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nnywang/Google Drive/cocodev/IGUB/"/>
    </mc:Choice>
  </mc:AlternateContent>
  <bookViews>
    <workbookView xWindow="500" yWindow="460" windowWidth="25600" windowHeight="15540" tabRatio="500" activeTab="3"/>
  </bookViews>
  <sheets>
    <sheet name="report" sheetId="1" r:id="rId1"/>
    <sheet name="graph" sheetId="2" r:id="rId2"/>
    <sheet name="raw data" sheetId="3" r:id="rId3"/>
    <sheet name="calculating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2" i="4" l="1"/>
  <c r="Y62" i="4"/>
  <c r="Z62" i="4"/>
  <c r="AA62" i="4"/>
  <c r="AB62" i="4"/>
  <c r="AC62" i="4"/>
  <c r="AD62" i="4"/>
  <c r="AE62" i="4"/>
  <c r="AF62" i="4"/>
  <c r="AG62" i="4"/>
  <c r="AH62" i="4"/>
  <c r="W62" i="4"/>
  <c r="R62" i="4"/>
  <c r="S62" i="4"/>
  <c r="T62" i="4"/>
  <c r="U62" i="4"/>
  <c r="V62" i="4"/>
  <c r="Q62" i="4"/>
  <c r="AZ102" i="4"/>
  <c r="AZ101" i="4"/>
  <c r="AZ100" i="4"/>
  <c r="AZ99" i="4"/>
  <c r="AZ97" i="4"/>
  <c r="AZ96" i="4"/>
  <c r="AZ95" i="4"/>
  <c r="AZ92" i="4"/>
  <c r="AZ91" i="4"/>
  <c r="AZ90" i="4"/>
  <c r="AZ89" i="4"/>
  <c r="AZ88" i="4"/>
  <c r="AK60" i="4"/>
  <c r="BA60" i="4"/>
  <c r="W60" i="4"/>
  <c r="X60" i="4"/>
  <c r="Y60" i="4"/>
  <c r="Z60" i="4"/>
  <c r="AA60" i="4"/>
  <c r="AB60" i="4"/>
  <c r="M60" i="4"/>
  <c r="AC60" i="4"/>
  <c r="AD60" i="4"/>
  <c r="AE60" i="4"/>
  <c r="AF60" i="4"/>
  <c r="AG60" i="4"/>
  <c r="AH60" i="4"/>
  <c r="O60" i="4"/>
  <c r="AZ60" i="4"/>
  <c r="AI60" i="4"/>
  <c r="AJ60" i="4"/>
  <c r="AL60" i="4"/>
  <c r="AM60" i="4"/>
  <c r="AN60" i="4"/>
  <c r="AO60" i="4"/>
  <c r="AP60" i="4"/>
  <c r="AQ60" i="4"/>
  <c r="AR60" i="4"/>
  <c r="AS60" i="4"/>
  <c r="AT60" i="4"/>
  <c r="AU60" i="4"/>
  <c r="AY60" i="4"/>
  <c r="AX60" i="4"/>
  <c r="AW60" i="4"/>
  <c r="V60" i="4"/>
  <c r="U60" i="4"/>
  <c r="T60" i="4"/>
  <c r="S60" i="4"/>
  <c r="R60" i="4"/>
  <c r="Q60" i="4"/>
  <c r="P60" i="4"/>
  <c r="N60" i="4"/>
  <c r="L60" i="4"/>
  <c r="K60" i="4"/>
  <c r="J60" i="4"/>
  <c r="I60" i="4"/>
  <c r="H60" i="4"/>
  <c r="G60" i="3"/>
  <c r="G60" i="4"/>
  <c r="F60" i="4"/>
  <c r="E60" i="4"/>
  <c r="D60" i="4"/>
  <c r="C60" i="4"/>
  <c r="B60" i="4"/>
  <c r="A60" i="4"/>
  <c r="AK59" i="4"/>
  <c r="BA59" i="4"/>
  <c r="W59" i="4"/>
  <c r="X59" i="4"/>
  <c r="Y59" i="4"/>
  <c r="Z59" i="4"/>
  <c r="AA59" i="4"/>
  <c r="AB59" i="4"/>
  <c r="M59" i="4"/>
  <c r="AC59" i="4"/>
  <c r="AD59" i="4"/>
  <c r="AE59" i="4"/>
  <c r="AF59" i="4"/>
  <c r="AG59" i="4"/>
  <c r="AH59" i="4"/>
  <c r="O59" i="4"/>
  <c r="AZ59" i="4"/>
  <c r="AI59" i="4"/>
  <c r="AJ59" i="4"/>
  <c r="AL59" i="4"/>
  <c r="AM59" i="4"/>
  <c r="AN59" i="4"/>
  <c r="AO59" i="4"/>
  <c r="AP59" i="4"/>
  <c r="AQ59" i="4"/>
  <c r="AR59" i="4"/>
  <c r="AS59" i="4"/>
  <c r="AT59" i="4"/>
  <c r="AU59" i="4"/>
  <c r="AY59" i="4"/>
  <c r="AX59" i="4"/>
  <c r="AW59" i="4"/>
  <c r="V59" i="4"/>
  <c r="U59" i="4"/>
  <c r="T59" i="4"/>
  <c r="S59" i="4"/>
  <c r="R59" i="4"/>
  <c r="Q59" i="4"/>
  <c r="P59" i="4"/>
  <c r="N59" i="4"/>
  <c r="L59" i="4"/>
  <c r="K59" i="4"/>
  <c r="J59" i="4"/>
  <c r="I59" i="4"/>
  <c r="H59" i="4"/>
  <c r="G59" i="3"/>
  <c r="G59" i="4"/>
  <c r="F59" i="4"/>
  <c r="E59" i="4"/>
  <c r="D59" i="4"/>
  <c r="C59" i="4"/>
  <c r="B59" i="4"/>
  <c r="A59" i="4"/>
  <c r="AK58" i="4"/>
  <c r="BA58" i="4"/>
  <c r="W58" i="4"/>
  <c r="X58" i="4"/>
  <c r="Y58" i="4"/>
  <c r="Z58" i="4"/>
  <c r="AA58" i="4"/>
  <c r="AB58" i="4"/>
  <c r="M58" i="4"/>
  <c r="AC58" i="4"/>
  <c r="AD58" i="4"/>
  <c r="AE58" i="4"/>
  <c r="AF58" i="4"/>
  <c r="AG58" i="4"/>
  <c r="AH58" i="4"/>
  <c r="O58" i="4"/>
  <c r="AZ58" i="4"/>
  <c r="AI58" i="4"/>
  <c r="AJ58" i="4"/>
  <c r="AL58" i="4"/>
  <c r="AM58" i="4"/>
  <c r="AN58" i="4"/>
  <c r="AO58" i="4"/>
  <c r="AP58" i="4"/>
  <c r="AQ58" i="4"/>
  <c r="AR58" i="4"/>
  <c r="AS58" i="4"/>
  <c r="AT58" i="4"/>
  <c r="AU58" i="4"/>
  <c r="AY58" i="4"/>
  <c r="AX58" i="4"/>
  <c r="AW58" i="4"/>
  <c r="V58" i="4"/>
  <c r="U58" i="4"/>
  <c r="T58" i="4"/>
  <c r="S58" i="4"/>
  <c r="R58" i="4"/>
  <c r="Q58" i="4"/>
  <c r="P58" i="4"/>
  <c r="N58" i="4"/>
  <c r="L58" i="4"/>
  <c r="K58" i="4"/>
  <c r="J58" i="4"/>
  <c r="I58" i="4"/>
  <c r="H58" i="4"/>
  <c r="G58" i="3"/>
  <c r="G58" i="4"/>
  <c r="F58" i="4"/>
  <c r="E58" i="4"/>
  <c r="D58" i="4"/>
  <c r="C58" i="4"/>
  <c r="B58" i="4"/>
  <c r="A58" i="4"/>
  <c r="AK57" i="4"/>
  <c r="BA57" i="4"/>
  <c r="W57" i="4"/>
  <c r="X57" i="4"/>
  <c r="Y57" i="4"/>
  <c r="Z57" i="4"/>
  <c r="AA57" i="4"/>
  <c r="AB57" i="4"/>
  <c r="M57" i="4"/>
  <c r="AC57" i="4"/>
  <c r="AD57" i="4"/>
  <c r="AE57" i="4"/>
  <c r="AF57" i="4"/>
  <c r="AG57" i="4"/>
  <c r="AH57" i="4"/>
  <c r="O57" i="4"/>
  <c r="AZ57" i="4"/>
  <c r="AI57" i="4"/>
  <c r="AJ57" i="4"/>
  <c r="AL57" i="4"/>
  <c r="AM57" i="4"/>
  <c r="AN57" i="4"/>
  <c r="AO57" i="4"/>
  <c r="AP57" i="4"/>
  <c r="AQ57" i="4"/>
  <c r="AR57" i="4"/>
  <c r="AS57" i="4"/>
  <c r="AT57" i="4"/>
  <c r="AU57" i="4"/>
  <c r="AY57" i="4"/>
  <c r="AX57" i="4"/>
  <c r="AW57" i="4"/>
  <c r="V57" i="4"/>
  <c r="U57" i="4"/>
  <c r="T57" i="4"/>
  <c r="S57" i="4"/>
  <c r="R57" i="4"/>
  <c r="Q57" i="4"/>
  <c r="P57" i="4"/>
  <c r="N57" i="4"/>
  <c r="L57" i="4"/>
  <c r="K57" i="4"/>
  <c r="J57" i="4"/>
  <c r="I57" i="4"/>
  <c r="H57" i="4"/>
  <c r="G57" i="3"/>
  <c r="G57" i="4"/>
  <c r="F57" i="4"/>
  <c r="E57" i="4"/>
  <c r="D57" i="4"/>
  <c r="C57" i="4"/>
  <c r="B57" i="4"/>
  <c r="A57" i="4"/>
  <c r="AK56" i="4"/>
  <c r="BA56" i="4"/>
  <c r="W56" i="4"/>
  <c r="X56" i="4"/>
  <c r="Y56" i="4"/>
  <c r="Z56" i="4"/>
  <c r="AA56" i="4"/>
  <c r="AB56" i="4"/>
  <c r="M56" i="4"/>
  <c r="AC56" i="4"/>
  <c r="AD56" i="4"/>
  <c r="AE56" i="4"/>
  <c r="AF56" i="4"/>
  <c r="AG56" i="4"/>
  <c r="AH56" i="4"/>
  <c r="O56" i="4"/>
  <c r="AZ56" i="4"/>
  <c r="AI56" i="4"/>
  <c r="AJ56" i="4"/>
  <c r="AL56" i="4"/>
  <c r="AM56" i="4"/>
  <c r="AN56" i="4"/>
  <c r="AO56" i="4"/>
  <c r="AP56" i="4"/>
  <c r="AQ56" i="4"/>
  <c r="AR56" i="4"/>
  <c r="AS56" i="4"/>
  <c r="AT56" i="4"/>
  <c r="AU56" i="4"/>
  <c r="AY56" i="4"/>
  <c r="AX56" i="4"/>
  <c r="AW56" i="4"/>
  <c r="V56" i="4"/>
  <c r="U56" i="4"/>
  <c r="T56" i="4"/>
  <c r="S56" i="4"/>
  <c r="R56" i="4"/>
  <c r="Q56" i="4"/>
  <c r="P56" i="4"/>
  <c r="N56" i="4"/>
  <c r="L56" i="4"/>
  <c r="K56" i="4"/>
  <c r="J56" i="4"/>
  <c r="I56" i="4"/>
  <c r="H56" i="4"/>
  <c r="G56" i="3"/>
  <c r="G56" i="4"/>
  <c r="F56" i="4"/>
  <c r="E56" i="4"/>
  <c r="D56" i="4"/>
  <c r="C56" i="4"/>
  <c r="B56" i="4"/>
  <c r="A56" i="4"/>
  <c r="AK55" i="4"/>
  <c r="BA55" i="4"/>
  <c r="W55" i="4"/>
  <c r="X55" i="4"/>
  <c r="Y55" i="4"/>
  <c r="Z55" i="4"/>
  <c r="AA55" i="4"/>
  <c r="AB55" i="4"/>
  <c r="M55" i="4"/>
  <c r="AC55" i="4"/>
  <c r="AD55" i="4"/>
  <c r="AE55" i="4"/>
  <c r="AF55" i="4"/>
  <c r="AG55" i="4"/>
  <c r="AH55" i="4"/>
  <c r="O55" i="4"/>
  <c r="AZ55" i="4"/>
  <c r="AI55" i="4"/>
  <c r="AJ55" i="4"/>
  <c r="AL55" i="4"/>
  <c r="AM55" i="4"/>
  <c r="AN55" i="4"/>
  <c r="AO55" i="4"/>
  <c r="AP55" i="4"/>
  <c r="AQ55" i="4"/>
  <c r="AR55" i="4"/>
  <c r="AS55" i="4"/>
  <c r="AT55" i="4"/>
  <c r="AU55" i="4"/>
  <c r="AY55" i="4"/>
  <c r="AX55" i="4"/>
  <c r="AW55" i="4"/>
  <c r="V55" i="4"/>
  <c r="U55" i="4"/>
  <c r="T55" i="4"/>
  <c r="S55" i="4"/>
  <c r="R55" i="4"/>
  <c r="Q55" i="4"/>
  <c r="P55" i="4"/>
  <c r="N55" i="4"/>
  <c r="L55" i="4"/>
  <c r="K55" i="4"/>
  <c r="J55" i="4"/>
  <c r="I55" i="4"/>
  <c r="H55" i="4"/>
  <c r="G55" i="3"/>
  <c r="G55" i="4"/>
  <c r="F55" i="4"/>
  <c r="E55" i="4"/>
  <c r="D55" i="4"/>
  <c r="C55" i="4"/>
  <c r="B55" i="4"/>
  <c r="A55" i="4"/>
  <c r="AK54" i="4"/>
  <c r="BA54" i="4"/>
  <c r="W54" i="4"/>
  <c r="X54" i="4"/>
  <c r="Y54" i="4"/>
  <c r="Z54" i="4"/>
  <c r="AA54" i="4"/>
  <c r="AB54" i="4"/>
  <c r="M54" i="4"/>
  <c r="AC54" i="4"/>
  <c r="AD54" i="4"/>
  <c r="AE54" i="4"/>
  <c r="AF54" i="4"/>
  <c r="AG54" i="4"/>
  <c r="AH54" i="4"/>
  <c r="O54" i="4"/>
  <c r="AZ54" i="4"/>
  <c r="AI54" i="4"/>
  <c r="AJ54" i="4"/>
  <c r="AL54" i="4"/>
  <c r="AM54" i="4"/>
  <c r="AN54" i="4"/>
  <c r="AO54" i="4"/>
  <c r="AP54" i="4"/>
  <c r="AQ54" i="4"/>
  <c r="AR54" i="4"/>
  <c r="AS54" i="4"/>
  <c r="AT54" i="4"/>
  <c r="AU54" i="4"/>
  <c r="AY54" i="4"/>
  <c r="AX54" i="4"/>
  <c r="AW54" i="4"/>
  <c r="V54" i="4"/>
  <c r="U54" i="4"/>
  <c r="T54" i="4"/>
  <c r="S54" i="4"/>
  <c r="R54" i="4"/>
  <c r="Q54" i="4"/>
  <c r="P54" i="4"/>
  <c r="N54" i="4"/>
  <c r="L54" i="4"/>
  <c r="K54" i="4"/>
  <c r="J54" i="4"/>
  <c r="I54" i="4"/>
  <c r="H54" i="4"/>
  <c r="G54" i="3"/>
  <c r="G54" i="4"/>
  <c r="F54" i="4"/>
  <c r="E54" i="4"/>
  <c r="D54" i="4"/>
  <c r="C54" i="4"/>
  <c r="B54" i="4"/>
  <c r="A54" i="4"/>
  <c r="AK53" i="4"/>
  <c r="BA53" i="4"/>
  <c r="W53" i="4"/>
  <c r="X53" i="4"/>
  <c r="Y53" i="4"/>
  <c r="Z53" i="4"/>
  <c r="AA53" i="4"/>
  <c r="AB53" i="4"/>
  <c r="M53" i="4"/>
  <c r="AC53" i="4"/>
  <c r="AD53" i="4"/>
  <c r="AE53" i="4"/>
  <c r="AF53" i="4"/>
  <c r="AG53" i="4"/>
  <c r="AH53" i="4"/>
  <c r="O53" i="4"/>
  <c r="AZ53" i="4"/>
  <c r="AI53" i="4"/>
  <c r="AJ53" i="4"/>
  <c r="AL53" i="4"/>
  <c r="AM53" i="4"/>
  <c r="AN53" i="4"/>
  <c r="AO53" i="4"/>
  <c r="AP53" i="4"/>
  <c r="AQ53" i="4"/>
  <c r="AR53" i="4"/>
  <c r="AS53" i="4"/>
  <c r="AT53" i="4"/>
  <c r="AU53" i="4"/>
  <c r="AY53" i="4"/>
  <c r="AX53" i="4"/>
  <c r="AW53" i="4"/>
  <c r="V53" i="4"/>
  <c r="U53" i="4"/>
  <c r="T53" i="4"/>
  <c r="S53" i="4"/>
  <c r="R53" i="4"/>
  <c r="Q53" i="4"/>
  <c r="P53" i="4"/>
  <c r="N53" i="4"/>
  <c r="L53" i="4"/>
  <c r="K53" i="4"/>
  <c r="J53" i="4"/>
  <c r="I53" i="4"/>
  <c r="H53" i="4"/>
  <c r="G53" i="3"/>
  <c r="G53" i="4"/>
  <c r="F53" i="4"/>
  <c r="E53" i="4"/>
  <c r="D53" i="4"/>
  <c r="C53" i="4"/>
  <c r="B53" i="4"/>
  <c r="A53" i="4"/>
  <c r="AK52" i="4"/>
  <c r="BA52" i="4"/>
  <c r="W52" i="4"/>
  <c r="X52" i="4"/>
  <c r="Y52" i="4"/>
  <c r="Z52" i="4"/>
  <c r="AA52" i="4"/>
  <c r="AB52" i="4"/>
  <c r="M52" i="4"/>
  <c r="AC52" i="4"/>
  <c r="AD52" i="4"/>
  <c r="AE52" i="4"/>
  <c r="AF52" i="4"/>
  <c r="AG52" i="4"/>
  <c r="AH52" i="4"/>
  <c r="O52" i="4"/>
  <c r="AZ52" i="4"/>
  <c r="AI52" i="4"/>
  <c r="AJ52" i="4"/>
  <c r="AL52" i="4"/>
  <c r="AM52" i="4"/>
  <c r="AN52" i="4"/>
  <c r="AO52" i="4"/>
  <c r="AP52" i="4"/>
  <c r="AQ52" i="4"/>
  <c r="AR52" i="4"/>
  <c r="AS52" i="4"/>
  <c r="AT52" i="4"/>
  <c r="AU52" i="4"/>
  <c r="AY52" i="4"/>
  <c r="AX52" i="4"/>
  <c r="AW52" i="4"/>
  <c r="V52" i="4"/>
  <c r="U52" i="4"/>
  <c r="T52" i="4"/>
  <c r="S52" i="4"/>
  <c r="R52" i="4"/>
  <c r="Q52" i="4"/>
  <c r="P52" i="4"/>
  <c r="N52" i="4"/>
  <c r="L52" i="4"/>
  <c r="K52" i="4"/>
  <c r="J52" i="4"/>
  <c r="I52" i="4"/>
  <c r="H52" i="4"/>
  <c r="G52" i="3"/>
  <c r="G52" i="4"/>
  <c r="F52" i="4"/>
  <c r="E52" i="4"/>
  <c r="D52" i="4"/>
  <c r="C52" i="4"/>
  <c r="B52" i="4"/>
  <c r="A52" i="4"/>
  <c r="AK51" i="4"/>
  <c r="BA51" i="4"/>
  <c r="W51" i="4"/>
  <c r="X51" i="4"/>
  <c r="Y51" i="4"/>
  <c r="Z51" i="4"/>
  <c r="AA51" i="4"/>
  <c r="AB51" i="4"/>
  <c r="M51" i="4"/>
  <c r="AC51" i="4"/>
  <c r="AD51" i="4"/>
  <c r="AE51" i="4"/>
  <c r="AF51" i="4"/>
  <c r="AG51" i="4"/>
  <c r="AH51" i="4"/>
  <c r="O51" i="4"/>
  <c r="AZ51" i="4"/>
  <c r="AI51" i="4"/>
  <c r="AJ51" i="4"/>
  <c r="AL51" i="4"/>
  <c r="AM51" i="4"/>
  <c r="AN51" i="4"/>
  <c r="AO51" i="4"/>
  <c r="AP51" i="4"/>
  <c r="AQ51" i="4"/>
  <c r="AR51" i="4"/>
  <c r="AS51" i="4"/>
  <c r="AT51" i="4"/>
  <c r="AU51" i="4"/>
  <c r="AY51" i="4"/>
  <c r="AX51" i="4"/>
  <c r="AW51" i="4"/>
  <c r="V51" i="4"/>
  <c r="U51" i="4"/>
  <c r="T51" i="4"/>
  <c r="S51" i="4"/>
  <c r="R51" i="4"/>
  <c r="Q51" i="4"/>
  <c r="P51" i="4"/>
  <c r="N51" i="4"/>
  <c r="L51" i="4"/>
  <c r="K51" i="4"/>
  <c r="J51" i="4"/>
  <c r="I51" i="4"/>
  <c r="H51" i="4"/>
  <c r="G51" i="3"/>
  <c r="G51" i="4"/>
  <c r="F51" i="4"/>
  <c r="E51" i="4"/>
  <c r="D51" i="4"/>
  <c r="C51" i="4"/>
  <c r="B51" i="4"/>
  <c r="A51" i="4"/>
  <c r="AK50" i="4"/>
  <c r="BA50" i="4"/>
  <c r="W50" i="4"/>
  <c r="X50" i="4"/>
  <c r="Y50" i="4"/>
  <c r="Z50" i="4"/>
  <c r="AA50" i="4"/>
  <c r="AB50" i="4"/>
  <c r="M50" i="4"/>
  <c r="AC50" i="4"/>
  <c r="AD50" i="4"/>
  <c r="AE50" i="4"/>
  <c r="AF50" i="4"/>
  <c r="AG50" i="4"/>
  <c r="AH50" i="4"/>
  <c r="O50" i="4"/>
  <c r="AZ50" i="4"/>
  <c r="AI50" i="4"/>
  <c r="AJ50" i="4"/>
  <c r="AL50" i="4"/>
  <c r="AM50" i="4"/>
  <c r="AN50" i="4"/>
  <c r="AO50" i="4"/>
  <c r="AP50" i="4"/>
  <c r="AQ50" i="4"/>
  <c r="AR50" i="4"/>
  <c r="AS50" i="4"/>
  <c r="AT50" i="4"/>
  <c r="AU50" i="4"/>
  <c r="AY50" i="4"/>
  <c r="AX50" i="4"/>
  <c r="AW50" i="4"/>
  <c r="V50" i="4"/>
  <c r="U50" i="4"/>
  <c r="T50" i="4"/>
  <c r="S50" i="4"/>
  <c r="R50" i="4"/>
  <c r="Q50" i="4"/>
  <c r="P50" i="4"/>
  <c r="N50" i="4"/>
  <c r="L50" i="4"/>
  <c r="K50" i="4"/>
  <c r="J50" i="4"/>
  <c r="I50" i="4"/>
  <c r="H50" i="4"/>
  <c r="G50" i="3"/>
  <c r="G50" i="4"/>
  <c r="F50" i="4"/>
  <c r="E50" i="4"/>
  <c r="D50" i="4"/>
  <c r="C50" i="4"/>
  <c r="B50" i="4"/>
  <c r="A50" i="4"/>
  <c r="AK49" i="4"/>
  <c r="BA49" i="4"/>
  <c r="W49" i="4"/>
  <c r="X49" i="4"/>
  <c r="Y49" i="4"/>
  <c r="Z49" i="4"/>
  <c r="AA49" i="4"/>
  <c r="AB49" i="4"/>
  <c r="M49" i="4"/>
  <c r="AC49" i="4"/>
  <c r="AD49" i="4"/>
  <c r="AE49" i="4"/>
  <c r="AF49" i="4"/>
  <c r="AG49" i="4"/>
  <c r="AH49" i="4"/>
  <c r="O49" i="4"/>
  <c r="AZ49" i="4"/>
  <c r="AI49" i="4"/>
  <c r="AJ49" i="4"/>
  <c r="AL49" i="4"/>
  <c r="AM49" i="4"/>
  <c r="AN49" i="4"/>
  <c r="AO49" i="4"/>
  <c r="AP49" i="4"/>
  <c r="AQ49" i="4"/>
  <c r="AR49" i="4"/>
  <c r="AS49" i="4"/>
  <c r="AT49" i="4"/>
  <c r="AU49" i="4"/>
  <c r="AY49" i="4"/>
  <c r="AX49" i="4"/>
  <c r="AW49" i="4"/>
  <c r="V49" i="4"/>
  <c r="U49" i="4"/>
  <c r="T49" i="4"/>
  <c r="S49" i="4"/>
  <c r="R49" i="4"/>
  <c r="Q49" i="4"/>
  <c r="P49" i="4"/>
  <c r="N49" i="4"/>
  <c r="L49" i="4"/>
  <c r="K49" i="4"/>
  <c r="J49" i="4"/>
  <c r="I49" i="4"/>
  <c r="H49" i="3"/>
  <c r="H49" i="4"/>
  <c r="G49" i="3"/>
  <c r="G49" i="4"/>
  <c r="F49" i="4"/>
  <c r="E49" i="4"/>
  <c r="D49" i="4"/>
  <c r="C49" i="4"/>
  <c r="B49" i="4"/>
  <c r="A49" i="4"/>
  <c r="AK48" i="4"/>
  <c r="BA48" i="4"/>
  <c r="W48" i="4"/>
  <c r="X48" i="4"/>
  <c r="Y48" i="4"/>
  <c r="Z48" i="4"/>
  <c r="AA48" i="4"/>
  <c r="AB48" i="4"/>
  <c r="M48" i="4"/>
  <c r="AC48" i="4"/>
  <c r="AD48" i="4"/>
  <c r="AE48" i="4"/>
  <c r="AF48" i="4"/>
  <c r="AG48" i="4"/>
  <c r="AH48" i="4"/>
  <c r="O48" i="4"/>
  <c r="AZ48" i="4"/>
  <c r="AI48" i="4"/>
  <c r="AJ48" i="4"/>
  <c r="AL48" i="4"/>
  <c r="AM48" i="4"/>
  <c r="AN48" i="4"/>
  <c r="AO48" i="4"/>
  <c r="AP48" i="4"/>
  <c r="AQ48" i="4"/>
  <c r="AR48" i="4"/>
  <c r="AS48" i="4"/>
  <c r="AT48" i="4"/>
  <c r="AU48" i="4"/>
  <c r="AY48" i="4"/>
  <c r="AX48" i="4"/>
  <c r="AW48" i="4"/>
  <c r="V48" i="4"/>
  <c r="U48" i="4"/>
  <c r="T48" i="4"/>
  <c r="S48" i="4"/>
  <c r="R48" i="4"/>
  <c r="Q48" i="4"/>
  <c r="P48" i="4"/>
  <c r="N48" i="4"/>
  <c r="L48" i="4"/>
  <c r="K48" i="4"/>
  <c r="J48" i="4"/>
  <c r="I48" i="4"/>
  <c r="H48" i="4"/>
  <c r="G48" i="3"/>
  <c r="G48" i="4"/>
  <c r="F48" i="4"/>
  <c r="E48" i="4"/>
  <c r="D48" i="4"/>
  <c r="C48" i="4"/>
  <c r="B48" i="4"/>
  <c r="A48" i="4"/>
  <c r="AK47" i="4"/>
  <c r="BA47" i="4"/>
  <c r="W47" i="4"/>
  <c r="X47" i="4"/>
  <c r="Y47" i="4"/>
  <c r="Z47" i="4"/>
  <c r="AA47" i="4"/>
  <c r="AB47" i="4"/>
  <c r="M47" i="4"/>
  <c r="AC47" i="4"/>
  <c r="AD47" i="4"/>
  <c r="AE47" i="4"/>
  <c r="AF47" i="4"/>
  <c r="AG47" i="4"/>
  <c r="AH47" i="4"/>
  <c r="O47" i="4"/>
  <c r="AZ47" i="4"/>
  <c r="AI47" i="4"/>
  <c r="AJ47" i="4"/>
  <c r="AL47" i="4"/>
  <c r="AM47" i="4"/>
  <c r="AN47" i="4"/>
  <c r="AO47" i="4"/>
  <c r="AP47" i="4"/>
  <c r="AQ47" i="4"/>
  <c r="AR47" i="4"/>
  <c r="AS47" i="4"/>
  <c r="AT47" i="4"/>
  <c r="AU47" i="4"/>
  <c r="AY47" i="4"/>
  <c r="AX47" i="4"/>
  <c r="AW47" i="4"/>
  <c r="V47" i="4"/>
  <c r="U47" i="4"/>
  <c r="T47" i="4"/>
  <c r="S47" i="4"/>
  <c r="R47" i="4"/>
  <c r="Q47" i="4"/>
  <c r="P47" i="4"/>
  <c r="N47" i="4"/>
  <c r="L47" i="4"/>
  <c r="K47" i="4"/>
  <c r="J47" i="4"/>
  <c r="I47" i="4"/>
  <c r="H47" i="4"/>
  <c r="G47" i="3"/>
  <c r="G47" i="4"/>
  <c r="F47" i="4"/>
  <c r="E47" i="4"/>
  <c r="D47" i="4"/>
  <c r="C47" i="4"/>
  <c r="B47" i="4"/>
  <c r="A47" i="4"/>
  <c r="AK46" i="4"/>
  <c r="BA46" i="4"/>
  <c r="W46" i="4"/>
  <c r="X46" i="4"/>
  <c r="Y46" i="4"/>
  <c r="Z46" i="4"/>
  <c r="AA46" i="4"/>
  <c r="AB46" i="4"/>
  <c r="M46" i="4"/>
  <c r="AC46" i="4"/>
  <c r="AD46" i="4"/>
  <c r="AE46" i="4"/>
  <c r="AF46" i="4"/>
  <c r="AG46" i="4"/>
  <c r="AH46" i="4"/>
  <c r="O46" i="4"/>
  <c r="AZ46" i="4"/>
  <c r="AI46" i="4"/>
  <c r="AJ46" i="4"/>
  <c r="AL46" i="4"/>
  <c r="AM46" i="4"/>
  <c r="AN46" i="4"/>
  <c r="AO46" i="4"/>
  <c r="AP46" i="4"/>
  <c r="AQ46" i="4"/>
  <c r="AR46" i="4"/>
  <c r="AS46" i="4"/>
  <c r="AT46" i="4"/>
  <c r="AU46" i="4"/>
  <c r="AY46" i="4"/>
  <c r="AX46" i="4"/>
  <c r="AW46" i="4"/>
  <c r="V46" i="4"/>
  <c r="U46" i="4"/>
  <c r="T46" i="4"/>
  <c r="S46" i="4"/>
  <c r="R46" i="4"/>
  <c r="Q46" i="4"/>
  <c r="P46" i="4"/>
  <c r="N46" i="4"/>
  <c r="L46" i="4"/>
  <c r="K46" i="4"/>
  <c r="J46" i="4"/>
  <c r="I46" i="4"/>
  <c r="H46" i="4"/>
  <c r="G46" i="3"/>
  <c r="G46" i="4"/>
  <c r="F46" i="4"/>
  <c r="E46" i="4"/>
  <c r="D46" i="4"/>
  <c r="C46" i="4"/>
  <c r="B46" i="4"/>
  <c r="A46" i="4"/>
  <c r="AK45" i="4"/>
  <c r="BA45" i="4"/>
  <c r="W45" i="4"/>
  <c r="X45" i="4"/>
  <c r="Y45" i="4"/>
  <c r="Z45" i="4"/>
  <c r="AA45" i="4"/>
  <c r="AB45" i="4"/>
  <c r="M45" i="4"/>
  <c r="AC45" i="4"/>
  <c r="AD45" i="4"/>
  <c r="AE45" i="4"/>
  <c r="AF45" i="4"/>
  <c r="AG45" i="4"/>
  <c r="AH45" i="4"/>
  <c r="O45" i="4"/>
  <c r="AZ45" i="4"/>
  <c r="AI45" i="4"/>
  <c r="AJ45" i="4"/>
  <c r="AL45" i="4"/>
  <c r="AM45" i="4"/>
  <c r="AN45" i="4"/>
  <c r="AO45" i="4"/>
  <c r="AP45" i="4"/>
  <c r="AQ45" i="4"/>
  <c r="AR45" i="4"/>
  <c r="AS45" i="4"/>
  <c r="AT45" i="4"/>
  <c r="AU45" i="4"/>
  <c r="AY45" i="4"/>
  <c r="AX45" i="4"/>
  <c r="AW45" i="4"/>
  <c r="V45" i="4"/>
  <c r="U45" i="4"/>
  <c r="T45" i="4"/>
  <c r="S45" i="4"/>
  <c r="R45" i="4"/>
  <c r="Q45" i="4"/>
  <c r="P45" i="4"/>
  <c r="N45" i="4"/>
  <c r="L45" i="4"/>
  <c r="K45" i="4"/>
  <c r="J45" i="4"/>
  <c r="I45" i="4"/>
  <c r="H45" i="4"/>
  <c r="G45" i="4"/>
  <c r="F45" i="4"/>
  <c r="E45" i="4"/>
  <c r="D45" i="4"/>
  <c r="C45" i="4"/>
  <c r="B45" i="4"/>
  <c r="A45" i="4"/>
  <c r="W44" i="4"/>
  <c r="X44" i="4"/>
  <c r="Y44" i="4"/>
  <c r="Z44" i="4"/>
  <c r="AA44" i="4"/>
  <c r="AB44" i="4"/>
  <c r="M44" i="4"/>
  <c r="AC44" i="4"/>
  <c r="AD44" i="4"/>
  <c r="AE44" i="4"/>
  <c r="AF44" i="4"/>
  <c r="AG44" i="4"/>
  <c r="AH44" i="4"/>
  <c r="O44" i="4"/>
  <c r="AZ44" i="4"/>
  <c r="BB44" i="4"/>
  <c r="AK44" i="4"/>
  <c r="BA44" i="4"/>
  <c r="AI44" i="4"/>
  <c r="AJ44" i="4"/>
  <c r="AL44" i="4"/>
  <c r="AM44" i="4"/>
  <c r="AN44" i="4"/>
  <c r="AO44" i="4"/>
  <c r="AP44" i="4"/>
  <c r="AQ44" i="4"/>
  <c r="AR44" i="4"/>
  <c r="AS44" i="4"/>
  <c r="AT44" i="4"/>
  <c r="AU44" i="4"/>
  <c r="AY44" i="4"/>
  <c r="AX44" i="4"/>
  <c r="AW44" i="4"/>
  <c r="V44" i="4"/>
  <c r="U44" i="4"/>
  <c r="T44" i="4"/>
  <c r="S44" i="4"/>
  <c r="R44" i="4"/>
  <c r="Q44" i="4"/>
  <c r="P44" i="4"/>
  <c r="N44" i="4"/>
  <c r="L44" i="4"/>
  <c r="K44" i="4"/>
  <c r="J44" i="4"/>
  <c r="I44" i="4"/>
  <c r="H44" i="4"/>
  <c r="G44" i="4"/>
  <c r="F44" i="4"/>
  <c r="E44" i="4"/>
  <c r="D44" i="4"/>
  <c r="C44" i="4"/>
  <c r="B44" i="4"/>
  <c r="A44" i="4"/>
  <c r="W43" i="4"/>
  <c r="X43" i="4"/>
  <c r="Y43" i="4"/>
  <c r="Z43" i="4"/>
  <c r="AA43" i="4"/>
  <c r="AB43" i="4"/>
  <c r="M43" i="4"/>
  <c r="AC43" i="4"/>
  <c r="AD43" i="4"/>
  <c r="AE43" i="4"/>
  <c r="AF43" i="4"/>
  <c r="AG43" i="4"/>
  <c r="AH43" i="4"/>
  <c r="O43" i="4"/>
  <c r="AZ43" i="4"/>
  <c r="BB43" i="4"/>
  <c r="AK43" i="4"/>
  <c r="BA43" i="4"/>
  <c r="AI43" i="4"/>
  <c r="AJ43" i="4"/>
  <c r="AL43" i="4"/>
  <c r="AM43" i="4"/>
  <c r="AN43" i="4"/>
  <c r="AO43" i="4"/>
  <c r="AP43" i="4"/>
  <c r="AQ43" i="4"/>
  <c r="AR43" i="4"/>
  <c r="AS43" i="4"/>
  <c r="AT43" i="4"/>
  <c r="AU43" i="4"/>
  <c r="AY43" i="4"/>
  <c r="AX43" i="4"/>
  <c r="AW43" i="4"/>
  <c r="V43" i="4"/>
  <c r="U43" i="4"/>
  <c r="T43" i="4"/>
  <c r="S43" i="4"/>
  <c r="R43" i="4"/>
  <c r="Q43" i="4"/>
  <c r="P43" i="4"/>
  <c r="N43" i="4"/>
  <c r="L43" i="4"/>
  <c r="K43" i="4"/>
  <c r="J43" i="4"/>
  <c r="I43" i="4"/>
  <c r="H43" i="4"/>
  <c r="G43" i="4"/>
  <c r="F43" i="4"/>
  <c r="E43" i="4"/>
  <c r="D43" i="4"/>
  <c r="C43" i="4"/>
  <c r="B43" i="4"/>
  <c r="A43" i="4"/>
  <c r="W42" i="4"/>
  <c r="X42" i="4"/>
  <c r="Y42" i="4"/>
  <c r="Z42" i="4"/>
  <c r="AA42" i="4"/>
  <c r="AB42" i="4"/>
  <c r="M42" i="4"/>
  <c r="AC42" i="4"/>
  <c r="AD42" i="4"/>
  <c r="AE42" i="4"/>
  <c r="AF42" i="4"/>
  <c r="AG42" i="4"/>
  <c r="AH42" i="4"/>
  <c r="O42" i="4"/>
  <c r="AZ42" i="4"/>
  <c r="BB42" i="4"/>
  <c r="AK42" i="4"/>
  <c r="BA42" i="4"/>
  <c r="AI42" i="4"/>
  <c r="AJ42" i="4"/>
  <c r="AL42" i="4"/>
  <c r="AM42" i="4"/>
  <c r="AN42" i="4"/>
  <c r="AO42" i="4"/>
  <c r="AP42" i="4"/>
  <c r="AQ42" i="4"/>
  <c r="AR42" i="4"/>
  <c r="AS42" i="4"/>
  <c r="AT42" i="4"/>
  <c r="AU42" i="4"/>
  <c r="AY42" i="4"/>
  <c r="AX42" i="4"/>
  <c r="AW42" i="4"/>
  <c r="V42" i="4"/>
  <c r="U42" i="4"/>
  <c r="T42" i="4"/>
  <c r="S42" i="4"/>
  <c r="R42" i="4"/>
  <c r="Q42" i="4"/>
  <c r="P42" i="4"/>
  <c r="N42" i="4"/>
  <c r="L42" i="4"/>
  <c r="K42" i="4"/>
  <c r="J42" i="4"/>
  <c r="I42" i="4"/>
  <c r="H42" i="4"/>
  <c r="G42" i="4"/>
  <c r="F42" i="4"/>
  <c r="E42" i="4"/>
  <c r="D42" i="4"/>
  <c r="C42" i="4"/>
  <c r="B42" i="4"/>
  <c r="A42" i="4"/>
  <c r="W41" i="4"/>
  <c r="X41" i="4"/>
  <c r="Y41" i="4"/>
  <c r="Z41" i="4"/>
  <c r="AA41" i="4"/>
  <c r="AB41" i="4"/>
  <c r="M41" i="4"/>
  <c r="AC41" i="4"/>
  <c r="AD41" i="4"/>
  <c r="AE41" i="4"/>
  <c r="AF41" i="4"/>
  <c r="AG41" i="4"/>
  <c r="AH41" i="4"/>
  <c r="O41" i="4"/>
  <c r="AZ41" i="4"/>
  <c r="BB41" i="4"/>
  <c r="AK41" i="4"/>
  <c r="BA41" i="4"/>
  <c r="AI41" i="4"/>
  <c r="AJ41" i="4"/>
  <c r="AL41" i="4"/>
  <c r="AM41" i="4"/>
  <c r="AN41" i="4"/>
  <c r="AO41" i="4"/>
  <c r="AP41" i="4"/>
  <c r="AQ41" i="4"/>
  <c r="AR41" i="4"/>
  <c r="AS41" i="4"/>
  <c r="AT41" i="4"/>
  <c r="AU41" i="4"/>
  <c r="AY41" i="4"/>
  <c r="AX41" i="4"/>
  <c r="AW41" i="4"/>
  <c r="V41" i="4"/>
  <c r="U41" i="4"/>
  <c r="T41" i="4"/>
  <c r="S41" i="4"/>
  <c r="R41" i="4"/>
  <c r="Q41" i="4"/>
  <c r="P41" i="4"/>
  <c r="N41" i="4"/>
  <c r="L41" i="4"/>
  <c r="K41" i="4"/>
  <c r="J41" i="4"/>
  <c r="I41" i="4"/>
  <c r="H41" i="4"/>
  <c r="G41" i="4"/>
  <c r="F41" i="4"/>
  <c r="E41" i="4"/>
  <c r="D41" i="4"/>
  <c r="C41" i="4"/>
  <c r="B41" i="4"/>
  <c r="A41" i="4"/>
  <c r="W40" i="4"/>
  <c r="X40" i="4"/>
  <c r="Y40" i="4"/>
  <c r="Z40" i="4"/>
  <c r="AA40" i="4"/>
  <c r="AB40" i="4"/>
  <c r="M40" i="4"/>
  <c r="AC40" i="4"/>
  <c r="AD40" i="4"/>
  <c r="AE40" i="4"/>
  <c r="AF40" i="4"/>
  <c r="AG40" i="4"/>
  <c r="AH40" i="4"/>
  <c r="O40" i="4"/>
  <c r="AZ40" i="4"/>
  <c r="BB40" i="4"/>
  <c r="AK40" i="4"/>
  <c r="BA40" i="4"/>
  <c r="AI40" i="4"/>
  <c r="AJ40" i="4"/>
  <c r="AL40" i="4"/>
  <c r="AM40" i="4"/>
  <c r="AN40" i="4"/>
  <c r="AO40" i="4"/>
  <c r="AP40" i="4"/>
  <c r="AQ40" i="4"/>
  <c r="AR40" i="4"/>
  <c r="AS40" i="4"/>
  <c r="AT40" i="4"/>
  <c r="AU40" i="4"/>
  <c r="AY40" i="4"/>
  <c r="AX40" i="4"/>
  <c r="AW40" i="4"/>
  <c r="V40" i="4"/>
  <c r="U40" i="4"/>
  <c r="T40" i="4"/>
  <c r="S40" i="4"/>
  <c r="R40" i="4"/>
  <c r="Q40" i="4"/>
  <c r="P40" i="4"/>
  <c r="N40" i="4"/>
  <c r="L40" i="4"/>
  <c r="K40" i="4"/>
  <c r="J40" i="4"/>
  <c r="I40" i="4"/>
  <c r="H40" i="4"/>
  <c r="G40" i="4"/>
  <c r="F40" i="4"/>
  <c r="E40" i="4"/>
  <c r="D40" i="4"/>
  <c r="C40" i="4"/>
  <c r="B40" i="4"/>
  <c r="A40" i="4"/>
  <c r="W39" i="4"/>
  <c r="X39" i="4"/>
  <c r="Y39" i="4"/>
  <c r="Z39" i="4"/>
  <c r="AA39" i="4"/>
  <c r="AB39" i="4"/>
  <c r="M39" i="4"/>
  <c r="AC39" i="4"/>
  <c r="AD39" i="4"/>
  <c r="AE39" i="4"/>
  <c r="AF39" i="4"/>
  <c r="AG39" i="4"/>
  <c r="AH39" i="4"/>
  <c r="O39" i="4"/>
  <c r="AZ39" i="4"/>
  <c r="AK39" i="4"/>
  <c r="BA39" i="4"/>
  <c r="BB39" i="4"/>
  <c r="AI39" i="4"/>
  <c r="AJ39" i="4"/>
  <c r="AL39" i="4"/>
  <c r="AM39" i="4"/>
  <c r="AN39" i="4"/>
  <c r="AO39" i="4"/>
  <c r="AP39" i="4"/>
  <c r="AQ39" i="4"/>
  <c r="AR39" i="4"/>
  <c r="AS39" i="4"/>
  <c r="AT39" i="4"/>
  <c r="AU39" i="4"/>
  <c r="AY39" i="4"/>
  <c r="AX39" i="4"/>
  <c r="AW39" i="4"/>
  <c r="V39" i="4"/>
  <c r="U39" i="4"/>
  <c r="T39" i="4"/>
  <c r="S39" i="4"/>
  <c r="R39" i="4"/>
  <c r="Q39" i="4"/>
  <c r="P39" i="4"/>
  <c r="N39" i="4"/>
  <c r="L39" i="4"/>
  <c r="K39" i="4"/>
  <c r="J39" i="4"/>
  <c r="I39" i="4"/>
  <c r="H39" i="4"/>
  <c r="G39" i="4"/>
  <c r="F39" i="4"/>
  <c r="E39" i="4"/>
  <c r="D39" i="4"/>
  <c r="C39" i="4"/>
  <c r="B39" i="4"/>
  <c r="A39" i="4"/>
  <c r="W38" i="4"/>
  <c r="X38" i="4"/>
  <c r="Y38" i="4"/>
  <c r="Z38" i="4"/>
  <c r="AA38" i="4"/>
  <c r="AB38" i="4"/>
  <c r="M38" i="4"/>
  <c r="AC38" i="4"/>
  <c r="AD38" i="4"/>
  <c r="AE38" i="4"/>
  <c r="AF38" i="4"/>
  <c r="AG38" i="4"/>
  <c r="AH38" i="4"/>
  <c r="O38" i="4"/>
  <c r="AZ38" i="4"/>
  <c r="BB38" i="4"/>
  <c r="AK38" i="4"/>
  <c r="BA38" i="4"/>
  <c r="AI38" i="4"/>
  <c r="AJ38" i="4"/>
  <c r="AL38" i="4"/>
  <c r="AM38" i="4"/>
  <c r="AN38" i="4"/>
  <c r="AO38" i="4"/>
  <c r="AP38" i="4"/>
  <c r="AQ38" i="4"/>
  <c r="AR38" i="4"/>
  <c r="AS38" i="4"/>
  <c r="AT38" i="4"/>
  <c r="AU38" i="4"/>
  <c r="AY38" i="4"/>
  <c r="AX38" i="4"/>
  <c r="AW38" i="4"/>
  <c r="V38" i="4"/>
  <c r="U38" i="4"/>
  <c r="T38" i="4"/>
  <c r="S38" i="4"/>
  <c r="R38" i="4"/>
  <c r="Q38" i="4"/>
  <c r="P38" i="4"/>
  <c r="N38" i="4"/>
  <c r="K38" i="4"/>
  <c r="J38" i="4"/>
  <c r="I38" i="4"/>
  <c r="H38" i="4"/>
  <c r="G38" i="4"/>
  <c r="F38" i="4"/>
  <c r="E38" i="4"/>
  <c r="D38" i="4"/>
  <c r="C38" i="4"/>
  <c r="B38" i="4"/>
  <c r="A38" i="4"/>
  <c r="W37" i="4"/>
  <c r="X37" i="4"/>
  <c r="Y37" i="4"/>
  <c r="Z37" i="4"/>
  <c r="AA37" i="4"/>
  <c r="AB37" i="4"/>
  <c r="M37" i="4"/>
  <c r="AC37" i="4"/>
  <c r="AD37" i="4"/>
  <c r="AE37" i="4"/>
  <c r="AF37" i="4"/>
  <c r="AG37" i="4"/>
  <c r="AH37" i="4"/>
  <c r="O37" i="4"/>
  <c r="AZ37" i="4"/>
  <c r="AK37" i="4"/>
  <c r="BA37" i="4"/>
  <c r="BB37" i="4"/>
  <c r="AI37" i="4"/>
  <c r="AJ37" i="4"/>
  <c r="AL37" i="4"/>
  <c r="AM37" i="4"/>
  <c r="AN37" i="4"/>
  <c r="AO37" i="4"/>
  <c r="AP37" i="4"/>
  <c r="AQ37" i="4"/>
  <c r="AR37" i="4"/>
  <c r="AS37" i="4"/>
  <c r="AT37" i="4"/>
  <c r="AU37" i="4"/>
  <c r="AY37" i="4"/>
  <c r="AX37" i="4"/>
  <c r="AW37" i="4"/>
  <c r="V37" i="4"/>
  <c r="U37" i="4"/>
  <c r="T37" i="4"/>
  <c r="S37" i="4"/>
  <c r="R37" i="4"/>
  <c r="Q37" i="4"/>
  <c r="P37" i="4"/>
  <c r="N37" i="4"/>
  <c r="L37" i="4"/>
  <c r="K37" i="4"/>
  <c r="J37" i="4"/>
  <c r="I37" i="4"/>
  <c r="H37" i="4"/>
  <c r="G37" i="4"/>
  <c r="F37" i="4"/>
  <c r="E37" i="4"/>
  <c r="D37" i="4"/>
  <c r="C37" i="4"/>
  <c r="B37" i="4"/>
  <c r="A37" i="4"/>
  <c r="W36" i="4"/>
  <c r="X36" i="4"/>
  <c r="Y36" i="4"/>
  <c r="Z36" i="4"/>
  <c r="AA36" i="4"/>
  <c r="AB36" i="4"/>
  <c r="M36" i="4"/>
  <c r="AC36" i="4"/>
  <c r="AD36" i="4"/>
  <c r="AE36" i="4"/>
  <c r="AF36" i="4"/>
  <c r="AG36" i="4"/>
  <c r="AH36" i="4"/>
  <c r="O36" i="4"/>
  <c r="AZ36" i="4"/>
  <c r="BB36" i="4"/>
  <c r="AK36" i="4"/>
  <c r="BA36" i="4"/>
  <c r="AI36" i="4"/>
  <c r="AJ36" i="4"/>
  <c r="AL36" i="4"/>
  <c r="AM36" i="4"/>
  <c r="AN36" i="4"/>
  <c r="AO36" i="4"/>
  <c r="AP36" i="4"/>
  <c r="AQ36" i="4"/>
  <c r="AR36" i="4"/>
  <c r="AS36" i="4"/>
  <c r="AT36" i="4"/>
  <c r="AU36" i="4"/>
  <c r="AY36" i="4"/>
  <c r="AX36" i="4"/>
  <c r="AW36" i="4"/>
  <c r="V36" i="4"/>
  <c r="U36" i="4"/>
  <c r="T36" i="4"/>
  <c r="S36" i="4"/>
  <c r="R36" i="4"/>
  <c r="Q36" i="4"/>
  <c r="P36" i="4"/>
  <c r="N36" i="4"/>
  <c r="L36" i="4"/>
  <c r="K36" i="4"/>
  <c r="J36" i="4"/>
  <c r="I36" i="4"/>
  <c r="H36" i="4"/>
  <c r="G36" i="4"/>
  <c r="F36" i="4"/>
  <c r="E36" i="4"/>
  <c r="D36" i="4"/>
  <c r="C36" i="4"/>
  <c r="B36" i="4"/>
  <c r="A36" i="4"/>
  <c r="W35" i="4"/>
  <c r="X35" i="4"/>
  <c r="Y35" i="4"/>
  <c r="Z35" i="4"/>
  <c r="AA35" i="4"/>
  <c r="AB35" i="4"/>
  <c r="M35" i="4"/>
  <c r="AC35" i="4"/>
  <c r="AD35" i="4"/>
  <c r="AE35" i="4"/>
  <c r="AF35" i="4"/>
  <c r="AG35" i="4"/>
  <c r="AH35" i="4"/>
  <c r="O35" i="4"/>
  <c r="AZ35" i="4"/>
  <c r="BB35" i="4"/>
  <c r="AK35" i="4"/>
  <c r="BA35" i="4"/>
  <c r="AI35" i="4"/>
  <c r="AJ35" i="4"/>
  <c r="AL35" i="4"/>
  <c r="AM35" i="4"/>
  <c r="AN35" i="4"/>
  <c r="AO35" i="4"/>
  <c r="AP35" i="4"/>
  <c r="AQ35" i="4"/>
  <c r="AR35" i="4"/>
  <c r="AS35" i="4"/>
  <c r="AT35" i="4"/>
  <c r="AU35" i="4"/>
  <c r="AY35" i="4"/>
  <c r="AX35" i="4"/>
  <c r="AW35" i="4"/>
  <c r="V35" i="4"/>
  <c r="U35" i="4"/>
  <c r="T35" i="4"/>
  <c r="S35" i="4"/>
  <c r="R35" i="4"/>
  <c r="Q35" i="4"/>
  <c r="P35" i="4"/>
  <c r="N35" i="4"/>
  <c r="L35" i="4"/>
  <c r="K35" i="4"/>
  <c r="J35" i="4"/>
  <c r="I35" i="4"/>
  <c r="H35" i="4"/>
  <c r="G35" i="4"/>
  <c r="F35" i="4"/>
  <c r="E35" i="4"/>
  <c r="D35" i="4"/>
  <c r="C35" i="4"/>
  <c r="B35" i="4"/>
  <c r="A35" i="4"/>
  <c r="W34" i="4"/>
  <c r="X34" i="4"/>
  <c r="Y34" i="4"/>
  <c r="Z34" i="4"/>
  <c r="AA34" i="4"/>
  <c r="AB34" i="4"/>
  <c r="M34" i="4"/>
  <c r="AC34" i="4"/>
  <c r="AD34" i="4"/>
  <c r="AE34" i="4"/>
  <c r="AF34" i="4"/>
  <c r="AG34" i="4"/>
  <c r="AH34" i="4"/>
  <c r="O34" i="4"/>
  <c r="AZ34" i="4"/>
  <c r="BB34" i="4"/>
  <c r="AK34" i="4"/>
  <c r="BA34" i="4"/>
  <c r="AI34" i="4"/>
  <c r="AJ34" i="4"/>
  <c r="AL34" i="4"/>
  <c r="AM34" i="4"/>
  <c r="AN34" i="4"/>
  <c r="AO34" i="4"/>
  <c r="AP34" i="4"/>
  <c r="AQ34" i="4"/>
  <c r="AR34" i="4"/>
  <c r="AS34" i="4"/>
  <c r="AT34" i="4"/>
  <c r="AU34" i="4"/>
  <c r="AY34" i="4"/>
  <c r="AX34" i="4"/>
  <c r="AW34" i="4"/>
  <c r="V34" i="4"/>
  <c r="U34" i="4"/>
  <c r="T34" i="4"/>
  <c r="S34" i="4"/>
  <c r="R34" i="4"/>
  <c r="Q34" i="4"/>
  <c r="P34" i="4"/>
  <c r="N34" i="4"/>
  <c r="L34" i="4"/>
  <c r="K34" i="4"/>
  <c r="J34" i="4"/>
  <c r="I34" i="4"/>
  <c r="H34" i="4"/>
  <c r="G34" i="4"/>
  <c r="F34" i="4"/>
  <c r="E34" i="4"/>
  <c r="D34" i="4"/>
  <c r="C34" i="4"/>
  <c r="B34" i="4"/>
  <c r="A34" i="4"/>
  <c r="W33" i="4"/>
  <c r="X33" i="4"/>
  <c r="Y33" i="4"/>
  <c r="Z33" i="4"/>
  <c r="AA33" i="4"/>
  <c r="AB33" i="4"/>
  <c r="M33" i="4"/>
  <c r="AC33" i="4"/>
  <c r="AD33" i="4"/>
  <c r="AE33" i="4"/>
  <c r="AF33" i="4"/>
  <c r="AG33" i="4"/>
  <c r="AH33" i="4"/>
  <c r="O33" i="4"/>
  <c r="AZ33" i="4"/>
  <c r="BB33" i="4"/>
  <c r="AK33" i="4"/>
  <c r="BA33" i="4"/>
  <c r="AI33" i="4"/>
  <c r="AJ33" i="4"/>
  <c r="AL33" i="4"/>
  <c r="AM33" i="4"/>
  <c r="AN33" i="4"/>
  <c r="AO33" i="4"/>
  <c r="AP33" i="4"/>
  <c r="AQ33" i="4"/>
  <c r="AR33" i="4"/>
  <c r="AS33" i="4"/>
  <c r="AT33" i="4"/>
  <c r="AU33" i="4"/>
  <c r="AY33" i="4"/>
  <c r="AX33" i="4"/>
  <c r="AW33" i="4"/>
  <c r="V33" i="4"/>
  <c r="U33" i="4"/>
  <c r="T33" i="4"/>
  <c r="S33" i="4"/>
  <c r="R33" i="4"/>
  <c r="Q33" i="4"/>
  <c r="P33" i="4"/>
  <c r="N33" i="4"/>
  <c r="L33" i="4"/>
  <c r="K33" i="4"/>
  <c r="J33" i="4"/>
  <c r="I33" i="4"/>
  <c r="H33" i="4"/>
  <c r="G33" i="4"/>
  <c r="F33" i="4"/>
  <c r="E33" i="4"/>
  <c r="D33" i="4"/>
  <c r="C33" i="4"/>
  <c r="B33" i="4"/>
  <c r="A33" i="4"/>
  <c r="W32" i="4"/>
  <c r="X32" i="4"/>
  <c r="Y32" i="4"/>
  <c r="Z32" i="4"/>
  <c r="AA32" i="4"/>
  <c r="AB32" i="4"/>
  <c r="M32" i="4"/>
  <c r="AC32" i="4"/>
  <c r="AD32" i="4"/>
  <c r="AE32" i="4"/>
  <c r="AF32" i="4"/>
  <c r="AG32" i="4"/>
  <c r="AH32" i="4"/>
  <c r="O32" i="4"/>
  <c r="AZ32" i="4"/>
  <c r="BB32" i="4"/>
  <c r="AK32" i="4"/>
  <c r="BA32" i="4"/>
  <c r="AI32" i="4"/>
  <c r="AJ32" i="4"/>
  <c r="AL32" i="4"/>
  <c r="AM32" i="4"/>
  <c r="AN32" i="4"/>
  <c r="AO32" i="4"/>
  <c r="AP32" i="4"/>
  <c r="AQ32" i="4"/>
  <c r="AR32" i="4"/>
  <c r="AS32" i="4"/>
  <c r="AT32" i="4"/>
  <c r="AU32" i="4"/>
  <c r="AY32" i="4"/>
  <c r="AX32" i="4"/>
  <c r="AW32" i="4"/>
  <c r="V32" i="4"/>
  <c r="U32" i="4"/>
  <c r="T32" i="4"/>
  <c r="S32" i="4"/>
  <c r="R32" i="4"/>
  <c r="Q32" i="4"/>
  <c r="P32" i="4"/>
  <c r="N32" i="4"/>
  <c r="L32" i="4"/>
  <c r="K32" i="4"/>
  <c r="J32" i="4"/>
  <c r="I32" i="4"/>
  <c r="H32" i="4"/>
  <c r="G32" i="4"/>
  <c r="F32" i="4"/>
  <c r="E32" i="4"/>
  <c r="D32" i="4"/>
  <c r="C32" i="4"/>
  <c r="B32" i="4"/>
  <c r="A32" i="4"/>
  <c r="W31" i="4"/>
  <c r="X31" i="4"/>
  <c r="Y31" i="4"/>
  <c r="Z31" i="4"/>
  <c r="AA31" i="4"/>
  <c r="AB31" i="4"/>
  <c r="M31" i="4"/>
  <c r="AC31" i="4"/>
  <c r="AD31" i="4"/>
  <c r="AE31" i="4"/>
  <c r="AF31" i="4"/>
  <c r="AG31" i="4"/>
  <c r="AH31" i="4"/>
  <c r="O31" i="4"/>
  <c r="AZ31" i="4"/>
  <c r="BB31" i="4"/>
  <c r="AK31" i="4"/>
  <c r="BA31" i="4"/>
  <c r="AI31" i="4"/>
  <c r="AJ31" i="4"/>
  <c r="AL31" i="4"/>
  <c r="AM31" i="4"/>
  <c r="AN31" i="4"/>
  <c r="AO31" i="4"/>
  <c r="AP31" i="4"/>
  <c r="AQ31" i="4"/>
  <c r="AR31" i="4"/>
  <c r="AS31" i="4"/>
  <c r="AT31" i="4"/>
  <c r="AU31" i="4"/>
  <c r="AY31" i="4"/>
  <c r="AX31" i="4"/>
  <c r="AW31" i="4"/>
  <c r="V31" i="4"/>
  <c r="U31" i="4"/>
  <c r="T31" i="4"/>
  <c r="S31" i="4"/>
  <c r="R31" i="4"/>
  <c r="Q31" i="4"/>
  <c r="P31" i="4"/>
  <c r="N31" i="4"/>
  <c r="L31" i="4"/>
  <c r="K31" i="4"/>
  <c r="J31" i="4"/>
  <c r="I31" i="4"/>
  <c r="H31" i="4"/>
  <c r="G31" i="4"/>
  <c r="F31" i="4"/>
  <c r="E31" i="4"/>
  <c r="D31" i="4"/>
  <c r="C31" i="4"/>
  <c r="B31" i="4"/>
  <c r="A31" i="4"/>
  <c r="W30" i="4"/>
  <c r="X30" i="4"/>
  <c r="Y30" i="4"/>
  <c r="Z30" i="4"/>
  <c r="AA30" i="4"/>
  <c r="AB30" i="4"/>
  <c r="M30" i="4"/>
  <c r="AC30" i="4"/>
  <c r="AD30" i="4"/>
  <c r="AE30" i="4"/>
  <c r="AF30" i="4"/>
  <c r="AG30" i="4"/>
  <c r="AH30" i="4"/>
  <c r="O30" i="4"/>
  <c r="AZ30" i="4"/>
  <c r="BB30" i="4"/>
  <c r="AK30" i="4"/>
  <c r="BA30" i="4"/>
  <c r="AI30" i="4"/>
  <c r="AJ30" i="4"/>
  <c r="AL30" i="4"/>
  <c r="AM30" i="4"/>
  <c r="AN30" i="4"/>
  <c r="AO30" i="4"/>
  <c r="AP30" i="4"/>
  <c r="AQ30" i="4"/>
  <c r="AR30" i="4"/>
  <c r="AS30" i="4"/>
  <c r="AT30" i="4"/>
  <c r="AU30" i="4"/>
  <c r="AY30" i="4"/>
  <c r="AX30" i="4"/>
  <c r="AW30" i="4"/>
  <c r="V30" i="4"/>
  <c r="U30" i="4"/>
  <c r="T30" i="4"/>
  <c r="S30" i="4"/>
  <c r="R30" i="4"/>
  <c r="Q30" i="4"/>
  <c r="P30" i="4"/>
  <c r="N30" i="4"/>
  <c r="L30" i="4"/>
  <c r="K30" i="4"/>
  <c r="J30" i="4"/>
  <c r="I30" i="4"/>
  <c r="H30" i="4"/>
  <c r="G30" i="4"/>
  <c r="F30" i="4"/>
  <c r="E30" i="4"/>
  <c r="D30" i="4"/>
  <c r="C30" i="4"/>
  <c r="B30" i="4"/>
  <c r="A30" i="4"/>
  <c r="W29" i="4"/>
  <c r="X29" i="4"/>
  <c r="Y29" i="4"/>
  <c r="Z29" i="4"/>
  <c r="AA29" i="4"/>
  <c r="AB29" i="4"/>
  <c r="M29" i="4"/>
  <c r="AC29" i="4"/>
  <c r="AD29" i="4"/>
  <c r="AE29" i="4"/>
  <c r="AF29" i="4"/>
  <c r="AG29" i="4"/>
  <c r="AH29" i="4"/>
  <c r="O29" i="4"/>
  <c r="AZ29" i="4"/>
  <c r="AK29" i="4"/>
  <c r="BA29" i="4"/>
  <c r="BB29" i="4"/>
  <c r="AI29" i="4"/>
  <c r="AJ29" i="4"/>
  <c r="AL29" i="4"/>
  <c r="AM29" i="4"/>
  <c r="AN29" i="4"/>
  <c r="AO29" i="4"/>
  <c r="AP29" i="4"/>
  <c r="AQ29" i="4"/>
  <c r="AR29" i="4"/>
  <c r="AS29" i="4"/>
  <c r="AT29" i="4"/>
  <c r="AU29" i="4"/>
  <c r="AY29" i="4"/>
  <c r="AX29" i="4"/>
  <c r="AW29" i="4"/>
  <c r="V29" i="4"/>
  <c r="U29" i="4"/>
  <c r="T29" i="4"/>
  <c r="S29" i="4"/>
  <c r="R29" i="4"/>
  <c r="Q29" i="4"/>
  <c r="P29" i="4"/>
  <c r="N29" i="4"/>
  <c r="L29" i="4"/>
  <c r="K29" i="4"/>
  <c r="J29" i="4"/>
  <c r="I29" i="4"/>
  <c r="H29" i="4"/>
  <c r="G29" i="4"/>
  <c r="F29" i="4"/>
  <c r="E29" i="4"/>
  <c r="D29" i="4"/>
  <c r="C29" i="4"/>
  <c r="B29" i="4"/>
  <c r="A29" i="4"/>
  <c r="W28" i="4"/>
  <c r="X28" i="4"/>
  <c r="Y28" i="4"/>
  <c r="Z28" i="4"/>
  <c r="AA28" i="4"/>
  <c r="AB28" i="4"/>
  <c r="M28" i="4"/>
  <c r="AC28" i="4"/>
  <c r="AD28" i="4"/>
  <c r="AE28" i="4"/>
  <c r="AF28" i="4"/>
  <c r="AG28" i="4"/>
  <c r="AH28" i="4"/>
  <c r="O28" i="4"/>
  <c r="AZ28" i="4"/>
  <c r="AK28" i="4"/>
  <c r="BA28" i="4"/>
  <c r="BB28" i="4"/>
  <c r="AI28" i="4"/>
  <c r="AJ28" i="4"/>
  <c r="AL28" i="4"/>
  <c r="AM28" i="4"/>
  <c r="AN28" i="4"/>
  <c r="AO28" i="4"/>
  <c r="AP28" i="4"/>
  <c r="AQ28" i="4"/>
  <c r="AR28" i="4"/>
  <c r="AS28" i="4"/>
  <c r="AT28" i="4"/>
  <c r="AU28" i="4"/>
  <c r="AY28" i="4"/>
  <c r="AX28" i="4"/>
  <c r="AW28" i="4"/>
  <c r="V28" i="4"/>
  <c r="U28" i="4"/>
  <c r="T28" i="4"/>
  <c r="S28" i="4"/>
  <c r="R28" i="4"/>
  <c r="Q28" i="4"/>
  <c r="P28" i="4"/>
  <c r="N28" i="4"/>
  <c r="L28" i="4"/>
  <c r="K28" i="4"/>
  <c r="J28" i="4"/>
  <c r="I28" i="4"/>
  <c r="H28" i="4"/>
  <c r="G28" i="4"/>
  <c r="F28" i="4"/>
  <c r="E28" i="4"/>
  <c r="D28" i="4"/>
  <c r="C28" i="4"/>
  <c r="B28" i="4"/>
  <c r="A28" i="4"/>
  <c r="W27" i="4"/>
  <c r="X27" i="4"/>
  <c r="Y27" i="4"/>
  <c r="Z27" i="4"/>
  <c r="AA27" i="4"/>
  <c r="AB27" i="4"/>
  <c r="M27" i="4"/>
  <c r="AC27" i="4"/>
  <c r="AD27" i="4"/>
  <c r="AE27" i="4"/>
  <c r="AF27" i="4"/>
  <c r="AG27" i="4"/>
  <c r="AH27" i="4"/>
  <c r="O27" i="4"/>
  <c r="AZ27" i="4"/>
  <c r="AK27" i="4"/>
  <c r="BA27" i="4"/>
  <c r="BB27" i="4"/>
  <c r="AI27" i="4"/>
  <c r="AJ27" i="4"/>
  <c r="AL27" i="4"/>
  <c r="AM27" i="4"/>
  <c r="AN27" i="4"/>
  <c r="AO27" i="4"/>
  <c r="AP27" i="4"/>
  <c r="AQ27" i="4"/>
  <c r="AR27" i="4"/>
  <c r="AS27" i="4"/>
  <c r="AT27" i="4"/>
  <c r="AU27" i="4"/>
  <c r="AY27" i="4"/>
  <c r="AX27" i="4"/>
  <c r="AW27" i="4"/>
  <c r="V27" i="4"/>
  <c r="U27" i="4"/>
  <c r="T27" i="4"/>
  <c r="S27" i="4"/>
  <c r="R27" i="4"/>
  <c r="Q27" i="4"/>
  <c r="P27" i="4"/>
  <c r="N27" i="4"/>
  <c r="L27" i="4"/>
  <c r="K27" i="4"/>
  <c r="J27" i="4"/>
  <c r="I27" i="4"/>
  <c r="H27" i="4"/>
  <c r="G27" i="4"/>
  <c r="F27" i="4"/>
  <c r="E27" i="4"/>
  <c r="D27" i="4"/>
  <c r="C27" i="4"/>
  <c r="B27" i="4"/>
  <c r="A27" i="4"/>
  <c r="W26" i="4"/>
  <c r="X26" i="4"/>
  <c r="Y26" i="4"/>
  <c r="Z26" i="4"/>
  <c r="AA26" i="4"/>
  <c r="AB26" i="4"/>
  <c r="M26" i="4"/>
  <c r="AC26" i="4"/>
  <c r="AD26" i="4"/>
  <c r="AE26" i="4"/>
  <c r="AF26" i="4"/>
  <c r="AG26" i="4"/>
  <c r="AH26" i="4"/>
  <c r="O26" i="4"/>
  <c r="AZ26" i="4"/>
  <c r="BB26" i="4"/>
  <c r="AK26" i="4"/>
  <c r="BA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Y26" i="4"/>
  <c r="AX26" i="4"/>
  <c r="AW26" i="4"/>
  <c r="V26" i="4"/>
  <c r="U26" i="4"/>
  <c r="T26" i="4"/>
  <c r="S26" i="4"/>
  <c r="R26" i="4"/>
  <c r="Q26" i="4"/>
  <c r="P26" i="4"/>
  <c r="N26" i="4"/>
  <c r="L26" i="4"/>
  <c r="K26" i="4"/>
  <c r="J26" i="4"/>
  <c r="I26" i="4"/>
  <c r="H26" i="4"/>
  <c r="G26" i="4"/>
  <c r="F26" i="4"/>
  <c r="E26" i="4"/>
  <c r="D26" i="4"/>
  <c r="C26" i="4"/>
  <c r="B26" i="4"/>
  <c r="A26" i="4"/>
  <c r="W25" i="4"/>
  <c r="X25" i="4"/>
  <c r="Y25" i="4"/>
  <c r="Z25" i="4"/>
  <c r="AA25" i="4"/>
  <c r="AB25" i="4"/>
  <c r="M25" i="4"/>
  <c r="AC25" i="4"/>
  <c r="AD25" i="4"/>
  <c r="AE25" i="4"/>
  <c r="AF25" i="4"/>
  <c r="AG25" i="4"/>
  <c r="AH25" i="4"/>
  <c r="O25" i="4"/>
  <c r="AZ25" i="4"/>
  <c r="BB25" i="4"/>
  <c r="AK25" i="4"/>
  <c r="BA25" i="4"/>
  <c r="AI25" i="4"/>
  <c r="AJ25" i="4"/>
  <c r="AL25" i="4"/>
  <c r="AM25" i="4"/>
  <c r="AN25" i="4"/>
  <c r="AO25" i="4"/>
  <c r="AP25" i="4"/>
  <c r="AQ25" i="4"/>
  <c r="AR25" i="4"/>
  <c r="AS25" i="4"/>
  <c r="AT25" i="4"/>
  <c r="AU25" i="4"/>
  <c r="AY25" i="4"/>
  <c r="AX25" i="4"/>
  <c r="AW25" i="4"/>
  <c r="V25" i="4"/>
  <c r="U25" i="4"/>
  <c r="T25" i="4"/>
  <c r="S25" i="4"/>
  <c r="R25" i="4"/>
  <c r="Q25" i="4"/>
  <c r="P25" i="4"/>
  <c r="N25" i="4"/>
  <c r="L25" i="4"/>
  <c r="K25" i="4"/>
  <c r="J25" i="4"/>
  <c r="I25" i="4"/>
  <c r="H25" i="3"/>
  <c r="H25" i="4"/>
  <c r="G25" i="3"/>
  <c r="G25" i="4"/>
  <c r="F25" i="4"/>
  <c r="E25" i="4"/>
  <c r="D25" i="4"/>
  <c r="C25" i="4"/>
  <c r="B25" i="4"/>
  <c r="A25" i="4"/>
  <c r="W24" i="4"/>
  <c r="X24" i="4"/>
  <c r="Y24" i="4"/>
  <c r="Z24" i="4"/>
  <c r="AA24" i="4"/>
  <c r="AB24" i="4"/>
  <c r="M24" i="4"/>
  <c r="AC24" i="4"/>
  <c r="AD24" i="4"/>
  <c r="AE24" i="4"/>
  <c r="AF24" i="4"/>
  <c r="AG24" i="4"/>
  <c r="AH24" i="4"/>
  <c r="O24" i="4"/>
  <c r="AZ24" i="4"/>
  <c r="BB24" i="4"/>
  <c r="AK24" i="4"/>
  <c r="BA24" i="4"/>
  <c r="AI24" i="4"/>
  <c r="AJ24" i="4"/>
  <c r="AL24" i="4"/>
  <c r="AM24" i="4"/>
  <c r="AN24" i="4"/>
  <c r="AO24" i="4"/>
  <c r="AP24" i="4"/>
  <c r="AQ24" i="4"/>
  <c r="AR24" i="4"/>
  <c r="AS24" i="4"/>
  <c r="AT24" i="4"/>
  <c r="AU24" i="4"/>
  <c r="AY24" i="4"/>
  <c r="AX24" i="4"/>
  <c r="AW24" i="4"/>
  <c r="V24" i="4"/>
  <c r="U24" i="4"/>
  <c r="T24" i="4"/>
  <c r="S24" i="4"/>
  <c r="R24" i="4"/>
  <c r="Q24" i="4"/>
  <c r="P24" i="4"/>
  <c r="N24" i="4"/>
  <c r="L24" i="4"/>
  <c r="K24" i="4"/>
  <c r="J24" i="4"/>
  <c r="I24" i="4"/>
  <c r="H24" i="3"/>
  <c r="H24" i="4"/>
  <c r="G24" i="3"/>
  <c r="G24" i="4"/>
  <c r="F24" i="4"/>
  <c r="E24" i="4"/>
  <c r="D24" i="4"/>
  <c r="C24" i="4"/>
  <c r="B24" i="4"/>
  <c r="A24" i="4"/>
  <c r="W23" i="4"/>
  <c r="X23" i="4"/>
  <c r="Y23" i="4"/>
  <c r="Z23" i="4"/>
  <c r="AA23" i="4"/>
  <c r="AB23" i="4"/>
  <c r="M23" i="4"/>
  <c r="AC23" i="4"/>
  <c r="AD23" i="4"/>
  <c r="AE23" i="4"/>
  <c r="AF23" i="4"/>
  <c r="AG23" i="4"/>
  <c r="AH23" i="4"/>
  <c r="O23" i="4"/>
  <c r="AZ23" i="4"/>
  <c r="BB23" i="4"/>
  <c r="AK23" i="4"/>
  <c r="BA23" i="4"/>
  <c r="AI23" i="4"/>
  <c r="AJ23" i="4"/>
  <c r="AL23" i="4"/>
  <c r="AM23" i="4"/>
  <c r="AN23" i="4"/>
  <c r="AO23" i="4"/>
  <c r="AP23" i="4"/>
  <c r="AQ23" i="4"/>
  <c r="AR23" i="4"/>
  <c r="AS23" i="4"/>
  <c r="AT23" i="4"/>
  <c r="AU23" i="4"/>
  <c r="AY23" i="4"/>
  <c r="AX23" i="4"/>
  <c r="AW23" i="4"/>
  <c r="V23" i="4"/>
  <c r="U23" i="4"/>
  <c r="T23" i="4"/>
  <c r="S23" i="4"/>
  <c r="R23" i="4"/>
  <c r="Q23" i="4"/>
  <c r="P23" i="4"/>
  <c r="N23" i="4"/>
  <c r="L23" i="4"/>
  <c r="K23" i="4"/>
  <c r="J23" i="4"/>
  <c r="I23" i="4"/>
  <c r="H23" i="3"/>
  <c r="H23" i="4"/>
  <c r="G23" i="3"/>
  <c r="G23" i="4"/>
  <c r="F23" i="4"/>
  <c r="E23" i="4"/>
  <c r="D23" i="4"/>
  <c r="C23" i="4"/>
  <c r="B23" i="4"/>
  <c r="A23" i="4"/>
  <c r="W22" i="4"/>
  <c r="X22" i="4"/>
  <c r="Y22" i="4"/>
  <c r="Z22" i="4"/>
  <c r="AA22" i="4"/>
  <c r="AB22" i="4"/>
  <c r="M22" i="4"/>
  <c r="AC22" i="4"/>
  <c r="AD22" i="4"/>
  <c r="AE22" i="4"/>
  <c r="AF22" i="4"/>
  <c r="AG22" i="4"/>
  <c r="AH22" i="4"/>
  <c r="O22" i="4"/>
  <c r="AZ22" i="4"/>
  <c r="BB22" i="4"/>
  <c r="AK22" i="4"/>
  <c r="BA22" i="4"/>
  <c r="AI22" i="4"/>
  <c r="AJ22" i="4"/>
  <c r="AL22" i="4"/>
  <c r="AM22" i="4"/>
  <c r="AN22" i="4"/>
  <c r="AO22" i="4"/>
  <c r="AP22" i="4"/>
  <c r="AQ22" i="4"/>
  <c r="AR22" i="4"/>
  <c r="AS22" i="4"/>
  <c r="AT22" i="4"/>
  <c r="AU22" i="4"/>
  <c r="AY22" i="4"/>
  <c r="AX22" i="4"/>
  <c r="AW22" i="4"/>
  <c r="V22" i="4"/>
  <c r="U22" i="4"/>
  <c r="T22" i="4"/>
  <c r="S22" i="4"/>
  <c r="R22" i="4"/>
  <c r="Q22" i="4"/>
  <c r="P22" i="4"/>
  <c r="N22" i="4"/>
  <c r="L22" i="4"/>
  <c r="K22" i="4"/>
  <c r="J22" i="4"/>
  <c r="I22" i="4"/>
  <c r="H22" i="3"/>
  <c r="H22" i="4"/>
  <c r="G22" i="3"/>
  <c r="G22" i="4"/>
  <c r="F22" i="4"/>
  <c r="E22" i="4"/>
  <c r="D22" i="4"/>
  <c r="C22" i="4"/>
  <c r="B22" i="4"/>
  <c r="A22" i="4"/>
  <c r="W21" i="4"/>
  <c r="X21" i="4"/>
  <c r="Y21" i="4"/>
  <c r="Z21" i="4"/>
  <c r="AA21" i="4"/>
  <c r="AB21" i="4"/>
  <c r="M21" i="4"/>
  <c r="AC21" i="4"/>
  <c r="AD21" i="4"/>
  <c r="AE21" i="4"/>
  <c r="AF21" i="4"/>
  <c r="AG21" i="4"/>
  <c r="AH21" i="4"/>
  <c r="O21" i="4"/>
  <c r="AZ21" i="4"/>
  <c r="AK21" i="4"/>
  <c r="BA21" i="4"/>
  <c r="BB21" i="4"/>
  <c r="AI21" i="4"/>
  <c r="AJ21" i="4"/>
  <c r="AL21" i="4"/>
  <c r="AM21" i="4"/>
  <c r="AN21" i="4"/>
  <c r="AO21" i="4"/>
  <c r="AP21" i="4"/>
  <c r="AQ21" i="4"/>
  <c r="AR21" i="4"/>
  <c r="AS21" i="4"/>
  <c r="AT21" i="4"/>
  <c r="AU21" i="4"/>
  <c r="AY21" i="4"/>
  <c r="AX21" i="4"/>
  <c r="AW21" i="4"/>
  <c r="V21" i="4"/>
  <c r="U21" i="4"/>
  <c r="T21" i="4"/>
  <c r="S21" i="4"/>
  <c r="R21" i="4"/>
  <c r="Q21" i="4"/>
  <c r="P21" i="4"/>
  <c r="N21" i="4"/>
  <c r="L21" i="4"/>
  <c r="K21" i="4"/>
  <c r="J21" i="4"/>
  <c r="I21" i="4"/>
  <c r="H21" i="3"/>
  <c r="H21" i="4"/>
  <c r="G21" i="3"/>
  <c r="G21" i="4"/>
  <c r="F21" i="4"/>
  <c r="E21" i="4"/>
  <c r="D21" i="4"/>
  <c r="C21" i="4"/>
  <c r="B21" i="4"/>
  <c r="A21" i="4"/>
  <c r="W20" i="4"/>
  <c r="X20" i="4"/>
  <c r="Y20" i="4"/>
  <c r="Z20" i="4"/>
  <c r="AA20" i="4"/>
  <c r="AB20" i="4"/>
  <c r="M20" i="4"/>
  <c r="AC20" i="4"/>
  <c r="AD20" i="4"/>
  <c r="AE20" i="4"/>
  <c r="AF20" i="4"/>
  <c r="AG20" i="4"/>
  <c r="AH20" i="4"/>
  <c r="O20" i="4"/>
  <c r="AZ20" i="4"/>
  <c r="BB20" i="4"/>
  <c r="AK20" i="4"/>
  <c r="BA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Y20" i="4"/>
  <c r="AX20" i="4"/>
  <c r="AW20" i="4"/>
  <c r="V20" i="4"/>
  <c r="U20" i="4"/>
  <c r="T20" i="4"/>
  <c r="S20" i="4"/>
  <c r="R20" i="4"/>
  <c r="Q20" i="4"/>
  <c r="P20" i="4"/>
  <c r="N20" i="4"/>
  <c r="L20" i="4"/>
  <c r="K20" i="4"/>
  <c r="J20" i="4"/>
  <c r="I20" i="4"/>
  <c r="H20" i="3"/>
  <c r="H20" i="4"/>
  <c r="G20" i="3"/>
  <c r="G20" i="4"/>
  <c r="F20" i="4"/>
  <c r="E20" i="4"/>
  <c r="D20" i="4"/>
  <c r="C20" i="4"/>
  <c r="B20" i="4"/>
  <c r="A20" i="4"/>
  <c r="W19" i="4"/>
  <c r="X19" i="4"/>
  <c r="Y19" i="4"/>
  <c r="Z19" i="4"/>
  <c r="AA19" i="4"/>
  <c r="AB19" i="4"/>
  <c r="M19" i="4"/>
  <c r="AC19" i="4"/>
  <c r="AD19" i="4"/>
  <c r="AE19" i="4"/>
  <c r="AF19" i="4"/>
  <c r="AG19" i="4"/>
  <c r="AH19" i="4"/>
  <c r="O19" i="4"/>
  <c r="AZ19" i="4"/>
  <c r="BB19" i="4"/>
  <c r="AK19" i="4"/>
  <c r="BA19" i="4"/>
  <c r="AI19" i="4"/>
  <c r="AJ19" i="4"/>
  <c r="AL19" i="4"/>
  <c r="AM19" i="4"/>
  <c r="AN19" i="4"/>
  <c r="AO19" i="4"/>
  <c r="AP19" i="4"/>
  <c r="AQ19" i="4"/>
  <c r="AR19" i="4"/>
  <c r="AS19" i="4"/>
  <c r="AT19" i="4"/>
  <c r="AU19" i="4"/>
  <c r="AY19" i="4"/>
  <c r="AX19" i="4"/>
  <c r="AW19" i="4"/>
  <c r="V19" i="4"/>
  <c r="U19" i="4"/>
  <c r="T19" i="4"/>
  <c r="S19" i="4"/>
  <c r="R19" i="4"/>
  <c r="Q19" i="4"/>
  <c r="P19" i="4"/>
  <c r="N19" i="4"/>
  <c r="L19" i="4"/>
  <c r="K19" i="4"/>
  <c r="J19" i="4"/>
  <c r="I19" i="4"/>
  <c r="H19" i="3"/>
  <c r="H19" i="4"/>
  <c r="G19" i="3"/>
  <c r="G19" i="4"/>
  <c r="F19" i="4"/>
  <c r="E19" i="4"/>
  <c r="D19" i="4"/>
  <c r="C19" i="4"/>
  <c r="B19" i="4"/>
  <c r="A19" i="4"/>
  <c r="W18" i="4"/>
  <c r="X18" i="4"/>
  <c r="Y18" i="4"/>
  <c r="Z18" i="4"/>
  <c r="AA18" i="4"/>
  <c r="AB18" i="4"/>
  <c r="M18" i="4"/>
  <c r="AC18" i="4"/>
  <c r="AD18" i="4"/>
  <c r="AE18" i="4"/>
  <c r="AF18" i="4"/>
  <c r="AG18" i="4"/>
  <c r="AH18" i="4"/>
  <c r="O18" i="4"/>
  <c r="AZ18" i="4"/>
  <c r="BB18" i="4"/>
  <c r="AK18" i="4"/>
  <c r="BA18" i="4"/>
  <c r="AI18" i="4"/>
  <c r="AJ18" i="4"/>
  <c r="AL18" i="4"/>
  <c r="AM18" i="4"/>
  <c r="AN18" i="4"/>
  <c r="AO18" i="4"/>
  <c r="AP18" i="4"/>
  <c r="AQ18" i="4"/>
  <c r="AR18" i="4"/>
  <c r="AS18" i="4"/>
  <c r="AT18" i="4"/>
  <c r="AU18" i="4"/>
  <c r="AY18" i="4"/>
  <c r="AX18" i="4"/>
  <c r="AW18" i="4"/>
  <c r="V18" i="4"/>
  <c r="U18" i="4"/>
  <c r="T18" i="4"/>
  <c r="S18" i="4"/>
  <c r="R18" i="4"/>
  <c r="Q18" i="4"/>
  <c r="P18" i="4"/>
  <c r="N18" i="4"/>
  <c r="L18" i="4"/>
  <c r="K18" i="4"/>
  <c r="J18" i="4"/>
  <c r="I18" i="4"/>
  <c r="H18" i="3"/>
  <c r="H18" i="4"/>
  <c r="G18" i="3"/>
  <c r="G18" i="4"/>
  <c r="F18" i="4"/>
  <c r="E18" i="4"/>
  <c r="D18" i="4"/>
  <c r="C18" i="4"/>
  <c r="B18" i="4"/>
  <c r="A18" i="4"/>
  <c r="W17" i="4"/>
  <c r="X17" i="4"/>
  <c r="Y17" i="4"/>
  <c r="Z17" i="4"/>
  <c r="AA17" i="4"/>
  <c r="AB17" i="4"/>
  <c r="M17" i="4"/>
  <c r="AC17" i="4"/>
  <c r="AD17" i="4"/>
  <c r="AE17" i="4"/>
  <c r="AF17" i="4"/>
  <c r="AG17" i="4"/>
  <c r="AH17" i="4"/>
  <c r="O17" i="4"/>
  <c r="AZ17" i="4"/>
  <c r="AK17" i="4"/>
  <c r="BA17" i="4"/>
  <c r="BB17" i="4"/>
  <c r="AI17" i="4"/>
  <c r="AJ17" i="4"/>
  <c r="AL17" i="4"/>
  <c r="AM17" i="4"/>
  <c r="AN17" i="4"/>
  <c r="AO17" i="4"/>
  <c r="AP17" i="4"/>
  <c r="AQ17" i="4"/>
  <c r="AR17" i="4"/>
  <c r="AS17" i="4"/>
  <c r="AT17" i="4"/>
  <c r="AU17" i="4"/>
  <c r="AY17" i="4"/>
  <c r="AX17" i="4"/>
  <c r="AW17" i="4"/>
  <c r="V17" i="4"/>
  <c r="U17" i="4"/>
  <c r="T17" i="4"/>
  <c r="S17" i="4"/>
  <c r="R17" i="4"/>
  <c r="Q17" i="4"/>
  <c r="P17" i="4"/>
  <c r="N17" i="4"/>
  <c r="L17" i="4"/>
  <c r="K17" i="4"/>
  <c r="J17" i="4"/>
  <c r="I17" i="4"/>
  <c r="H17" i="3"/>
  <c r="H17" i="4"/>
  <c r="G17" i="3"/>
  <c r="G17" i="4"/>
  <c r="F17" i="4"/>
  <c r="E17" i="4"/>
  <c r="D17" i="4"/>
  <c r="C17" i="4"/>
  <c r="B17" i="4"/>
  <c r="A17" i="4"/>
  <c r="W16" i="4"/>
  <c r="X16" i="4"/>
  <c r="Y16" i="4"/>
  <c r="Z16" i="4"/>
  <c r="AA16" i="4"/>
  <c r="AB16" i="4"/>
  <c r="M16" i="4"/>
  <c r="AC16" i="4"/>
  <c r="AD16" i="4"/>
  <c r="AE16" i="4"/>
  <c r="AF16" i="4"/>
  <c r="AG16" i="4"/>
  <c r="AH16" i="4"/>
  <c r="O16" i="4"/>
  <c r="AZ16" i="4"/>
  <c r="BB16" i="4"/>
  <c r="AK16" i="4"/>
  <c r="BA16" i="4"/>
  <c r="AI16" i="4"/>
  <c r="AJ16" i="4"/>
  <c r="AL16" i="4"/>
  <c r="AM16" i="4"/>
  <c r="AN16" i="4"/>
  <c r="AO16" i="4"/>
  <c r="AP16" i="4"/>
  <c r="AQ16" i="4"/>
  <c r="AR16" i="4"/>
  <c r="AS16" i="4"/>
  <c r="AT16" i="4"/>
  <c r="AU16" i="4"/>
  <c r="AY16" i="4"/>
  <c r="AX16" i="4"/>
  <c r="AW16" i="4"/>
  <c r="V16" i="4"/>
  <c r="U16" i="4"/>
  <c r="T16" i="4"/>
  <c r="S16" i="4"/>
  <c r="R16" i="4"/>
  <c r="Q16" i="4"/>
  <c r="P16" i="4"/>
  <c r="N16" i="4"/>
  <c r="L16" i="4"/>
  <c r="K16" i="4"/>
  <c r="J16" i="4"/>
  <c r="I16" i="4"/>
  <c r="H16" i="3"/>
  <c r="H16" i="4"/>
  <c r="G16" i="3"/>
  <c r="G16" i="4"/>
  <c r="F16" i="4"/>
  <c r="E16" i="4"/>
  <c r="D16" i="4"/>
  <c r="C16" i="4"/>
  <c r="B16" i="4"/>
  <c r="A16" i="4"/>
  <c r="W15" i="4"/>
  <c r="X15" i="4"/>
  <c r="Y15" i="4"/>
  <c r="Z15" i="4"/>
  <c r="AA15" i="4"/>
  <c r="AB15" i="4"/>
  <c r="M15" i="4"/>
  <c r="AC15" i="4"/>
  <c r="AD15" i="4"/>
  <c r="AE15" i="4"/>
  <c r="AF15" i="4"/>
  <c r="AG15" i="4"/>
  <c r="AH15" i="4"/>
  <c r="O15" i="4"/>
  <c r="AZ15" i="4"/>
  <c r="AK15" i="4"/>
  <c r="BA15" i="4"/>
  <c r="BB15" i="4"/>
  <c r="AI15" i="4"/>
  <c r="AJ15" i="4"/>
  <c r="AL15" i="4"/>
  <c r="AM15" i="4"/>
  <c r="AN15" i="4"/>
  <c r="AO15" i="4"/>
  <c r="AP15" i="4"/>
  <c r="AQ15" i="4"/>
  <c r="AR15" i="4"/>
  <c r="AS15" i="4"/>
  <c r="AT15" i="4"/>
  <c r="AU15" i="4"/>
  <c r="AY15" i="4"/>
  <c r="AX15" i="4"/>
  <c r="AW15" i="4"/>
  <c r="V15" i="4"/>
  <c r="U15" i="4"/>
  <c r="T15" i="4"/>
  <c r="S15" i="4"/>
  <c r="R15" i="4"/>
  <c r="Q15" i="4"/>
  <c r="P15" i="4"/>
  <c r="N15" i="4"/>
  <c r="L15" i="4"/>
  <c r="K15" i="4"/>
  <c r="J15" i="4"/>
  <c r="I15" i="4"/>
  <c r="H15" i="3"/>
  <c r="H15" i="4"/>
  <c r="G15" i="3"/>
  <c r="G15" i="4"/>
  <c r="F15" i="4"/>
  <c r="E15" i="4"/>
  <c r="D15" i="4"/>
  <c r="C15" i="4"/>
  <c r="B15" i="4"/>
  <c r="A15" i="4"/>
  <c r="W14" i="4"/>
  <c r="X14" i="4"/>
  <c r="Y14" i="4"/>
  <c r="Z14" i="4"/>
  <c r="AA14" i="4"/>
  <c r="AB14" i="4"/>
  <c r="M14" i="4"/>
  <c r="AC14" i="4"/>
  <c r="AD14" i="4"/>
  <c r="AE14" i="4"/>
  <c r="AF14" i="4"/>
  <c r="AG14" i="4"/>
  <c r="AH14" i="4"/>
  <c r="O14" i="4"/>
  <c r="AZ14" i="4"/>
  <c r="BB14" i="4"/>
  <c r="AK14" i="4"/>
  <c r="BA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Y14" i="4"/>
  <c r="AX14" i="4"/>
  <c r="AW14" i="4"/>
  <c r="V14" i="4"/>
  <c r="U14" i="4"/>
  <c r="T14" i="4"/>
  <c r="S14" i="4"/>
  <c r="R14" i="4"/>
  <c r="Q14" i="4"/>
  <c r="P14" i="4"/>
  <c r="N14" i="4"/>
  <c r="L14" i="4"/>
  <c r="K14" i="4"/>
  <c r="J14" i="4"/>
  <c r="I14" i="4"/>
  <c r="H14" i="3"/>
  <c r="H14" i="4"/>
  <c r="G14" i="3"/>
  <c r="G14" i="4"/>
  <c r="F14" i="4"/>
  <c r="E14" i="4"/>
  <c r="D14" i="4"/>
  <c r="C14" i="4"/>
  <c r="B14" i="4"/>
  <c r="A14" i="4"/>
  <c r="W13" i="4"/>
  <c r="X13" i="4"/>
  <c r="Y13" i="4"/>
  <c r="Z13" i="4"/>
  <c r="AA13" i="4"/>
  <c r="AB13" i="4"/>
  <c r="M13" i="4"/>
  <c r="AC13" i="4"/>
  <c r="AD13" i="4"/>
  <c r="AE13" i="4"/>
  <c r="AF13" i="4"/>
  <c r="AG13" i="4"/>
  <c r="AH13" i="4"/>
  <c r="O13" i="4"/>
  <c r="AZ13" i="4"/>
  <c r="BB13" i="4"/>
  <c r="AK13" i="4"/>
  <c r="BA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Y13" i="4"/>
  <c r="AX13" i="4"/>
  <c r="AW13" i="4"/>
  <c r="V13" i="4"/>
  <c r="U13" i="4"/>
  <c r="T13" i="4"/>
  <c r="S13" i="4"/>
  <c r="R13" i="4"/>
  <c r="Q13" i="4"/>
  <c r="P13" i="4"/>
  <c r="N13" i="4"/>
  <c r="L13" i="4"/>
  <c r="K13" i="4"/>
  <c r="J13" i="4"/>
  <c r="I13" i="4"/>
  <c r="H13" i="3"/>
  <c r="H13" i="4"/>
  <c r="G13" i="3"/>
  <c r="G13" i="4"/>
  <c r="F13" i="4"/>
  <c r="E13" i="4"/>
  <c r="D13" i="4"/>
  <c r="C13" i="4"/>
  <c r="B13" i="4"/>
  <c r="A13" i="4"/>
  <c r="W12" i="4"/>
  <c r="X12" i="4"/>
  <c r="Y12" i="4"/>
  <c r="Z12" i="4"/>
  <c r="AA12" i="4"/>
  <c r="AB12" i="4"/>
  <c r="M12" i="4"/>
  <c r="AC12" i="4"/>
  <c r="AD12" i="4"/>
  <c r="AE12" i="4"/>
  <c r="AF12" i="4"/>
  <c r="AG12" i="4"/>
  <c r="AH12" i="4"/>
  <c r="O12" i="4"/>
  <c r="AZ12" i="4"/>
  <c r="BB12" i="4"/>
  <c r="AK12" i="4"/>
  <c r="BA12" i="4"/>
  <c r="AI12" i="4"/>
  <c r="AJ12" i="4"/>
  <c r="AL12" i="4"/>
  <c r="AM12" i="4"/>
  <c r="AN12" i="4"/>
  <c r="AO12" i="4"/>
  <c r="AP12" i="4"/>
  <c r="AQ12" i="4"/>
  <c r="AR12" i="4"/>
  <c r="AS12" i="4"/>
  <c r="AT12" i="4"/>
  <c r="AU12" i="4"/>
  <c r="AY12" i="4"/>
  <c r="AX12" i="4"/>
  <c r="AW12" i="4"/>
  <c r="V12" i="4"/>
  <c r="U12" i="4"/>
  <c r="T12" i="4"/>
  <c r="S12" i="4"/>
  <c r="R12" i="4"/>
  <c r="Q12" i="4"/>
  <c r="P12" i="4"/>
  <c r="N12" i="4"/>
  <c r="L12" i="4"/>
  <c r="K12" i="4"/>
  <c r="J12" i="4"/>
  <c r="I12" i="4"/>
  <c r="H12" i="3"/>
  <c r="H12" i="4"/>
  <c r="G12" i="3"/>
  <c r="G12" i="4"/>
  <c r="F12" i="4"/>
  <c r="E12" i="4"/>
  <c r="D12" i="4"/>
  <c r="C12" i="4"/>
  <c r="B12" i="4"/>
  <c r="A12" i="4"/>
  <c r="W11" i="4"/>
  <c r="X11" i="4"/>
  <c r="Y11" i="4"/>
  <c r="Z11" i="4"/>
  <c r="AA11" i="4"/>
  <c r="AB11" i="4"/>
  <c r="M11" i="4"/>
  <c r="AC11" i="4"/>
  <c r="AD11" i="4"/>
  <c r="AE11" i="4"/>
  <c r="AF11" i="4"/>
  <c r="AG11" i="4"/>
  <c r="AH11" i="4"/>
  <c r="O11" i="4"/>
  <c r="AZ11" i="4"/>
  <c r="BB11" i="4"/>
  <c r="AK11" i="4"/>
  <c r="BA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Y11" i="4"/>
  <c r="AX11" i="4"/>
  <c r="AW11" i="4"/>
  <c r="V11" i="4"/>
  <c r="U11" i="4"/>
  <c r="T11" i="4"/>
  <c r="S11" i="4"/>
  <c r="R11" i="4"/>
  <c r="Q11" i="4"/>
  <c r="P11" i="4"/>
  <c r="N11" i="4"/>
  <c r="L11" i="4"/>
  <c r="K11" i="4"/>
  <c r="J11" i="4"/>
  <c r="I11" i="4"/>
  <c r="H11" i="3"/>
  <c r="H11" i="4"/>
  <c r="G11" i="3"/>
  <c r="G11" i="4"/>
  <c r="F11" i="4"/>
  <c r="E11" i="4"/>
  <c r="D11" i="4"/>
  <c r="C11" i="4"/>
  <c r="B11" i="4"/>
  <c r="A11" i="4"/>
  <c r="W10" i="4"/>
  <c r="X10" i="4"/>
  <c r="Y10" i="4"/>
  <c r="Z10" i="4"/>
  <c r="AA10" i="4"/>
  <c r="AB10" i="4"/>
  <c r="M10" i="4"/>
  <c r="AC10" i="4"/>
  <c r="AD10" i="4"/>
  <c r="AE10" i="4"/>
  <c r="AF10" i="4"/>
  <c r="AG10" i="4"/>
  <c r="AH10" i="4"/>
  <c r="O10" i="4"/>
  <c r="AZ10" i="4"/>
  <c r="BB10" i="4"/>
  <c r="AK10" i="4"/>
  <c r="BA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Y10" i="4"/>
  <c r="AX10" i="4"/>
  <c r="AW10" i="4"/>
  <c r="V10" i="4"/>
  <c r="U10" i="4"/>
  <c r="T10" i="4"/>
  <c r="S10" i="4"/>
  <c r="R10" i="4"/>
  <c r="Q10" i="4"/>
  <c r="P10" i="4"/>
  <c r="N10" i="4"/>
  <c r="L10" i="4"/>
  <c r="K10" i="4"/>
  <c r="J10" i="4"/>
  <c r="I10" i="4"/>
  <c r="H10" i="3"/>
  <c r="H10" i="4"/>
  <c r="G10" i="3"/>
  <c r="G10" i="4"/>
  <c r="F10" i="4"/>
  <c r="E10" i="4"/>
  <c r="D10" i="4"/>
  <c r="C10" i="4"/>
  <c r="B10" i="4"/>
  <c r="A10" i="4"/>
  <c r="W9" i="4"/>
  <c r="X9" i="4"/>
  <c r="Y9" i="4"/>
  <c r="Z9" i="4"/>
  <c r="AA9" i="4"/>
  <c r="AB9" i="4"/>
  <c r="M9" i="4"/>
  <c r="AC9" i="4"/>
  <c r="AD9" i="4"/>
  <c r="AE9" i="4"/>
  <c r="AF9" i="4"/>
  <c r="AG9" i="4"/>
  <c r="AH9" i="4"/>
  <c r="O9" i="4"/>
  <c r="AZ9" i="4"/>
  <c r="BB9" i="4"/>
  <c r="AK9" i="4"/>
  <c r="BA9" i="4"/>
  <c r="AI9" i="4"/>
  <c r="AJ9" i="4"/>
  <c r="AL9" i="4"/>
  <c r="AM9" i="4"/>
  <c r="AN9" i="4"/>
  <c r="AO9" i="4"/>
  <c r="AP9" i="4"/>
  <c r="AQ9" i="4"/>
  <c r="AR9" i="4"/>
  <c r="AS9" i="4"/>
  <c r="AT9" i="4"/>
  <c r="AU9" i="4"/>
  <c r="AY9" i="4"/>
  <c r="AX9" i="4"/>
  <c r="AW9" i="4"/>
  <c r="V9" i="4"/>
  <c r="U9" i="4"/>
  <c r="T9" i="4"/>
  <c r="S9" i="4"/>
  <c r="R9" i="4"/>
  <c r="Q9" i="4"/>
  <c r="P9" i="4"/>
  <c r="N9" i="4"/>
  <c r="L9" i="4"/>
  <c r="K9" i="4"/>
  <c r="J9" i="4"/>
  <c r="I9" i="4"/>
  <c r="H9" i="3"/>
  <c r="H9" i="4"/>
  <c r="G9" i="3"/>
  <c r="G9" i="4"/>
  <c r="F9" i="4"/>
  <c r="E9" i="4"/>
  <c r="D9" i="4"/>
  <c r="C9" i="4"/>
  <c r="B9" i="4"/>
  <c r="A9" i="4"/>
  <c r="W8" i="4"/>
  <c r="X8" i="4"/>
  <c r="Y8" i="4"/>
  <c r="Z8" i="4"/>
  <c r="AA8" i="4"/>
  <c r="AB8" i="4"/>
  <c r="M8" i="4"/>
  <c r="AC8" i="4"/>
  <c r="AD8" i="4"/>
  <c r="AE8" i="4"/>
  <c r="AF8" i="4"/>
  <c r="AG8" i="4"/>
  <c r="AH8" i="4"/>
  <c r="O8" i="4"/>
  <c r="AZ8" i="4"/>
  <c r="BB8" i="4"/>
  <c r="AK8" i="4"/>
  <c r="BA8" i="4"/>
  <c r="AI8" i="4"/>
  <c r="AJ8" i="4"/>
  <c r="AL8" i="4"/>
  <c r="AM8" i="4"/>
  <c r="AN8" i="4"/>
  <c r="AO8" i="4"/>
  <c r="AP8" i="4"/>
  <c r="AQ8" i="4"/>
  <c r="AR8" i="4"/>
  <c r="AS8" i="4"/>
  <c r="AT8" i="4"/>
  <c r="AU8" i="4"/>
  <c r="AY8" i="4"/>
  <c r="AX8" i="4"/>
  <c r="AW8" i="4"/>
  <c r="V8" i="4"/>
  <c r="U8" i="4"/>
  <c r="T8" i="4"/>
  <c r="S8" i="4"/>
  <c r="R8" i="4"/>
  <c r="Q8" i="4"/>
  <c r="P8" i="4"/>
  <c r="N8" i="4"/>
  <c r="L8" i="4"/>
  <c r="K8" i="4"/>
  <c r="J8" i="4"/>
  <c r="I8" i="4"/>
  <c r="H8" i="3"/>
  <c r="H8" i="4"/>
  <c r="G8" i="3"/>
  <c r="G8" i="4"/>
  <c r="F8" i="4"/>
  <c r="E8" i="4"/>
  <c r="D8" i="4"/>
  <c r="C8" i="4"/>
  <c r="B8" i="4"/>
  <c r="A8" i="4"/>
  <c r="W7" i="4"/>
  <c r="X7" i="4"/>
  <c r="Y7" i="4"/>
  <c r="Z7" i="4"/>
  <c r="AA7" i="4"/>
  <c r="AB7" i="4"/>
  <c r="M7" i="4"/>
  <c r="AC7" i="4"/>
  <c r="AD7" i="4"/>
  <c r="AE7" i="4"/>
  <c r="AF7" i="4"/>
  <c r="AG7" i="4"/>
  <c r="AH7" i="4"/>
  <c r="O7" i="4"/>
  <c r="AZ7" i="4"/>
  <c r="BB7" i="4"/>
  <c r="AK7" i="4"/>
  <c r="BA7" i="4"/>
  <c r="AI7" i="4"/>
  <c r="AJ7" i="4"/>
  <c r="AL7" i="4"/>
  <c r="AM7" i="4"/>
  <c r="AN7" i="4"/>
  <c r="AO7" i="4"/>
  <c r="AP7" i="4"/>
  <c r="AQ7" i="4"/>
  <c r="AR7" i="4"/>
  <c r="AS7" i="4"/>
  <c r="AT7" i="4"/>
  <c r="AU7" i="4"/>
  <c r="AY7" i="4"/>
  <c r="AX7" i="4"/>
  <c r="AW7" i="4"/>
  <c r="V7" i="4"/>
  <c r="U7" i="4"/>
  <c r="T7" i="4"/>
  <c r="S7" i="4"/>
  <c r="R7" i="4"/>
  <c r="Q7" i="4"/>
  <c r="P7" i="4"/>
  <c r="N7" i="4"/>
  <c r="L7" i="4"/>
  <c r="K7" i="4"/>
  <c r="J7" i="4"/>
  <c r="I7" i="4"/>
  <c r="H7" i="3"/>
  <c r="H7" i="4"/>
  <c r="G7" i="3"/>
  <c r="G7" i="4"/>
  <c r="F7" i="4"/>
  <c r="E7" i="4"/>
  <c r="D7" i="4"/>
  <c r="C7" i="4"/>
  <c r="B7" i="4"/>
  <c r="A7" i="4"/>
  <c r="W6" i="4"/>
  <c r="X6" i="4"/>
  <c r="Y6" i="4"/>
  <c r="Z6" i="4"/>
  <c r="AA6" i="4"/>
  <c r="AB6" i="4"/>
  <c r="M6" i="4"/>
  <c r="AC6" i="4"/>
  <c r="AD6" i="4"/>
  <c r="AE6" i="4"/>
  <c r="AF6" i="4"/>
  <c r="AG6" i="4"/>
  <c r="AH6" i="4"/>
  <c r="O6" i="4"/>
  <c r="AZ6" i="4"/>
  <c r="BB6" i="4"/>
  <c r="AK6" i="4"/>
  <c r="BA6" i="4"/>
  <c r="AI6" i="4"/>
  <c r="AJ6" i="4"/>
  <c r="AL6" i="4"/>
  <c r="AM6" i="4"/>
  <c r="AN6" i="4"/>
  <c r="AO6" i="4"/>
  <c r="AP6" i="4"/>
  <c r="AQ6" i="4"/>
  <c r="AR6" i="4"/>
  <c r="AS6" i="4"/>
  <c r="AT6" i="4"/>
  <c r="AU6" i="4"/>
  <c r="AY6" i="4"/>
  <c r="AX6" i="4"/>
  <c r="AW6" i="4"/>
  <c r="V6" i="4"/>
  <c r="U6" i="4"/>
  <c r="T6" i="4"/>
  <c r="S6" i="4"/>
  <c r="R6" i="4"/>
  <c r="Q6" i="4"/>
  <c r="P6" i="4"/>
  <c r="N6" i="4"/>
  <c r="L6" i="4"/>
  <c r="K6" i="4"/>
  <c r="J6" i="4"/>
  <c r="I6" i="4"/>
  <c r="H6" i="3"/>
  <c r="H6" i="4"/>
  <c r="G6" i="3"/>
  <c r="G6" i="4"/>
  <c r="F6" i="4"/>
  <c r="E6" i="4"/>
  <c r="D6" i="4"/>
  <c r="C6" i="4"/>
  <c r="B6" i="4"/>
  <c r="A6" i="4"/>
  <c r="W5" i="4"/>
  <c r="X5" i="4"/>
  <c r="Y5" i="4"/>
  <c r="Z5" i="4"/>
  <c r="AA5" i="4"/>
  <c r="AB5" i="4"/>
  <c r="M5" i="4"/>
  <c r="AC5" i="4"/>
  <c r="AD5" i="4"/>
  <c r="AE5" i="4"/>
  <c r="AF5" i="4"/>
  <c r="AG5" i="4"/>
  <c r="AH5" i="4"/>
  <c r="O5" i="4"/>
  <c r="AZ5" i="4"/>
  <c r="BB5" i="4"/>
  <c r="AK5" i="4"/>
  <c r="BA5" i="4"/>
  <c r="AI5" i="4"/>
  <c r="AJ5" i="4"/>
  <c r="AL5" i="4"/>
  <c r="AM5" i="4"/>
  <c r="AN5" i="4"/>
  <c r="AO5" i="4"/>
  <c r="AP5" i="4"/>
  <c r="AQ5" i="4"/>
  <c r="AR5" i="4"/>
  <c r="AS5" i="4"/>
  <c r="AT5" i="4"/>
  <c r="AU5" i="4"/>
  <c r="AY5" i="4"/>
  <c r="AX5" i="4"/>
  <c r="AW5" i="4"/>
  <c r="V5" i="4"/>
  <c r="U5" i="4"/>
  <c r="T5" i="4"/>
  <c r="S5" i="4"/>
  <c r="R5" i="4"/>
  <c r="Q5" i="4"/>
  <c r="P5" i="4"/>
  <c r="N5" i="4"/>
  <c r="L5" i="4"/>
  <c r="K5" i="4"/>
  <c r="J5" i="4"/>
  <c r="I5" i="4"/>
  <c r="H5" i="4"/>
  <c r="G5" i="3"/>
  <c r="G5" i="4"/>
  <c r="F5" i="4"/>
  <c r="E5" i="4"/>
  <c r="D5" i="4"/>
  <c r="C5" i="4"/>
  <c r="B5" i="4"/>
  <c r="A5" i="4"/>
  <c r="W4" i="4"/>
  <c r="X4" i="4"/>
  <c r="Y4" i="4"/>
  <c r="Z4" i="4"/>
  <c r="AA4" i="4"/>
  <c r="AB4" i="4"/>
  <c r="M4" i="4"/>
  <c r="AC4" i="4"/>
  <c r="AD4" i="4"/>
  <c r="AE4" i="4"/>
  <c r="AF4" i="4"/>
  <c r="AG4" i="4"/>
  <c r="AH4" i="4"/>
  <c r="O4" i="4"/>
  <c r="AZ4" i="4"/>
  <c r="BB4" i="4"/>
  <c r="AK4" i="4"/>
  <c r="BA4" i="4"/>
  <c r="AI4" i="4"/>
  <c r="AJ4" i="4"/>
  <c r="AL4" i="4"/>
  <c r="AM4" i="4"/>
  <c r="AN4" i="4"/>
  <c r="AO4" i="4"/>
  <c r="AP4" i="4"/>
  <c r="AQ4" i="4"/>
  <c r="AR4" i="4"/>
  <c r="AS4" i="4"/>
  <c r="AT4" i="4"/>
  <c r="AU4" i="4"/>
  <c r="AY4" i="4"/>
  <c r="AX4" i="4"/>
  <c r="AW4" i="4"/>
  <c r="V4" i="4"/>
  <c r="U4" i="4"/>
  <c r="T4" i="4"/>
  <c r="S4" i="4"/>
  <c r="R4" i="4"/>
  <c r="Q4" i="4"/>
  <c r="P4" i="4"/>
  <c r="N4" i="4"/>
  <c r="L4" i="4"/>
  <c r="K4" i="4"/>
  <c r="J4" i="4"/>
  <c r="I4" i="4"/>
  <c r="H4" i="3"/>
  <c r="H4" i="4"/>
  <c r="G4" i="3"/>
  <c r="G4" i="4"/>
  <c r="F4" i="4"/>
  <c r="E4" i="4"/>
  <c r="D4" i="4"/>
  <c r="C4" i="4"/>
  <c r="B4" i="4"/>
  <c r="A4" i="4"/>
  <c r="W3" i="4"/>
  <c r="X3" i="4"/>
  <c r="Y3" i="4"/>
  <c r="Z3" i="4"/>
  <c r="AA3" i="4"/>
  <c r="AB3" i="4"/>
  <c r="M3" i="4"/>
  <c r="AC3" i="4"/>
  <c r="AD3" i="4"/>
  <c r="AE3" i="4"/>
  <c r="AF3" i="4"/>
  <c r="AG3" i="4"/>
  <c r="AH3" i="4"/>
  <c r="O3" i="4"/>
  <c r="AZ3" i="4"/>
  <c r="AK3" i="4"/>
  <c r="BA3" i="4"/>
  <c r="BB3" i="4"/>
  <c r="AI3" i="4"/>
  <c r="AJ3" i="4"/>
  <c r="AL3" i="4"/>
  <c r="AM3" i="4"/>
  <c r="AN3" i="4"/>
  <c r="AO3" i="4"/>
  <c r="AP3" i="4"/>
  <c r="AQ3" i="4"/>
  <c r="AR3" i="4"/>
  <c r="AS3" i="4"/>
  <c r="AT3" i="4"/>
  <c r="AU3" i="4"/>
  <c r="AY3" i="4"/>
  <c r="AX3" i="4"/>
  <c r="AW3" i="4"/>
  <c r="V3" i="4"/>
  <c r="U3" i="4"/>
  <c r="T3" i="4"/>
  <c r="S3" i="4"/>
  <c r="R3" i="4"/>
  <c r="Q3" i="4"/>
  <c r="P3" i="4"/>
  <c r="N3" i="4"/>
  <c r="L3" i="4"/>
  <c r="K3" i="4"/>
  <c r="J3" i="4"/>
  <c r="I3" i="4"/>
  <c r="H3" i="3"/>
  <c r="H3" i="4"/>
  <c r="G3" i="3"/>
  <c r="G3" i="4"/>
  <c r="F3" i="4"/>
  <c r="E3" i="4"/>
  <c r="D3" i="4"/>
  <c r="C3" i="4"/>
  <c r="B3" i="4"/>
  <c r="A3" i="4"/>
  <c r="W2" i="4"/>
  <c r="X2" i="4"/>
  <c r="Y2" i="4"/>
  <c r="Z2" i="4"/>
  <c r="AA2" i="4"/>
  <c r="AB2" i="4"/>
  <c r="M2" i="4"/>
  <c r="AC2" i="4"/>
  <c r="AD2" i="4"/>
  <c r="AE2" i="4"/>
  <c r="AF2" i="4"/>
  <c r="AG2" i="4"/>
  <c r="AH2" i="4"/>
  <c r="O2" i="4"/>
  <c r="AZ2" i="4"/>
  <c r="AK2" i="4"/>
  <c r="BA2" i="4"/>
  <c r="BB2" i="4"/>
  <c r="AI2" i="4"/>
  <c r="AJ2" i="4"/>
  <c r="AL2" i="4"/>
  <c r="AM2" i="4"/>
  <c r="AN2" i="4"/>
  <c r="AO2" i="4"/>
  <c r="AP2" i="4"/>
  <c r="AQ2" i="4"/>
  <c r="AR2" i="4"/>
  <c r="AS2" i="4"/>
  <c r="AT2" i="4"/>
  <c r="AU2" i="4"/>
  <c r="AY2" i="4"/>
  <c r="AX2" i="4"/>
  <c r="AW2" i="4"/>
  <c r="V2" i="4"/>
  <c r="U2" i="4"/>
  <c r="T2" i="4"/>
  <c r="S2" i="4"/>
  <c r="R2" i="4"/>
  <c r="Q2" i="4"/>
  <c r="P2" i="4"/>
  <c r="N2" i="4"/>
  <c r="L2" i="4"/>
  <c r="K2" i="4"/>
  <c r="J2" i="4"/>
  <c r="I2" i="4"/>
  <c r="H2" i="3"/>
  <c r="H2" i="4"/>
  <c r="G2" i="3"/>
  <c r="G2" i="4"/>
  <c r="F2" i="4"/>
  <c r="E2" i="4"/>
  <c r="D2" i="4"/>
  <c r="C2" i="4"/>
  <c r="B2" i="4"/>
  <c r="A2" i="4"/>
  <c r="G1" i="4"/>
  <c r="F1" i="4"/>
  <c r="H32" i="2"/>
  <c r="H31" i="2"/>
  <c r="H30" i="2"/>
  <c r="K24" i="2"/>
  <c r="K15" i="1"/>
  <c r="L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C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G4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K4" i="2"/>
  <c r="O4" i="2"/>
  <c r="K55" i="1"/>
  <c r="K56" i="1"/>
  <c r="K57" i="1"/>
  <c r="K58" i="1"/>
  <c r="K59" i="1"/>
  <c r="K60" i="1"/>
  <c r="K61" i="1"/>
  <c r="K62" i="1"/>
  <c r="B4" i="2"/>
  <c r="M55" i="1"/>
  <c r="M56" i="1"/>
  <c r="M57" i="1"/>
  <c r="M58" i="1"/>
  <c r="M59" i="1"/>
  <c r="M60" i="1"/>
  <c r="M61" i="1"/>
  <c r="M62" i="1"/>
  <c r="F4" i="2"/>
  <c r="O55" i="1"/>
  <c r="O56" i="1"/>
  <c r="O57" i="1"/>
  <c r="O58" i="1"/>
  <c r="O59" i="1"/>
  <c r="O60" i="1"/>
  <c r="O61" i="1"/>
  <c r="O62" i="1"/>
  <c r="J4" i="2"/>
  <c r="N4" i="2"/>
  <c r="P4" i="2"/>
  <c r="Q28" i="2"/>
  <c r="D4" i="2"/>
  <c r="C26" i="2"/>
  <c r="D28" i="2"/>
  <c r="E28" i="2"/>
  <c r="H4" i="2"/>
  <c r="G26" i="2"/>
  <c r="H28" i="2"/>
  <c r="I28" i="2"/>
  <c r="L4" i="2"/>
  <c r="L28" i="2"/>
  <c r="M28" i="2"/>
  <c r="O28" i="2"/>
  <c r="P28" i="2"/>
  <c r="C3" i="2"/>
  <c r="G3" i="2"/>
  <c r="K3" i="2"/>
  <c r="O3" i="2"/>
  <c r="B3" i="2"/>
  <c r="F3" i="2"/>
  <c r="J3" i="2"/>
  <c r="N3" i="2"/>
  <c r="P3" i="2"/>
  <c r="Q27" i="2"/>
  <c r="D3" i="2"/>
  <c r="D27" i="2"/>
  <c r="E27" i="2"/>
  <c r="H3" i="2"/>
  <c r="H27" i="2"/>
  <c r="I27" i="2"/>
  <c r="L3" i="2"/>
  <c r="L27" i="2"/>
  <c r="M27" i="2"/>
  <c r="O27" i="2"/>
  <c r="P27" i="2"/>
  <c r="C2" i="2"/>
  <c r="G2" i="2"/>
  <c r="K2" i="2"/>
  <c r="O2" i="2"/>
  <c r="B2" i="2"/>
  <c r="F2" i="2"/>
  <c r="J2" i="2"/>
  <c r="N2" i="2"/>
  <c r="P2" i="2"/>
  <c r="Q26" i="2"/>
  <c r="D2" i="2"/>
  <c r="D26" i="2"/>
  <c r="E26" i="2"/>
  <c r="H2" i="2"/>
  <c r="H26" i="2"/>
  <c r="I26" i="2"/>
  <c r="L2" i="2"/>
  <c r="L26" i="2"/>
  <c r="M26" i="2"/>
  <c r="O26" i="2"/>
  <c r="P26" i="2"/>
  <c r="C15" i="2"/>
  <c r="D17" i="2"/>
  <c r="E17" i="2"/>
  <c r="G15" i="2"/>
  <c r="H17" i="2"/>
  <c r="I17" i="2"/>
  <c r="L15" i="2"/>
  <c r="M17" i="2"/>
  <c r="N17" i="2"/>
  <c r="P17" i="2"/>
  <c r="Q17" i="2"/>
  <c r="D16" i="2"/>
  <c r="E16" i="2"/>
  <c r="H16" i="2"/>
  <c r="I16" i="2"/>
  <c r="M16" i="2"/>
  <c r="N16" i="2"/>
  <c r="P16" i="2"/>
  <c r="Q16" i="2"/>
  <c r="D15" i="2"/>
  <c r="E15" i="2"/>
  <c r="H15" i="2"/>
  <c r="I15" i="2"/>
  <c r="M15" i="2"/>
  <c r="N15" i="2"/>
  <c r="P15" i="2"/>
  <c r="Q15" i="2"/>
  <c r="N5" i="2"/>
  <c r="J5" i="2"/>
  <c r="F5" i="2"/>
  <c r="B5" i="2"/>
  <c r="S62" i="1"/>
  <c r="R62" i="1"/>
  <c r="P62" i="1"/>
  <c r="N62" i="1"/>
  <c r="L62" i="1"/>
  <c r="J62" i="1"/>
  <c r="I62" i="1"/>
  <c r="H62" i="1"/>
  <c r="G62" i="1"/>
  <c r="F62" i="1"/>
  <c r="E62" i="1"/>
  <c r="D62" i="1"/>
  <c r="C62" i="1"/>
  <c r="B62" i="1"/>
  <c r="A62" i="1"/>
  <c r="S61" i="1"/>
  <c r="R61" i="1"/>
  <c r="P61" i="1"/>
  <c r="N61" i="1"/>
  <c r="L61" i="1"/>
  <c r="J61" i="1"/>
  <c r="I61" i="1"/>
  <c r="H61" i="1"/>
  <c r="G61" i="1"/>
  <c r="F61" i="1"/>
  <c r="E61" i="1"/>
  <c r="D61" i="1"/>
  <c r="C61" i="1"/>
  <c r="B61" i="1"/>
  <c r="A61" i="1"/>
  <c r="S60" i="1"/>
  <c r="R60" i="1"/>
  <c r="P60" i="1"/>
  <c r="N60" i="1"/>
  <c r="L60" i="1"/>
  <c r="J60" i="1"/>
  <c r="I60" i="1"/>
  <c r="H60" i="1"/>
  <c r="G60" i="1"/>
  <c r="F60" i="1"/>
  <c r="E60" i="1"/>
  <c r="D60" i="1"/>
  <c r="C60" i="1"/>
  <c r="B60" i="1"/>
  <c r="A60" i="1"/>
  <c r="S59" i="1"/>
  <c r="R59" i="1"/>
  <c r="P59" i="1"/>
  <c r="N59" i="1"/>
  <c r="L59" i="1"/>
  <c r="J59" i="1"/>
  <c r="I59" i="1"/>
  <c r="H59" i="1"/>
  <c r="G59" i="1"/>
  <c r="F59" i="1"/>
  <c r="E59" i="1"/>
  <c r="D59" i="1"/>
  <c r="C59" i="1"/>
  <c r="B59" i="1"/>
  <c r="A59" i="1"/>
  <c r="S58" i="1"/>
  <c r="R58" i="1"/>
  <c r="P58" i="1"/>
  <c r="N58" i="1"/>
  <c r="L58" i="1"/>
  <c r="J58" i="1"/>
  <c r="I58" i="1"/>
  <c r="H58" i="1"/>
  <c r="G58" i="1"/>
  <c r="F58" i="1"/>
  <c r="E58" i="1"/>
  <c r="D58" i="1"/>
  <c r="C58" i="1"/>
  <c r="B58" i="1"/>
  <c r="A58" i="1"/>
  <c r="S57" i="1"/>
  <c r="R57" i="1"/>
  <c r="P57" i="1"/>
  <c r="N57" i="1"/>
  <c r="L57" i="1"/>
  <c r="J57" i="1"/>
  <c r="I57" i="1"/>
  <c r="H57" i="1"/>
  <c r="G57" i="1"/>
  <c r="F57" i="1"/>
  <c r="E57" i="1"/>
  <c r="D57" i="1"/>
  <c r="C57" i="1"/>
  <c r="B57" i="1"/>
  <c r="A57" i="1"/>
  <c r="S56" i="1"/>
  <c r="R56" i="1"/>
  <c r="P56" i="1"/>
  <c r="N56" i="1"/>
  <c r="L56" i="1"/>
  <c r="J56" i="1"/>
  <c r="I56" i="1"/>
  <c r="H56" i="1"/>
  <c r="G56" i="1"/>
  <c r="F56" i="1"/>
  <c r="E56" i="1"/>
  <c r="D56" i="1"/>
  <c r="C56" i="1"/>
  <c r="B56" i="1"/>
  <c r="A56" i="1"/>
  <c r="S55" i="1"/>
  <c r="R55" i="1"/>
  <c r="P55" i="1"/>
  <c r="N55" i="1"/>
  <c r="L55" i="1"/>
  <c r="J55" i="1"/>
  <c r="I55" i="1"/>
  <c r="H55" i="1"/>
  <c r="G55" i="1"/>
  <c r="F55" i="1"/>
  <c r="E55" i="1"/>
  <c r="D55" i="1"/>
  <c r="C55" i="1"/>
  <c r="B55" i="1"/>
  <c r="A55" i="1"/>
  <c r="S54" i="1"/>
  <c r="R54" i="1"/>
  <c r="J54" i="1"/>
  <c r="I54" i="1"/>
  <c r="H54" i="1"/>
  <c r="G54" i="1"/>
  <c r="F54" i="1"/>
  <c r="E54" i="1"/>
  <c r="D54" i="1"/>
  <c r="C54" i="1"/>
  <c r="B54" i="1"/>
  <c r="A54" i="1"/>
  <c r="S53" i="1"/>
  <c r="R53" i="1"/>
  <c r="J53" i="1"/>
  <c r="I53" i="1"/>
  <c r="H53" i="1"/>
  <c r="G53" i="1"/>
  <c r="F53" i="1"/>
  <c r="E53" i="1"/>
  <c r="D53" i="1"/>
  <c r="C53" i="1"/>
  <c r="B53" i="1"/>
  <c r="A53" i="1"/>
  <c r="S52" i="1"/>
  <c r="R52" i="1"/>
  <c r="J52" i="1"/>
  <c r="I52" i="1"/>
  <c r="H52" i="1"/>
  <c r="G52" i="1"/>
  <c r="F52" i="1"/>
  <c r="E52" i="1"/>
  <c r="D52" i="1"/>
  <c r="C52" i="1"/>
  <c r="B52" i="1"/>
  <c r="A52" i="1"/>
  <c r="S51" i="1"/>
  <c r="R51" i="1"/>
  <c r="J51" i="1"/>
  <c r="I51" i="1"/>
  <c r="H51" i="1"/>
  <c r="G51" i="1"/>
  <c r="F51" i="1"/>
  <c r="E51" i="1"/>
  <c r="D51" i="1"/>
  <c r="C51" i="1"/>
  <c r="B51" i="1"/>
  <c r="A51" i="1"/>
  <c r="S50" i="1"/>
  <c r="R50" i="1"/>
  <c r="J50" i="1"/>
  <c r="I50" i="1"/>
  <c r="H50" i="1"/>
  <c r="G50" i="1"/>
  <c r="F50" i="1"/>
  <c r="E50" i="1"/>
  <c r="D50" i="1"/>
  <c r="C50" i="1"/>
  <c r="B50" i="1"/>
  <c r="A50" i="1"/>
  <c r="S49" i="1"/>
  <c r="R49" i="1"/>
  <c r="J49" i="1"/>
  <c r="I49" i="1"/>
  <c r="H49" i="1"/>
  <c r="G49" i="1"/>
  <c r="F49" i="1"/>
  <c r="E49" i="1"/>
  <c r="D49" i="1"/>
  <c r="C49" i="1"/>
  <c r="B49" i="1"/>
  <c r="A49" i="1"/>
  <c r="S48" i="1"/>
  <c r="R48" i="1"/>
  <c r="J48" i="1"/>
  <c r="I48" i="1"/>
  <c r="H48" i="1"/>
  <c r="G48" i="1"/>
  <c r="F48" i="1"/>
  <c r="E48" i="1"/>
  <c r="D48" i="1"/>
  <c r="C48" i="1"/>
  <c r="B48" i="1"/>
  <c r="A48" i="1"/>
  <c r="S47" i="1"/>
  <c r="R47" i="1"/>
  <c r="J47" i="1"/>
  <c r="I47" i="1"/>
  <c r="H47" i="1"/>
  <c r="G47" i="1"/>
  <c r="F47" i="1"/>
  <c r="E47" i="1"/>
  <c r="D47" i="1"/>
  <c r="C47" i="1"/>
  <c r="B47" i="1"/>
  <c r="A47" i="1"/>
  <c r="S46" i="1"/>
  <c r="R46" i="1"/>
  <c r="J46" i="1"/>
  <c r="I46" i="1"/>
  <c r="H46" i="1"/>
  <c r="G46" i="1"/>
  <c r="F46" i="1"/>
  <c r="E46" i="1"/>
  <c r="D46" i="1"/>
  <c r="C46" i="1"/>
  <c r="B46" i="1"/>
  <c r="A46" i="1"/>
  <c r="S45" i="1"/>
  <c r="R45" i="1"/>
  <c r="J45" i="1"/>
  <c r="I45" i="1"/>
  <c r="H45" i="1"/>
  <c r="G45" i="1"/>
  <c r="F45" i="1"/>
  <c r="E45" i="1"/>
  <c r="D45" i="1"/>
  <c r="C45" i="1"/>
  <c r="B45" i="1"/>
  <c r="A45" i="1"/>
  <c r="S44" i="1"/>
  <c r="R44" i="1"/>
  <c r="J44" i="1"/>
  <c r="I44" i="1"/>
  <c r="H44" i="1"/>
  <c r="G44" i="1"/>
  <c r="F44" i="1"/>
  <c r="E44" i="1"/>
  <c r="D44" i="1"/>
  <c r="C44" i="1"/>
  <c r="B44" i="1"/>
  <c r="A44" i="1"/>
  <c r="S43" i="1"/>
  <c r="R43" i="1"/>
  <c r="J43" i="1"/>
  <c r="I43" i="1"/>
  <c r="H43" i="1"/>
  <c r="G43" i="1"/>
  <c r="F43" i="1"/>
  <c r="E43" i="1"/>
  <c r="D43" i="1"/>
  <c r="C43" i="1"/>
  <c r="B43" i="1"/>
  <c r="A43" i="1"/>
  <c r="S42" i="1"/>
  <c r="R42" i="1"/>
  <c r="J42" i="1"/>
  <c r="I42" i="1"/>
  <c r="H42" i="1"/>
  <c r="G42" i="1"/>
  <c r="F42" i="1"/>
  <c r="E42" i="1"/>
  <c r="D42" i="1"/>
  <c r="C42" i="1"/>
  <c r="B42" i="1"/>
  <c r="A42" i="1"/>
  <c r="S41" i="1"/>
  <c r="R41" i="1"/>
  <c r="J41" i="1"/>
  <c r="I41" i="1"/>
  <c r="H41" i="1"/>
  <c r="G41" i="1"/>
  <c r="F41" i="1"/>
  <c r="E41" i="1"/>
  <c r="D41" i="1"/>
  <c r="C41" i="1"/>
  <c r="B41" i="1"/>
  <c r="A41" i="1"/>
  <c r="S40" i="1"/>
  <c r="R40" i="1"/>
  <c r="J40" i="1"/>
  <c r="I40" i="1"/>
  <c r="H40" i="1"/>
  <c r="G40" i="1"/>
  <c r="F40" i="1"/>
  <c r="E40" i="1"/>
  <c r="D40" i="1"/>
  <c r="C40" i="1"/>
  <c r="B40" i="1"/>
  <c r="A40" i="1"/>
  <c r="S39" i="1"/>
  <c r="R39" i="1"/>
  <c r="J39" i="1"/>
  <c r="I39" i="1"/>
  <c r="H39" i="1"/>
  <c r="G39" i="1"/>
  <c r="F39" i="1"/>
  <c r="E39" i="1"/>
  <c r="D39" i="1"/>
  <c r="C39" i="1"/>
  <c r="B39" i="1"/>
  <c r="A39" i="1"/>
  <c r="S38" i="1"/>
  <c r="R38" i="1"/>
  <c r="J38" i="1"/>
  <c r="I38" i="1"/>
  <c r="H38" i="1"/>
  <c r="G38" i="1"/>
  <c r="F38" i="1"/>
  <c r="E38" i="1"/>
  <c r="D38" i="1"/>
  <c r="C38" i="1"/>
  <c r="B38" i="1"/>
  <c r="A38" i="1"/>
  <c r="S37" i="1"/>
  <c r="R37" i="1"/>
  <c r="J37" i="1"/>
  <c r="I37" i="1"/>
  <c r="H37" i="1"/>
  <c r="G37" i="1"/>
  <c r="F37" i="1"/>
  <c r="E37" i="1"/>
  <c r="D37" i="1"/>
  <c r="C37" i="1"/>
  <c r="B37" i="1"/>
  <c r="A37" i="1"/>
  <c r="S36" i="1"/>
  <c r="R36" i="1"/>
  <c r="J36" i="1"/>
  <c r="I36" i="1"/>
  <c r="H36" i="1"/>
  <c r="G36" i="1"/>
  <c r="F36" i="1"/>
  <c r="E36" i="1"/>
  <c r="D36" i="1"/>
  <c r="C36" i="1"/>
  <c r="B36" i="1"/>
  <c r="A36" i="1"/>
  <c r="S35" i="1"/>
  <c r="R35" i="1"/>
  <c r="J35" i="1"/>
  <c r="I35" i="1"/>
  <c r="H35" i="1"/>
  <c r="G35" i="1"/>
  <c r="F35" i="1"/>
  <c r="E35" i="1"/>
  <c r="D35" i="1"/>
  <c r="C35" i="1"/>
  <c r="B35" i="1"/>
  <c r="A35" i="1"/>
  <c r="S34" i="1"/>
  <c r="R34" i="1"/>
  <c r="J34" i="1"/>
  <c r="I34" i="1"/>
  <c r="H34" i="1"/>
  <c r="G34" i="1"/>
  <c r="F34" i="1"/>
  <c r="E34" i="1"/>
  <c r="D34" i="1"/>
  <c r="C34" i="1"/>
  <c r="B34" i="1"/>
  <c r="A34" i="1"/>
  <c r="S33" i="1"/>
  <c r="R33" i="1"/>
  <c r="J33" i="1"/>
  <c r="I33" i="1"/>
  <c r="H33" i="1"/>
  <c r="G33" i="1"/>
  <c r="F33" i="1"/>
  <c r="E33" i="1"/>
  <c r="D33" i="1"/>
  <c r="C33" i="1"/>
  <c r="B33" i="1"/>
  <c r="A33" i="1"/>
  <c r="S32" i="1"/>
  <c r="R32" i="1"/>
  <c r="J32" i="1"/>
  <c r="I32" i="1"/>
  <c r="H32" i="1"/>
  <c r="G32" i="1"/>
  <c r="F32" i="1"/>
  <c r="E32" i="1"/>
  <c r="D32" i="1"/>
  <c r="C32" i="1"/>
  <c r="B32" i="1"/>
  <c r="A32" i="1"/>
  <c r="S31" i="1"/>
  <c r="R31" i="1"/>
  <c r="J31" i="1"/>
  <c r="I31" i="1"/>
  <c r="H31" i="1"/>
  <c r="G31" i="1"/>
  <c r="F31" i="1"/>
  <c r="E31" i="1"/>
  <c r="D31" i="1"/>
  <c r="C31" i="1"/>
  <c r="B31" i="1"/>
  <c r="A31" i="1"/>
  <c r="S30" i="1"/>
  <c r="R30" i="1"/>
  <c r="J30" i="1"/>
  <c r="I30" i="1"/>
  <c r="H30" i="1"/>
  <c r="G30" i="1"/>
  <c r="F30" i="1"/>
  <c r="E30" i="1"/>
  <c r="D30" i="1"/>
  <c r="C30" i="1"/>
  <c r="B30" i="1"/>
  <c r="A30" i="1"/>
  <c r="S29" i="1"/>
  <c r="R29" i="1"/>
  <c r="J29" i="1"/>
  <c r="I29" i="1"/>
  <c r="H29" i="1"/>
  <c r="G29" i="1"/>
  <c r="F29" i="1"/>
  <c r="E29" i="1"/>
  <c r="D29" i="1"/>
  <c r="C29" i="1"/>
  <c r="B29" i="1"/>
  <c r="A29" i="1"/>
  <c r="S28" i="1"/>
  <c r="R28" i="1"/>
  <c r="J28" i="1"/>
  <c r="I28" i="1"/>
  <c r="H28" i="1"/>
  <c r="G28" i="1"/>
  <c r="F28" i="1"/>
  <c r="E28" i="1"/>
  <c r="D28" i="1"/>
  <c r="C28" i="1"/>
  <c r="B28" i="1"/>
  <c r="A28" i="1"/>
  <c r="S27" i="1"/>
  <c r="R27" i="1"/>
  <c r="J27" i="1"/>
  <c r="I27" i="1"/>
  <c r="H27" i="1"/>
  <c r="G27" i="1"/>
  <c r="F27" i="1"/>
  <c r="E27" i="1"/>
  <c r="D27" i="1"/>
  <c r="C27" i="1"/>
  <c r="B27" i="1"/>
  <c r="A27" i="1"/>
  <c r="S26" i="1"/>
  <c r="R26" i="1"/>
  <c r="J26" i="1"/>
  <c r="I26" i="1"/>
  <c r="H26" i="1"/>
  <c r="G26" i="1"/>
  <c r="F26" i="1"/>
  <c r="E26" i="1"/>
  <c r="D26" i="1"/>
  <c r="C26" i="1"/>
  <c r="B26" i="1"/>
  <c r="A26" i="1"/>
  <c r="S25" i="1"/>
  <c r="R25" i="1"/>
  <c r="J25" i="1"/>
  <c r="I25" i="1"/>
  <c r="H25" i="1"/>
  <c r="G25" i="1"/>
  <c r="F25" i="1"/>
  <c r="E25" i="1"/>
  <c r="D25" i="1"/>
  <c r="C25" i="1"/>
  <c r="B25" i="1"/>
  <c r="A25" i="1"/>
  <c r="S24" i="1"/>
  <c r="R24" i="1"/>
  <c r="J24" i="1"/>
  <c r="I24" i="1"/>
  <c r="H24" i="1"/>
  <c r="G24" i="1"/>
  <c r="F24" i="1"/>
  <c r="E24" i="1"/>
  <c r="D24" i="1"/>
  <c r="C24" i="1"/>
  <c r="B24" i="1"/>
  <c r="A24" i="1"/>
  <c r="S23" i="1"/>
  <c r="R23" i="1"/>
  <c r="J23" i="1"/>
  <c r="I23" i="1"/>
  <c r="H23" i="1"/>
  <c r="G23" i="1"/>
  <c r="F23" i="1"/>
  <c r="E23" i="1"/>
  <c r="D23" i="1"/>
  <c r="C23" i="1"/>
  <c r="B23" i="1"/>
  <c r="A23" i="1"/>
  <c r="S22" i="1"/>
  <c r="R22" i="1"/>
  <c r="J22" i="1"/>
  <c r="I22" i="1"/>
  <c r="H22" i="1"/>
  <c r="G22" i="1"/>
  <c r="F22" i="1"/>
  <c r="E22" i="1"/>
  <c r="D22" i="1"/>
  <c r="C22" i="1"/>
  <c r="B22" i="1"/>
  <c r="A22" i="1"/>
  <c r="S21" i="1"/>
  <c r="R21" i="1"/>
  <c r="J21" i="1"/>
  <c r="I21" i="1"/>
  <c r="H21" i="1"/>
  <c r="G21" i="1"/>
  <c r="F21" i="1"/>
  <c r="E21" i="1"/>
  <c r="D21" i="1"/>
  <c r="C21" i="1"/>
  <c r="B21" i="1"/>
  <c r="A21" i="1"/>
  <c r="S20" i="1"/>
  <c r="R20" i="1"/>
  <c r="J20" i="1"/>
  <c r="I20" i="1"/>
  <c r="H20" i="1"/>
  <c r="G20" i="1"/>
  <c r="F20" i="1"/>
  <c r="E20" i="1"/>
  <c r="D20" i="1"/>
  <c r="C20" i="1"/>
  <c r="B20" i="1"/>
  <c r="A20" i="1"/>
  <c r="S19" i="1"/>
  <c r="R19" i="1"/>
  <c r="J19" i="1"/>
  <c r="I19" i="1"/>
  <c r="H19" i="1"/>
  <c r="G19" i="1"/>
  <c r="F19" i="1"/>
  <c r="E19" i="1"/>
  <c r="D19" i="1"/>
  <c r="C19" i="1"/>
  <c r="B19" i="1"/>
  <c r="A19" i="1"/>
  <c r="S18" i="1"/>
  <c r="R18" i="1"/>
  <c r="J18" i="1"/>
  <c r="I18" i="1"/>
  <c r="H18" i="1"/>
  <c r="G18" i="1"/>
  <c r="F18" i="1"/>
  <c r="E18" i="1"/>
  <c r="D18" i="1"/>
  <c r="C18" i="1"/>
  <c r="B18" i="1"/>
  <c r="A18" i="1"/>
  <c r="S17" i="1"/>
  <c r="R17" i="1"/>
  <c r="J17" i="1"/>
  <c r="I17" i="1"/>
  <c r="H17" i="1"/>
  <c r="G17" i="1"/>
  <c r="F17" i="1"/>
  <c r="E17" i="1"/>
  <c r="D17" i="1"/>
  <c r="C17" i="1"/>
  <c r="B17" i="1"/>
  <c r="A17" i="1"/>
  <c r="S16" i="1"/>
  <c r="R16" i="1"/>
  <c r="J16" i="1"/>
  <c r="I16" i="1"/>
  <c r="H16" i="1"/>
  <c r="G16" i="1"/>
  <c r="F16" i="1"/>
  <c r="E16" i="1"/>
  <c r="D16" i="1"/>
  <c r="C16" i="1"/>
  <c r="B16" i="1"/>
  <c r="A16" i="1"/>
  <c r="S15" i="1"/>
  <c r="R15" i="1"/>
  <c r="J15" i="1"/>
  <c r="I15" i="1"/>
  <c r="H15" i="1"/>
  <c r="G15" i="1"/>
  <c r="F15" i="1"/>
  <c r="E15" i="1"/>
  <c r="D15" i="1"/>
  <c r="C15" i="1"/>
  <c r="B15" i="1"/>
  <c r="A15" i="1"/>
  <c r="S14" i="1"/>
  <c r="R14" i="1"/>
  <c r="J14" i="1"/>
  <c r="I14" i="1"/>
  <c r="H14" i="1"/>
  <c r="G14" i="1"/>
  <c r="F14" i="1"/>
  <c r="E14" i="1"/>
  <c r="D14" i="1"/>
  <c r="C14" i="1"/>
  <c r="B14" i="1"/>
  <c r="A14" i="1"/>
  <c r="S13" i="1"/>
  <c r="R13" i="1"/>
  <c r="J13" i="1"/>
  <c r="I13" i="1"/>
  <c r="H13" i="1"/>
  <c r="G13" i="1"/>
  <c r="F13" i="1"/>
  <c r="E13" i="1"/>
  <c r="D13" i="1"/>
  <c r="C13" i="1"/>
  <c r="B13" i="1"/>
  <c r="A13" i="1"/>
  <c r="S12" i="1"/>
  <c r="R12" i="1"/>
  <c r="J12" i="1"/>
  <c r="I12" i="1"/>
  <c r="H12" i="1"/>
  <c r="G12" i="1"/>
  <c r="F12" i="1"/>
  <c r="E12" i="1"/>
  <c r="D12" i="1"/>
  <c r="C12" i="1"/>
  <c r="B12" i="1"/>
  <c r="A12" i="1"/>
  <c r="S11" i="1"/>
  <c r="R11" i="1"/>
  <c r="J11" i="1"/>
  <c r="I11" i="1"/>
  <c r="H11" i="1"/>
  <c r="G11" i="1"/>
  <c r="F11" i="1"/>
  <c r="E11" i="1"/>
  <c r="D11" i="1"/>
  <c r="C11" i="1"/>
  <c r="B11" i="1"/>
  <c r="A11" i="1"/>
  <c r="S10" i="1"/>
  <c r="R10" i="1"/>
  <c r="J10" i="1"/>
  <c r="I10" i="1"/>
  <c r="H10" i="1"/>
  <c r="G10" i="1"/>
  <c r="F10" i="1"/>
  <c r="E10" i="1"/>
  <c r="D10" i="1"/>
  <c r="C10" i="1"/>
  <c r="B10" i="1"/>
  <c r="A10" i="1"/>
  <c r="S9" i="1"/>
  <c r="R9" i="1"/>
  <c r="J9" i="1"/>
  <c r="I9" i="1"/>
  <c r="H9" i="1"/>
  <c r="G9" i="1"/>
  <c r="F9" i="1"/>
  <c r="E9" i="1"/>
  <c r="D9" i="1"/>
  <c r="C9" i="1"/>
  <c r="B9" i="1"/>
  <c r="A9" i="1"/>
  <c r="S8" i="1"/>
  <c r="R8" i="1"/>
  <c r="J8" i="1"/>
  <c r="I8" i="1"/>
  <c r="H8" i="1"/>
  <c r="G8" i="1"/>
  <c r="F8" i="1"/>
  <c r="E8" i="1"/>
  <c r="D8" i="1"/>
  <c r="C8" i="1"/>
  <c r="B8" i="1"/>
  <c r="A8" i="1"/>
  <c r="S7" i="1"/>
  <c r="R7" i="1"/>
  <c r="J7" i="1"/>
  <c r="I7" i="1"/>
  <c r="H7" i="1"/>
  <c r="G7" i="1"/>
  <c r="F7" i="1"/>
  <c r="E7" i="1"/>
  <c r="D7" i="1"/>
  <c r="C7" i="1"/>
  <c r="B7" i="1"/>
  <c r="A7" i="1"/>
  <c r="S6" i="1"/>
  <c r="R6" i="1"/>
  <c r="J6" i="1"/>
  <c r="I6" i="1"/>
  <c r="H6" i="1"/>
  <c r="G6" i="1"/>
  <c r="F6" i="1"/>
  <c r="E6" i="1"/>
  <c r="D6" i="1"/>
  <c r="C6" i="1"/>
  <c r="B6" i="1"/>
  <c r="A6" i="1"/>
  <c r="S5" i="1"/>
  <c r="R5" i="1"/>
  <c r="J5" i="1"/>
  <c r="I5" i="1"/>
  <c r="H5" i="1"/>
  <c r="G5" i="1"/>
  <c r="F5" i="1"/>
  <c r="E5" i="1"/>
  <c r="D5" i="1"/>
  <c r="C5" i="1"/>
  <c r="B5" i="1"/>
  <c r="A5" i="1"/>
  <c r="S4" i="1"/>
  <c r="R4" i="1"/>
  <c r="J4" i="1"/>
  <c r="I4" i="1"/>
  <c r="H4" i="1"/>
  <c r="G4" i="1"/>
  <c r="F4" i="1"/>
  <c r="E4" i="1"/>
  <c r="D4" i="1"/>
  <c r="C4" i="1"/>
  <c r="B4" i="1"/>
  <c r="A4" i="1"/>
  <c r="S3" i="1"/>
  <c r="R3" i="1"/>
  <c r="J3" i="1"/>
  <c r="I3" i="1"/>
  <c r="H3" i="1"/>
  <c r="G3" i="1"/>
  <c r="F3" i="1"/>
  <c r="E3" i="1"/>
  <c r="D3" i="1"/>
  <c r="C3" i="1"/>
  <c r="B3" i="1"/>
  <c r="A3" i="1"/>
  <c r="S2" i="1"/>
  <c r="R2" i="1"/>
  <c r="J2" i="1"/>
  <c r="I2" i="1"/>
  <c r="H2" i="1"/>
  <c r="G2" i="1"/>
  <c r="F2" i="1"/>
  <c r="E2" i="1"/>
  <c r="D2" i="1"/>
  <c r="C2" i="1"/>
  <c r="B2" i="1"/>
  <c r="A2" i="1"/>
  <c r="O1" i="1"/>
  <c r="M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>
  <authors>
    <author/>
  </authors>
  <commentList>
    <comment ref="AG1" authorId="0">
      <text>
        <r>
          <rPr>
            <sz val="11"/>
            <color rgb="FF000000"/>
            <rFont val="Calibri"/>
          </rPr>
          <t>Yang:
where did jayden first put his/her chocolate</t>
        </r>
      </text>
    </comment>
    <comment ref="AH1" authorId="0">
      <text>
        <r>
          <rPr>
            <sz val="11"/>
            <color rgb="FF000000"/>
            <rFont val="Calibri"/>
          </rPr>
          <t>Yang:
where is it now?</t>
        </r>
      </text>
    </comment>
    <comment ref="AI1" authorId="0">
      <text>
        <r>
          <rPr>
            <sz val="11"/>
            <color rgb="FF000000"/>
            <rFont val="Calibri"/>
          </rPr>
          <t>Yang:
where will Jayden first look for his chocoolate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1" authorId="0">
      <text>
        <r>
          <rPr>
            <sz val="11"/>
            <color rgb="FF000000"/>
            <rFont val="Calibri"/>
          </rPr>
          <t xml:space="preserve">Yang:
self belief-crayon
</t>
        </r>
      </text>
    </comment>
    <comment ref="R1" authorId="0">
      <text>
        <r>
          <rPr>
            <sz val="11"/>
            <color rgb="FF000000"/>
            <rFont val="Calibri"/>
          </rPr>
          <t xml:space="preserve">Yang:
other's belief-crayon
</t>
        </r>
      </text>
    </comment>
    <comment ref="S1" authorId="0">
      <text>
        <r>
          <rPr>
            <sz val="11"/>
            <color rgb="FF000000"/>
            <rFont val="Calibri"/>
          </rPr>
          <t xml:space="preserve">Yang:
self belief-bandaids
</t>
        </r>
      </text>
    </comment>
    <comment ref="T1" authorId="0">
      <text>
        <r>
          <rPr>
            <sz val="11"/>
            <color rgb="FF000000"/>
            <rFont val="Calibri"/>
          </rPr>
          <t xml:space="preserve">Yang:
other's belief-bandaids
</t>
        </r>
      </text>
    </comment>
    <comment ref="U1" authorId="0">
      <text>
        <r>
          <rPr>
            <sz val="11"/>
            <color rgb="FF000000"/>
            <rFont val="Calibri"/>
          </rPr>
          <t>Yang:
Sally Ann</t>
        </r>
      </text>
    </comment>
    <comment ref="V1" authorId="0">
      <text>
        <r>
          <rPr>
            <sz val="11"/>
            <color rgb="FF000000"/>
            <rFont val="Calibri"/>
          </rPr>
          <t xml:space="preserve">Yang:
belief emotion
</t>
        </r>
      </text>
    </comment>
    <comment ref="AI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J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K1" authorId="0">
      <text>
        <r>
          <rPr>
            <sz val="11"/>
            <color rgb="FF000000"/>
            <rFont val="Calibri"/>
          </rPr>
          <t xml:space="preserve">Yang:
checking question-correct answer is no
</t>
        </r>
      </text>
    </comment>
    <comment ref="AR1" authorId="0">
      <text>
        <r>
          <rPr>
            <sz val="11"/>
            <color rgb="FF000000"/>
            <rFont val="Calibri"/>
          </rPr>
          <t>Yang:
where did Jayden first put his/her chocolate?</t>
        </r>
      </text>
    </comment>
    <comment ref="AS1" authorId="0">
      <text>
        <r>
          <rPr>
            <sz val="11"/>
            <color rgb="FF000000"/>
            <rFont val="Calibri"/>
          </rPr>
          <t>Yang:
Where is it now?</t>
        </r>
      </text>
    </comment>
    <comment ref="AT1" authorId="0">
      <text>
        <r>
          <rPr>
            <sz val="11"/>
            <color rgb="FF000000"/>
            <rFont val="Calibri"/>
          </rPr>
          <t xml:space="preserve">Yang:
What do you think is inside this cracker box
</t>
        </r>
      </text>
    </comment>
    <comment ref="AU1" authorId="0">
      <text>
        <r>
          <rPr>
            <sz val="11"/>
            <color rgb="FF000000"/>
            <rFont val="Calibri"/>
          </rPr>
          <t xml:space="preserve">Yang:
What's Kyle's favorite snack?
</t>
        </r>
      </text>
    </comment>
    <comment ref="BA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  <comment ref="BE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</commentList>
</comments>
</file>

<file path=xl/sharedStrings.xml><?xml version="1.0" encoding="utf-8"?>
<sst xmlns="http://schemas.openxmlformats.org/spreadsheetml/2006/main" count="2825" uniqueCount="345">
  <si>
    <t>Subject ID</t>
  </si>
  <si>
    <t>Gender</t>
  </si>
  <si>
    <t>DOB</t>
  </si>
  <si>
    <t>Test date</t>
  </si>
  <si>
    <t>2nd Test date</t>
  </si>
  <si>
    <t>interval</t>
  </si>
  <si>
    <t>Age</t>
  </si>
  <si>
    <t>First task</t>
  </si>
  <si>
    <t>testing order</t>
  </si>
  <si>
    <t>Crayon1</t>
  </si>
  <si>
    <t>Crayon2</t>
  </si>
  <si>
    <t>Crayon3</t>
  </si>
  <si>
    <t>Crayon4</t>
  </si>
  <si>
    <t>Crayon5</t>
  </si>
  <si>
    <t>Crayon6</t>
  </si>
  <si>
    <t>Charlie</t>
  </si>
  <si>
    <t>Chris</t>
  </si>
  <si>
    <t>London</t>
  </si>
  <si>
    <t>August</t>
  </si>
  <si>
    <t>Dana</t>
  </si>
  <si>
    <t>Bandaid1</t>
  </si>
  <si>
    <t>Bandaid2</t>
  </si>
  <si>
    <t>Bandaid3</t>
  </si>
  <si>
    <t>Bandaid4</t>
  </si>
  <si>
    <t>Bandaid5</t>
  </si>
  <si>
    <t>Bandaid6</t>
  </si>
  <si>
    <t>Aiden</t>
  </si>
  <si>
    <t>Casey</t>
  </si>
  <si>
    <t>Gray</t>
  </si>
  <si>
    <t>Alex</t>
  </si>
  <si>
    <t>Riley</t>
  </si>
  <si>
    <t>Jaden1</t>
  </si>
  <si>
    <t>Jayden2</t>
  </si>
  <si>
    <t>Jayden3</t>
  </si>
  <si>
    <t>Ari</t>
  </si>
  <si>
    <t>Jordan</t>
  </si>
  <si>
    <t>cracker1</t>
  </si>
  <si>
    <t>cracker2</t>
  </si>
  <si>
    <t>cracker3</t>
  </si>
  <si>
    <t>cracker4</t>
  </si>
  <si>
    <t>Blake</t>
  </si>
  <si>
    <t>Andy</t>
  </si>
  <si>
    <t>Taylor</t>
  </si>
  <si>
    <t>ToM_1</t>
  </si>
  <si>
    <t>ToM_2</t>
  </si>
  <si>
    <t>ToM_3</t>
  </si>
  <si>
    <t>ToM_4</t>
  </si>
  <si>
    <t>Germ</t>
  </si>
  <si>
    <t>Psycho</t>
  </si>
  <si>
    <t>notes</t>
  </si>
  <si>
    <t>ToM_che1</t>
  </si>
  <si>
    <t>ToM_che2</t>
  </si>
  <si>
    <t>ToM_choice</t>
  </si>
  <si>
    <t>Germ_choice</t>
  </si>
  <si>
    <t>CCLC06</t>
  </si>
  <si>
    <t>Male</t>
  </si>
  <si>
    <t>Psychosomatic_choice</t>
  </si>
  <si>
    <t>ToM checking</t>
  </si>
  <si>
    <t>other checking</t>
  </si>
  <si>
    <t xml:space="preserve">crayon </t>
  </si>
  <si>
    <t>B2C1A1</t>
  </si>
  <si>
    <t>crayons</t>
  </si>
  <si>
    <t>keys</t>
  </si>
  <si>
    <t>y</t>
  </si>
  <si>
    <t>book</t>
  </si>
  <si>
    <t>pencils</t>
  </si>
  <si>
    <t>cabinet</t>
  </si>
  <si>
    <t>fridge</t>
  </si>
  <si>
    <t>animal crackers</t>
  </si>
  <si>
    <t>Animal crackers</t>
  </si>
  <si>
    <t>mad</t>
  </si>
  <si>
    <t>n</t>
  </si>
  <si>
    <t>right, left</t>
  </si>
  <si>
    <t>basket</t>
  </si>
  <si>
    <t>box</t>
  </si>
  <si>
    <t>table</t>
  </si>
  <si>
    <t>temp</t>
  </si>
  <si>
    <t>email(foot)</t>
  </si>
  <si>
    <t>CCLC05</t>
  </si>
  <si>
    <t>Female</t>
  </si>
  <si>
    <t>C1A1B1</t>
  </si>
  <si>
    <t>didn’t want to answer</t>
  </si>
  <si>
    <t>Band-aids</t>
  </si>
  <si>
    <t>animals</t>
  </si>
  <si>
    <t>sad</t>
  </si>
  <si>
    <t>left, right</t>
  </si>
  <si>
    <t>door</t>
  </si>
  <si>
    <t>CCLC36</t>
  </si>
  <si>
    <t>A1B1C1</t>
  </si>
  <si>
    <t>cookies</t>
  </si>
  <si>
    <t>chalks</t>
  </si>
  <si>
    <t>happy</t>
  </si>
  <si>
    <t>right, middle</t>
  </si>
  <si>
    <t>breakfast</t>
  </si>
  <si>
    <t>phone(tummy)</t>
  </si>
  <si>
    <t>CCLC17</t>
  </si>
  <si>
    <t>A1B2C2</t>
  </si>
  <si>
    <t>chicken</t>
  </si>
  <si>
    <t>gorilla</t>
  </si>
  <si>
    <t xml:space="preserve">right </t>
  </si>
  <si>
    <t>CCLC28</t>
  </si>
  <si>
    <t>C1A2B1</t>
  </si>
  <si>
    <t>Crayons</t>
  </si>
  <si>
    <t>animal cookies</t>
  </si>
  <si>
    <t>CCLC22</t>
  </si>
  <si>
    <t>B1A2C2</t>
  </si>
  <si>
    <t>pink crayon</t>
  </si>
  <si>
    <t>tree</t>
  </si>
  <si>
    <t>elephant</t>
  </si>
  <si>
    <t>right,</t>
  </si>
  <si>
    <t>CCLC29</t>
  </si>
  <si>
    <t>B1C2A2</t>
  </si>
  <si>
    <t>middle,left</t>
  </si>
  <si>
    <t xml:space="preserve">ToM checking question was repeated many times, until she gave the right answer. But she was distracted by many things, she didn't follow the stories. </t>
  </si>
  <si>
    <t>CCLC37</t>
  </si>
  <si>
    <t>A2B2C1</t>
  </si>
  <si>
    <t>markers</t>
  </si>
  <si>
    <t>Crayon/markers</t>
  </si>
  <si>
    <t>crayon</t>
  </si>
  <si>
    <t>crackers</t>
  </si>
  <si>
    <t>middle,rght</t>
  </si>
  <si>
    <t>IEP1-123</t>
  </si>
  <si>
    <t>A1B1C2</t>
  </si>
  <si>
    <t xml:space="preserve">crayons </t>
  </si>
  <si>
    <t>IEP1-127</t>
  </si>
  <si>
    <t>C1A1B2</t>
  </si>
  <si>
    <t>box→basket</t>
  </si>
  <si>
    <t>IEP1-108</t>
  </si>
  <si>
    <t>B2C2A1</t>
  </si>
  <si>
    <t>rocks</t>
  </si>
  <si>
    <t>toys</t>
  </si>
  <si>
    <t>IEP1-95</t>
  </si>
  <si>
    <t>cheese</t>
  </si>
  <si>
    <t>left, don’t remember</t>
  </si>
  <si>
    <t>box-&gt;basket</t>
  </si>
  <si>
    <t>IEP1-125</t>
  </si>
  <si>
    <t>C2A2B1</t>
  </si>
  <si>
    <t>middle, left</t>
  </si>
  <si>
    <t>IEP2-64</t>
  </si>
  <si>
    <t>B2C1A2</t>
  </si>
  <si>
    <t>bandaids</t>
  </si>
  <si>
    <t>IEP2-65</t>
  </si>
  <si>
    <t>A2B2C2</t>
  </si>
  <si>
    <t>Cat-food</t>
  </si>
  <si>
    <t>IEP2-67</t>
  </si>
  <si>
    <t>IEP2-39</t>
  </si>
  <si>
    <t>A1B2C1</t>
  </si>
  <si>
    <t>IEP1-111</t>
  </si>
  <si>
    <t>C2A1B2</t>
  </si>
  <si>
    <t>pencil</t>
  </si>
  <si>
    <t>IEP1-121</t>
  </si>
  <si>
    <t>B1C1A2</t>
  </si>
  <si>
    <t>2nd visit: need to repeat where Eddie put the marble.</t>
  </si>
  <si>
    <t>IEP1-103</t>
  </si>
  <si>
    <t>C1A2B2</t>
  </si>
  <si>
    <t>statue</t>
  </si>
  <si>
    <t>blocks</t>
  </si>
  <si>
    <t>IEP1-128</t>
  </si>
  <si>
    <t>A2B1C2</t>
  </si>
  <si>
    <t>no answer</t>
  </si>
  <si>
    <t>2nd visit: didn't know the answer to the first question. Very distracted during the stories</t>
  </si>
  <si>
    <t>IEP2-61</t>
  </si>
  <si>
    <t>IEP2-58</t>
  </si>
  <si>
    <t>B2C2A2</t>
  </si>
  <si>
    <t>Bandaids</t>
  </si>
  <si>
    <t>didn’t remember names</t>
  </si>
  <si>
    <t>IEP2-45</t>
  </si>
  <si>
    <t>C2A1B1</t>
  </si>
  <si>
    <t>ToM</t>
  </si>
  <si>
    <t>IEP1-118</t>
  </si>
  <si>
    <t>Number of children in this category</t>
  </si>
  <si>
    <t>number of children chose ToM</t>
  </si>
  <si>
    <t>percentage of choosing ToM</t>
  </si>
  <si>
    <t>Number of children chose Germ</t>
  </si>
  <si>
    <t>Percentage of choosing Germ</t>
  </si>
  <si>
    <t>Psychosomatic</t>
  </si>
  <si>
    <t>Number of children chose Psychosomatic</t>
  </si>
  <si>
    <t>IEP1-122</t>
  </si>
  <si>
    <t>Percentage of choosing psychosomatic</t>
  </si>
  <si>
    <t>Total</t>
  </si>
  <si>
    <t>cheese crackers</t>
  </si>
  <si>
    <t>Number of children chose the domain</t>
  </si>
  <si>
    <t>Percentage of choosing the domain</t>
  </si>
  <si>
    <t>IEP1-113</t>
  </si>
  <si>
    <t>male</t>
  </si>
  <si>
    <t>Chi-squared</t>
  </si>
  <si>
    <t>Certain wrong belief</t>
  </si>
  <si>
    <t>LS-53</t>
  </si>
  <si>
    <t>C2A2B2</t>
  </si>
  <si>
    <t>pencisl</t>
  </si>
  <si>
    <t>didn’t remember</t>
  </si>
  <si>
    <t>Box → basket</t>
  </si>
  <si>
    <t>LS-68</t>
  </si>
  <si>
    <t>LS-37</t>
  </si>
  <si>
    <t>spider</t>
  </si>
  <si>
    <t>Basket → box</t>
  </si>
  <si>
    <t>LS-22</t>
  </si>
  <si>
    <t>A2B1C1</t>
  </si>
  <si>
    <t>LS-33</t>
  </si>
  <si>
    <t>good, understood and listened carefully</t>
  </si>
  <si>
    <t>LS-54</t>
  </si>
  <si>
    <t>letter</t>
  </si>
  <si>
    <t>thinking a lot, listened carefully</t>
  </si>
  <si>
    <t>LS-44</t>
  </si>
  <si>
    <t>B1C2A1</t>
  </si>
  <si>
    <t>Uncertain belief</t>
  </si>
  <si>
    <t>attention is bad, distracted and guessed without thinking</t>
  </si>
  <si>
    <t>LS-34</t>
  </si>
  <si>
    <t>distracted and bored, after choosing sore foot she didn’t listen carefully and wasn’t interested</t>
  </si>
  <si>
    <t>LS-3</t>
  </si>
  <si>
    <t>pens</t>
  </si>
  <si>
    <t>frog</t>
  </si>
  <si>
    <t>listen carefully, but bored in bunny story</t>
  </si>
  <si>
    <t>RL-11</t>
  </si>
  <si>
    <t>middle</t>
  </si>
  <si>
    <t>marble</t>
  </si>
  <si>
    <t>bored, distracted</t>
  </si>
  <si>
    <t>RL-8</t>
  </si>
  <si>
    <t>Right</t>
  </si>
  <si>
    <t>great reasoning, a lot</t>
  </si>
  <si>
    <t>RL-1</t>
  </si>
  <si>
    <t>Certain correct belief</t>
  </si>
  <si>
    <t>left,right</t>
  </si>
  <si>
    <t>great</t>
  </si>
  <si>
    <t>RL-6</t>
  </si>
  <si>
    <t>Basekt</t>
  </si>
  <si>
    <t>distracted, said “no” a lot</t>
  </si>
  <si>
    <t>was a bit bored, distracted in bunny book</t>
  </si>
  <si>
    <t>RL-2</t>
  </si>
  <si>
    <t>https://www.graphpad.com/quickcalcs/contingency1/</t>
  </si>
  <si>
    <t>cracker</t>
  </si>
  <si>
    <t>ok</t>
  </si>
  <si>
    <t>Zoo1</t>
  </si>
  <si>
    <t>Zoo2</t>
  </si>
  <si>
    <t>Across domains</t>
  </si>
  <si>
    <t>cabient</t>
  </si>
  <si>
    <t>little book</t>
  </si>
  <si>
    <t>left,rigt</t>
  </si>
  <si>
    <t>WC-6</t>
  </si>
  <si>
    <t>bandais</t>
  </si>
  <si>
    <t>middle,right</t>
  </si>
  <si>
    <t>KS-9</t>
  </si>
  <si>
    <t>General ToM book bias</t>
  </si>
  <si>
    <t>little sticks</t>
  </si>
  <si>
    <t>Distance from the general book bias</t>
  </si>
  <si>
    <t>toy</t>
  </si>
  <si>
    <t>Middle → left, left → right</t>
  </si>
  <si>
    <t>language is fine, good.</t>
  </si>
  <si>
    <t>General Germ book bias</t>
  </si>
  <si>
    <t>KS-11</t>
  </si>
  <si>
    <t>andy</t>
  </si>
  <si>
    <t>General Psychosomatic book bias</t>
  </si>
  <si>
    <t>Right → left</t>
  </si>
  <si>
    <t>didn’t talk at first but later talked</t>
  </si>
  <si>
    <t>Distance from the general book bias across three domains weighted the total number of children in each group</t>
  </si>
  <si>
    <t>KS-5</t>
  </si>
  <si>
    <t>Rocks → crackers</t>
  </si>
  <si>
    <t>N/A</t>
  </si>
  <si>
    <t>talked a lot about other things; distracted by own thoughs and not paying enough attention</t>
  </si>
  <si>
    <t>WC-4</t>
  </si>
  <si>
    <t>OLF-2</t>
  </si>
  <si>
    <t>female</t>
  </si>
  <si>
    <t>key</t>
  </si>
  <si>
    <t>flowers</t>
  </si>
  <si>
    <t>tissues</t>
  </si>
  <si>
    <t>papers</t>
  </si>
  <si>
    <t>n/a</t>
  </si>
  <si>
    <t>yes bias, seems to understand stories. Second test was good</t>
  </si>
  <si>
    <t>OLF-3</t>
  </si>
  <si>
    <t>Don’t know → bandaids</t>
  </si>
  <si>
    <t>don’t know → bandaids</t>
  </si>
  <si>
    <t>OLF-1</t>
  </si>
  <si>
    <t>coins</t>
  </si>
  <si>
    <t>balls</t>
  </si>
  <si>
    <t>GD-8</t>
  </si>
  <si>
    <t>B1C1A1</t>
  </si>
  <si>
    <t>Right → left, left → right</t>
  </si>
  <si>
    <t>GD-14</t>
  </si>
  <si>
    <t>car keys</t>
  </si>
  <si>
    <t>cheezits</t>
  </si>
  <si>
    <t>GD-9</t>
  </si>
  <si>
    <t>picture</t>
  </si>
  <si>
    <t>cheezit</t>
  </si>
  <si>
    <t>peeked pencils in bandaids box</t>
  </si>
  <si>
    <t>GD-20</t>
  </si>
  <si>
    <t>Right → left, right</t>
  </si>
  <si>
    <t>bored</t>
  </si>
  <si>
    <t>GD-21</t>
  </si>
  <si>
    <t>GD-19</t>
  </si>
  <si>
    <t>Bandaid</t>
  </si>
  <si>
    <t>Cer. Wrong</t>
  </si>
  <si>
    <t>no bias it seems, understands</t>
  </si>
  <si>
    <t>GD-12</t>
  </si>
  <si>
    <t>pencils or rocks</t>
  </si>
  <si>
    <t>bootstrap distributions simulate with the sample size, 23, 22, 9</t>
  </si>
  <si>
    <t>nothing</t>
  </si>
  <si>
    <t>Uncer</t>
  </si>
  <si>
    <t>crayon box wrong</t>
  </si>
  <si>
    <t>GD-6</t>
  </si>
  <si>
    <t>Cer. Right</t>
  </si>
  <si>
    <t>shapes</t>
  </si>
  <si>
    <t>stars</t>
  </si>
  <si>
    <t>ToM_ass_T</t>
  </si>
  <si>
    <t>Germ_ass_T</t>
  </si>
  <si>
    <t>Psych_ass_T</t>
  </si>
  <si>
    <t>ToM_ass1</t>
  </si>
  <si>
    <t>ToM_ass2</t>
  </si>
  <si>
    <t>ToM_ass3</t>
  </si>
  <si>
    <t>ToM_ass4</t>
  </si>
  <si>
    <t>ToM_ass5</t>
  </si>
  <si>
    <t>ToM_ass6</t>
  </si>
  <si>
    <t>germ-Chris</t>
  </si>
  <si>
    <t>germ-Dana</t>
  </si>
  <si>
    <t>germ-Casey</t>
  </si>
  <si>
    <t>germ-Riley</t>
  </si>
  <si>
    <t>germ-Jordan</t>
  </si>
  <si>
    <t>germ-Andy</t>
  </si>
  <si>
    <t>psy-Charlie</t>
  </si>
  <si>
    <t>psy-August</t>
  </si>
  <si>
    <t>psy-Aiden</t>
  </si>
  <si>
    <t>psy-Alex</t>
  </si>
  <si>
    <t>psy-Ari</t>
  </si>
  <si>
    <t>psy-Blake</t>
  </si>
  <si>
    <t>check-Taylor</t>
  </si>
  <si>
    <t>check-Gray</t>
  </si>
  <si>
    <t>check-London</t>
  </si>
  <si>
    <t>crayoncheck1</t>
  </si>
  <si>
    <t>crayoncheck2</t>
  </si>
  <si>
    <t>crayoncheck3</t>
  </si>
  <si>
    <t>bandaidcheck1</t>
  </si>
  <si>
    <t>bandaidcheck2</t>
  </si>
  <si>
    <t>bandaidcheck3</t>
  </si>
  <si>
    <t>SallyAnnecheck1</t>
  </si>
  <si>
    <t>SallyAnnecheck2</t>
  </si>
  <si>
    <t>beliefemotioncheck1</t>
  </si>
  <si>
    <t>beliefemotioncheck2</t>
  </si>
  <si>
    <t>Other checking</t>
  </si>
  <si>
    <t>all checking</t>
  </si>
  <si>
    <t>total yes in germ&amp;psy</t>
  </si>
  <si>
    <t>yesbias</t>
  </si>
  <si>
    <t>NewGerm</t>
  </si>
  <si>
    <t>got broken arm correct</t>
  </si>
  <si>
    <t>0,1</t>
  </si>
  <si>
    <t>2,3</t>
  </si>
  <si>
    <t>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</si>
</sst>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yy"/>
  </numFmts>
  <fonts count="13" x14ac:knownFonts="1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Times New Roman"/>
    </font>
    <font>
      <sz val="11"/>
      <name val="Times New Roman"/>
    </font>
    <font>
      <sz val="11"/>
      <color rgb="FF000000"/>
      <name val="Inconsolata"/>
    </font>
    <font>
      <u/>
      <sz val="11"/>
      <color rgb="FF000000"/>
      <name val="Times New Roman"/>
    </font>
    <font>
      <sz val="11"/>
      <color rgb="FF000000"/>
      <name val="Arial"/>
    </font>
    <font>
      <sz val="11"/>
      <name val="Calibri"/>
    </font>
    <font>
      <sz val="11"/>
      <color rgb="FFFF0000"/>
      <name val="Times New Roman"/>
    </font>
    <font>
      <u/>
      <sz val="11"/>
      <color theme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0" fontId="0" fillId="6" borderId="1" xfId="0" applyFont="1" applyFill="1" applyBorder="1"/>
    <xf numFmtId="0" fontId="0" fillId="0" borderId="0" xfId="0" applyFont="1" applyAlignment="1">
      <alignment wrapText="1"/>
    </xf>
    <xf numFmtId="0" fontId="0" fillId="7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164" fontId="3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0" fontId="5" fillId="6" borderId="1" xfId="0" applyFont="1" applyFill="1" applyBorder="1"/>
    <xf numFmtId="0" fontId="0" fillId="0" borderId="0" xfId="0" applyFont="1" applyAlignment="1"/>
    <xf numFmtId="0" fontId="6" fillId="6" borderId="1" xfId="0" applyFont="1" applyFill="1" applyBorder="1"/>
    <xf numFmtId="164" fontId="0" fillId="0" borderId="0" xfId="0" applyNumberFormat="1" applyFont="1" applyAlignment="1">
      <alignment horizontal="right"/>
    </xf>
    <xf numFmtId="0" fontId="5" fillId="4" borderId="1" xfId="0" applyFont="1" applyFill="1" applyBorder="1"/>
    <xf numFmtId="0" fontId="0" fillId="0" borderId="0" xfId="0" applyFont="1" applyAlignment="1">
      <alignment horizontal="right"/>
    </xf>
    <xf numFmtId="0" fontId="6" fillId="4" borderId="1" xfId="0" applyFont="1" applyFill="1" applyBorder="1"/>
    <xf numFmtId="0" fontId="1" fillId="8" borderId="1" xfId="0" applyFont="1" applyFill="1" applyBorder="1"/>
    <xf numFmtId="0" fontId="6" fillId="8" borderId="1" xfId="0" applyFont="1" applyFill="1" applyBorder="1"/>
    <xf numFmtId="0" fontId="0" fillId="0" borderId="0" xfId="0" applyFont="1" applyAlignment="1"/>
    <xf numFmtId="0" fontId="5" fillId="8" borderId="1" xfId="0" applyFont="1" applyFill="1" applyBorder="1"/>
    <xf numFmtId="0" fontId="5" fillId="9" borderId="1" xfId="0" applyFont="1" applyFill="1" applyBorder="1"/>
    <xf numFmtId="0" fontId="6" fillId="9" borderId="1" xfId="0" applyFont="1" applyFill="1" applyBorder="1"/>
    <xf numFmtId="0" fontId="5" fillId="0" borderId="0" xfId="0" applyFont="1"/>
    <xf numFmtId="49" fontId="5" fillId="0" borderId="0" xfId="0" applyNumberFormat="1" applyFont="1"/>
    <xf numFmtId="10" fontId="5" fillId="0" borderId="0" xfId="0" applyNumberFormat="1" applyFont="1"/>
    <xf numFmtId="14" fontId="0" fillId="0" borderId="0" xfId="0" applyNumberFormat="1" applyFont="1" applyAlignment="1">
      <alignment horizontal="right"/>
    </xf>
    <xf numFmtId="49" fontId="5" fillId="9" borderId="1" xfId="0" applyNumberFormat="1" applyFont="1" applyFill="1" applyBorder="1"/>
    <xf numFmtId="10" fontId="5" fillId="9" borderId="1" xfId="0" applyNumberFormat="1" applyFont="1" applyFill="1" applyBorder="1"/>
    <xf numFmtId="0" fontId="2" fillId="2" borderId="1" xfId="0" applyFont="1" applyFill="1" applyBorder="1"/>
    <xf numFmtId="0" fontId="7" fillId="10" borderId="1" xfId="0" applyFont="1" applyFill="1" applyBorder="1"/>
    <xf numFmtId="49" fontId="7" fillId="10" borderId="1" xfId="0" applyNumberFormat="1" applyFont="1" applyFill="1" applyBorder="1"/>
    <xf numFmtId="0" fontId="8" fillId="0" borderId="0" xfId="0" applyFont="1"/>
    <xf numFmtId="0" fontId="5" fillId="0" borderId="0" xfId="0" applyFont="1" applyAlignment="1"/>
    <xf numFmtId="165" fontId="9" fillId="0" borderId="0" xfId="0" applyNumberFormat="1" applyFont="1" applyAlignment="1">
      <alignment horizontal="center"/>
    </xf>
    <xf numFmtId="49" fontId="5" fillId="6" borderId="0" xfId="0" applyNumberFormat="1" applyFont="1" applyFill="1" applyAlignment="1"/>
    <xf numFmtId="0" fontId="5" fillId="6" borderId="0" xfId="0" applyFont="1" applyFill="1" applyAlignment="1"/>
    <xf numFmtId="0" fontId="5" fillId="6" borderId="0" xfId="0" applyFont="1" applyFill="1"/>
    <xf numFmtId="0" fontId="5" fillId="4" borderId="0" xfId="0" applyFont="1" applyFill="1" applyAlignment="1"/>
    <xf numFmtId="0" fontId="5" fillId="4" borderId="0" xfId="0" applyFont="1" applyFill="1"/>
    <xf numFmtId="0" fontId="5" fillId="8" borderId="0" xfId="0" applyFont="1" applyFill="1" applyAlignment="1"/>
    <xf numFmtId="0" fontId="5" fillId="8" borderId="0" xfId="0" applyFont="1" applyFill="1"/>
    <xf numFmtId="0" fontId="10" fillId="8" borderId="0" xfId="0" applyFont="1" applyFill="1"/>
    <xf numFmtId="0" fontId="5" fillId="11" borderId="0" xfId="0" applyFont="1" applyFill="1" applyAlignment="1"/>
    <xf numFmtId="0" fontId="5" fillId="11" borderId="0" xfId="0" applyFont="1" applyFill="1"/>
    <xf numFmtId="165" fontId="0" fillId="0" borderId="0" xfId="0" applyNumberFormat="1" applyFont="1" applyAlignment="1">
      <alignment horizontal="right"/>
    </xf>
    <xf numFmtId="10" fontId="11" fillId="0" borderId="0" xfId="0" applyNumberFormat="1" applyFont="1"/>
    <xf numFmtId="0" fontId="11" fillId="0" borderId="0" xfId="0" applyFont="1"/>
    <xf numFmtId="14" fontId="0" fillId="0" borderId="0" xfId="0" applyNumberFormat="1" applyFont="1" applyAlignment="1"/>
    <xf numFmtId="49" fontId="5" fillId="0" borderId="0" xfId="0" applyNumberFormat="1" applyFont="1" applyAlignment="1"/>
    <xf numFmtId="9" fontId="5" fillId="0" borderId="0" xfId="0" applyNumberFormat="1" applyFont="1"/>
    <xf numFmtId="0" fontId="0" fillId="1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13" borderId="1" xfId="0" applyFont="1" applyFill="1" applyBorder="1" applyAlignment="1"/>
    <xf numFmtId="0" fontId="0" fillId="13" borderId="1" xfId="0" applyFont="1" applyFill="1" applyBorder="1"/>
    <xf numFmtId="0" fontId="10" fillId="0" borderId="0" xfId="0" applyFont="1" applyAlignment="1"/>
    <xf numFmtId="0" fontId="10" fillId="12" borderId="0" xfId="0" applyFont="1" applyFill="1"/>
    <xf numFmtId="0" fontId="0" fillId="14" borderId="1" xfId="0" applyFont="1" applyFill="1" applyBorder="1"/>
    <xf numFmtId="0" fontId="0" fillId="0" borderId="0" xfId="0" applyFont="1" applyAlignment="1"/>
    <xf numFmtId="0" fontId="0" fillId="12" borderId="0" xfId="0" applyFont="1" applyFill="1"/>
    <xf numFmtId="0" fontId="0" fillId="2" borderId="1" xfId="0" applyFont="1" applyFill="1" applyBorder="1" applyAlignment="1"/>
    <xf numFmtId="0" fontId="0" fillId="0" borderId="0" xfId="0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2400" b="1">
                <a:latin typeface="serif"/>
              </a:defRPr>
            </a:pPr>
            <a:r>
              <a:rPr lang="en-US"/>
              <a:t>Percentage of children choosing to learn about the tested domain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graph!$E$8</c:f>
              <c:strCache>
                <c:ptCount val="1"/>
                <c:pt idx="0">
                  <c:v>Certain wrong belief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graph!$F$8:$I$8</c:f>
              <c:numCache>
                <c:formatCode>General</c:formatCode>
                <c:ptCount val="4"/>
                <c:pt idx="0">
                  <c:v>0.692307692307692</c:v>
                </c:pt>
                <c:pt idx="1">
                  <c:v>0.555555555555556</c:v>
                </c:pt>
                <c:pt idx="2">
                  <c:v>0.727272727272727</c:v>
                </c:pt>
                <c:pt idx="3">
                  <c:v>0.666666666666667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graph!$E$9</c:f>
              <c:strCache>
                <c:ptCount val="1"/>
                <c:pt idx="0">
                  <c:v>Uncertain belief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graph!$F$9:$I$9</c:f>
              <c:numCache>
                <c:formatCode>General</c:formatCode>
                <c:ptCount val="4"/>
                <c:pt idx="0">
                  <c:v>0.6</c:v>
                </c:pt>
                <c:pt idx="1">
                  <c:v>0.692307692307692</c:v>
                </c:pt>
                <c:pt idx="2">
                  <c:v>0.5</c:v>
                </c:pt>
                <c:pt idx="3">
                  <c:v>0.577777777777778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Certain correct belief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graph!$F$10:$I$10</c:f>
              <c:numCache>
                <c:formatCode>General</c:formatCode>
                <c:ptCount val="4"/>
                <c:pt idx="0">
                  <c:v>0.25</c:v>
                </c:pt>
                <c:pt idx="1">
                  <c:v>0.647058823529412</c:v>
                </c:pt>
                <c:pt idx="2">
                  <c:v>0.333333333333333</c:v>
                </c:pt>
                <c:pt idx="3">
                  <c:v>0.483870967741935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856064"/>
        <c:axId val="1357858816"/>
      </c:barChart>
      <c:catAx>
        <c:axId val="13578560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2000" b="1">
                <a:latin typeface="serif"/>
              </a:defRPr>
            </a:pPr>
            <a:endParaRPr lang="en-US"/>
          </a:p>
        </c:txPr>
        <c:crossAx val="1357858816"/>
        <c:crosses val="autoZero"/>
        <c:auto val="1"/>
        <c:lblAlgn val="ctr"/>
        <c:lblOffset val="100"/>
        <c:noMultiLvlLbl val="1"/>
      </c:catAx>
      <c:valAx>
        <c:axId val="13578588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800" b="0">
                <a:latin typeface="serif"/>
              </a:defRPr>
            </a:pPr>
            <a:endParaRPr lang="en-US"/>
          </a:p>
        </c:txPr>
        <c:crossAx val="13578560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9525</xdr:rowOff>
    </xdr:from>
    <xdr:ext cx="8153400" cy="46513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phpad.com/quickcalcs/contingency1/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62"/>
  <sheetViews>
    <sheetView workbookViewId="0"/>
  </sheetViews>
  <sheetFormatPr baseColWidth="10" defaultColWidth="14.5" defaultRowHeight="15" customHeight="1" x14ac:dyDescent="0.2"/>
  <cols>
    <col min="1" max="3" width="9" customWidth="1"/>
    <col min="4" max="7" width="10.5" customWidth="1"/>
    <col min="8" max="8" width="5.5" customWidth="1"/>
    <col min="9" max="9" width="9" customWidth="1"/>
    <col min="10" max="10" width="12" customWidth="1"/>
    <col min="11" max="11" width="10.6640625" customWidth="1"/>
    <col min="12" max="12" width="12.5" customWidth="1"/>
    <col min="13" max="14" width="12" customWidth="1"/>
    <col min="15" max="15" width="12.33203125" customWidth="1"/>
    <col min="16" max="16" width="9.33203125" customWidth="1"/>
    <col min="17" max="21" width="9" customWidth="1"/>
    <col min="22" max="26" width="8.6640625" customWidth="1"/>
  </cols>
  <sheetData>
    <row r="1" spans="1:26" ht="14.25" customHeight="1" x14ac:dyDescent="0.2">
      <c r="B1" t="str">
        <f>calculating!B1</f>
        <v>Subject ID</v>
      </c>
      <c r="C1" t="str">
        <f>calculating!C1</f>
        <v>Gender</v>
      </c>
      <c r="D1" t="str">
        <f>calculating!D1</f>
        <v>DOB</v>
      </c>
      <c r="E1" t="str">
        <f>calculating!E1</f>
        <v>Test date</v>
      </c>
      <c r="F1" s="1" t="str">
        <f>'raw data'!F1</f>
        <v>2nd Test date</v>
      </c>
      <c r="G1" s="1" t="str">
        <f>'raw data'!G1</f>
        <v>interval</v>
      </c>
      <c r="H1" t="str">
        <f>calculating!H1</f>
        <v>Age</v>
      </c>
      <c r="I1" t="str">
        <f>calculating!I1</f>
        <v>First task</v>
      </c>
      <c r="J1" t="str">
        <f>calculating!J1</f>
        <v>testing order</v>
      </c>
      <c r="K1" s="2" t="str">
        <f>calculating!K1</f>
        <v>ToM_ass_T</v>
      </c>
      <c r="L1" s="2" t="s">
        <v>52</v>
      </c>
      <c r="M1" s="4" t="str">
        <f>calculating!M1</f>
        <v>Germ_ass_T</v>
      </c>
      <c r="N1" s="4" t="s">
        <v>53</v>
      </c>
      <c r="O1" s="5" t="str">
        <f>calculating!O1</f>
        <v>Psych_ass_T</v>
      </c>
      <c r="P1" s="5" t="s">
        <v>56</v>
      </c>
      <c r="R1" t="s">
        <v>57</v>
      </c>
      <c r="S1" t="s">
        <v>58</v>
      </c>
    </row>
    <row r="2" spans="1:26" ht="14.25" customHeight="1" x14ac:dyDescent="0.2">
      <c r="A2">
        <f>calculating!A2</f>
        <v>5</v>
      </c>
      <c r="B2" t="str">
        <f>calculating!B2</f>
        <v>CCLC06</v>
      </c>
      <c r="C2" t="str">
        <f>calculating!C2</f>
        <v>Male</v>
      </c>
      <c r="D2" s="7">
        <f>calculating!D2</f>
        <v>41127</v>
      </c>
      <c r="E2" s="7">
        <f>calculating!E2</f>
        <v>43056</v>
      </c>
      <c r="F2" s="7">
        <f>'raw data'!F2</f>
        <v>43067</v>
      </c>
      <c r="G2" s="8">
        <f>'raw data'!G2</f>
        <v>11</v>
      </c>
      <c r="H2" s="8">
        <f>calculating!H2</f>
        <v>5.2813141683778237</v>
      </c>
      <c r="I2" t="str">
        <f>calculating!I2</f>
        <v xml:space="preserve">crayon </v>
      </c>
      <c r="J2" t="str">
        <f>calculating!J2</f>
        <v>B2C1A1</v>
      </c>
      <c r="K2" s="9"/>
      <c r="L2" s="9"/>
      <c r="M2" s="4" t="str">
        <f>IF(calculating!BB2=1, "yesbias", calculating!M2)</f>
        <v>yesbias</v>
      </c>
      <c r="N2" s="4" t="str">
        <f>IF(calculating!BB2=1,"yesbias", IF(calculating!N2="temp", 1, 0))</f>
        <v>yesbias</v>
      </c>
      <c r="O2" s="11" t="str">
        <f>IF(calculating!BB2=1, "yesbias",calculating!O2)</f>
        <v>yesbias</v>
      </c>
      <c r="P2" s="11" t="str">
        <f>IF(calculating!BB2=1,"yesbias", IF(calculating!P2="phone(tummy)", 1, 0))</f>
        <v>yesbias</v>
      </c>
      <c r="R2">
        <f>calculating!AW2</f>
        <v>0.88888888888888884</v>
      </c>
      <c r="S2" s="1">
        <f>calculating!AX2</f>
        <v>0.66666666666666663</v>
      </c>
      <c r="T2" s="1"/>
    </row>
    <row r="3" spans="1:26" ht="14.25" customHeight="1" x14ac:dyDescent="0.2">
      <c r="A3">
        <f>calculating!A3</f>
        <v>6</v>
      </c>
      <c r="B3" t="str">
        <f>calculating!B3</f>
        <v>CCLC05</v>
      </c>
      <c r="C3" t="str">
        <f>calculating!C3</f>
        <v>Female</v>
      </c>
      <c r="D3" s="7">
        <f>calculating!D3</f>
        <v>41127</v>
      </c>
      <c r="E3" s="7">
        <f>calculating!E3</f>
        <v>43056</v>
      </c>
      <c r="F3" s="7">
        <f>'raw data'!F3</f>
        <v>43067</v>
      </c>
      <c r="G3" s="8">
        <f>'raw data'!G3</f>
        <v>11</v>
      </c>
      <c r="H3" s="8">
        <f>calculating!H3</f>
        <v>5.2813141683778237</v>
      </c>
      <c r="I3" t="str">
        <f>calculating!I3</f>
        <v xml:space="preserve">crayon </v>
      </c>
      <c r="J3" t="str">
        <f>calculating!J3</f>
        <v>C1A1B1</v>
      </c>
      <c r="K3" s="9"/>
      <c r="L3" s="9"/>
      <c r="M3" s="4" t="str">
        <f>IF(calculating!BB3=1, "yesbias", calculating!M3)</f>
        <v>yesbias</v>
      </c>
      <c r="N3" s="4" t="str">
        <f>IF(calculating!BB3=1,"yesbias", IF(calculating!N3="temp", 1, 0))</f>
        <v>yesbias</v>
      </c>
      <c r="O3" s="11" t="str">
        <f>IF(calculating!BB3=1, "yesbias",calculating!O3)</f>
        <v>yesbias</v>
      </c>
      <c r="P3" s="11" t="str">
        <f>IF(calculating!BB3=1,"yesbias", IF(calculating!P3="phone(tummy)", 1, 0))</f>
        <v>yesbias</v>
      </c>
      <c r="R3" s="1">
        <f>calculating!AW3</f>
        <v>0.88888888888888884</v>
      </c>
      <c r="S3" s="1">
        <f>calculating!AX3</f>
        <v>0.66666666666666663</v>
      </c>
      <c r="T3" s="1"/>
    </row>
    <row r="4" spans="1:26" ht="14.25" customHeight="1" x14ac:dyDescent="0.2">
      <c r="A4">
        <f>calculating!A4</f>
        <v>7</v>
      </c>
      <c r="B4" t="str">
        <f>calculating!B4</f>
        <v>CCLC36</v>
      </c>
      <c r="C4" t="str">
        <f>calculating!C4</f>
        <v>Female</v>
      </c>
      <c r="D4" s="7">
        <f>calculating!D4</f>
        <v>41427</v>
      </c>
      <c r="E4" s="7">
        <f>calculating!E4</f>
        <v>43056</v>
      </c>
      <c r="F4" s="7">
        <f>'raw data'!F4</f>
        <v>43060</v>
      </c>
      <c r="G4" s="8">
        <f>'raw data'!G4</f>
        <v>4</v>
      </c>
      <c r="H4" s="8">
        <f>calculating!H4</f>
        <v>4.4599589322381927</v>
      </c>
      <c r="I4" t="str">
        <f>calculating!I4</f>
        <v xml:space="preserve">crayon </v>
      </c>
      <c r="J4" t="str">
        <f>calculating!J4</f>
        <v>A1B1C1</v>
      </c>
      <c r="K4" s="2"/>
      <c r="L4" s="2"/>
      <c r="M4" s="13">
        <f>IF(calculating!BB4=1, "yesbias", calculating!M4)</f>
        <v>4</v>
      </c>
      <c r="N4" s="13">
        <f>IF(calculating!BB4=1,"yesbias", IF(calculating!N4="temp", 1, 0))</f>
        <v>0</v>
      </c>
      <c r="O4" s="14">
        <f>IF(calculating!BB4=1, "yesbias",calculating!O4)</f>
        <v>1</v>
      </c>
      <c r="P4" s="14">
        <f>IF(calculating!BB4=1,"yesbias", IF(calculating!P4="phone(tummy)", 1, 0))</f>
        <v>1</v>
      </c>
      <c r="R4" s="1">
        <f>calculating!AW4</f>
        <v>0.77777777777777779</v>
      </c>
      <c r="S4" s="1">
        <f>calculating!AX4</f>
        <v>0.66666666666666663</v>
      </c>
      <c r="T4" s="1"/>
    </row>
    <row r="5" spans="1:26" ht="14.25" customHeight="1" x14ac:dyDescent="0.2">
      <c r="A5">
        <f>calculating!A5</f>
        <v>8</v>
      </c>
      <c r="B5" t="str">
        <f>calculating!B5</f>
        <v>CCLC17</v>
      </c>
      <c r="C5" t="str">
        <f>calculating!C5</f>
        <v>Female</v>
      </c>
      <c r="D5" s="7">
        <f>calculating!D5</f>
        <v>43085</v>
      </c>
      <c r="E5" s="7">
        <f>calculating!E5</f>
        <v>43056</v>
      </c>
      <c r="F5" s="7">
        <f>'raw data'!F5</f>
        <v>43060</v>
      </c>
      <c r="G5" s="8">
        <f>'raw data'!G5</f>
        <v>4</v>
      </c>
      <c r="H5" s="8">
        <f>calculating!H5</f>
        <v>3.9206020000000001</v>
      </c>
      <c r="I5" t="str">
        <f>calculating!I5</f>
        <v xml:space="preserve">crayon </v>
      </c>
      <c r="J5" t="str">
        <f>calculating!J5</f>
        <v>A1B2C2</v>
      </c>
      <c r="K5" s="2"/>
      <c r="L5" s="2"/>
      <c r="M5" s="13">
        <f>IF(calculating!BB5=1, "yesbias", calculating!M5)</f>
        <v>1</v>
      </c>
      <c r="N5" s="13">
        <f>IF(calculating!BB5=1,"yesbias", IF(calculating!N5="temp", 1, 0))</f>
        <v>1</v>
      </c>
      <c r="O5" s="5">
        <f>IF(calculating!BB5=1, "yesbias",calculating!O5)</f>
        <v>5</v>
      </c>
      <c r="P5" s="5">
        <f>IF(calculating!BB5=1,"yesbias", IF(calculating!P5="phone(tummy)", 1, 0))</f>
        <v>0</v>
      </c>
      <c r="R5" s="1">
        <f>calculating!AW5</f>
        <v>0.88888888888888884</v>
      </c>
      <c r="S5" s="1">
        <f>calculating!AX5</f>
        <v>0.33333333333333331</v>
      </c>
      <c r="T5" s="1"/>
    </row>
    <row r="6" spans="1:26" ht="14.25" customHeight="1" x14ac:dyDescent="0.2">
      <c r="A6">
        <f>calculating!A6</f>
        <v>9</v>
      </c>
      <c r="B6" t="str">
        <f>calculating!B6</f>
        <v>CCLC28</v>
      </c>
      <c r="C6" t="str">
        <f>calculating!C6</f>
        <v>Male</v>
      </c>
      <c r="D6" s="7">
        <f>calculating!D6</f>
        <v>41252</v>
      </c>
      <c r="E6" s="7">
        <f>calculating!E6</f>
        <v>43067</v>
      </c>
      <c r="F6" s="7">
        <f>'raw data'!F6</f>
        <v>43070</v>
      </c>
      <c r="G6" s="8">
        <f>'raw data'!G6</f>
        <v>3</v>
      </c>
      <c r="H6" s="8">
        <f>calculating!H6</f>
        <v>4.9691991786447636</v>
      </c>
      <c r="I6" t="str">
        <f>calculating!I6</f>
        <v xml:space="preserve">crayon </v>
      </c>
      <c r="J6" t="str">
        <f>calculating!J6</f>
        <v>C1A2B1</v>
      </c>
      <c r="K6" s="2"/>
      <c r="L6" s="2"/>
      <c r="M6" s="4">
        <f>IF(calculating!BB6=1, "yesbias", calculating!M6)</f>
        <v>4</v>
      </c>
      <c r="N6" s="4">
        <f>IF(calculating!BB6=1,"yesbias", IF(calculating!N6="temp", 1, 0))</f>
        <v>1</v>
      </c>
      <c r="O6" s="14">
        <f>IF(calculating!BB6=1, "yesbias",calculating!O6)</f>
        <v>1</v>
      </c>
      <c r="P6" s="14">
        <f>IF(calculating!BB6=1,"yesbias", IF(calculating!P6="phone(tummy)", 1, 0))</f>
        <v>1</v>
      </c>
      <c r="R6" s="1">
        <f>calculating!AW6</f>
        <v>1</v>
      </c>
      <c r="S6" s="1">
        <f>calculating!AX6</f>
        <v>1</v>
      </c>
      <c r="T6" s="1"/>
    </row>
    <row r="7" spans="1:26" ht="14.25" customHeight="1" x14ac:dyDescent="0.2">
      <c r="A7">
        <f>calculating!A7</f>
        <v>10</v>
      </c>
      <c r="B7" t="str">
        <f>calculating!B7</f>
        <v>CCLC22</v>
      </c>
      <c r="C7" t="str">
        <f>calculating!C7</f>
        <v>Female</v>
      </c>
      <c r="D7" s="7">
        <f>calculating!D7</f>
        <v>41502</v>
      </c>
      <c r="E7" s="7">
        <f>calculating!E7</f>
        <v>43067</v>
      </c>
      <c r="F7" s="7">
        <f>'raw data'!F7</f>
        <v>43070</v>
      </c>
      <c r="G7" s="8">
        <f>'raw data'!G7</f>
        <v>3</v>
      </c>
      <c r="H7" s="8">
        <f>calculating!H7</f>
        <v>4.2847364818617386</v>
      </c>
      <c r="I7" t="str">
        <f>calculating!I7</f>
        <v xml:space="preserve">crayon </v>
      </c>
      <c r="J7" t="str">
        <f>calculating!J7</f>
        <v>B1A2C2</v>
      </c>
      <c r="K7" s="2"/>
      <c r="L7" s="2"/>
      <c r="M7" s="4">
        <f>IF(calculating!BB7=1, "yesbias", calculating!M7)</f>
        <v>1</v>
      </c>
      <c r="N7" s="4">
        <f>IF(calculating!BB7=1,"yesbias", IF(calculating!N7="temp", 1, 0))</f>
        <v>0</v>
      </c>
      <c r="O7" s="14">
        <f>IF(calculating!BB7=1, "yesbias",calculating!O7)</f>
        <v>4</v>
      </c>
      <c r="P7" s="14">
        <f>IF(calculating!BB7=1,"yesbias", IF(calculating!P7="phone(tummy)", 1, 0))</f>
        <v>0</v>
      </c>
      <c r="R7" s="1">
        <f>calculating!AW7</f>
        <v>0.77777777777777779</v>
      </c>
      <c r="S7" s="1">
        <f>calculating!AX7</f>
        <v>0.33333333333333331</v>
      </c>
      <c r="T7" s="1"/>
    </row>
    <row r="8" spans="1:26" ht="14.25" customHeight="1" x14ac:dyDescent="0.2">
      <c r="A8">
        <f>calculating!A8</f>
        <v>11</v>
      </c>
      <c r="B8" t="str">
        <f>calculating!B8</f>
        <v>CCLC29</v>
      </c>
      <c r="C8" t="str">
        <f>calculating!C8</f>
        <v>Female</v>
      </c>
      <c r="D8" s="7">
        <f>calculating!D8</f>
        <v>41594</v>
      </c>
      <c r="E8" s="7">
        <f>calculating!E8</f>
        <v>43070</v>
      </c>
      <c r="F8" s="7">
        <f>'raw data'!F8</f>
        <v>43074</v>
      </c>
      <c r="G8" s="8">
        <f>'raw data'!G8</f>
        <v>4</v>
      </c>
      <c r="H8" s="8">
        <f>calculating!H8</f>
        <v>4.0410677618069819</v>
      </c>
      <c r="I8" t="str">
        <f>calculating!I8</f>
        <v>Andy</v>
      </c>
      <c r="J8" t="str">
        <f>calculating!J8</f>
        <v>B1C2A2</v>
      </c>
      <c r="K8" s="2"/>
      <c r="L8" s="2"/>
      <c r="M8" s="13">
        <f>IF(calculating!BB8=1, "yesbias", calculating!M8)</f>
        <v>4</v>
      </c>
      <c r="N8" s="13">
        <f>IF(calculating!BB8=1,"yesbias", IF(calculating!N8="temp", 1, 0))</f>
        <v>0</v>
      </c>
      <c r="O8" s="14">
        <f>IF(calculating!BB8=1, "yesbias",calculating!O8)</f>
        <v>4</v>
      </c>
      <c r="P8" s="14">
        <f>IF(calculating!BB8=1,"yesbias", IF(calculating!P8="phone(tummy)", 1, 0))</f>
        <v>0</v>
      </c>
      <c r="R8" s="1">
        <f>calculating!AW8</f>
        <v>0.88888888888888884</v>
      </c>
      <c r="S8" s="1">
        <f>calculating!AX8</f>
        <v>0.33333333333333331</v>
      </c>
      <c r="T8" s="1"/>
    </row>
    <row r="9" spans="1:26" ht="14.25" customHeight="1" x14ac:dyDescent="0.2">
      <c r="A9">
        <f>calculating!A9</f>
        <v>12</v>
      </c>
      <c r="B9" t="str">
        <f>calculating!B9</f>
        <v>CCLC37</v>
      </c>
      <c r="C9" t="str">
        <f>calculating!C9</f>
        <v>Male</v>
      </c>
      <c r="D9" s="7">
        <f>calculating!D9</f>
        <v>41759</v>
      </c>
      <c r="E9" s="7">
        <f>calculating!E9</f>
        <v>43070</v>
      </c>
      <c r="F9" s="7">
        <f>'raw data'!F9</f>
        <v>43074</v>
      </c>
      <c r="G9" s="8">
        <f>'raw data'!G9</f>
        <v>4</v>
      </c>
      <c r="H9" s="8">
        <f>calculating!H9</f>
        <v>3.5893223819301849</v>
      </c>
      <c r="I9" t="str">
        <f>calculating!I9</f>
        <v>Andy</v>
      </c>
      <c r="J9" t="str">
        <f>calculating!J9</f>
        <v>A2B2C1</v>
      </c>
      <c r="K9" s="2"/>
      <c r="L9" s="2"/>
      <c r="M9" s="4">
        <f>IF(calculating!BB9=1, "yesbias", calculating!M9)</f>
        <v>4</v>
      </c>
      <c r="N9" s="4">
        <f>IF(calculating!BB9=1,"yesbias", IF(calculating!N9="temp", 1, 0))</f>
        <v>1</v>
      </c>
      <c r="O9" s="5">
        <f>IF(calculating!BB9=1, "yesbias",calculating!O9)</f>
        <v>4</v>
      </c>
      <c r="P9" s="5">
        <f>IF(calculating!BB9=1,"yesbias", IF(calculating!P9="phone(tummy)", 1, 0))</f>
        <v>1</v>
      </c>
      <c r="R9" s="1">
        <f>calculating!AW9</f>
        <v>0.66666666666666663</v>
      </c>
      <c r="S9" s="1">
        <f>calculating!AX9</f>
        <v>0.33333333333333331</v>
      </c>
      <c r="T9" s="1"/>
    </row>
    <row r="10" spans="1:26" ht="14.25" customHeight="1" x14ac:dyDescent="0.2">
      <c r="A10" s="20">
        <f>calculating!A10</f>
        <v>13</v>
      </c>
      <c r="B10" s="20" t="str">
        <f>calculating!B10</f>
        <v>IEP1-123</v>
      </c>
      <c r="C10" s="20" t="str">
        <f>calculating!C10</f>
        <v>Female</v>
      </c>
      <c r="D10" s="21">
        <f>calculating!D10</f>
        <v>41199</v>
      </c>
      <c r="E10" s="7">
        <f>calculating!E10</f>
        <v>43077</v>
      </c>
      <c r="F10" s="7">
        <f>'raw data'!F10</f>
        <v>43081</v>
      </c>
      <c r="G10" s="8">
        <f>'raw data'!G10</f>
        <v>4</v>
      </c>
      <c r="H10" s="8">
        <f>calculating!H10</f>
        <v>5.1416837782340865</v>
      </c>
      <c r="I10" s="1" t="str">
        <f>calculating!I10</f>
        <v>Andy</v>
      </c>
      <c r="J10" s="1" t="str">
        <f>calculating!J10</f>
        <v>A1B1C2</v>
      </c>
      <c r="K10" s="2"/>
      <c r="L10" s="2"/>
      <c r="M10" s="4">
        <f>IF(calculating!BB10=1, "yesbias", calculating!M10)</f>
        <v>3</v>
      </c>
      <c r="N10" s="4">
        <f>IF(calculating!BB10=1,"yesbias", IF(calculating!N10="temp", 1, 0))</f>
        <v>1</v>
      </c>
      <c r="O10" s="14">
        <f>IF(calculating!BB10=1, "yesbias",calculating!O10)</f>
        <v>3</v>
      </c>
      <c r="P10" s="14">
        <f>IF(calculating!BB10=1,"yesbias", IF(calculating!P10="phone(tummy)", 1, 0))</f>
        <v>0</v>
      </c>
      <c r="Q10" s="20"/>
      <c r="R10" s="20">
        <f>calculating!AW10</f>
        <v>1</v>
      </c>
      <c r="S10" s="20">
        <f>calculating!AX10</f>
        <v>0.33333333333333331</v>
      </c>
      <c r="T10" s="20"/>
      <c r="U10" s="20"/>
      <c r="V10" s="20"/>
      <c r="W10" s="20"/>
      <c r="X10" s="20"/>
      <c r="Y10" s="20"/>
      <c r="Z10" s="20"/>
    </row>
    <row r="11" spans="1:26" ht="14.25" customHeight="1" x14ac:dyDescent="0.2">
      <c r="A11" s="20">
        <f>calculating!A11</f>
        <v>14</v>
      </c>
      <c r="B11" s="20" t="str">
        <f>calculating!B11</f>
        <v>IEP1-127</v>
      </c>
      <c r="C11" s="20" t="str">
        <f>calculating!C11</f>
        <v>Female</v>
      </c>
      <c r="D11" s="21">
        <f>calculating!D11</f>
        <v>41428</v>
      </c>
      <c r="E11" s="7">
        <f>calculating!E11</f>
        <v>43077</v>
      </c>
      <c r="F11" s="7">
        <f>'raw data'!F11</f>
        <v>43081</v>
      </c>
      <c r="G11" s="8">
        <f>'raw data'!G11</f>
        <v>4</v>
      </c>
      <c r="H11" s="8">
        <f>calculating!H11</f>
        <v>4.514715947980835</v>
      </c>
      <c r="I11" s="1" t="str">
        <f>calculating!I11</f>
        <v>Andy</v>
      </c>
      <c r="J11" s="1" t="str">
        <f>calculating!J11</f>
        <v>C1A1B2</v>
      </c>
      <c r="K11" s="2"/>
      <c r="L11" s="2"/>
      <c r="M11" s="4">
        <f>IF(calculating!BB11=1, "yesbias", calculating!M11)</f>
        <v>3</v>
      </c>
      <c r="N11" s="4">
        <f>IF(calculating!BB11=1,"yesbias", IF(calculating!N11="temp", 1, 0))</f>
        <v>1</v>
      </c>
      <c r="O11" s="5">
        <f>IF(calculating!BB11=1, "yesbias",calculating!O11)</f>
        <v>3</v>
      </c>
      <c r="P11" s="5">
        <f>IF(calculating!BB11=1,"yesbias", IF(calculating!P11="phone(tummy)", 1, 0))</f>
        <v>1</v>
      </c>
      <c r="Q11" s="20"/>
      <c r="R11" s="20">
        <f>calculating!AW11</f>
        <v>0.88888888888888884</v>
      </c>
      <c r="S11" s="20">
        <f>calculating!AX11</f>
        <v>0.66666666666666663</v>
      </c>
      <c r="T11" s="20"/>
      <c r="U11" s="20"/>
      <c r="V11" s="20"/>
      <c r="W11" s="20"/>
      <c r="X11" s="20"/>
      <c r="Y11" s="20"/>
      <c r="Z11" s="20"/>
    </row>
    <row r="12" spans="1:26" ht="14.25" customHeight="1" x14ac:dyDescent="0.2">
      <c r="A12" s="20">
        <f>calculating!A12</f>
        <v>15</v>
      </c>
      <c r="B12" s="20" t="str">
        <f>calculating!B12</f>
        <v>IEP1-108</v>
      </c>
      <c r="C12" s="20" t="str">
        <f>calculating!C12</f>
        <v>Male</v>
      </c>
      <c r="D12" s="21">
        <f>calculating!D12</f>
        <v>41257</v>
      </c>
      <c r="E12" s="7">
        <f>calculating!E12</f>
        <v>43077</v>
      </c>
      <c r="F12" s="7">
        <f>'raw data'!F12</f>
        <v>43081</v>
      </c>
      <c r="G12" s="8">
        <f>'raw data'!G12</f>
        <v>4</v>
      </c>
      <c r="H12" s="8">
        <f>calculating!H12</f>
        <v>4.9828884325804248</v>
      </c>
      <c r="I12" s="1" t="str">
        <f>calculating!I12</f>
        <v>Andy</v>
      </c>
      <c r="J12" s="1" t="str">
        <f>calculating!J12</f>
        <v>B2C2A1</v>
      </c>
      <c r="K12" s="2"/>
      <c r="L12" s="2"/>
      <c r="M12" s="13">
        <f>IF(calculating!BB12=1, "yesbias", calculating!M12)</f>
        <v>0</v>
      </c>
      <c r="N12" s="13">
        <f>IF(calculating!BB12=1,"yesbias", IF(calculating!N12="temp", 1, 0))</f>
        <v>1</v>
      </c>
      <c r="O12" s="5">
        <f>IF(calculating!BB12=1, "yesbias",calculating!O12)</f>
        <v>3</v>
      </c>
      <c r="P12" s="5">
        <f>IF(calculating!BB12=1,"yesbias", IF(calculating!P12="phone(tummy)", 1, 0))</f>
        <v>1</v>
      </c>
      <c r="Q12" s="20"/>
      <c r="R12" s="20">
        <f>calculating!AW12</f>
        <v>0.77777777777777779</v>
      </c>
      <c r="S12" s="20">
        <f>calculating!AX12</f>
        <v>0.66666666666666663</v>
      </c>
      <c r="T12" s="20"/>
      <c r="U12" s="20"/>
      <c r="V12" s="20"/>
      <c r="W12" s="20"/>
      <c r="X12" s="20"/>
      <c r="Y12" s="20"/>
      <c r="Z12" s="20"/>
    </row>
    <row r="13" spans="1:26" ht="14.25" customHeight="1" x14ac:dyDescent="0.2">
      <c r="A13" s="20">
        <f>calculating!A13</f>
        <v>16</v>
      </c>
      <c r="B13" s="20" t="str">
        <f>calculating!B13</f>
        <v>IEP1-95</v>
      </c>
      <c r="C13" s="20" t="str">
        <f>calculating!C13</f>
        <v>Female</v>
      </c>
      <c r="D13" s="21">
        <f>calculating!D13</f>
        <v>41310</v>
      </c>
      <c r="E13" s="7">
        <f>calculating!E13</f>
        <v>43077</v>
      </c>
      <c r="F13" s="7">
        <f>'raw data'!F13</f>
        <v>43081</v>
      </c>
      <c r="G13" s="8">
        <f>'raw data'!G13</f>
        <v>4</v>
      </c>
      <c r="H13" s="8">
        <f>calculating!H13</f>
        <v>4.8377823408624234</v>
      </c>
      <c r="I13" s="1" t="str">
        <f>calculating!I13</f>
        <v>Andy</v>
      </c>
      <c r="J13" s="1" t="str">
        <f>calculating!J13</f>
        <v>A2B2C1</v>
      </c>
      <c r="K13" s="2"/>
      <c r="L13" s="2"/>
      <c r="M13" s="4">
        <f>IF(calculating!BB13=1, "yesbias", calculating!M13)</f>
        <v>5</v>
      </c>
      <c r="N13" s="4">
        <f>IF(calculating!BB13=1,"yesbias", IF(calculating!N13="temp", 1, 0))</f>
        <v>0</v>
      </c>
      <c r="O13" s="5">
        <f>IF(calculating!BB13=1, "yesbias",calculating!O13)</f>
        <v>2</v>
      </c>
      <c r="P13" s="5">
        <f>IF(calculating!BB13=1,"yesbias", IF(calculating!P13="phone(tummy)", 1, 0))</f>
        <v>1</v>
      </c>
      <c r="Q13" s="20"/>
      <c r="R13" s="20">
        <f>calculating!AW13</f>
        <v>0.88888888888888884</v>
      </c>
      <c r="S13" s="20">
        <f>calculating!AX13</f>
        <v>0.66666666666666663</v>
      </c>
      <c r="T13" s="20"/>
      <c r="U13" s="20"/>
      <c r="V13" s="20"/>
      <c r="W13" s="20"/>
      <c r="X13" s="20"/>
      <c r="Y13" s="20"/>
      <c r="Z13" s="20"/>
    </row>
    <row r="14" spans="1:26" ht="13.5" customHeight="1" x14ac:dyDescent="0.2">
      <c r="A14" s="20">
        <f>calculating!A14</f>
        <v>17</v>
      </c>
      <c r="B14" s="20" t="str">
        <f>calculating!B14</f>
        <v>IEP1-125</v>
      </c>
      <c r="C14" s="20" t="str">
        <f>calculating!C14</f>
        <v>Female</v>
      </c>
      <c r="D14" s="21">
        <f>calculating!D14</f>
        <v>41439</v>
      </c>
      <c r="E14" s="7">
        <f>calculating!E14</f>
        <v>43077</v>
      </c>
      <c r="F14" s="7">
        <f>'raw data'!F14</f>
        <v>43081</v>
      </c>
      <c r="G14" s="8">
        <f>'raw data'!G14</f>
        <v>4</v>
      </c>
      <c r="H14" s="8">
        <f>calculating!H14</f>
        <v>4.4845995893223822</v>
      </c>
      <c r="I14" s="1" t="str">
        <f>calculating!I14</f>
        <v>Andy</v>
      </c>
      <c r="J14" s="1" t="str">
        <f>calculating!J14</f>
        <v>C2A2B1</v>
      </c>
      <c r="K14" s="2"/>
      <c r="L14" s="2"/>
      <c r="M14" s="13">
        <f>IF(calculating!BB14=1, "yesbias", calculating!M14)</f>
        <v>3</v>
      </c>
      <c r="N14" s="13">
        <f>IF(calculating!BB14=1,"yesbias", IF(calculating!N14="temp", 1, 0))</f>
        <v>0</v>
      </c>
      <c r="O14" s="5">
        <f>IF(calculating!BB14=1, "yesbias",calculating!O14)</f>
        <v>1</v>
      </c>
      <c r="P14" s="5">
        <f>IF(calculating!BB14=1,"yesbias", IF(calculating!P14="phone(tummy)", 1, 0))</f>
        <v>0</v>
      </c>
      <c r="Q14" s="20"/>
      <c r="R14" s="20">
        <f>calculating!AW14</f>
        <v>1</v>
      </c>
      <c r="S14" s="20">
        <f>calculating!AX14</f>
        <v>0.33333333333333331</v>
      </c>
      <c r="T14" s="20"/>
      <c r="U14" s="20"/>
      <c r="V14" s="20"/>
      <c r="W14" s="20"/>
      <c r="X14" s="20"/>
      <c r="Y14" s="20"/>
      <c r="Z14" s="20"/>
    </row>
    <row r="15" spans="1:26" ht="14.25" customHeight="1" x14ac:dyDescent="0.2">
      <c r="A15">
        <f>calculating!A15</f>
        <v>18</v>
      </c>
      <c r="B15" s="20" t="str">
        <f>calculating!B15</f>
        <v>IEP2-64</v>
      </c>
      <c r="C15" s="20" t="str">
        <f>calculating!C15</f>
        <v>Female</v>
      </c>
      <c r="D15" s="21">
        <f>calculating!D15</f>
        <v>41219</v>
      </c>
      <c r="E15" s="7">
        <f>calculating!E15</f>
        <v>43126</v>
      </c>
      <c r="F15" s="7">
        <f>'raw data'!F15</f>
        <v>43129</v>
      </c>
      <c r="G15" s="8">
        <f>'raw data'!G15</f>
        <v>3</v>
      </c>
      <c r="H15" s="8">
        <f>calculating!H15</f>
        <v>5.2210814510609174</v>
      </c>
      <c r="I15" s="1" t="str">
        <f>calculating!I15</f>
        <v>Andy</v>
      </c>
      <c r="J15" s="1" t="str">
        <f>calculating!J15</f>
        <v>B2C1A2</v>
      </c>
      <c r="K15" s="41">
        <f>calculating!K15</f>
        <v>5</v>
      </c>
      <c r="L15" s="41">
        <f>IF(calculating!L15="table", 1, 0)</f>
        <v>1</v>
      </c>
      <c r="M15" s="13">
        <f>IF(calculating!BB15=1, "yesbias", calculating!M15)</f>
        <v>6</v>
      </c>
      <c r="N15" s="13">
        <f>IF(calculating!BB15=1,"yesbias", IF(calculating!N15="temp", 1, 0))</f>
        <v>1</v>
      </c>
      <c r="O15" s="5">
        <f>IF(calculating!BB15=1, "yesbias",calculating!O15)</f>
        <v>6</v>
      </c>
      <c r="P15" s="5">
        <f>IF(calculating!BB15=1,"yesbias", IF(calculating!P15="phone(tummy)", 1, 0))</f>
        <v>0</v>
      </c>
      <c r="R15" s="20">
        <f>calculating!AW15</f>
        <v>1</v>
      </c>
      <c r="S15" s="20">
        <f>calculating!AX15</f>
        <v>1</v>
      </c>
    </row>
    <row r="16" spans="1:26" ht="14.25" customHeight="1" x14ac:dyDescent="0.2">
      <c r="A16">
        <f>calculating!A16</f>
        <v>19</v>
      </c>
      <c r="B16" s="20" t="str">
        <f>calculating!B16</f>
        <v>IEP2-65</v>
      </c>
      <c r="C16" s="20" t="str">
        <f>calculating!C16</f>
        <v>Female</v>
      </c>
      <c r="D16" s="21">
        <f>calculating!D16</f>
        <v>41254</v>
      </c>
      <c r="E16" s="7">
        <f>calculating!E16</f>
        <v>43126</v>
      </c>
      <c r="F16" s="7">
        <f>'raw data'!F16</f>
        <v>43132</v>
      </c>
      <c r="G16" s="8">
        <f>'raw data'!G16</f>
        <v>6</v>
      </c>
      <c r="H16" s="8">
        <f>calculating!H16</f>
        <v>5.1252566735112932</v>
      </c>
      <c r="I16" s="1" t="str">
        <f>calculating!I16</f>
        <v>Andy</v>
      </c>
      <c r="J16" s="1" t="str">
        <f>calculating!J16</f>
        <v>A2B2C2</v>
      </c>
      <c r="K16" s="2">
        <f>calculating!K16</f>
        <v>0</v>
      </c>
      <c r="L16" s="2">
        <f>IF(calculating!L16="table", 1, 0)</f>
        <v>1</v>
      </c>
      <c r="M16" s="4">
        <f>IF(calculating!BB16=1, "yesbias", calculating!M16)</f>
        <v>4</v>
      </c>
      <c r="N16" s="4">
        <f>IF(calculating!BB16=1,"yesbias", IF(calculating!N16="temp", 1, 0))</f>
        <v>0</v>
      </c>
      <c r="O16" s="5">
        <f>IF(calculating!BB16=1, "yesbias",calculating!O16)</f>
        <v>5</v>
      </c>
      <c r="P16" s="5">
        <f>IF(calculating!BB16=1,"yesbias", IF(calculating!P16="phone(tummy)", 1, 0))</f>
        <v>0</v>
      </c>
      <c r="R16" s="20">
        <f>calculating!AW16</f>
        <v>0.77777777777777779</v>
      </c>
      <c r="S16" s="20">
        <f>calculating!AX16</f>
        <v>1</v>
      </c>
    </row>
    <row r="17" spans="1:21" ht="14.25" customHeight="1" x14ac:dyDescent="0.2">
      <c r="A17">
        <f>calculating!A17</f>
        <v>20</v>
      </c>
      <c r="B17" s="20" t="str">
        <f>calculating!B17</f>
        <v>IEP2-67</v>
      </c>
      <c r="C17" s="20" t="str">
        <f>calculating!C17</f>
        <v>Male</v>
      </c>
      <c r="D17" s="21">
        <f>calculating!D17</f>
        <v>41444</v>
      </c>
      <c r="E17" s="7">
        <f>calculating!E17</f>
        <v>43126</v>
      </c>
      <c r="F17" s="7">
        <f>'raw data'!F17</f>
        <v>43129</v>
      </c>
      <c r="G17" s="8">
        <f>'raw data'!G17</f>
        <v>3</v>
      </c>
      <c r="H17" s="8">
        <f>calculating!H17</f>
        <v>4.6050650239561941</v>
      </c>
      <c r="I17" s="1" t="str">
        <f>calculating!I17</f>
        <v>Andy</v>
      </c>
      <c r="J17" s="1" t="str">
        <f>calculating!J17</f>
        <v>C1A1B1</v>
      </c>
      <c r="K17" s="2">
        <f>calculating!K17</f>
        <v>4</v>
      </c>
      <c r="L17" s="2">
        <f>IF(calculating!L17="table", 1, 0)</f>
        <v>1</v>
      </c>
      <c r="M17" s="4" t="str">
        <f>IF(calculating!BB17=1, "yesbias", calculating!M17)</f>
        <v>yesbias</v>
      </c>
      <c r="N17" s="4" t="str">
        <f>IF(calculating!BB17=1,"yesbias", IF(calculating!N17="temp", 1, 0))</f>
        <v>yesbias</v>
      </c>
      <c r="O17" s="5" t="str">
        <f>IF(calculating!BB17=1, "yesbias",calculating!O17)</f>
        <v>yesbias</v>
      </c>
      <c r="P17" s="5" t="str">
        <f>IF(calculating!BB17=1,"yesbias", IF(calculating!P17="phone(tummy)", 1, 0))</f>
        <v>yesbias</v>
      </c>
      <c r="R17" s="20">
        <f>calculating!AW17</f>
        <v>1</v>
      </c>
      <c r="S17" s="20">
        <f>calculating!AX17</f>
        <v>0.66666666666666663</v>
      </c>
    </row>
    <row r="18" spans="1:21" ht="14.25" customHeight="1" x14ac:dyDescent="0.2">
      <c r="A18" s="1">
        <f>calculating!A18</f>
        <v>23</v>
      </c>
      <c r="B18" s="20" t="str">
        <f>calculating!B18</f>
        <v>IEP2-39</v>
      </c>
      <c r="C18" s="20" t="str">
        <f>calculating!C18</f>
        <v>Female</v>
      </c>
      <c r="D18" s="21">
        <f>calculating!D18</f>
        <v>41406</v>
      </c>
      <c r="E18" s="7">
        <f>calculating!E18</f>
        <v>43126</v>
      </c>
      <c r="F18" s="7">
        <f>'raw data'!F18</f>
        <v>43129</v>
      </c>
      <c r="G18" s="8">
        <f>'raw data'!G18</f>
        <v>3</v>
      </c>
      <c r="H18" s="8">
        <f>calculating!H18</f>
        <v>4.7091033538672145</v>
      </c>
      <c r="I18" s="1" t="str">
        <f>calculating!I18</f>
        <v>Andy</v>
      </c>
      <c r="J18" s="1" t="str">
        <f>calculating!J18</f>
        <v>A1B2C1</v>
      </c>
      <c r="K18" s="2">
        <f>calculating!K18</f>
        <v>4</v>
      </c>
      <c r="L18" s="2">
        <f>IF(calculating!L18="table", 1, 0)</f>
        <v>1</v>
      </c>
      <c r="M18" s="4">
        <f>IF(calculating!BB18=1, "yesbias", calculating!M18)</f>
        <v>5</v>
      </c>
      <c r="N18" s="4">
        <f>IF(calculating!BB18=1,"yesbias", IF(calculating!N18="temp", 1, IF(calculating!N18="breakfast",0,"")))</f>
        <v>1</v>
      </c>
      <c r="O18" s="5">
        <f>IF(calculating!BB18=1, "yesbias",calculating!O18)</f>
        <v>1</v>
      </c>
      <c r="P18" s="5">
        <f>IF(calculating!BB18=1,"yesbias", IF(calculating!P18="phone(tummy)", 1, IF(calculating!P18="email(foot)",0,"")))</f>
        <v>1</v>
      </c>
      <c r="R18" s="20">
        <f>calculating!AW18</f>
        <v>0.88888888888888884</v>
      </c>
      <c r="S18" s="20">
        <f>calculating!AX18</f>
        <v>1</v>
      </c>
    </row>
    <row r="19" spans="1:21" ht="14.25" customHeight="1" x14ac:dyDescent="0.2">
      <c r="A19" s="1">
        <f>calculating!A19</f>
        <v>24</v>
      </c>
      <c r="B19" s="20" t="str">
        <f>calculating!B19</f>
        <v>IEP1-111</v>
      </c>
      <c r="C19" s="20" t="str">
        <f>calculating!C19</f>
        <v>Female</v>
      </c>
      <c r="D19" s="21">
        <f>calculating!D19</f>
        <v>41751</v>
      </c>
      <c r="E19" s="7">
        <f>calculating!E19</f>
        <v>43133</v>
      </c>
      <c r="F19" s="7">
        <f>'raw data'!F19</f>
        <v>43136</v>
      </c>
      <c r="G19" s="8">
        <f>'raw data'!G19</f>
        <v>3</v>
      </c>
      <c r="H19" s="8">
        <f>calculating!H19</f>
        <v>3.783709787816564</v>
      </c>
      <c r="I19" s="1" t="str">
        <f>calculating!I19</f>
        <v>crayon</v>
      </c>
      <c r="J19" s="1" t="str">
        <f>calculating!J19</f>
        <v>C2A1B2</v>
      </c>
      <c r="K19" s="2">
        <f>calculating!K19</f>
        <v>1</v>
      </c>
      <c r="L19" s="2">
        <f>IF(calculating!L19="table", 1, IF(calculating!L19="door",0, ""))</f>
        <v>0</v>
      </c>
      <c r="M19" s="4">
        <f>IF(calculating!BB19=1, "yesbias", calculating!M19)</f>
        <v>0</v>
      </c>
      <c r="N19" s="4">
        <f>IF(calculating!BB19=1,"yesbias", IF(calculating!N19="temp", 1, IF(calculating!N19="breakfast",0,"")))</f>
        <v>0</v>
      </c>
      <c r="O19" s="5">
        <f>IF(calculating!BB19=1, "yesbias",calculating!O19)</f>
        <v>1</v>
      </c>
      <c r="P19" s="5">
        <f>IF(calculating!BB19=1,"yesbias", IF(calculating!P19="phone(tummy)", 1, IF(calculating!P19="email(foot)",0,"")))</f>
        <v>1</v>
      </c>
      <c r="R19" s="20">
        <f>calculating!AW19</f>
        <v>0.88888888888888884</v>
      </c>
      <c r="S19" s="20">
        <f>calculating!AX19</f>
        <v>0.33333333333333331</v>
      </c>
    </row>
    <row r="20" spans="1:21" ht="14.25" customHeight="1" x14ac:dyDescent="0.2">
      <c r="A20" s="1">
        <f>calculating!A20</f>
        <v>26</v>
      </c>
      <c r="B20" s="20" t="str">
        <f>calculating!B20</f>
        <v>IEP1-121</v>
      </c>
      <c r="C20" s="20" t="str">
        <f>calculating!C20</f>
        <v>Female</v>
      </c>
      <c r="D20" s="21">
        <f>calculating!D20</f>
        <v>41592</v>
      </c>
      <c r="E20" s="7">
        <f>calculating!E20</f>
        <v>43133</v>
      </c>
      <c r="F20" s="7">
        <f>'raw data'!F20</f>
        <v>43136</v>
      </c>
      <c r="G20" s="8">
        <f>'raw data'!G20</f>
        <v>3</v>
      </c>
      <c r="H20" s="8">
        <f>calculating!H20</f>
        <v>4.2190280629705681</v>
      </c>
      <c r="I20" s="1" t="str">
        <f>calculating!I20</f>
        <v>crayon</v>
      </c>
      <c r="J20" s="1" t="str">
        <f>calculating!J20</f>
        <v>B1C1A2</v>
      </c>
      <c r="K20" s="2">
        <f>calculating!K20</f>
        <v>0</v>
      </c>
      <c r="L20" s="41">
        <f>IF(calculating!L20="table", 1, IF(calculating!L20="door",0, ""))</f>
        <v>1</v>
      </c>
      <c r="M20" s="4">
        <f>IF(calculating!BB20=1, "yesbias", calculating!M20)</f>
        <v>2</v>
      </c>
      <c r="N20" s="4">
        <f>IF(calculating!BB20=1,"yesbias", IF(calculating!N20="temp", 1, IF(calculating!N20="breakfast",0,"")))</f>
        <v>1</v>
      </c>
      <c r="O20" s="5">
        <f>IF(calculating!BB20=1, "yesbias",calculating!O20)</f>
        <v>4</v>
      </c>
      <c r="P20" s="5">
        <f>IF(calculating!BB20=1,"yesbias", IF(calculating!P20="phone(tummy)", 1, IF(calculating!P20="email(foot)",0,"")))</f>
        <v>1</v>
      </c>
      <c r="R20" s="20">
        <f>calculating!AW20</f>
        <v>0.88888888888888884</v>
      </c>
      <c r="S20" s="20">
        <f>calculating!AX20</f>
        <v>0</v>
      </c>
    </row>
    <row r="21" spans="1:21" ht="14.25" customHeight="1" x14ac:dyDescent="0.2">
      <c r="A21" s="1">
        <f>calculating!A21</f>
        <v>27</v>
      </c>
      <c r="B21" s="20" t="str">
        <f>calculating!B21</f>
        <v>IEP1-103</v>
      </c>
      <c r="C21" s="20" t="str">
        <f>calculating!C21</f>
        <v>Female</v>
      </c>
      <c r="D21" s="21">
        <f>calculating!D21</f>
        <v>41301</v>
      </c>
      <c r="E21" s="7">
        <f>calculating!E21</f>
        <v>43133</v>
      </c>
      <c r="F21" s="7">
        <f>'raw data'!F21</f>
        <v>43136</v>
      </c>
      <c r="G21" s="8">
        <f>'raw data'!G21</f>
        <v>3</v>
      </c>
      <c r="H21" s="8">
        <f>calculating!H21</f>
        <v>5.0157426420260096</v>
      </c>
      <c r="I21" s="1" t="str">
        <f>calculating!I21</f>
        <v>crayon</v>
      </c>
      <c r="J21" s="1" t="str">
        <f>calculating!J21</f>
        <v>C1A2B2</v>
      </c>
      <c r="K21" s="2">
        <f>calculating!K21</f>
        <v>0</v>
      </c>
      <c r="L21" s="41">
        <f>IF(calculating!L21="table", 1, IF(calculating!L21="door",0, ""))</f>
        <v>1</v>
      </c>
      <c r="M21" s="4">
        <f>IF(calculating!BB21=1, "yesbias", calculating!M21)</f>
        <v>6</v>
      </c>
      <c r="N21" s="13">
        <f>IF(calculating!BB21=1,"yesbias", IF(calculating!N21="temp", 1, IF(calculating!N21="breakfast",0,"")))</f>
        <v>1</v>
      </c>
      <c r="O21" s="5">
        <f>IF(calculating!BB21=1, "yesbias",calculating!O21)</f>
        <v>4</v>
      </c>
      <c r="P21" s="5">
        <f>IF(calculating!BB21=1,"yesbias", IF(calculating!P21="phone(tummy)", 1, IF(calculating!P21="email(foot)",0,"")))</f>
        <v>1</v>
      </c>
      <c r="R21" s="20">
        <f>calculating!AW21</f>
        <v>0.77777777777777779</v>
      </c>
      <c r="S21" s="20">
        <f>calculating!AX21</f>
        <v>0.66666666666666663</v>
      </c>
    </row>
    <row r="22" spans="1:21" ht="14.25" customHeight="1" x14ac:dyDescent="0.2">
      <c r="A22" s="1">
        <f>calculating!A22</f>
        <v>28</v>
      </c>
      <c r="B22" s="20" t="str">
        <f>calculating!B22</f>
        <v>IEP1-128</v>
      </c>
      <c r="C22" s="20" t="str">
        <f>calculating!C22</f>
        <v>Female</v>
      </c>
      <c r="D22" s="21">
        <f>calculating!D22</f>
        <v>41500</v>
      </c>
      <c r="E22" s="7">
        <f>calculating!E22</f>
        <v>43133</v>
      </c>
      <c r="F22" s="7">
        <f>'raw data'!F22</f>
        <v>43140</v>
      </c>
      <c r="G22" s="8">
        <f>'raw data'!G22</f>
        <v>7</v>
      </c>
      <c r="H22" s="8">
        <f>calculating!H22</f>
        <v>4.470910335386721</v>
      </c>
      <c r="I22" s="1" t="str">
        <f>calculating!I22</f>
        <v>crayon</v>
      </c>
      <c r="J22" s="1" t="str">
        <f>calculating!J22</f>
        <v>A2B1C2</v>
      </c>
      <c r="K22" s="2">
        <f>calculating!K22</f>
        <v>1</v>
      </c>
      <c r="L22" s="2">
        <f>IF(calculating!L22="table", 1, IF(calculating!L22="door",0, ""))</f>
        <v>0</v>
      </c>
      <c r="M22" s="4">
        <f>IF(calculating!BB22=1, "yesbias", calculating!M22)</f>
        <v>0</v>
      </c>
      <c r="N22" s="4">
        <f>IF(calculating!BB22=1,"yesbias", IF(calculating!N22="temp", 1, IF(calculating!N22="breakfast",0,"")))</f>
        <v>0</v>
      </c>
      <c r="O22" s="5">
        <f>IF(calculating!BB22=1, "yesbias",calculating!O22)</f>
        <v>1</v>
      </c>
      <c r="P22" s="14">
        <f>IF(calculating!BB22=1,"yesbias", IF(calculating!P22="phone(tummy)", 1, IF(calculating!P22="email(foot)",0,"")))</f>
        <v>1</v>
      </c>
      <c r="R22" s="20">
        <f>calculating!AW22</f>
        <v>0.77777777777777779</v>
      </c>
      <c r="S22" s="20">
        <f>calculating!AX22</f>
        <v>0.33333333333333331</v>
      </c>
    </row>
    <row r="23" spans="1:21" ht="14.25" customHeight="1" x14ac:dyDescent="0.2">
      <c r="A23">
        <f>calculating!A22</f>
        <v>28</v>
      </c>
      <c r="B23" s="20" t="str">
        <f>calculating!B23</f>
        <v>IEP2-61</v>
      </c>
      <c r="C23" s="20" t="str">
        <f>calculating!C23</f>
        <v>Male</v>
      </c>
      <c r="D23" s="21">
        <f>calculating!D23</f>
        <v>41766</v>
      </c>
      <c r="E23" s="7">
        <f>calculating!E23</f>
        <v>43139</v>
      </c>
      <c r="F23" s="7">
        <f>'raw data'!F23</f>
        <v>43143</v>
      </c>
      <c r="G23" s="8">
        <f>'raw data'!G23</f>
        <v>4</v>
      </c>
      <c r="H23" s="8">
        <f>calculating!H23</f>
        <v>3.7590691307323749</v>
      </c>
      <c r="I23" s="1" t="str">
        <f>calculating!I23</f>
        <v>crayon</v>
      </c>
      <c r="J23" s="1" t="str">
        <f>calculating!J23</f>
        <v>B2C1A1</v>
      </c>
      <c r="K23" s="2">
        <f>calculating!K23</f>
        <v>2</v>
      </c>
      <c r="L23" s="2">
        <f>IF(calculating!L23="table", 1, IF(calculating!L23="door",0, ""))</f>
        <v>1</v>
      </c>
      <c r="M23" s="4">
        <f>IF(calculating!BB23=1, "yesbias", calculating!M23)</f>
        <v>5</v>
      </c>
      <c r="N23" s="4">
        <f>IF(calculating!BB23=1,"yesbias", IF(calculating!N23="temp", 1, IF(calculating!N23="breakfast",0,"")))</f>
        <v>0</v>
      </c>
      <c r="O23" s="5">
        <f>IF(calculating!BB23=1, "yesbias",calculating!O23)</f>
        <v>3</v>
      </c>
      <c r="P23" s="14">
        <f>IF(calculating!BB23=1,"yesbias", IF(calculating!P23="phone(tummy)", 1, IF(calculating!P23="email(foot)",0,"")))</f>
        <v>0</v>
      </c>
      <c r="Q23" s="1"/>
      <c r="R23" s="20">
        <f>calculating!AW23</f>
        <v>1</v>
      </c>
      <c r="S23" s="20">
        <f>calculating!AX23</f>
        <v>0.66666666666666663</v>
      </c>
      <c r="T23" s="1"/>
      <c r="U23" s="1"/>
    </row>
    <row r="24" spans="1:21" ht="14.25" customHeight="1" x14ac:dyDescent="0.2">
      <c r="A24">
        <f>calculating!A23</f>
        <v>29</v>
      </c>
      <c r="B24" s="20" t="str">
        <f>calculating!B24</f>
        <v>IEP2-58</v>
      </c>
      <c r="C24" s="20" t="str">
        <f>calculating!C24</f>
        <v>Female</v>
      </c>
      <c r="D24" s="21">
        <f>calculating!D24</f>
        <v>41439</v>
      </c>
      <c r="E24" s="7">
        <f>calculating!E24</f>
        <v>43139</v>
      </c>
      <c r="F24" s="7">
        <f>'raw data'!F24</f>
        <v>43143</v>
      </c>
      <c r="G24" s="8">
        <f>'raw data'!G24</f>
        <v>4</v>
      </c>
      <c r="H24" s="8">
        <f>calculating!H24</f>
        <v>4.6543463381245722</v>
      </c>
      <c r="I24" s="1" t="str">
        <f>calculating!I24</f>
        <v>crayon</v>
      </c>
      <c r="J24" s="1" t="str">
        <f>calculating!J24</f>
        <v>B2C2A2</v>
      </c>
      <c r="K24" s="2">
        <f>calculating!K24</f>
        <v>0</v>
      </c>
      <c r="L24" s="2">
        <f>IF(calculating!L24="table", 1, IF(calculating!L24="door",0, ""))</f>
        <v>0</v>
      </c>
      <c r="M24" s="4">
        <f>IF(calculating!BB24=1, "yesbias", calculating!M24)</f>
        <v>1</v>
      </c>
      <c r="N24" s="13">
        <f>IF(calculating!BB24=1,"yesbias", IF(calculating!N24="temp", 1, IF(calculating!N24="breakfast",0,"")))</f>
        <v>1</v>
      </c>
      <c r="O24" s="5">
        <f>IF(calculating!BB24=1, "yesbias",calculating!O24)</f>
        <v>0</v>
      </c>
      <c r="P24" s="14">
        <f>IF(calculating!BB24=1,"yesbias", IF(calculating!P24="phone(tummy)", 1, IF(calculating!P24="email(foot)",0,"")))</f>
        <v>1</v>
      </c>
      <c r="Q24" s="1"/>
      <c r="R24" s="20">
        <f>calculating!AW24</f>
        <v>0.88888888888888884</v>
      </c>
      <c r="S24" s="20">
        <f>calculating!AX24</f>
        <v>1</v>
      </c>
      <c r="T24" s="1"/>
      <c r="U24" s="1"/>
    </row>
    <row r="25" spans="1:21" ht="14.25" customHeight="1" x14ac:dyDescent="0.2">
      <c r="A25">
        <f>calculating!A24</f>
        <v>30</v>
      </c>
      <c r="B25" s="20" t="str">
        <f>calculating!B25</f>
        <v>IEP2-45</v>
      </c>
      <c r="C25" s="20" t="str">
        <f>calculating!C25</f>
        <v>Female</v>
      </c>
      <c r="D25" s="21">
        <f>calculating!D25</f>
        <v>41538</v>
      </c>
      <c r="E25" s="7">
        <f>calculating!E25</f>
        <v>43139</v>
      </c>
      <c r="F25" s="7">
        <f>'raw data'!F25</f>
        <v>43143</v>
      </c>
      <c r="G25" s="8">
        <f>'raw data'!G25</f>
        <v>4</v>
      </c>
      <c r="H25" s="8">
        <f>calculating!H25</f>
        <v>4.3832991101984939</v>
      </c>
      <c r="I25" s="1" t="str">
        <f>calculating!I25</f>
        <v>crayon</v>
      </c>
      <c r="J25" s="1" t="str">
        <f>calculating!J25</f>
        <v>C2A1B1</v>
      </c>
      <c r="K25" s="2">
        <f>calculating!K25</f>
        <v>1</v>
      </c>
      <c r="L25" s="41">
        <f>IF(calculating!L25="table", 1, IF(calculating!L25="door",0, ""))</f>
        <v>1</v>
      </c>
      <c r="M25" s="4">
        <f>IF(calculating!BB25=1, "yesbias", calculating!M25)</f>
        <v>0</v>
      </c>
      <c r="N25" s="13">
        <f>IF(calculating!BB25=1,"yesbias", IF(calculating!N25="temp", 1, IF(calculating!N25="breakfast",0,"")))</f>
        <v>1</v>
      </c>
      <c r="O25" s="5">
        <f>IF(calculating!BB25=1, "yesbias",calculating!O25)</f>
        <v>0</v>
      </c>
      <c r="P25" s="5">
        <f>IF(calculating!BB25=1,"yesbias", IF(calculating!P25="phone(tummy)", 1, IF(calculating!P25="email(foot)",0,"")))</f>
        <v>0</v>
      </c>
      <c r="Q25" s="1"/>
      <c r="R25" s="20">
        <f>calculating!AW25</f>
        <v>0.88888888888888884</v>
      </c>
      <c r="S25" s="20">
        <f>calculating!AX25</f>
        <v>0.33333333333333331</v>
      </c>
      <c r="T25" s="1"/>
      <c r="U25" s="1"/>
    </row>
    <row r="26" spans="1:21" ht="14.25" customHeight="1" x14ac:dyDescent="0.2">
      <c r="A26" t="e">
        <f>#REF!</f>
        <v>#REF!</v>
      </c>
      <c r="B26" s="20" t="str">
        <f>calculating!B26</f>
        <v>IEP1-118</v>
      </c>
      <c r="C26" s="20" t="str">
        <f>calculating!C26</f>
        <v>Male</v>
      </c>
      <c r="D26" s="21">
        <f>calculating!D26</f>
        <v>41612</v>
      </c>
      <c r="E26" s="7">
        <f>calculating!E26</f>
        <v>43147</v>
      </c>
      <c r="F26" s="7">
        <f>'raw data'!F26</f>
        <v>43153</v>
      </c>
      <c r="G26" s="1">
        <f>'raw data'!G26</f>
        <v>6</v>
      </c>
      <c r="H26" s="8">
        <f>calculating!H26</f>
        <v>4.2</v>
      </c>
      <c r="I26" s="1" t="str">
        <f>calculating!I26</f>
        <v>crayon</v>
      </c>
      <c r="J26" s="1" t="str">
        <f>calculating!J26</f>
        <v>A1B2C2</v>
      </c>
      <c r="K26" s="2">
        <f>calculating!K26</f>
        <v>2</v>
      </c>
      <c r="L26" s="2">
        <f>IF(calculating!L26="table", 1, IF(calculating!L26="door",0, ""))</f>
        <v>0</v>
      </c>
      <c r="M26" s="4">
        <f>IF(calculating!BB26=1, "yesbias", calculating!M26)</f>
        <v>3</v>
      </c>
      <c r="N26" s="4">
        <f>IF(calculating!BB26=1,"yesbias", IF(calculating!N26="temp", 1, IF(calculating!N26="breakfast",0,"")))</f>
        <v>1</v>
      </c>
      <c r="O26" s="5">
        <f>IF(calculating!BB26=1, "yesbias",calculating!O26)</f>
        <v>6</v>
      </c>
      <c r="P26" s="5">
        <f>IF(calculating!BB26=1,"yesbias", IF(calculating!P26="phone(tummy)", 1, IF(calculating!P26="email(foot)",0,"")))</f>
        <v>1</v>
      </c>
      <c r="Q26" s="1"/>
      <c r="R26" s="20">
        <f>calculating!AW26</f>
        <v>1</v>
      </c>
      <c r="S26" s="20">
        <f>calculating!AX26</f>
        <v>0.66666666666666663</v>
      </c>
      <c r="T26" s="1"/>
      <c r="U26" s="1"/>
    </row>
    <row r="27" spans="1:21" ht="14.25" customHeight="1" x14ac:dyDescent="0.2">
      <c r="A27">
        <f>calculating!A26</f>
        <v>33</v>
      </c>
      <c r="B27" s="20" t="str">
        <f>calculating!B27</f>
        <v>IEP1-122</v>
      </c>
      <c r="C27" s="20" t="str">
        <f>calculating!C27</f>
        <v>Male</v>
      </c>
      <c r="D27" s="21">
        <f>calculating!D27</f>
        <v>41816</v>
      </c>
      <c r="E27" s="7">
        <f>calculating!E27</f>
        <v>43147</v>
      </c>
      <c r="F27" s="7">
        <f>'raw data'!F27</f>
        <v>43153</v>
      </c>
      <c r="G27" s="1">
        <f>'raw data'!G27</f>
        <v>6</v>
      </c>
      <c r="H27" s="8">
        <f>calculating!H27</f>
        <v>3.64</v>
      </c>
      <c r="I27" s="1" t="str">
        <f>calculating!I27</f>
        <v>crayon</v>
      </c>
      <c r="J27" s="1" t="str">
        <f>calculating!J27</f>
        <v>C1A2B1</v>
      </c>
      <c r="K27" s="2">
        <f>calculating!K27</f>
        <v>6</v>
      </c>
      <c r="L27" s="2">
        <f>IF(calculating!L27="table", 1, IF(calculating!L27="door",0, ""))</f>
        <v>1</v>
      </c>
      <c r="M27" s="4" t="str">
        <f>IF(calculating!BB27=1, "yesbias", calculating!M27)</f>
        <v>yesbias</v>
      </c>
      <c r="N27" s="4" t="str">
        <f>IF(calculating!BB27=1,"yesbias", IF(calculating!N27="temp", 1, IF(calculating!N27="breakfast",0,"")))</f>
        <v>yesbias</v>
      </c>
      <c r="O27" s="5" t="str">
        <f>IF(calculating!BB27=1, "yesbias",calculating!O27)</f>
        <v>yesbias</v>
      </c>
      <c r="P27" s="5" t="str">
        <f>IF(calculating!BB27=1,"yesbias", IF(calculating!P27="phone(tummy)", 1, IF(calculating!P27="email(foot)",0,"")))</f>
        <v>yesbias</v>
      </c>
      <c r="Q27" s="1"/>
      <c r="R27" s="20">
        <f>calculating!AW27</f>
        <v>0.88888888888888884</v>
      </c>
      <c r="S27" s="20">
        <f>calculating!AX27</f>
        <v>0.66666666666666663</v>
      </c>
    </row>
    <row r="28" spans="1:21" ht="14.25" customHeight="1" x14ac:dyDescent="0.2">
      <c r="A28">
        <f>calculating!A27</f>
        <v>34</v>
      </c>
      <c r="B28" s="20" t="str">
        <f>calculating!B28</f>
        <v>IEP1-113</v>
      </c>
      <c r="C28" s="20" t="str">
        <f>calculating!C28</f>
        <v>male</v>
      </c>
      <c r="D28" s="21">
        <f>calculating!D28</f>
        <v>41708</v>
      </c>
      <c r="E28" s="7">
        <f>calculating!E28</f>
        <v>43147</v>
      </c>
      <c r="F28" s="7">
        <f>'raw data'!F28</f>
        <v>43153</v>
      </c>
      <c r="G28" s="1">
        <f>'raw data'!G28</f>
        <v>6</v>
      </c>
      <c r="H28" s="8">
        <f>calculating!H28</f>
        <v>3.94</v>
      </c>
      <c r="I28" s="1" t="str">
        <f>calculating!I28</f>
        <v>crayon</v>
      </c>
      <c r="J28" s="1" t="str">
        <f>calculating!J28</f>
        <v>B1C2A2</v>
      </c>
      <c r="K28" s="2">
        <f>calculating!K28</f>
        <v>4</v>
      </c>
      <c r="L28" s="2">
        <f>IF(calculating!L28="table", 1, IF(calculating!L28="door",0, ""))</f>
        <v>1</v>
      </c>
      <c r="M28" s="4">
        <f>IF(calculating!BB28=1, "yesbias", calculating!M28)</f>
        <v>6</v>
      </c>
      <c r="N28" s="4">
        <f>IF(calculating!BB28=1,"yesbias", IF(calculating!N28="temp", 1, IF(calculating!N28="breakfast",0,"")))</f>
        <v>0</v>
      </c>
      <c r="O28" s="5">
        <f>IF(calculating!BB28=1, "yesbias",calculating!O28)</f>
        <v>5</v>
      </c>
      <c r="P28" s="5">
        <f>IF(calculating!BB28=1,"yesbias", IF(calculating!P28="phone(tummy)", 1, IF(calculating!P28="email(foot)",0,"")))</f>
        <v>0</v>
      </c>
      <c r="Q28" s="1"/>
      <c r="R28" s="20">
        <f>calculating!AW28</f>
        <v>0.44444444444444442</v>
      </c>
      <c r="S28" s="20">
        <f>calculating!AX28</f>
        <v>0.66666666666666663</v>
      </c>
    </row>
    <row r="29" spans="1:21" ht="14.25" customHeight="1" x14ac:dyDescent="0.2">
      <c r="A29">
        <f>calculating!A28</f>
        <v>35</v>
      </c>
      <c r="B29" s="20" t="str">
        <f>calculating!B29</f>
        <v>LS-53</v>
      </c>
      <c r="C29" s="20" t="str">
        <f>calculating!C29</f>
        <v>Male</v>
      </c>
      <c r="D29" s="21">
        <f>calculating!D29</f>
        <v>41296</v>
      </c>
      <c r="E29" s="7">
        <f>calculating!E29</f>
        <v>43154</v>
      </c>
      <c r="F29" s="7">
        <f>'raw data'!F29</f>
        <v>43157</v>
      </c>
      <c r="G29" s="1">
        <f>'raw data'!G29</f>
        <v>3</v>
      </c>
      <c r="H29" s="8">
        <f>calculating!H29</f>
        <v>5.09</v>
      </c>
      <c r="I29" s="1" t="str">
        <f>calculating!I29</f>
        <v>crayon</v>
      </c>
      <c r="J29" s="1" t="str">
        <f>calculating!J29</f>
        <v>C2A2B2</v>
      </c>
      <c r="K29" s="2">
        <f>calculating!K29</f>
        <v>2</v>
      </c>
      <c r="L29" s="2">
        <f>IF(calculating!L29="table", 1, IF(calculating!L29="door",0, ""))</f>
        <v>0</v>
      </c>
      <c r="M29" s="4">
        <f>IF(calculating!BB29=1, "yesbias", calculating!M29)</f>
        <v>5</v>
      </c>
      <c r="N29" s="4">
        <f>IF(calculating!BB29=1,"yesbias", IF(calculating!N29="temp", 1, IF(calculating!N29="breakfast",0,"")))</f>
        <v>1</v>
      </c>
      <c r="O29" s="5">
        <f>IF(calculating!BB29=1, "yesbias",calculating!O29)</f>
        <v>6</v>
      </c>
      <c r="P29" s="5">
        <f>IF(calculating!BB29=1,"yesbias", IF(calculating!P29="phone(tummy)", 1, IF(calculating!P29="email(foot)",0,"")))</f>
        <v>1</v>
      </c>
      <c r="Q29" s="1"/>
      <c r="R29" s="20">
        <f>calculating!AW29</f>
        <v>0.77777777777777779</v>
      </c>
      <c r="S29" s="20">
        <f>calculating!AX29</f>
        <v>0.66666666666666663</v>
      </c>
    </row>
    <row r="30" spans="1:21" ht="14.25" customHeight="1" x14ac:dyDescent="0.2">
      <c r="A30" t="e">
        <f>#REF!</f>
        <v>#REF!</v>
      </c>
      <c r="B30" s="20" t="str">
        <f>calculating!B30</f>
        <v>LS-68</v>
      </c>
      <c r="C30" s="20" t="str">
        <f>calculating!C30</f>
        <v>Male</v>
      </c>
      <c r="D30" s="21">
        <f>calculating!D30</f>
        <v>41251</v>
      </c>
      <c r="E30" s="7">
        <f>calculating!E30</f>
        <v>43154</v>
      </c>
      <c r="F30" s="7">
        <f>'raw data'!F30</f>
        <v>43157</v>
      </c>
      <c r="G30" s="1">
        <f>'raw data'!G30</f>
        <v>3</v>
      </c>
      <c r="H30" s="8">
        <f>calculating!H30</f>
        <v>5.21</v>
      </c>
      <c r="I30" s="1" t="str">
        <f>calculating!I30</f>
        <v>crayon</v>
      </c>
      <c r="J30" s="1" t="str">
        <f>calculating!J30</f>
        <v>A1B1C1</v>
      </c>
      <c r="K30" s="2">
        <f>calculating!K30</f>
        <v>0</v>
      </c>
      <c r="L30" s="2">
        <f>IF(calculating!L30="table", 1, IF(calculating!L30="door",0, ""))</f>
        <v>1</v>
      </c>
      <c r="M30" s="4">
        <f>IF(calculating!BB30=1, "yesbias", calculating!M30)</f>
        <v>2</v>
      </c>
      <c r="N30" s="4">
        <f>IF(calculating!BB30=1,"yesbias", IF(calculating!N30="temp", 1, IF(calculating!N30="breakfast",0,"")))</f>
        <v>1</v>
      </c>
      <c r="O30" s="5">
        <f>IF(calculating!BB30=1, "yesbias",calculating!O30)</f>
        <v>3</v>
      </c>
      <c r="P30" s="5">
        <f>IF(calculating!BB30=1,"yesbias", IF(calculating!P30="phone(tummy)", 1, IF(calculating!P30="email(foot)",0,"")))</f>
        <v>0</v>
      </c>
      <c r="Q30" s="1"/>
      <c r="R30" s="20">
        <f>calculating!AW30</f>
        <v>1</v>
      </c>
      <c r="S30" s="20">
        <f>calculating!AX30</f>
        <v>0.66666666666666663</v>
      </c>
    </row>
    <row r="31" spans="1:21" ht="14.25" customHeight="1" x14ac:dyDescent="0.2">
      <c r="A31">
        <f>calculating!A30</f>
        <v>38</v>
      </c>
      <c r="B31" s="20" t="str">
        <f>calculating!B31</f>
        <v>LS-37</v>
      </c>
      <c r="C31" s="20" t="str">
        <f>calculating!C31</f>
        <v>Male</v>
      </c>
      <c r="D31" s="21">
        <f>calculating!D31</f>
        <v>41240</v>
      </c>
      <c r="E31" s="7">
        <f>calculating!E31</f>
        <v>43154</v>
      </c>
      <c r="F31" s="7">
        <f>'raw data'!F31</f>
        <v>43157</v>
      </c>
      <c r="G31" s="1">
        <f>'raw data'!G31</f>
        <v>3</v>
      </c>
      <c r="H31" s="8">
        <f>calculating!H31</f>
        <v>5.24</v>
      </c>
      <c r="I31" s="1" t="str">
        <f>calculating!I31</f>
        <v>crayon</v>
      </c>
      <c r="J31" s="1" t="str">
        <f>calculating!J31</f>
        <v>C1A1B2</v>
      </c>
      <c r="K31" s="2">
        <f>calculating!K31</f>
        <v>0</v>
      </c>
      <c r="L31" s="2">
        <f>IF(calculating!L31="table", 1, IF(calculating!L31="door",0, ""))</f>
        <v>1</v>
      </c>
      <c r="M31" s="4">
        <f>IF(calculating!BB31=1, "yesbias", calculating!M31)</f>
        <v>0</v>
      </c>
      <c r="N31" s="4">
        <f>IF(calculating!BB31=1,"yesbias", IF(calculating!N31="temp", 1, IF(calculating!N31="breakfast",0,"")))</f>
        <v>1</v>
      </c>
      <c r="O31" s="5">
        <f>IF(calculating!BB31=1, "yesbias",calculating!O31)</f>
        <v>0</v>
      </c>
      <c r="P31" s="5">
        <f>IF(calculating!BB31=1,"yesbias", IF(calculating!P31="phone(tummy)", 1, IF(calculating!P31="email(foot)",0,"")))</f>
        <v>1</v>
      </c>
      <c r="Q31" s="1"/>
      <c r="R31" s="20">
        <f>calculating!AW31</f>
        <v>1</v>
      </c>
      <c r="S31" s="20">
        <f>calculating!AX31</f>
        <v>0.33333333333333331</v>
      </c>
    </row>
    <row r="32" spans="1:21" ht="14.25" customHeight="1" x14ac:dyDescent="0.2">
      <c r="A32">
        <f>calculating!A31</f>
        <v>39</v>
      </c>
      <c r="B32" s="20" t="str">
        <f>calculating!B32</f>
        <v>LS-22</v>
      </c>
      <c r="C32" s="20" t="str">
        <f>calculating!C32</f>
        <v>Male</v>
      </c>
      <c r="D32" s="21">
        <f>calculating!D32</f>
        <v>41204</v>
      </c>
      <c r="E32" s="7">
        <f>calculating!E32</f>
        <v>43154</v>
      </c>
      <c r="F32" s="7">
        <f>'raw data'!F32</f>
        <v>43157</v>
      </c>
      <c r="G32" s="1">
        <f>'raw data'!G32</f>
        <v>3</v>
      </c>
      <c r="H32" s="8">
        <f>calculating!H32</f>
        <v>5.34</v>
      </c>
      <c r="I32" s="1" t="str">
        <f>calculating!I32</f>
        <v>crayon</v>
      </c>
      <c r="J32" s="1" t="str">
        <f>calculating!J32</f>
        <v>A2B1C1</v>
      </c>
      <c r="K32" s="2">
        <f>calculating!K32</f>
        <v>0</v>
      </c>
      <c r="L32" s="2">
        <f>IF(calculating!L32="table", 1, IF(calculating!L32="door",0, ""))</f>
        <v>1</v>
      </c>
      <c r="M32" s="4">
        <f>IF(calculating!BB32=1, "yesbias", calculating!M32)</f>
        <v>4</v>
      </c>
      <c r="N32" s="4">
        <f>IF(calculating!BB32=1,"yesbias", IF(calculating!N32="temp", 1, IF(calculating!N32="breakfast",0,"")))</f>
        <v>1</v>
      </c>
      <c r="O32" s="5">
        <f>IF(calculating!BB32=1, "yesbias",calculating!O32)</f>
        <v>3</v>
      </c>
      <c r="P32" s="5">
        <f>IF(calculating!BB32=1,"yesbias", IF(calculating!P32="phone(tummy)", 1, IF(calculating!P32="email(foot)",0,"")))</f>
        <v>1</v>
      </c>
      <c r="Q32" s="1"/>
      <c r="R32" s="20">
        <f>calculating!AW32</f>
        <v>1</v>
      </c>
      <c r="S32" s="20">
        <f>calculating!AX32</f>
        <v>1</v>
      </c>
    </row>
    <row r="33" spans="1:19" ht="14.25" customHeight="1" x14ac:dyDescent="0.2">
      <c r="A33">
        <f>calculating!A32</f>
        <v>40</v>
      </c>
      <c r="B33" s="20" t="str">
        <f>calculating!B33</f>
        <v>LS-33</v>
      </c>
      <c r="C33" s="20" t="str">
        <f>calculating!C33</f>
        <v>Male</v>
      </c>
      <c r="D33" s="21">
        <f>calculating!D33</f>
        <v>41174</v>
      </c>
      <c r="E33" s="7">
        <f>calculating!E33</f>
        <v>43160</v>
      </c>
      <c r="F33" s="7">
        <f>'raw data'!F33</f>
        <v>43164</v>
      </c>
      <c r="G33" s="1">
        <f>'raw data'!G33</f>
        <v>4</v>
      </c>
      <c r="H33" s="8">
        <f>calculating!H33</f>
        <v>5.44</v>
      </c>
      <c r="I33" s="1" t="str">
        <f>calculating!I33</f>
        <v>Andy</v>
      </c>
      <c r="J33" s="1" t="str">
        <f>calculating!J33</f>
        <v>A2B2C2</v>
      </c>
      <c r="K33" s="2">
        <f>calculating!K33</f>
        <v>1</v>
      </c>
      <c r="L33" s="2">
        <f>IF(calculating!L33="table", 1, IF(calculating!L33="door",0, ""))</f>
        <v>1</v>
      </c>
      <c r="M33" s="4">
        <f>IF(calculating!BB33=1, "yesbias", calculating!M33)</f>
        <v>6</v>
      </c>
      <c r="N33" s="4">
        <f>IF(calculating!BB33=1,"yesbias", IF(calculating!N33="temp", 1, IF(calculating!N33="breakfast",0,"")))</f>
        <v>1</v>
      </c>
      <c r="O33" s="5">
        <f>IF(calculating!BB33=1, "yesbias",calculating!O33)</f>
        <v>0</v>
      </c>
      <c r="P33" s="5">
        <f>IF(calculating!BB33=1,"yesbias", IF(calculating!P33="phone(tummy)", 1, IF(calculating!P33="email(foot)",0,"")))</f>
        <v>0</v>
      </c>
      <c r="Q33" s="1"/>
      <c r="R33" s="20">
        <f>calculating!AW33</f>
        <v>0.88888888888888884</v>
      </c>
      <c r="S33" s="20">
        <f>calculating!AX33</f>
        <v>1</v>
      </c>
    </row>
    <row r="34" spans="1:19" ht="14.25" customHeight="1" x14ac:dyDescent="0.2">
      <c r="A34">
        <f>calculating!A33</f>
        <v>41</v>
      </c>
      <c r="B34" s="20" t="str">
        <f>calculating!B34</f>
        <v>LS-54</v>
      </c>
      <c r="C34" s="20" t="str">
        <f>calculating!C34</f>
        <v>Male</v>
      </c>
      <c r="D34" s="21">
        <f>calculating!D34</f>
        <v>40955</v>
      </c>
      <c r="E34" s="7">
        <f>calculating!E34</f>
        <v>43160</v>
      </c>
      <c r="F34" s="7">
        <f>'raw data'!F34</f>
        <v>43164</v>
      </c>
      <c r="G34" s="1">
        <f>'raw data'!G34</f>
        <v>4</v>
      </c>
      <c r="H34" s="8">
        <f>calculating!H34</f>
        <v>6.04</v>
      </c>
      <c r="I34" s="1" t="str">
        <f>calculating!I34</f>
        <v>Andy</v>
      </c>
      <c r="J34" s="1" t="str">
        <f>calculating!J34</f>
        <v>C1A1B1</v>
      </c>
      <c r="K34" s="2">
        <f>calculating!K34</f>
        <v>3</v>
      </c>
      <c r="L34" s="2">
        <f>IF(calculating!L34="table", 1, IF(calculating!L34="door",0, ""))</f>
        <v>0</v>
      </c>
      <c r="M34" s="4">
        <f>IF(calculating!BB34=1, "yesbias", calculating!M34)</f>
        <v>6</v>
      </c>
      <c r="N34" s="4">
        <f>IF(calculating!BB34=1,"yesbias", IF(calculating!N34="temp", 1, IF(calculating!N34="breakfast",0,"")))</f>
        <v>1</v>
      </c>
      <c r="O34" s="5">
        <f>IF(calculating!BB34=1, "yesbias",calculating!O34)</f>
        <v>3</v>
      </c>
      <c r="P34" s="5">
        <f>IF(calculating!BB34=1,"yesbias", IF(calculating!P34="phone(tummy)", 1, IF(calculating!P34="email(foot)",0,"")))</f>
        <v>0</v>
      </c>
      <c r="Q34" s="1"/>
      <c r="R34" s="20">
        <f>calculating!AW34</f>
        <v>1</v>
      </c>
      <c r="S34" s="20">
        <f>calculating!AX34</f>
        <v>0.66666666666666663</v>
      </c>
    </row>
    <row r="35" spans="1:19" ht="14.25" customHeight="1" x14ac:dyDescent="0.2">
      <c r="A35">
        <f>calculating!A34</f>
        <v>42</v>
      </c>
      <c r="B35" s="20" t="str">
        <f>calculating!B35</f>
        <v>LS-44</v>
      </c>
      <c r="C35" s="20" t="str">
        <f>calculating!C35</f>
        <v>Female</v>
      </c>
      <c r="D35" s="21">
        <f>calculating!D35</f>
        <v>41162</v>
      </c>
      <c r="E35" s="7">
        <f>calculating!E35</f>
        <v>43160</v>
      </c>
      <c r="F35" s="7">
        <f>'raw data'!F35</f>
        <v>43164</v>
      </c>
      <c r="G35" s="1">
        <f>'raw data'!G35</f>
        <v>4</v>
      </c>
      <c r="H35" s="8">
        <f>calculating!H35</f>
        <v>5.47</v>
      </c>
      <c r="I35" s="1" t="str">
        <f>calculating!I35</f>
        <v>Andy</v>
      </c>
      <c r="J35" s="1" t="str">
        <f>calculating!J35</f>
        <v>B1C2A1</v>
      </c>
      <c r="K35" s="2">
        <f>calculating!K35</f>
        <v>0</v>
      </c>
      <c r="L35" s="2">
        <f>IF(calculating!L35="table", 1, IF(calculating!L35="door",0, ""))</f>
        <v>1</v>
      </c>
      <c r="M35" s="4">
        <f>IF(calculating!BB35=1, "yesbias", calculating!M35)</f>
        <v>5</v>
      </c>
      <c r="N35" s="4">
        <f>IF(calculating!BB35=1,"yesbias", IF(calculating!N35="temp", 1, IF(calculating!N35="breakfast",0,"")))</f>
        <v>1</v>
      </c>
      <c r="O35" s="5">
        <f>IF(calculating!BB35=1, "yesbias",calculating!O35)</f>
        <v>4</v>
      </c>
      <c r="P35" s="5">
        <f>IF(calculating!BB35=1,"yesbias", IF(calculating!P35="phone(tummy)", 1, IF(calculating!P35="email(foot)",0,"")))</f>
        <v>1</v>
      </c>
      <c r="Q35" s="1"/>
      <c r="R35" s="20">
        <f>calculating!AW35</f>
        <v>0.88888888888888884</v>
      </c>
      <c r="S35" s="20">
        <f>calculating!AX35</f>
        <v>1</v>
      </c>
    </row>
    <row r="36" spans="1:19" ht="14.25" customHeight="1" x14ac:dyDescent="0.2">
      <c r="A36">
        <f>calculating!A35</f>
        <v>43</v>
      </c>
      <c r="B36" s="20" t="str">
        <f>calculating!B36</f>
        <v>LS-34</v>
      </c>
      <c r="C36" s="20" t="str">
        <f>calculating!C36</f>
        <v>Female</v>
      </c>
      <c r="D36" s="21">
        <f>calculating!D36</f>
        <v>41054</v>
      </c>
      <c r="E36" s="7">
        <f>calculating!E36</f>
        <v>43160</v>
      </c>
      <c r="F36" s="7">
        <f>'raw data'!F36</f>
        <v>43164</v>
      </c>
      <c r="G36" s="1">
        <f>'raw data'!G36</f>
        <v>4</v>
      </c>
      <c r="H36" s="8">
        <f>calculating!H36</f>
        <v>5.77</v>
      </c>
      <c r="I36" s="1" t="str">
        <f>calculating!I36</f>
        <v>Andy</v>
      </c>
      <c r="J36" s="1" t="str">
        <f>calculating!J36</f>
        <v>C2A2B1</v>
      </c>
      <c r="K36" s="2">
        <f>calculating!K36</f>
        <v>6</v>
      </c>
      <c r="L36" s="2">
        <f>IF(calculating!L36="table", 1, IF(calculating!L36="door",0, ""))</f>
        <v>0</v>
      </c>
      <c r="M36" s="4">
        <f>IF(calculating!BB36=1, "yesbias", calculating!M36)</f>
        <v>5</v>
      </c>
      <c r="N36" s="4">
        <f>IF(calculating!BB36=1,"yesbias", IF(calculating!N36="temp", 1, IF(calculating!N36="breakfast",0,"")))</f>
        <v>0</v>
      </c>
      <c r="O36" s="5">
        <f>IF(calculating!BB36=1, "yesbias",calculating!O36)</f>
        <v>2</v>
      </c>
      <c r="P36" s="5">
        <f>IF(calculating!BB36=1,"yesbias", IF(calculating!P36="phone(tummy)", 1, IF(calculating!P36="email(foot)",0,"")))</f>
        <v>0</v>
      </c>
      <c r="Q36" s="1"/>
      <c r="R36" s="20">
        <f>calculating!AW36</f>
        <v>1</v>
      </c>
      <c r="S36" s="20">
        <f>calculating!AX36</f>
        <v>1</v>
      </c>
    </row>
    <row r="37" spans="1:19" ht="14.25" customHeight="1" x14ac:dyDescent="0.2">
      <c r="A37">
        <f>calculating!A36</f>
        <v>44</v>
      </c>
      <c r="B37" s="20" t="str">
        <f>calculating!B37</f>
        <v>LS-3</v>
      </c>
      <c r="C37" s="20" t="str">
        <f>calculating!C37</f>
        <v>Female</v>
      </c>
      <c r="D37" s="21">
        <f>calculating!D37</f>
        <v>41046</v>
      </c>
      <c r="E37" s="7">
        <f>calculating!E37</f>
        <v>43160</v>
      </c>
      <c r="F37" s="7">
        <f>'raw data'!F37</f>
        <v>43164</v>
      </c>
      <c r="G37" s="1">
        <f>'raw data'!G37</f>
        <v>4</v>
      </c>
      <c r="H37" s="8">
        <f>calculating!H37</f>
        <v>5.79</v>
      </c>
      <c r="I37" s="1" t="str">
        <f>calculating!I37</f>
        <v>Andy</v>
      </c>
      <c r="J37" s="1" t="str">
        <f>calculating!J37</f>
        <v>B2C1A2</v>
      </c>
      <c r="K37" s="2">
        <f>calculating!K37</f>
        <v>4</v>
      </c>
      <c r="L37" s="2">
        <f>IF(calculating!L37="table", 1, IF(calculating!L37="door",0, ""))</f>
        <v>1</v>
      </c>
      <c r="M37" s="4" t="str">
        <f>IF(calculating!BB37=1, "yesbias", calculating!M37)</f>
        <v>yesbias</v>
      </c>
      <c r="N37" s="4" t="str">
        <f>IF(calculating!BB37=1,"yesbias", IF(calculating!N37="temp", 1, IF(calculating!N37="breakfast",0,"")))</f>
        <v>yesbias</v>
      </c>
      <c r="O37" s="5" t="str">
        <f>IF(calculating!BB37=1, "yesbias",calculating!O37)</f>
        <v>yesbias</v>
      </c>
      <c r="P37" s="5" t="str">
        <f>IF(calculating!BB37=1,"yesbias", IF(calculating!P37="phone(tummy)", 1, IF(calculating!P37="email(foot)",0,"")))</f>
        <v>yesbias</v>
      </c>
      <c r="Q37" s="1"/>
      <c r="R37" s="20">
        <f>calculating!AW37</f>
        <v>1</v>
      </c>
      <c r="S37" s="20">
        <f>calculating!AX37</f>
        <v>0.33333333333333331</v>
      </c>
    </row>
    <row r="38" spans="1:19" ht="14.25" customHeight="1" x14ac:dyDescent="0.2">
      <c r="A38" t="e">
        <f>#REF!</f>
        <v>#REF!</v>
      </c>
      <c r="B38" s="20" t="str">
        <f>calculating!B38</f>
        <v>RL-11</v>
      </c>
      <c r="C38" s="20" t="str">
        <f>calculating!C38</f>
        <v>Female</v>
      </c>
      <c r="D38" s="21">
        <f>calculating!D38</f>
        <v>41196</v>
      </c>
      <c r="E38" s="7">
        <f>calculating!E38</f>
        <v>43199</v>
      </c>
      <c r="F38" s="7">
        <f>'raw data'!F38</f>
        <v>43202</v>
      </c>
      <c r="G38" s="1">
        <f>'raw data'!G38</f>
        <v>3</v>
      </c>
      <c r="H38" s="8">
        <f>calculating!H38</f>
        <v>5.49</v>
      </c>
      <c r="I38" s="1" t="str">
        <f>calculating!I38</f>
        <v>Andy</v>
      </c>
      <c r="J38" s="1" t="str">
        <f>calculating!J38</f>
        <v>A1B2C1</v>
      </c>
      <c r="K38" s="2">
        <f>calculating!K38</f>
        <v>2</v>
      </c>
      <c r="L38" s="2">
        <f>IF(calculating!L38="table", 1, IF(calculating!L38="door",0, ""))</f>
        <v>1</v>
      </c>
      <c r="M38" s="4">
        <f>IF(calculating!BB38=1, "yesbias", calculating!M38)</f>
        <v>5</v>
      </c>
      <c r="N38" s="4">
        <f>IF(calculating!BB38=1,"yesbias", IF(calculating!N38="temp", 1, IF(calculating!N38="breakfast",0,"")))</f>
        <v>1</v>
      </c>
      <c r="O38" s="5">
        <f>IF(calculating!BB38=1, "yesbias",calculating!O38)</f>
        <v>4</v>
      </c>
      <c r="P38" s="5">
        <f>IF(calculating!BB38=1,"yesbias", IF(calculating!P38="phone(tummy)", 1, IF(calculating!P38="email(foot)",0,"")))</f>
        <v>0</v>
      </c>
      <c r="Q38" s="1"/>
      <c r="R38" s="20">
        <f>calculating!AW38</f>
        <v>0.88888888888888884</v>
      </c>
      <c r="S38" s="20">
        <f>calculating!AX38</f>
        <v>0.66666666666666663</v>
      </c>
    </row>
    <row r="39" spans="1:19" x14ac:dyDescent="0.2">
      <c r="A39">
        <f>calculating!A38</f>
        <v>50</v>
      </c>
      <c r="B39" s="20" t="str">
        <f>calculating!B39</f>
        <v>RL-8</v>
      </c>
      <c r="C39" s="20" t="str">
        <f>calculating!C39</f>
        <v>Female</v>
      </c>
      <c r="D39" s="21">
        <f>calculating!D39</f>
        <v>41329</v>
      </c>
      <c r="E39" s="7">
        <f>calculating!E39</f>
        <v>43199</v>
      </c>
      <c r="F39" s="7">
        <f>'raw data'!F39</f>
        <v>43202</v>
      </c>
      <c r="G39" s="1">
        <f>'raw data'!G39</f>
        <v>3</v>
      </c>
      <c r="H39" s="8">
        <f>calculating!H39</f>
        <v>5.12</v>
      </c>
      <c r="I39" s="1" t="str">
        <f>calculating!I39</f>
        <v>Andy</v>
      </c>
      <c r="J39" s="1" t="str">
        <f>calculating!J39</f>
        <v>C2A1B2</v>
      </c>
      <c r="K39" s="2">
        <f>calculating!K39</f>
        <v>5</v>
      </c>
      <c r="L39" s="2">
        <f>IF(calculating!L39="table", 1, IF(calculating!L39="door",0, ""))</f>
        <v>0</v>
      </c>
      <c r="M39" s="4">
        <f>IF(calculating!BB39=1, "yesbias", calculating!M39)</f>
        <v>6</v>
      </c>
      <c r="N39" s="4">
        <f>IF(calculating!BB39=1,"yesbias", IF(calculating!N39="temp", 1, IF(calculating!N39="breakfast",0,"")))</f>
        <v>1</v>
      </c>
      <c r="O39" s="5">
        <f>IF(calculating!BB39=1, "yesbias",calculating!O39)</f>
        <v>4</v>
      </c>
      <c r="P39" s="5">
        <f>IF(calculating!BB39=1,"yesbias", IF(calculating!P39="phone(tummy)", 1, IF(calculating!P39="email(foot)",0,"")))</f>
        <v>1</v>
      </c>
      <c r="Q39" s="1"/>
      <c r="R39" s="20">
        <f>calculating!AW39</f>
        <v>1</v>
      </c>
      <c r="S39" s="20">
        <f>calculating!AX39</f>
        <v>1</v>
      </c>
    </row>
    <row r="40" spans="1:19" x14ac:dyDescent="0.2">
      <c r="A40">
        <f>calculating!A39</f>
        <v>51</v>
      </c>
      <c r="B40" s="20" t="str">
        <f>calculating!B40</f>
        <v>RL-1</v>
      </c>
      <c r="C40" s="20" t="str">
        <f>calculating!C40</f>
        <v>Male</v>
      </c>
      <c r="D40" s="21">
        <f>calculating!D40</f>
        <v>41346</v>
      </c>
      <c r="E40" s="7">
        <f>calculating!E40</f>
        <v>43199</v>
      </c>
      <c r="F40" s="7">
        <f>'raw data'!F40</f>
        <v>43202</v>
      </c>
      <c r="G40" s="1">
        <f>'raw data'!G40</f>
        <v>3</v>
      </c>
      <c r="H40" s="8">
        <f>calculating!H40</f>
        <v>5.08</v>
      </c>
      <c r="I40" s="1" t="str">
        <f>calculating!I40</f>
        <v>Andy</v>
      </c>
      <c r="J40" s="1" t="str">
        <f>calculating!J40</f>
        <v>B1C1A2</v>
      </c>
      <c r="K40" s="2">
        <f>calculating!K40</f>
        <v>5</v>
      </c>
      <c r="L40" s="2">
        <f>IF(calculating!L40="table", 1, IF(calculating!L40="door",0, ""))</f>
        <v>0</v>
      </c>
      <c r="M40" s="4">
        <f>IF(calculating!BB40=1, "yesbias", calculating!M40)</f>
        <v>6</v>
      </c>
      <c r="N40" s="4">
        <f>IF(calculating!BB40=1,"yesbias", IF(calculating!N40="temp", 1, IF(calculating!N40="breakfast",0,"")))</f>
        <v>1</v>
      </c>
      <c r="O40" s="5">
        <f>IF(calculating!BB40=1, "yesbias",calculating!O40)</f>
        <v>3</v>
      </c>
      <c r="P40" s="5">
        <f>IF(calculating!BB40=1,"yesbias", IF(calculating!P40="phone(tummy)", 1, IF(calculating!P40="email(foot)",0,"")))</f>
        <v>1</v>
      </c>
      <c r="Q40" s="1"/>
      <c r="R40" s="20">
        <f>calculating!AW40</f>
        <v>0.88888888888888884</v>
      </c>
      <c r="S40" s="20">
        <f>calculating!AX40</f>
        <v>1</v>
      </c>
    </row>
    <row r="41" spans="1:19" x14ac:dyDescent="0.2">
      <c r="A41">
        <f>calculating!A40</f>
        <v>52</v>
      </c>
      <c r="B41" s="20" t="str">
        <f>calculating!B41</f>
        <v>RL-6</v>
      </c>
      <c r="C41" s="20" t="str">
        <f>calculating!C41</f>
        <v>Male</v>
      </c>
      <c r="D41" s="21">
        <f>calculating!D41</f>
        <v>41446</v>
      </c>
      <c r="E41" s="7">
        <f>calculating!E41</f>
        <v>43199</v>
      </c>
      <c r="F41" s="7">
        <f>'raw data'!F41</f>
        <v>43208</v>
      </c>
      <c r="G41" s="1">
        <f>'raw data'!G41</f>
        <v>9</v>
      </c>
      <c r="H41" s="8">
        <f>calculating!H41</f>
        <v>4.8</v>
      </c>
      <c r="I41" s="1" t="str">
        <f>calculating!I41</f>
        <v>Andy</v>
      </c>
      <c r="J41" s="1" t="str">
        <f>calculating!J41</f>
        <v>A2B1C1</v>
      </c>
      <c r="K41" s="2">
        <f>calculating!K41</f>
        <v>4</v>
      </c>
      <c r="L41" s="2">
        <f>IF(calculating!L41="table", 1, IF(calculating!L41="door",0, ""))</f>
        <v>0</v>
      </c>
      <c r="M41" s="4">
        <f>IF(calculating!BB41=1, "yesbias", calculating!M41)</f>
        <v>0</v>
      </c>
      <c r="N41" s="4">
        <f>IF(calculating!BB41=1,"yesbias", IF(calculating!N41="temp", 1, IF(calculating!N41="breakfast",0,"")))</f>
        <v>0</v>
      </c>
      <c r="O41" s="5">
        <f>IF(calculating!BB41=1, "yesbias",calculating!O41)</f>
        <v>0</v>
      </c>
      <c r="P41" s="5">
        <f>IF(calculating!BB41=1,"yesbias", IF(calculating!P41="phone(tummy)", 1, IF(calculating!P41="email(foot)",0,"")))</f>
        <v>1</v>
      </c>
      <c r="Q41" s="1"/>
      <c r="R41" s="20">
        <f>calculating!AW41</f>
        <v>0.88888888888888884</v>
      </c>
      <c r="S41" s="20">
        <f>calculating!AX41</f>
        <v>0.33333333333333331</v>
      </c>
    </row>
    <row r="42" spans="1:19" x14ac:dyDescent="0.2">
      <c r="A42">
        <f>calculating!A41</f>
        <v>53</v>
      </c>
      <c r="B42" s="20" t="str">
        <f>calculating!B42</f>
        <v>RL-2</v>
      </c>
      <c r="C42" s="20" t="str">
        <f>calculating!C42</f>
        <v>Male</v>
      </c>
      <c r="D42" s="21">
        <f>calculating!D42</f>
        <v>41332</v>
      </c>
      <c r="E42" s="7">
        <f>calculating!E42</f>
        <v>43199</v>
      </c>
      <c r="F42" s="7">
        <f>'raw data'!F42</f>
        <v>43202</v>
      </c>
      <c r="G42" s="1">
        <f>'raw data'!G42</f>
        <v>3</v>
      </c>
      <c r="H42" s="8">
        <f>calculating!H42</f>
        <v>5.49</v>
      </c>
      <c r="I42" s="1" t="str">
        <f>calculating!I42</f>
        <v>Andy</v>
      </c>
      <c r="J42" s="1" t="str">
        <f>calculating!J42</f>
        <v>C1A2B2</v>
      </c>
      <c r="K42" s="2">
        <f>calculating!K42</f>
        <v>1</v>
      </c>
      <c r="L42" s="2">
        <f>IF(calculating!L42="table", 1, IF(calculating!L42="door",0, ""))</f>
        <v>0</v>
      </c>
      <c r="M42" s="4">
        <f>IF(calculating!BB42=1, "yesbias", calculating!M42)</f>
        <v>3</v>
      </c>
      <c r="N42" s="4">
        <f>IF(calculating!BB42=1,"yesbias", IF(calculating!N42="temp", 1, IF(calculating!N42="breakfast",0,"")))</f>
        <v>1</v>
      </c>
      <c r="O42" s="5">
        <f>IF(calculating!BB42=1, "yesbias",calculating!O42)</f>
        <v>2</v>
      </c>
      <c r="P42" s="5">
        <f>IF(calculating!BB42=1,"yesbias", IF(calculating!P42="phone(tummy)", 1, IF(calculating!P42="email(foot)",0,"")))</f>
        <v>1</v>
      </c>
      <c r="Q42" s="1"/>
      <c r="R42" s="20">
        <f>calculating!AW42</f>
        <v>0.88888888888888884</v>
      </c>
      <c r="S42" s="20">
        <f>calculating!AX42</f>
        <v>0.33333333333333331</v>
      </c>
    </row>
    <row r="43" spans="1:19" x14ac:dyDescent="0.2">
      <c r="A43">
        <f>calculating!A42</f>
        <v>54</v>
      </c>
      <c r="B43" s="20" t="str">
        <f>calculating!B43</f>
        <v>Zoo1</v>
      </c>
      <c r="C43" s="20" t="str">
        <f>calculating!C43</f>
        <v>Male</v>
      </c>
      <c r="D43" s="21">
        <f>calculating!D43</f>
        <v>40856</v>
      </c>
      <c r="E43" s="7">
        <f>calculating!E43</f>
        <v>43193</v>
      </c>
      <c r="F43" s="7">
        <f>'raw data'!F43</f>
        <v>43195</v>
      </c>
      <c r="G43" s="1">
        <f>'raw data'!G43</f>
        <v>2</v>
      </c>
      <c r="H43" s="8">
        <f>calculating!H43</f>
        <v>6.4</v>
      </c>
      <c r="I43" s="1" t="str">
        <f>calculating!I43</f>
        <v>crayon</v>
      </c>
      <c r="J43" s="1" t="str">
        <f>calculating!J43</f>
        <v>C1A1B1</v>
      </c>
      <c r="K43" s="2">
        <f>calculating!K43</f>
        <v>5</v>
      </c>
      <c r="L43" s="2">
        <f>IF(calculating!L43="table", 1, IF(calculating!L43="door",0, ""))</f>
        <v>0</v>
      </c>
      <c r="M43" s="4">
        <f>IF(calculating!BB43=1, "yesbias", calculating!M43)</f>
        <v>6</v>
      </c>
      <c r="N43" s="4">
        <f>IF(calculating!BB43=1,"yesbias", IF(calculating!N43="temp", 1, IF(calculating!N43="breakfast",0,"")))</f>
        <v>0</v>
      </c>
      <c r="O43" s="5">
        <f>IF(calculating!BB43=1, "yesbias",calculating!O43)</f>
        <v>3</v>
      </c>
      <c r="P43" s="5">
        <f>IF(calculating!BB43=1,"yesbias", IF(calculating!P43="phone(tummy)", 1, IF(calculating!P43="email(foot)",0,"")))</f>
        <v>0</v>
      </c>
      <c r="Q43" s="1"/>
      <c r="R43" s="20">
        <f>calculating!AW43</f>
        <v>1</v>
      </c>
      <c r="S43" s="20">
        <f>calculating!AX43</f>
        <v>1</v>
      </c>
    </row>
    <row r="44" spans="1:19" x14ac:dyDescent="0.2">
      <c r="A44">
        <f>calculating!A43</f>
        <v>55</v>
      </c>
      <c r="B44" s="20" t="str">
        <f>calculating!B44</f>
        <v>Zoo2</v>
      </c>
      <c r="C44" s="20" t="str">
        <f>calculating!C44</f>
        <v>Female</v>
      </c>
      <c r="D44" s="21">
        <f>calculating!D44</f>
        <v>40971</v>
      </c>
      <c r="E44" s="7">
        <f>calculating!E44</f>
        <v>43193</v>
      </c>
      <c r="F44" s="7">
        <f>'raw data'!F44</f>
        <v>43195</v>
      </c>
      <c r="G44" s="1">
        <f>'raw data'!G44</f>
        <v>2</v>
      </c>
      <c r="H44" s="8">
        <f>calculating!H44</f>
        <v>6.09</v>
      </c>
      <c r="I44" s="1" t="str">
        <f>calculating!I44</f>
        <v>crayons</v>
      </c>
      <c r="J44" s="1" t="str">
        <f>calculating!J44</f>
        <v>B1C2A1</v>
      </c>
      <c r="K44" s="2">
        <f>calculating!K44</f>
        <v>5</v>
      </c>
      <c r="L44" s="2">
        <f>IF(calculating!L44="table", 1, IF(calculating!L44="door",0, ""))</f>
        <v>0</v>
      </c>
      <c r="M44" s="4">
        <f>IF(calculating!BB44=1, "yesbias", calculating!M44)</f>
        <v>6</v>
      </c>
      <c r="N44" s="4">
        <f>IF(calculating!BB44=1,"yesbias", IF(calculating!N44="temp", 1, IF(calculating!N44="breakfast",0,"")))</f>
        <v>0</v>
      </c>
      <c r="O44" s="5">
        <f>IF(calculating!BB44=1, "yesbias",calculating!O44)</f>
        <v>3</v>
      </c>
      <c r="P44" s="5">
        <f>IF(calculating!BB44=1,"yesbias", IF(calculating!P44="phone(tummy)", 1, IF(calculating!P44="email(foot)",0,"")))</f>
        <v>0</v>
      </c>
      <c r="Q44" s="1"/>
      <c r="R44" s="20">
        <f>calculating!AW44</f>
        <v>0.55555555555555558</v>
      </c>
      <c r="S44" s="20">
        <f>calculating!AX44</f>
        <v>1</v>
      </c>
    </row>
    <row r="45" spans="1:19" x14ac:dyDescent="0.2">
      <c r="A45">
        <f>calculating!A44</f>
        <v>56</v>
      </c>
      <c r="B45" s="20" t="str">
        <f>calculating!B45</f>
        <v>WC-6</v>
      </c>
      <c r="C45" s="20" t="str">
        <f>calculating!C45</f>
        <v>Male</v>
      </c>
      <c r="D45" s="21">
        <f>calculating!D45</f>
        <v>41260</v>
      </c>
      <c r="E45" s="7">
        <f>calculating!E45</f>
        <v>43206</v>
      </c>
      <c r="F45" s="7">
        <f>'raw data'!F45</f>
        <v>43209</v>
      </c>
      <c r="G45" s="1">
        <f>'raw data'!G45</f>
        <v>3</v>
      </c>
      <c r="H45" s="8">
        <f>calculating!H45</f>
        <v>5.33</v>
      </c>
      <c r="I45" s="1" t="str">
        <f>calculating!I45</f>
        <v>Andy</v>
      </c>
      <c r="J45" s="1" t="str">
        <f>calculating!J45</f>
        <v>A1B1C1</v>
      </c>
      <c r="K45" s="2">
        <f>calculating!K45</f>
        <v>5</v>
      </c>
      <c r="L45" s="2">
        <f>IF(calculating!L45="table", 1, IF(calculating!L45="door",0, ""))</f>
        <v>0</v>
      </c>
      <c r="M45" s="4">
        <f>IF(calculating!BB45=1, "yesbias", calculating!M45)</f>
        <v>6</v>
      </c>
      <c r="N45" s="4">
        <f>IF(calculating!BB45=1,"yesbias", IF(calculating!N45="temp", 1, IF(calculating!N45="breakfast",0,"")))</f>
        <v>1</v>
      </c>
      <c r="O45" s="5">
        <f>IF(calculating!BB45=1, "yesbias",calculating!O45)</f>
        <v>2</v>
      </c>
      <c r="P45" s="5">
        <f>IF(calculating!BB45=1,"yesbias", IF(calculating!P45="phone(tummy)", 1, IF(calculating!P45="email(foot)",0,"")))</f>
        <v>0</v>
      </c>
      <c r="Q45" s="1"/>
      <c r="R45" s="20">
        <f>calculating!AW45</f>
        <v>0.88888888888888884</v>
      </c>
      <c r="S45" s="20">
        <f>calculating!AX45</f>
        <v>1</v>
      </c>
    </row>
    <row r="46" spans="1:19" x14ac:dyDescent="0.2">
      <c r="A46">
        <f>calculating!A45</f>
        <v>57</v>
      </c>
      <c r="B46" s="20" t="str">
        <f>calculating!B46</f>
        <v>KS-9</v>
      </c>
      <c r="C46" s="20" t="str">
        <f>calculating!C46</f>
        <v>Female</v>
      </c>
      <c r="D46" s="21">
        <f>calculating!D46</f>
        <v>41229</v>
      </c>
      <c r="E46" s="7">
        <f>calculating!E46</f>
        <v>43213</v>
      </c>
      <c r="F46" s="7">
        <f>'raw data'!F46</f>
        <v>43217</v>
      </c>
      <c r="G46" s="1">
        <f>'raw data'!G46</f>
        <v>4</v>
      </c>
      <c r="H46" s="8">
        <f>calculating!H46</f>
        <v>5.4356164380000003</v>
      </c>
      <c r="I46" s="1" t="str">
        <f>calculating!I46</f>
        <v>Andy</v>
      </c>
      <c r="J46" s="1" t="str">
        <f>calculating!J46</f>
        <v>C2A1B1</v>
      </c>
      <c r="K46" s="2">
        <f>calculating!K46</f>
        <v>3</v>
      </c>
      <c r="L46" s="2">
        <f>IF(calculating!L46="table", 1, IF(calculating!L46="door",0, ""))</f>
        <v>0</v>
      </c>
      <c r="M46" s="4">
        <f>IF(calculating!BB46=1, "yesbias", calculating!M46)</f>
        <v>3</v>
      </c>
      <c r="N46" s="4">
        <f>IF(calculating!BB46=1,"yesbias", IF(calculating!N46="temp", 1, IF(calculating!N46="breakfast",0,"")))</f>
        <v>1</v>
      </c>
      <c r="O46" s="5">
        <f>IF(calculating!BB46=1, "yesbias",calculating!O46)</f>
        <v>1</v>
      </c>
      <c r="P46" s="5">
        <f>IF(calculating!BB46=1,"yesbias", IF(calculating!P46="phone(tummy)", 1, IF(calculating!P46="email(foot)",0,"")))</f>
        <v>1</v>
      </c>
      <c r="Q46" s="1"/>
      <c r="R46" s="20">
        <f>calculating!AW46</f>
        <v>0.77777777777777779</v>
      </c>
      <c r="S46" s="20">
        <f>calculating!AX46</f>
        <v>0.66666666666666663</v>
      </c>
    </row>
    <row r="47" spans="1:19" x14ac:dyDescent="0.2">
      <c r="A47">
        <f>calculating!A46</f>
        <v>58</v>
      </c>
      <c r="B47" s="20" t="str">
        <f>calculating!B47</f>
        <v>KS-11</v>
      </c>
      <c r="C47" s="20" t="str">
        <f>calculating!C47</f>
        <v>Male</v>
      </c>
      <c r="D47" s="21">
        <f>calculating!D47</f>
        <v>41248</v>
      </c>
      <c r="E47" s="7">
        <f>calculating!E47</f>
        <v>43213</v>
      </c>
      <c r="F47" s="7">
        <f>'raw data'!F47</f>
        <v>43217</v>
      </c>
      <c r="G47" s="1">
        <f>'raw data'!G47</f>
        <v>4</v>
      </c>
      <c r="H47" s="8">
        <f>calculating!H47</f>
        <v>5.3835616440000003</v>
      </c>
      <c r="I47" s="1" t="str">
        <f>calculating!I47</f>
        <v>andy</v>
      </c>
      <c r="J47" s="1" t="str">
        <f>calculating!J47</f>
        <v>B2C1A1</v>
      </c>
      <c r="K47" s="2">
        <f>calculating!K47</f>
        <v>1</v>
      </c>
      <c r="L47" s="2">
        <f>IF(calculating!L47="table", 1, IF(calculating!L47="door",0, ""))</f>
        <v>1</v>
      </c>
      <c r="M47" s="4">
        <f>IF(calculating!BB47=1, "yesbias", calculating!M47)</f>
        <v>2</v>
      </c>
      <c r="N47" s="4">
        <f>IF(calculating!BB47=1,"yesbias", IF(calculating!N47="temp", 1, IF(calculating!N47="breakfast",0,"")))</f>
        <v>1</v>
      </c>
      <c r="O47" s="5">
        <f>IF(calculating!BB47=1, "yesbias",calculating!O47)</f>
        <v>1</v>
      </c>
      <c r="P47" s="5">
        <f>IF(calculating!BB47=1,"yesbias", IF(calculating!P47="phone(tummy)", 1, IF(calculating!P47="email(foot)",0,"")))</f>
        <v>1</v>
      </c>
      <c r="Q47" s="1"/>
      <c r="R47" s="20">
        <f>calculating!AW47</f>
        <v>1</v>
      </c>
      <c r="S47" s="20">
        <f>calculating!AX47</f>
        <v>0.66666666666666663</v>
      </c>
    </row>
    <row r="48" spans="1:19" x14ac:dyDescent="0.2">
      <c r="A48">
        <f>calculating!A47</f>
        <v>59</v>
      </c>
      <c r="B48" s="20" t="str">
        <f>calculating!B48</f>
        <v>KS-5</v>
      </c>
      <c r="C48" s="20" t="str">
        <f>calculating!C48</f>
        <v>Female</v>
      </c>
      <c r="D48" s="21">
        <f>calculating!D48</f>
        <v>41463</v>
      </c>
      <c r="E48" s="7">
        <f>calculating!E48</f>
        <v>43213</v>
      </c>
      <c r="F48" s="7">
        <f>'raw data'!F48</f>
        <v>43220</v>
      </c>
      <c r="G48" s="1">
        <f>'raw data'!G48</f>
        <v>7</v>
      </c>
      <c r="H48" s="8">
        <f>calculating!H48</f>
        <v>4.7945205480000004</v>
      </c>
      <c r="I48" s="1" t="str">
        <f>calculating!I48</f>
        <v>andy</v>
      </c>
      <c r="J48" s="1" t="str">
        <f>calculating!J48</f>
        <v>A1B2C2</v>
      </c>
      <c r="K48" s="2">
        <f>calculating!K48</f>
        <v>0</v>
      </c>
      <c r="L48" s="2">
        <f>IF(calculating!L48="table", 1, IF(calculating!L48="door",0, ""))</f>
        <v>1</v>
      </c>
      <c r="M48" s="4">
        <f>IF(calculating!BB48=1, "yesbias", calculating!M48)</f>
        <v>4</v>
      </c>
      <c r="N48" s="4">
        <f>IF(calculating!BB48=1,"yesbias", IF(calculating!N48="temp", 1, IF(calculating!N48="breakfast",0,"")))</f>
        <v>0</v>
      </c>
      <c r="O48" s="5">
        <f>IF(calculating!BB48=1, "yesbias",calculating!O48)</f>
        <v>4</v>
      </c>
      <c r="P48" s="5">
        <f>IF(calculating!BB48=1,"yesbias", IF(calculating!P48="phone(tummy)", 1, IF(calculating!P48="email(foot)",0,"")))</f>
        <v>1</v>
      </c>
      <c r="Q48" s="1"/>
      <c r="R48" s="20">
        <f>calculating!AW48</f>
        <v>0.88888888888888884</v>
      </c>
      <c r="S48" s="20">
        <f>calculating!AX48</f>
        <v>0.33333333333333331</v>
      </c>
    </row>
    <row r="49" spans="1:19" x14ac:dyDescent="0.2">
      <c r="A49" t="e">
        <f>#REF!</f>
        <v>#REF!</v>
      </c>
      <c r="B49" s="20" t="str">
        <f>calculating!B49</f>
        <v>WC-4</v>
      </c>
      <c r="C49" s="20" t="str">
        <f>calculating!C49</f>
        <v>Male</v>
      </c>
      <c r="D49" s="21">
        <f>calculating!D49</f>
        <v>41221</v>
      </c>
      <c r="E49" s="7">
        <f>calculating!E49</f>
        <v>43216</v>
      </c>
      <c r="F49" s="7">
        <f>'raw data'!F49</f>
        <v>43223</v>
      </c>
      <c r="G49" s="1">
        <f>'raw data'!G49</f>
        <v>7</v>
      </c>
      <c r="H49" s="8">
        <f>calculating!H49</f>
        <v>5.462012320328542</v>
      </c>
      <c r="I49" s="1" t="str">
        <f>calculating!I49</f>
        <v>crayon</v>
      </c>
      <c r="J49" s="1" t="str">
        <f>calculating!J49</f>
        <v>B1C2A2</v>
      </c>
      <c r="K49" s="2">
        <f>calculating!K49</f>
        <v>5</v>
      </c>
      <c r="L49" s="2">
        <f>IF(calculating!L49="table", 1, IF(calculating!L49="door",0, ""))</f>
        <v>0</v>
      </c>
      <c r="M49" s="4">
        <f>IF(calculating!BB49=1, "yesbias", calculating!M49)</f>
        <v>4</v>
      </c>
      <c r="N49" s="4">
        <f>IF(calculating!BB49=1,"yesbias", IF(calculating!N49="temp", 1, IF(calculating!N49="breakfast",0,"")))</f>
        <v>0</v>
      </c>
      <c r="O49" s="5">
        <f>IF(calculating!BB49=1, "yesbias",calculating!O49)</f>
        <v>2</v>
      </c>
      <c r="P49" s="5">
        <f>IF(calculating!BB49=1,"yesbias", IF(calculating!P49="phone(tummy)", 1, IF(calculating!P49="email(foot)",0,"")))</f>
        <v>0</v>
      </c>
      <c r="Q49" s="1"/>
      <c r="R49" s="20">
        <f>calculating!AW49</f>
        <v>0.77777777777777779</v>
      </c>
      <c r="S49" s="20">
        <f>calculating!AX49</f>
        <v>1</v>
      </c>
    </row>
    <row r="50" spans="1:19" x14ac:dyDescent="0.2">
      <c r="A50">
        <f>calculating!A49</f>
        <v>62</v>
      </c>
      <c r="B50" s="20" t="str">
        <f>calculating!B50</f>
        <v>OLF-2</v>
      </c>
      <c r="C50" s="20" t="str">
        <f>calculating!C50</f>
        <v>female</v>
      </c>
      <c r="D50" s="21">
        <f>calculating!D50</f>
        <v>41428</v>
      </c>
      <c r="E50" s="7">
        <f>calculating!E50</f>
        <v>43224</v>
      </c>
      <c r="F50" s="7">
        <f>'raw data'!F50</f>
        <v>43230</v>
      </c>
      <c r="G50" s="1">
        <f>'raw data'!G50</f>
        <v>6</v>
      </c>
      <c r="H50" s="8">
        <f>calculating!H50</f>
        <v>4.92</v>
      </c>
      <c r="I50" s="1" t="str">
        <f>calculating!I50</f>
        <v>crayon</v>
      </c>
      <c r="J50" s="1" t="str">
        <f>calculating!J50</f>
        <v>A2B2C1</v>
      </c>
      <c r="K50" s="2">
        <f>calculating!K50</f>
        <v>1</v>
      </c>
      <c r="L50" s="2">
        <f>IF(calculating!L50="table", 1, IF(calculating!L50="door",0, ""))</f>
        <v>0</v>
      </c>
      <c r="M50" s="4">
        <f>IF(calculating!BB50=1, "yesbias", calculating!M50)</f>
        <v>6</v>
      </c>
      <c r="N50" s="4">
        <f>IF(calculating!BB50=1,"yesbias", IF(calculating!N50="temp", 1, IF(calculating!N50="breakfast",0,"")))</f>
        <v>0</v>
      </c>
      <c r="O50" s="5">
        <f>IF(calculating!BB50=1, "yesbias",calculating!O50)</f>
        <v>6</v>
      </c>
      <c r="P50" s="5">
        <f>IF(calculating!BB50=1,"yesbias", IF(calculating!P50="phone(tummy)", 1, IF(calculating!P50="email(foot)",0,"")))</f>
        <v>1</v>
      </c>
      <c r="Q50" s="1"/>
      <c r="R50" s="20">
        <f>calculating!AW50</f>
        <v>0.55555555555555558</v>
      </c>
      <c r="S50" s="20">
        <f>calculating!AX50</f>
        <v>0.66666666666666663</v>
      </c>
    </row>
    <row r="51" spans="1:19" x14ac:dyDescent="0.2">
      <c r="A51">
        <f>calculating!A50</f>
        <v>66</v>
      </c>
      <c r="B51" s="20" t="str">
        <f>calculating!B51</f>
        <v>OLF-3</v>
      </c>
      <c r="C51" s="20" t="str">
        <f>calculating!C51</f>
        <v>Female</v>
      </c>
      <c r="D51" s="21">
        <f>calculating!D51</f>
        <v>41393</v>
      </c>
      <c r="E51" s="7">
        <f>calculating!E51</f>
        <v>43224</v>
      </c>
      <c r="F51" s="7">
        <f>'raw data'!F51</f>
        <v>43230</v>
      </c>
      <c r="G51" s="1">
        <f>'raw data'!G51</f>
        <v>6</v>
      </c>
      <c r="H51" s="8">
        <f>calculating!H51</f>
        <v>5.0199999999999996</v>
      </c>
      <c r="I51" s="1" t="str">
        <f>calculating!I51</f>
        <v>crayon</v>
      </c>
      <c r="J51" s="1" t="str">
        <f>calculating!J51</f>
        <v>B1C2A2</v>
      </c>
      <c r="K51" s="2">
        <f>calculating!K51</f>
        <v>2</v>
      </c>
      <c r="L51" s="2">
        <f>IF(calculating!L51="table", 1, IF(calculating!L51="door",0, ""))</f>
        <v>0</v>
      </c>
      <c r="M51" s="4">
        <f>IF(calculating!BB51=1, "yesbias", calculating!M51)</f>
        <v>6</v>
      </c>
      <c r="N51" s="4">
        <f>IF(calculating!BB51=1,"yesbias", IF(calculating!N51="temp", 1, IF(calculating!N51="breakfast",0,"")))</f>
        <v>0</v>
      </c>
      <c r="O51" s="5">
        <f>IF(calculating!BB51=1, "yesbias",calculating!O51)</f>
        <v>4</v>
      </c>
      <c r="P51" s="5">
        <f>IF(calculating!BB51=1,"yesbias", IF(calculating!P51="phone(tummy)", 1, IF(calculating!P51="email(foot)",0,"")))</f>
        <v>0</v>
      </c>
      <c r="Q51" s="1"/>
      <c r="R51" s="20">
        <f>calculating!AW51</f>
        <v>0.55555555555555558</v>
      </c>
      <c r="S51" s="20">
        <f>calculating!AX51</f>
        <v>1</v>
      </c>
    </row>
    <row r="52" spans="1:19" x14ac:dyDescent="0.2">
      <c r="A52">
        <f>calculating!A51</f>
        <v>67</v>
      </c>
      <c r="B52" s="20" t="str">
        <f>calculating!B52</f>
        <v>OLF-1</v>
      </c>
      <c r="C52" s="20" t="str">
        <f>calculating!C52</f>
        <v>male</v>
      </c>
      <c r="D52" s="21">
        <f>calculating!D52</f>
        <v>41471</v>
      </c>
      <c r="E52" s="7">
        <f>calculating!E52</f>
        <v>43224</v>
      </c>
      <c r="F52" s="7">
        <f>'raw data'!F52</f>
        <v>43230</v>
      </c>
      <c r="G52" s="1">
        <f>'raw data'!G52</f>
        <v>6</v>
      </c>
      <c r="H52" s="8">
        <f>calculating!H52</f>
        <v>4.8</v>
      </c>
      <c r="I52" s="1" t="str">
        <f>calculating!I52</f>
        <v>crayon</v>
      </c>
      <c r="J52" s="1" t="str">
        <f>calculating!J52</f>
        <v>C2A2B2</v>
      </c>
      <c r="K52" s="2">
        <f>calculating!K52</f>
        <v>0</v>
      </c>
      <c r="L52" s="2">
        <f>IF(calculating!L52="table", 1, IF(calculating!L52="door",0, ""))</f>
        <v>0</v>
      </c>
      <c r="M52" s="4">
        <f>IF(calculating!BB52=1, "yesbias", calculating!M52)</f>
        <v>3</v>
      </c>
      <c r="N52" s="4">
        <f>IF(calculating!BB52=1,"yesbias", IF(calculating!N52="temp", 1, IF(calculating!N52="breakfast",0,"")))</f>
        <v>1</v>
      </c>
      <c r="O52" s="5">
        <f>IF(calculating!BB52=1, "yesbias",calculating!O52)</f>
        <v>4</v>
      </c>
      <c r="P52" s="5">
        <f>IF(calculating!BB52=1,"yesbias", IF(calculating!P52="phone(tummy)", 1, IF(calculating!P52="email(foot)",0,"")))</f>
        <v>0</v>
      </c>
      <c r="Q52" s="1"/>
      <c r="R52" s="20">
        <f>calculating!AW52</f>
        <v>0.44444444444444442</v>
      </c>
      <c r="S52" s="20">
        <f>calculating!AX52</f>
        <v>1</v>
      </c>
    </row>
    <row r="53" spans="1:19" x14ac:dyDescent="0.2">
      <c r="A53">
        <f>calculating!A52</f>
        <v>68</v>
      </c>
      <c r="B53" s="20" t="str">
        <f>calculating!B53</f>
        <v>GD-8</v>
      </c>
      <c r="C53" s="20" t="str">
        <f>calculating!C53</f>
        <v>male</v>
      </c>
      <c r="D53" s="21">
        <f>calculating!D53</f>
        <v>41178</v>
      </c>
      <c r="E53" s="7">
        <f>calculating!E53</f>
        <v>43228</v>
      </c>
      <c r="F53" s="7">
        <f>'raw data'!F53</f>
        <v>43234</v>
      </c>
      <c r="G53" s="1">
        <f>'raw data'!G53</f>
        <v>6</v>
      </c>
      <c r="H53" s="8">
        <f>calculating!H53</f>
        <v>5.62</v>
      </c>
      <c r="I53" s="1" t="str">
        <f>calculating!I53</f>
        <v>andy</v>
      </c>
      <c r="J53" s="1" t="str">
        <f>calculating!J53</f>
        <v>B1C1A1</v>
      </c>
      <c r="K53" s="2">
        <f>calculating!K53</f>
        <v>6</v>
      </c>
      <c r="L53" s="2">
        <f>IF(calculating!L53="table", 1, IF(calculating!L53="door",0, ""))</f>
        <v>0</v>
      </c>
      <c r="M53" s="4">
        <f>IF(calculating!BB53=1, "yesbias", calculating!M53)</f>
        <v>6</v>
      </c>
      <c r="N53" s="4">
        <f>IF(calculating!BB53=1,"yesbias", IF(calculating!N53="temp", 1, IF(calculating!N53="breakfast",0,"")))</f>
        <v>1</v>
      </c>
      <c r="O53" s="5">
        <f>IF(calculating!BB53=1, "yesbias",calculating!O53)</f>
        <v>2</v>
      </c>
      <c r="P53" s="5">
        <f>IF(calculating!BB53=1,"yesbias", IF(calculating!P53="phone(tummy)", 1, IF(calculating!P53="email(foot)",0,"")))</f>
        <v>0</v>
      </c>
      <c r="Q53" s="1"/>
      <c r="R53" s="20">
        <f>calculating!AW53</f>
        <v>1</v>
      </c>
      <c r="S53" s="20">
        <f>calculating!AX53</f>
        <v>0.66666666666666663</v>
      </c>
    </row>
    <row r="54" spans="1:19" x14ac:dyDescent="0.2">
      <c r="A54">
        <f>calculating!A53</f>
        <v>69</v>
      </c>
      <c r="B54" s="20" t="str">
        <f>calculating!B54</f>
        <v>GD-14</v>
      </c>
      <c r="C54" s="20" t="str">
        <f>calculating!C54</f>
        <v>male</v>
      </c>
      <c r="D54" s="21">
        <f>calculating!D54</f>
        <v>41250</v>
      </c>
      <c r="E54" s="7">
        <f>calculating!E54</f>
        <v>43228</v>
      </c>
      <c r="F54" s="7">
        <f>'raw data'!F54</f>
        <v>43234</v>
      </c>
      <c r="G54" s="1">
        <f>'raw data'!G54</f>
        <v>6</v>
      </c>
      <c r="H54" s="8">
        <f>calculating!H54</f>
        <v>5.42</v>
      </c>
      <c r="I54" s="1" t="str">
        <f>calculating!I54</f>
        <v>andy</v>
      </c>
      <c r="J54" s="1" t="str">
        <f>calculating!J54</f>
        <v>A1B1C2</v>
      </c>
      <c r="K54" s="2">
        <f>calculating!K54</f>
        <v>6</v>
      </c>
      <c r="L54" s="2">
        <f>IF(calculating!L54="table", 1, IF(calculating!L54="door",0, ""))</f>
        <v>0</v>
      </c>
      <c r="M54" s="4">
        <f>IF(calculating!BB54=1, "yesbias", calculating!M54)</f>
        <v>6</v>
      </c>
      <c r="N54" s="4">
        <f>IF(calculating!BB54=1,"yesbias", IF(calculating!N54="temp", 1, IF(calculating!N54="breakfast",0,"")))</f>
        <v>0</v>
      </c>
      <c r="O54" s="5">
        <f>IF(calculating!BB54=1, "yesbias",calculating!O54)</f>
        <v>6</v>
      </c>
      <c r="P54" s="5">
        <f>IF(calculating!BB54=1,"yesbias", IF(calculating!P54="phone(tummy)", 1, IF(calculating!P54="email(foot)",0,"")))</f>
        <v>1</v>
      </c>
      <c r="Q54" s="1"/>
      <c r="R54" s="20">
        <f>calculating!AW54</f>
        <v>0.66666666666666663</v>
      </c>
      <c r="S54" s="20">
        <f>calculating!AX54</f>
        <v>1</v>
      </c>
    </row>
    <row r="55" spans="1:19" x14ac:dyDescent="0.2">
      <c r="A55">
        <f>calculating!A54</f>
        <v>70</v>
      </c>
      <c r="B55" s="20" t="str">
        <f>calculating!B55</f>
        <v>GD-9</v>
      </c>
      <c r="C55" s="20" t="str">
        <f>calculating!C55</f>
        <v>Male</v>
      </c>
      <c r="D55" s="21">
        <f>calculating!D55</f>
        <v>41256</v>
      </c>
      <c r="E55" s="7">
        <f>calculating!E55</f>
        <v>43228</v>
      </c>
      <c r="F55" s="7">
        <f>'raw data'!F55</f>
        <v>43234</v>
      </c>
      <c r="G55" s="1">
        <f>'raw data'!G55</f>
        <v>6</v>
      </c>
      <c r="H55" s="8">
        <f>calculating!H55</f>
        <v>5.4</v>
      </c>
      <c r="I55" s="1" t="str">
        <f>calculating!I55</f>
        <v>andy</v>
      </c>
      <c r="J55" s="1" t="str">
        <f>calculating!J55</f>
        <v>C1A1B2</v>
      </c>
      <c r="K55" s="2">
        <f>calculating!K55</f>
        <v>5</v>
      </c>
      <c r="L55" s="2">
        <f>IF(calculating!L55="table", 1, IF(calculating!L55="door",0, ""))</f>
        <v>1</v>
      </c>
      <c r="M55" s="4">
        <f>IF(calculating!BB55=1, "yesbias", calculating!M55)</f>
        <v>3</v>
      </c>
      <c r="N55" s="4">
        <f>IF(calculating!BB55=1,"yesbias", IF(calculating!N55="temp", 1, IF(calculating!N55="breakfast",0,"")))</f>
        <v>1</v>
      </c>
      <c r="O55" s="5">
        <f>IF(calculating!BB55=1, "yesbias",calculating!O55)</f>
        <v>4</v>
      </c>
      <c r="P55" s="5">
        <f>IF(calculating!BB55=1,"yesbias", IF(calculating!P55="phone(tummy)", 1, IF(calculating!P55="email(foot)",0,"")))</f>
        <v>0</v>
      </c>
      <c r="Q55" s="1"/>
      <c r="R55" s="20">
        <f>calculating!AW55</f>
        <v>0.66666666666666663</v>
      </c>
      <c r="S55" s="20">
        <f>calculating!AX55</f>
        <v>0.66666666666666663</v>
      </c>
    </row>
    <row r="56" spans="1:19" x14ac:dyDescent="0.2">
      <c r="A56">
        <f>calculating!A55</f>
        <v>71</v>
      </c>
      <c r="B56" s="20" t="str">
        <f>calculating!B56</f>
        <v>GD-20</v>
      </c>
      <c r="C56" s="20" t="str">
        <f>calculating!C56</f>
        <v>female</v>
      </c>
      <c r="D56" s="21">
        <f>calculating!D56</f>
        <v>41275</v>
      </c>
      <c r="E56" s="7">
        <f>calculating!E56</f>
        <v>43228</v>
      </c>
      <c r="F56" s="7">
        <f>'raw data'!F56</f>
        <v>43234</v>
      </c>
      <c r="G56" s="1">
        <f>'raw data'!G56</f>
        <v>6</v>
      </c>
      <c r="H56" s="8">
        <f>calculating!H56</f>
        <v>5.35</v>
      </c>
      <c r="I56" s="1" t="str">
        <f>calculating!I56</f>
        <v>andy</v>
      </c>
      <c r="J56" s="1" t="str">
        <f>calculating!J56</f>
        <v>B2C2A1</v>
      </c>
      <c r="K56" s="2">
        <f>calculating!K56</f>
        <v>5</v>
      </c>
      <c r="L56" s="2">
        <f>IF(calculating!L56="table", 1, IF(calculating!L56="door",0, ""))</f>
        <v>0</v>
      </c>
      <c r="M56" s="4">
        <f>IF(calculating!BB56=1, "yesbias", calculating!M56)</f>
        <v>6</v>
      </c>
      <c r="N56" s="4">
        <f>IF(calculating!BB56=1,"yesbias", IF(calculating!N56="temp", 1, IF(calculating!N56="breakfast",0,"")))</f>
        <v>1</v>
      </c>
      <c r="O56" s="5">
        <f>IF(calculating!BB56=1, "yesbias",calculating!O56)</f>
        <v>3</v>
      </c>
      <c r="P56" s="5">
        <f>IF(calculating!BB56=1,"yesbias", IF(calculating!P56="phone(tummy)", 1, IF(calculating!P56="email(foot)",0,"")))</f>
        <v>0</v>
      </c>
      <c r="Q56" s="1"/>
      <c r="R56" s="20">
        <f>calculating!AW56</f>
        <v>1</v>
      </c>
      <c r="S56" s="20">
        <f>calculating!AX56</f>
        <v>0.66666666666666663</v>
      </c>
    </row>
    <row r="57" spans="1:19" x14ac:dyDescent="0.2">
      <c r="A57">
        <f>calculating!A56</f>
        <v>72</v>
      </c>
      <c r="B57" s="20" t="str">
        <f>calculating!B57</f>
        <v>GD-21</v>
      </c>
      <c r="C57" s="20" t="str">
        <f>calculating!C57</f>
        <v>female</v>
      </c>
      <c r="D57" s="21">
        <f>calculating!D57</f>
        <v>41381</v>
      </c>
      <c r="E57" s="7">
        <f>calculating!E57</f>
        <v>43228</v>
      </c>
      <c r="F57" s="7">
        <f>'raw data'!F57</f>
        <v>43234</v>
      </c>
      <c r="G57" s="1">
        <f>'raw data'!G57</f>
        <v>6</v>
      </c>
      <c r="H57" s="8">
        <f>calculating!H57</f>
        <v>5.0599999999999996</v>
      </c>
      <c r="I57" s="1" t="str">
        <f>calculating!I57</f>
        <v>andy</v>
      </c>
      <c r="J57" s="1" t="str">
        <f>calculating!J57</f>
        <v>A2B1C1</v>
      </c>
      <c r="K57" s="2">
        <f>calculating!K57</f>
        <v>1</v>
      </c>
      <c r="L57" s="2">
        <f>IF(calculating!L57="table", 1, IF(calculating!L57="door",0, ""))</f>
        <v>1</v>
      </c>
      <c r="M57" s="4">
        <f>IF(calculating!BB57=1, "yesbias", calculating!M57)</f>
        <v>6</v>
      </c>
      <c r="N57" s="4">
        <f>IF(calculating!BB57=1,"yesbias", IF(calculating!N57="temp", 1, IF(calculating!N57="breakfast",0,"")))</f>
        <v>1</v>
      </c>
      <c r="O57" s="5">
        <f>IF(calculating!BB57=1, "yesbias",calculating!O57)</f>
        <v>4</v>
      </c>
      <c r="P57" s="5">
        <f>IF(calculating!BB57=1,"yesbias", IF(calculating!P57="phone(tummy)", 1, IF(calculating!P57="email(foot)",0,"")))</f>
        <v>0</v>
      </c>
      <c r="Q57" s="1"/>
      <c r="R57" s="20">
        <f>calculating!AW57</f>
        <v>1</v>
      </c>
      <c r="S57" s="20">
        <f>calculating!AX57</f>
        <v>0.66666666666666663</v>
      </c>
    </row>
    <row r="58" spans="1:19" x14ac:dyDescent="0.2">
      <c r="A58">
        <f>calculating!A57</f>
        <v>73</v>
      </c>
      <c r="B58" s="20" t="str">
        <f>calculating!B58</f>
        <v>GD-19</v>
      </c>
      <c r="C58" s="20" t="str">
        <f>calculating!C58</f>
        <v>female</v>
      </c>
      <c r="D58" s="21">
        <f>calculating!D58</f>
        <v>41474</v>
      </c>
      <c r="E58" s="7">
        <f>calculating!E58</f>
        <v>43228</v>
      </c>
      <c r="F58" s="7">
        <f>'raw data'!F58</f>
        <v>43234</v>
      </c>
      <c r="G58" s="1">
        <f>'raw data'!G58</f>
        <v>6</v>
      </c>
      <c r="H58" s="8">
        <f>calculating!H58</f>
        <v>4.8099999999999996</v>
      </c>
      <c r="I58" s="1" t="str">
        <f>calculating!I58</f>
        <v>n/a</v>
      </c>
      <c r="J58" s="1" t="str">
        <f>calculating!J58</f>
        <v>C2A2B1</v>
      </c>
      <c r="K58" s="2">
        <f>calculating!K58</f>
        <v>1</v>
      </c>
      <c r="L58" s="2">
        <f>IF(calculating!L58="table", 1, IF(calculating!L58="door",0, ""))</f>
        <v>0</v>
      </c>
      <c r="M58" s="4">
        <f>IF(calculating!BB58=1, "yesbias", calculating!M58)</f>
        <v>0</v>
      </c>
      <c r="N58" s="4">
        <f>IF(calculating!BB58=1,"yesbias", IF(calculating!N58="temp", 1, IF(calculating!N58="breakfast",0,"")))</f>
        <v>1</v>
      </c>
      <c r="O58" s="5">
        <f>IF(calculating!BB58=1, "yesbias",calculating!O58)</f>
        <v>0</v>
      </c>
      <c r="P58" s="5">
        <f>IF(calculating!BB58=1,"yesbias", IF(calculating!P58="phone(tummy)", 1, IF(calculating!P58="email(foot)",0,"")))</f>
        <v>0</v>
      </c>
      <c r="Q58" s="1"/>
      <c r="R58" s="20">
        <f>calculating!AW58</f>
        <v>0.88888888888888884</v>
      </c>
      <c r="S58" s="20">
        <f>calculating!AX58</f>
        <v>0.33333333333333331</v>
      </c>
    </row>
    <row r="59" spans="1:19" x14ac:dyDescent="0.2">
      <c r="A59">
        <f>calculating!A58</f>
        <v>74</v>
      </c>
      <c r="B59" s="20" t="str">
        <f>calculating!B59</f>
        <v>GD-12</v>
      </c>
      <c r="C59" s="20" t="str">
        <f>calculating!C59</f>
        <v>male</v>
      </c>
      <c r="D59" s="21">
        <f>calculating!D59</f>
        <v>41401</v>
      </c>
      <c r="E59" s="7">
        <f>calculating!E59</f>
        <v>43228</v>
      </c>
      <c r="F59" s="7">
        <f>'raw data'!F59</f>
        <v>43234</v>
      </c>
      <c r="G59" s="1">
        <f>'raw data'!G59</f>
        <v>6</v>
      </c>
      <c r="H59" s="8">
        <f>calculating!H59</f>
        <v>5.01</v>
      </c>
      <c r="I59" s="1" t="str">
        <f>calculating!I59</f>
        <v>andy</v>
      </c>
      <c r="J59" s="1" t="str">
        <f>calculating!J59</f>
        <v>B2C1A2</v>
      </c>
      <c r="K59" s="2">
        <f>calculating!K59</f>
        <v>4</v>
      </c>
      <c r="L59" s="2">
        <f>IF(calculating!L59="table", 1, IF(calculating!L59="door",0, ""))</f>
        <v>0</v>
      </c>
      <c r="M59" s="4">
        <f>IF(calculating!BB59=1, "yesbias", calculating!M59)</f>
        <v>6</v>
      </c>
      <c r="N59" s="4">
        <f>IF(calculating!BB59=1,"yesbias", IF(calculating!N59="temp", 1, IF(calculating!N59="breakfast",0,"")))</f>
        <v>1</v>
      </c>
      <c r="O59" s="5">
        <f>IF(calculating!BB59=1, "yesbias",calculating!O59)</f>
        <v>4</v>
      </c>
      <c r="P59" s="5">
        <f>IF(calculating!BB59=1,"yesbias", IF(calculating!P59="phone(tummy)", 1, IF(calculating!P59="email(foot)",0,"")))</f>
        <v>1</v>
      </c>
      <c r="Q59" s="1"/>
      <c r="R59" s="20">
        <f>calculating!AW59</f>
        <v>0.88888888888888884</v>
      </c>
      <c r="S59" s="20">
        <f>calculating!AX59</f>
        <v>1</v>
      </c>
    </row>
    <row r="60" spans="1:19" x14ac:dyDescent="0.2">
      <c r="A60">
        <f>calculating!A59</f>
        <v>75</v>
      </c>
      <c r="B60" s="20" t="str">
        <f>calculating!B60</f>
        <v>GD-6</v>
      </c>
      <c r="C60" s="20" t="str">
        <f>calculating!C60</f>
        <v>female</v>
      </c>
      <c r="D60" s="21">
        <f>calculating!D60</f>
        <v>41415</v>
      </c>
      <c r="E60" s="7">
        <f>calculating!E60</f>
        <v>43229</v>
      </c>
      <c r="F60" s="7">
        <f>'raw data'!F60</f>
        <v>43234</v>
      </c>
      <c r="G60" s="1">
        <f>'raw data'!G60</f>
        <v>5</v>
      </c>
      <c r="H60" s="8">
        <f>calculating!H60</f>
        <v>4.97</v>
      </c>
      <c r="I60" s="1" t="str">
        <f>calculating!I60</f>
        <v>andy</v>
      </c>
      <c r="J60" s="1" t="str">
        <f>calculating!J60</f>
        <v>A2B2C2</v>
      </c>
      <c r="K60" s="2">
        <f>calculating!K60</f>
        <v>1</v>
      </c>
      <c r="L60" s="2">
        <f>IF(calculating!L60="table", 1, IF(calculating!L60="door",0, ""))</f>
        <v>0</v>
      </c>
      <c r="M60" s="4">
        <f>IF(calculating!BB60=1, "yesbias", calculating!M60)</f>
        <v>1</v>
      </c>
      <c r="N60" s="4">
        <f>IF(calculating!BB60=1,"yesbias", IF(calculating!N60="temp", 1, IF(calculating!N60="breakfast",0,"")))</f>
        <v>1</v>
      </c>
      <c r="O60" s="5">
        <f>IF(calculating!BB60=1, "yesbias",calculating!O60)</f>
        <v>1</v>
      </c>
      <c r="P60" s="5">
        <f>IF(calculating!BB60=1,"yesbias", IF(calculating!P60="phone(tummy)", 1, IF(calculating!P60="email(foot)",0,"")))</f>
        <v>1</v>
      </c>
      <c r="Q60" s="1"/>
      <c r="R60" s="20">
        <f>calculating!AW60</f>
        <v>0.88888888888888884</v>
      </c>
      <c r="S60" s="20">
        <f>calculating!AX60</f>
        <v>0.33333333333333331</v>
      </c>
    </row>
    <row r="61" spans="1:19" x14ac:dyDescent="0.2">
      <c r="A61">
        <f>calculating!A60</f>
        <v>76</v>
      </c>
      <c r="B61" s="20">
        <f>calculating!B61</f>
        <v>0</v>
      </c>
      <c r="C61" s="20">
        <f>calculating!C61</f>
        <v>0</v>
      </c>
      <c r="D61" s="21">
        <f>calculating!D61</f>
        <v>0</v>
      </c>
      <c r="E61" s="7">
        <f>calculating!E61</f>
        <v>0</v>
      </c>
      <c r="F61" s="7">
        <f>'raw data'!F61</f>
        <v>0</v>
      </c>
      <c r="G61" s="1">
        <f>'raw data'!G61</f>
        <v>0</v>
      </c>
      <c r="H61" s="8">
        <f>calculating!H61</f>
        <v>0</v>
      </c>
      <c r="I61" s="1">
        <f>calculating!I61</f>
        <v>0</v>
      </c>
      <c r="J61" s="1">
        <f>calculating!J61</f>
        <v>0</v>
      </c>
      <c r="K61" s="2">
        <f>calculating!K61</f>
        <v>0</v>
      </c>
      <c r="L61" s="2" t="str">
        <f>IF(calculating!L61="table", 1, IF(calculating!L61="door",0, ""))</f>
        <v/>
      </c>
      <c r="M61" s="4">
        <f>IF(calculating!BB61=1, "yesbias", calculating!M61)</f>
        <v>0</v>
      </c>
      <c r="N61" s="4" t="str">
        <f>IF(calculating!BB61=1,"yesbias", IF(calculating!N61="temp", 1, IF(calculating!N61="breakfast",0,"")))</f>
        <v/>
      </c>
      <c r="O61" s="5">
        <f>IF(calculating!BB61=1, "yesbias",calculating!O61)</f>
        <v>0</v>
      </c>
      <c r="P61" s="5" t="str">
        <f>IF(calculating!BB61=1,"yesbias", IF(calculating!P61="phone(tummy)", 1, IF(calculating!P61="email(foot)",0,"")))</f>
        <v/>
      </c>
      <c r="Q61" s="1"/>
      <c r="R61" s="20">
        <f>calculating!AW61</f>
        <v>0</v>
      </c>
      <c r="S61" s="20">
        <f>calculating!AX61</f>
        <v>0</v>
      </c>
    </row>
    <row r="62" spans="1:19" x14ac:dyDescent="0.2">
      <c r="A62">
        <f>calculating!A61</f>
        <v>0</v>
      </c>
      <c r="B62" s="20">
        <f>calculating!B62</f>
        <v>0</v>
      </c>
      <c r="C62" s="20">
        <f>calculating!C62</f>
        <v>0</v>
      </c>
      <c r="D62" s="21">
        <f>calculating!D62</f>
        <v>0</v>
      </c>
      <c r="E62" s="7">
        <f>calculating!E62</f>
        <v>0</v>
      </c>
      <c r="F62" s="7">
        <f>'raw data'!F62</f>
        <v>0</v>
      </c>
      <c r="G62" s="1">
        <f>'raw data'!G62</f>
        <v>0</v>
      </c>
      <c r="H62" s="8">
        <f>calculating!H62</f>
        <v>0</v>
      </c>
      <c r="I62" s="1">
        <f>calculating!I62</f>
        <v>0</v>
      </c>
      <c r="J62" s="1">
        <f>calculating!J62</f>
        <v>0</v>
      </c>
      <c r="K62" s="2">
        <f>calculating!K62</f>
        <v>0</v>
      </c>
      <c r="L62" s="2" t="str">
        <f>IF(calculating!L62="table", 1, IF(calculating!L62="door",0, ""))</f>
        <v/>
      </c>
      <c r="M62" s="4">
        <f>IF(calculating!BB62=1, "yesbias", calculating!M62)</f>
        <v>0</v>
      </c>
      <c r="N62" s="4" t="str">
        <f>IF(calculating!BB62=1,"yesbias", IF(calculating!N62="temp", 1, IF(calculating!N62="breakfast",0,"")))</f>
        <v/>
      </c>
      <c r="O62" s="5">
        <f>IF(calculating!BB62=1, "yesbias",calculating!O62)</f>
        <v>0</v>
      </c>
      <c r="P62" s="5" t="str">
        <f>IF(calculating!BB62=1,"yesbias", IF(calculating!P62="phone(tummy)", 1, IF(calculating!P62="email(foot)",0,"")))</f>
        <v/>
      </c>
      <c r="Q62" s="1"/>
      <c r="R62" s="20">
        <f>calculating!AW62</f>
        <v>0</v>
      </c>
      <c r="S62" s="20">
        <f>calculating!AX62</f>
        <v>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74"/>
  <sheetViews>
    <sheetView topLeftCell="E11" workbookViewId="0"/>
  </sheetViews>
  <sheetFormatPr baseColWidth="10" defaultColWidth="14.5" defaultRowHeight="15" customHeight="1" x14ac:dyDescent="0.2"/>
  <cols>
    <col min="1" max="1" width="19.5" customWidth="1"/>
    <col min="2" max="2" width="10.6640625" customWidth="1"/>
    <col min="3" max="6" width="8.83203125" customWidth="1"/>
    <col min="7" max="7" width="14" customWidth="1"/>
    <col min="8" max="26" width="8.6640625" customWidth="1"/>
  </cols>
  <sheetData>
    <row r="1" spans="1:26" ht="13.5" customHeight="1" x14ac:dyDescent="0.2">
      <c r="A1" s="22" t="s">
        <v>168</v>
      </c>
      <c r="B1" s="24" t="s">
        <v>170</v>
      </c>
      <c r="C1" s="22" t="s">
        <v>171</v>
      </c>
      <c r="D1" s="22" t="s">
        <v>172</v>
      </c>
      <c r="E1" s="26" t="s">
        <v>47</v>
      </c>
      <c r="F1" s="28" t="s">
        <v>170</v>
      </c>
      <c r="G1" s="26" t="s">
        <v>173</v>
      </c>
      <c r="H1" s="26" t="s">
        <v>174</v>
      </c>
      <c r="I1" s="29" t="s">
        <v>175</v>
      </c>
      <c r="J1" s="30" t="s">
        <v>170</v>
      </c>
      <c r="K1" s="32" t="s">
        <v>176</v>
      </c>
      <c r="L1" s="32" t="s">
        <v>178</v>
      </c>
      <c r="M1" s="33" t="s">
        <v>179</v>
      </c>
      <c r="N1" s="34" t="s">
        <v>170</v>
      </c>
      <c r="O1" s="33" t="s">
        <v>181</v>
      </c>
      <c r="P1" s="33" t="s">
        <v>182</v>
      </c>
      <c r="Q1" s="35"/>
      <c r="R1" s="35" t="s">
        <v>185</v>
      </c>
      <c r="S1" s="35"/>
      <c r="T1" s="35"/>
      <c r="U1" s="35"/>
      <c r="V1" s="35"/>
      <c r="W1" s="35"/>
      <c r="X1" s="35"/>
      <c r="Y1" s="35"/>
      <c r="Z1" s="35"/>
    </row>
    <row r="2" spans="1:26" ht="13.5" customHeight="1" x14ac:dyDescent="0.2">
      <c r="A2" s="35" t="s">
        <v>186</v>
      </c>
      <c r="B2" s="35">
        <f>COUNTIF(report!K2:K74,"&lt;=1")</f>
        <v>22</v>
      </c>
      <c r="C2" s="36">
        <f>COUNTIFS(report!K2:K54,"&lt;=1",report!L2:L54,"=1")</f>
        <v>11</v>
      </c>
      <c r="D2" s="37">
        <f t="shared" ref="D2:D4" si="0">(C2/B2)*100%</f>
        <v>0.5</v>
      </c>
      <c r="E2" s="35"/>
      <c r="F2" s="35">
        <f>COUNTIF(report!M2:M74,"&lt;=1")</f>
        <v>13</v>
      </c>
      <c r="G2" s="36">
        <f>COUNTIFS(report!M2:M54,"&lt;=1",report!N2:N54,"=1")</f>
        <v>5</v>
      </c>
      <c r="H2" s="37">
        <f t="shared" ref="H2:H4" si="1">(G2/F2)*100%</f>
        <v>0.38461538461538464</v>
      </c>
      <c r="I2" s="35"/>
      <c r="J2" s="35">
        <f>COUNTIF(report!O2:O74,"&lt;=1")</f>
        <v>17</v>
      </c>
      <c r="K2" s="36">
        <f>COUNTIFS(report!O2:O54,"&lt;=1",report!P2:P54,"=1")</f>
        <v>10</v>
      </c>
      <c r="L2" s="37">
        <f t="shared" ref="L2:L4" si="2">(K2/J2)*100%</f>
        <v>0.58823529411764708</v>
      </c>
      <c r="M2" s="33"/>
      <c r="N2" s="33">
        <f t="shared" ref="N2:O2" si="3">B2+F2+J2</f>
        <v>52</v>
      </c>
      <c r="O2" s="39">
        <f t="shared" si="3"/>
        <v>26</v>
      </c>
      <c r="P2" s="40">
        <f t="shared" ref="P2:P4" si="4">O2/N2</f>
        <v>0.5</v>
      </c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3.5" customHeight="1" x14ac:dyDescent="0.2">
      <c r="A3" s="35" t="s">
        <v>205</v>
      </c>
      <c r="B3" s="35">
        <f>COUNTIFS(report!K2:K74,"&gt;1",report!K2:K74,"&lt;5")</f>
        <v>13</v>
      </c>
      <c r="C3" s="36">
        <f>COUNTIFS(report!K2:K54,"&gt;1",report!K2:K54,"&lt;5",report!L2:L54,"=1")</f>
        <v>6</v>
      </c>
      <c r="D3" s="37">
        <f t="shared" si="0"/>
        <v>0.46153846153846156</v>
      </c>
      <c r="E3" s="35"/>
      <c r="F3" s="35">
        <f>COUNTIFS(report!M2:M74,"&gt;1",report!M2:M74,"&lt;5")</f>
        <v>19</v>
      </c>
      <c r="G3" s="36">
        <f>COUNTIFS(report!M2:M54,"&gt;1",report!M2:M54,"&lt;5",report!N2:N54,"=1")</f>
        <v>12</v>
      </c>
      <c r="H3" s="37">
        <f t="shared" si="1"/>
        <v>0.63157894736842102</v>
      </c>
      <c r="I3" s="35"/>
      <c r="J3" s="35">
        <f>COUNTIFS(report!O2:O74,"&gt;1",report!O2:O74,"&lt;5")</f>
        <v>31</v>
      </c>
      <c r="K3" s="36">
        <f>COUNTIFS(report!O2:O54,"&gt;1",report!O2:O54,"&lt;5",report!P2:P54,"=1")</f>
        <v>12</v>
      </c>
      <c r="L3" s="37">
        <f t="shared" si="2"/>
        <v>0.38709677419354838</v>
      </c>
      <c r="M3" s="33"/>
      <c r="N3" s="33">
        <f t="shared" ref="N3:O3" si="5">B3+F3+J3</f>
        <v>63</v>
      </c>
      <c r="O3" s="39">
        <f t="shared" si="5"/>
        <v>30</v>
      </c>
      <c r="P3" s="40">
        <f t="shared" si="4"/>
        <v>0.47619047619047616</v>
      </c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5" customHeight="1" x14ac:dyDescent="0.2">
      <c r="A4" s="35" t="s">
        <v>221</v>
      </c>
      <c r="B4" s="42">
        <f>COUNTIF(report!K2:K74,"&gt;=5")</f>
        <v>13</v>
      </c>
      <c r="C4" s="43">
        <f>COUNTIFS(report!K2:K54,"&gt;=5",report!L2:L54,"=1")</f>
        <v>2</v>
      </c>
      <c r="D4" s="37">
        <f t="shared" si="0"/>
        <v>0.15384615384615385</v>
      </c>
      <c r="E4" s="35"/>
      <c r="F4" s="42">
        <f>COUNTIF(report!M2:M74,"&gt;=5")</f>
        <v>24</v>
      </c>
      <c r="G4" s="43">
        <f>COUNTIFS(report!M2:M54,"&gt;=5",report!N2:N54,"=1")</f>
        <v>12</v>
      </c>
      <c r="H4" s="37">
        <f t="shared" si="1"/>
        <v>0.5</v>
      </c>
      <c r="I4" s="35"/>
      <c r="J4" s="42">
        <f>COUNTIF(report!O2:O74,"&gt;=5")</f>
        <v>8</v>
      </c>
      <c r="K4" s="43">
        <f>COUNTIFS(report!O2:O54,"&gt;=5",report!P2:P54,"=1")</f>
        <v>4</v>
      </c>
      <c r="L4" s="37">
        <f t="shared" si="2"/>
        <v>0.5</v>
      </c>
      <c r="M4" s="33"/>
      <c r="N4" s="33">
        <f t="shared" ref="N4:O4" si="6">B4+F4+J4</f>
        <v>45</v>
      </c>
      <c r="O4" s="39">
        <f t="shared" si="6"/>
        <v>18</v>
      </c>
      <c r="P4" s="40">
        <f t="shared" si="4"/>
        <v>0.4</v>
      </c>
      <c r="Q4" s="35"/>
      <c r="R4" s="44" t="s">
        <v>229</v>
      </c>
      <c r="S4" s="35"/>
      <c r="T4" s="35"/>
      <c r="U4" s="35"/>
      <c r="V4" s="35"/>
      <c r="W4" s="35"/>
      <c r="X4" s="35"/>
      <c r="Y4" s="35"/>
      <c r="Z4" s="35"/>
    </row>
    <row r="5" spans="1:26" ht="13.5" customHeight="1" x14ac:dyDescent="0.2">
      <c r="A5" s="35"/>
      <c r="B5" s="35">
        <f>SUM(B2:B4)</f>
        <v>48</v>
      </c>
      <c r="C5" s="36"/>
      <c r="D5" s="35"/>
      <c r="E5" s="35"/>
      <c r="F5" s="35">
        <f>SUM(F2:F4)</f>
        <v>56</v>
      </c>
      <c r="G5" s="35"/>
      <c r="H5" s="35"/>
      <c r="I5" s="35"/>
      <c r="J5" s="35">
        <f>SUM(J2:J4)</f>
        <v>56</v>
      </c>
      <c r="K5" s="35"/>
      <c r="L5" s="35"/>
      <c r="M5" s="35"/>
      <c r="N5" s="35">
        <f>SUM(N2:N4)</f>
        <v>160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5" customHeight="1" x14ac:dyDescent="0.2">
      <c r="A6" s="35"/>
      <c r="B6" s="35"/>
      <c r="C6" s="36"/>
      <c r="D6" s="35"/>
      <c r="E6" s="35"/>
      <c r="F6" s="35"/>
      <c r="G6" s="35"/>
      <c r="H6" s="35"/>
      <c r="I6" s="35"/>
      <c r="J6" s="35"/>
      <c r="K6" s="35"/>
      <c r="L6" s="35"/>
      <c r="M6" s="45"/>
      <c r="N6" s="35"/>
      <c r="O6" s="36"/>
      <c r="P6" s="37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5" customHeight="1" x14ac:dyDescent="0.2">
      <c r="A7" s="35"/>
      <c r="B7" s="35"/>
      <c r="C7" s="36"/>
      <c r="D7" s="35"/>
      <c r="E7" s="35"/>
      <c r="F7" s="45" t="s">
        <v>168</v>
      </c>
      <c r="G7" s="45" t="s">
        <v>47</v>
      </c>
      <c r="H7" s="45" t="s">
        <v>175</v>
      </c>
      <c r="I7" s="45" t="s">
        <v>234</v>
      </c>
      <c r="J7" s="35"/>
      <c r="K7" s="35"/>
      <c r="L7" s="35"/>
      <c r="M7" s="45"/>
      <c r="N7" s="35"/>
      <c r="O7" s="36"/>
      <c r="P7" s="37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5" customHeight="1" x14ac:dyDescent="0.2">
      <c r="A8" s="35"/>
      <c r="B8" s="35"/>
      <c r="C8" s="36"/>
      <c r="E8" s="35" t="s">
        <v>186</v>
      </c>
      <c r="F8" s="35">
        <v>0.69230769230769229</v>
      </c>
      <c r="G8" s="35">
        <v>0.55555555555555558</v>
      </c>
      <c r="H8" s="35">
        <v>0.72727272727272729</v>
      </c>
      <c r="I8" s="35">
        <v>0.66666666666666663</v>
      </c>
      <c r="J8" s="35"/>
      <c r="K8" s="35"/>
      <c r="L8" s="35"/>
      <c r="M8" s="45"/>
      <c r="N8" s="35"/>
      <c r="O8" s="36"/>
      <c r="P8" s="37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5" customHeight="1" x14ac:dyDescent="0.2">
      <c r="B9" s="35"/>
      <c r="C9" s="36"/>
      <c r="E9" s="35" t="s">
        <v>205</v>
      </c>
      <c r="F9" s="35">
        <v>0.6</v>
      </c>
      <c r="G9" s="35">
        <v>0.69230769230769229</v>
      </c>
      <c r="H9" s="35">
        <v>0.5</v>
      </c>
      <c r="I9" s="35">
        <v>0.57777777777777772</v>
      </c>
      <c r="J9" s="35"/>
      <c r="K9" s="35"/>
      <c r="L9" s="35"/>
      <c r="M9" s="45"/>
      <c r="N9" s="35"/>
      <c r="O9" s="36"/>
      <c r="P9" s="37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5" customHeight="1" x14ac:dyDescent="0.2">
      <c r="A10" s="35"/>
      <c r="B10" s="35"/>
      <c r="C10" s="36"/>
      <c r="E10" s="35" t="s">
        <v>221</v>
      </c>
      <c r="F10" s="35">
        <v>0.25</v>
      </c>
      <c r="G10" s="35">
        <v>0.6470588235294118</v>
      </c>
      <c r="H10" s="35">
        <v>0.33333333333333331</v>
      </c>
      <c r="I10" s="35">
        <v>0.4838709677419355</v>
      </c>
      <c r="J10" s="35"/>
      <c r="K10" s="35"/>
      <c r="L10" s="35"/>
      <c r="M10" s="45"/>
      <c r="N10" s="35"/>
      <c r="O10" s="36"/>
      <c r="P10" s="37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5" customHeight="1" x14ac:dyDescent="0.2">
      <c r="A11" s="35"/>
      <c r="B11" s="35"/>
      <c r="C11" s="36"/>
      <c r="D11" s="35"/>
      <c r="E11" s="35"/>
      <c r="F11" s="35"/>
      <c r="G11" s="35"/>
      <c r="H11" s="35"/>
      <c r="I11" s="35"/>
      <c r="J11" s="35"/>
      <c r="K11" s="35"/>
      <c r="L11" s="35"/>
      <c r="M11" s="45"/>
      <c r="N11" s="35"/>
      <c r="O11" s="36"/>
      <c r="P11" s="37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5" customHeight="1" x14ac:dyDescent="0.2">
      <c r="A12" s="35"/>
      <c r="B12" s="35"/>
      <c r="C12" s="36"/>
      <c r="D12" s="35"/>
      <c r="E12" s="35"/>
      <c r="F12" s="35"/>
      <c r="G12" s="35"/>
      <c r="H12" s="35"/>
      <c r="I12" s="35"/>
      <c r="J12" s="35"/>
      <c r="K12" s="35"/>
      <c r="L12" s="35"/>
      <c r="M12" s="45"/>
      <c r="N12" s="35"/>
      <c r="O12" s="36"/>
      <c r="P12" s="37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5" customHeight="1" x14ac:dyDescent="0.2">
      <c r="A13" s="35"/>
      <c r="B13" s="35"/>
      <c r="C13" s="36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5" customHeight="1" x14ac:dyDescent="0.2">
      <c r="A14" s="35"/>
      <c r="B14" s="35"/>
      <c r="C14" s="47" t="s">
        <v>242</v>
      </c>
      <c r="D14" s="48" t="s">
        <v>244</v>
      </c>
      <c r="E14" s="49"/>
      <c r="F14" s="49"/>
      <c r="G14" s="50" t="s">
        <v>248</v>
      </c>
      <c r="H14" s="50" t="s">
        <v>244</v>
      </c>
      <c r="I14" s="51"/>
      <c r="J14" s="51"/>
      <c r="K14" s="35"/>
      <c r="L14" s="52" t="s">
        <v>251</v>
      </c>
      <c r="M14" s="52" t="s">
        <v>244</v>
      </c>
      <c r="N14" s="53"/>
      <c r="O14" s="54"/>
      <c r="P14" s="55" t="s">
        <v>254</v>
      </c>
      <c r="Q14" s="56"/>
      <c r="R14" s="56"/>
      <c r="S14" s="35"/>
      <c r="T14" s="35"/>
      <c r="U14" s="35"/>
      <c r="V14" s="35"/>
      <c r="W14" s="35"/>
      <c r="X14" s="35"/>
      <c r="Y14" s="35"/>
      <c r="Z14" s="35"/>
    </row>
    <row r="15" spans="1:26" ht="13.5" customHeight="1" x14ac:dyDescent="0.2">
      <c r="A15" s="35"/>
      <c r="B15" s="35"/>
      <c r="C15" s="36">
        <f>SUM(C2:C4)/SUM(B2:B4)</f>
        <v>0.39583333333333331</v>
      </c>
      <c r="D15" s="58">
        <f t="shared" ref="D15:D17" si="7">D2-$C$15</f>
        <v>0.10416666666666669</v>
      </c>
      <c r="E15" s="59">
        <f t="shared" ref="E15:E17" si="8">D15*B2</f>
        <v>2.291666666666667</v>
      </c>
      <c r="F15" s="35"/>
      <c r="G15" s="35">
        <f>SUM(G2:G4)/SUM(F2:F4)</f>
        <v>0.5178571428571429</v>
      </c>
      <c r="H15" s="37">
        <f t="shared" ref="H15:H17" si="9">H2-$G$15</f>
        <v>-0.13324175824175827</v>
      </c>
      <c r="I15" s="35">
        <f t="shared" ref="I15:I17" si="10">H15*F2</f>
        <v>-1.7321428571428574</v>
      </c>
      <c r="J15" s="35"/>
      <c r="K15" s="35"/>
      <c r="L15" s="35">
        <f>SUM(K2:K4)/SUM(J2:J4)</f>
        <v>0.4642857142857143</v>
      </c>
      <c r="M15" s="37">
        <f t="shared" ref="M15:M17" si="11">L2-L$15</f>
        <v>0.12394957983193278</v>
      </c>
      <c r="N15" s="35">
        <f t="shared" ref="N15:N17" si="12">M15*J2</f>
        <v>2.1071428571428572</v>
      </c>
      <c r="O15" s="35"/>
      <c r="P15" s="35">
        <f t="shared" ref="P15:P17" si="13">E15+I15+N15</f>
        <v>2.666666666666667</v>
      </c>
      <c r="Q15" s="35">
        <f t="shared" ref="Q15:Q17" si="14">P15/N2</f>
        <v>5.1282051282051287E-2</v>
      </c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5" customHeight="1" x14ac:dyDescent="0.2">
      <c r="A16" s="35"/>
      <c r="B16" s="35"/>
      <c r="C16" s="36"/>
      <c r="D16" s="58">
        <f t="shared" si="7"/>
        <v>6.5705128205128249E-2</v>
      </c>
      <c r="E16" s="59">
        <f t="shared" si="8"/>
        <v>0.85416666666666718</v>
      </c>
      <c r="F16" s="35"/>
      <c r="G16" s="35"/>
      <c r="H16" s="37">
        <f t="shared" si="9"/>
        <v>0.11372180451127811</v>
      </c>
      <c r="I16" s="35">
        <f t="shared" si="10"/>
        <v>2.1607142857142843</v>
      </c>
      <c r="J16" s="35"/>
      <c r="K16" s="35"/>
      <c r="L16" s="35"/>
      <c r="M16" s="37">
        <f t="shared" si="11"/>
        <v>-7.7188940092165925E-2</v>
      </c>
      <c r="N16" s="35">
        <f t="shared" si="12"/>
        <v>-2.3928571428571437</v>
      </c>
      <c r="O16" s="35"/>
      <c r="P16" s="35">
        <f t="shared" si="13"/>
        <v>0.62202380952380798</v>
      </c>
      <c r="Q16" s="35">
        <f t="shared" si="14"/>
        <v>9.8733938019652055E-3</v>
      </c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5" customHeight="1" x14ac:dyDescent="0.2">
      <c r="A17" s="35"/>
      <c r="B17" s="35"/>
      <c r="C17" s="36"/>
      <c r="D17" s="58">
        <f t="shared" si="7"/>
        <v>-0.24198717948717946</v>
      </c>
      <c r="E17" s="59">
        <f t="shared" si="8"/>
        <v>-3.145833333333333</v>
      </c>
      <c r="F17" s="35"/>
      <c r="G17" s="35"/>
      <c r="H17" s="37">
        <f t="shared" si="9"/>
        <v>-1.7857142857142905E-2</v>
      </c>
      <c r="I17" s="35">
        <f t="shared" si="10"/>
        <v>-0.42857142857142971</v>
      </c>
      <c r="J17" s="35"/>
      <c r="K17" s="35"/>
      <c r="L17" s="35"/>
      <c r="M17" s="37">
        <f t="shared" si="11"/>
        <v>3.5714285714285698E-2</v>
      </c>
      <c r="N17" s="35">
        <f t="shared" si="12"/>
        <v>0.28571428571428559</v>
      </c>
      <c r="O17" s="35"/>
      <c r="P17" s="35">
        <f t="shared" si="13"/>
        <v>-3.2886904761904772</v>
      </c>
      <c r="Q17" s="35">
        <f t="shared" si="14"/>
        <v>-7.3082010582010609E-2</v>
      </c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5" customHeight="1" x14ac:dyDescent="0.2">
      <c r="A18" s="35"/>
      <c r="B18" s="35"/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5" customHeight="1" x14ac:dyDescent="0.2">
      <c r="A19" s="35"/>
      <c r="B19" s="35"/>
      <c r="C19" s="36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5" customHeight="1" x14ac:dyDescent="0.2">
      <c r="A20" s="35"/>
      <c r="B20" s="35"/>
      <c r="C20" s="36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5" customHeight="1" x14ac:dyDescent="0.2">
      <c r="A21" s="35"/>
      <c r="B21" s="35"/>
      <c r="C21" s="3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5" customHeight="1" x14ac:dyDescent="0.2">
      <c r="A22" s="35"/>
      <c r="B22" s="35"/>
      <c r="C22" s="36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5" customHeight="1" x14ac:dyDescent="0.2">
      <c r="A23" s="35"/>
      <c r="B23" s="35"/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5" customHeight="1" x14ac:dyDescent="0.2">
      <c r="A24" s="35"/>
      <c r="B24" s="35"/>
      <c r="C24" s="36"/>
      <c r="D24" s="35"/>
      <c r="E24" s="35"/>
      <c r="F24" s="35"/>
      <c r="G24" s="35"/>
      <c r="H24" s="35"/>
      <c r="I24" s="35"/>
      <c r="J24" s="35"/>
      <c r="K24" s="35">
        <f>32/54</f>
        <v>0.59259259259259256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5" customHeight="1" x14ac:dyDescent="0.2">
      <c r="A25" s="35"/>
      <c r="B25" s="35"/>
      <c r="C25" s="61" t="s">
        <v>242</v>
      </c>
      <c r="D25" s="45" t="s">
        <v>244</v>
      </c>
      <c r="E25" s="35"/>
      <c r="F25" s="35"/>
      <c r="G25" s="45" t="s">
        <v>248</v>
      </c>
      <c r="H25" s="45" t="s">
        <v>244</v>
      </c>
      <c r="I25" s="35"/>
      <c r="J25" s="35"/>
      <c r="K25" s="35"/>
      <c r="L25" s="45" t="s">
        <v>251</v>
      </c>
      <c r="M25" s="45" t="s">
        <v>244</v>
      </c>
      <c r="N25" s="35"/>
      <c r="P25" s="45" t="s">
        <v>254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5" customHeight="1" x14ac:dyDescent="0.2">
      <c r="A26" s="35"/>
      <c r="B26" s="35"/>
      <c r="C26" s="61">
        <f>8/12</f>
        <v>0.66666666666666663</v>
      </c>
      <c r="D26" s="37">
        <f t="shared" ref="D26:D28" si="15">D2-C$26</f>
        <v>-0.16666666666666663</v>
      </c>
      <c r="E26" s="35">
        <f t="shared" ref="E26:E28" si="16">D26*B2</f>
        <v>-3.6666666666666661</v>
      </c>
      <c r="F26" s="35"/>
      <c r="G26" s="35">
        <f>12/21</f>
        <v>0.5714285714285714</v>
      </c>
      <c r="H26" s="37">
        <f>H2-G26</f>
        <v>-0.18681318681318676</v>
      </c>
      <c r="I26" s="35">
        <f t="shared" ref="I26:I28" si="17">H26*F2</f>
        <v>-2.4285714285714279</v>
      </c>
      <c r="J26" s="35"/>
      <c r="K26" s="35"/>
      <c r="L26" s="37">
        <f t="shared" ref="L26:L28" si="18">L2-G$26</f>
        <v>1.6806722689075682E-2</v>
      </c>
      <c r="M26" s="35">
        <f t="shared" ref="M26:M28" si="19">J2*L26</f>
        <v>0.28571428571428659</v>
      </c>
      <c r="N26" s="35"/>
      <c r="O26" s="35">
        <f t="shared" ref="O26:O28" si="20">E26+I26+M26</f>
        <v>-5.8095238095238075</v>
      </c>
      <c r="P26" s="35">
        <f t="shared" ref="P26:P28" si="21">O26/N2</f>
        <v>-0.11172161172161169</v>
      </c>
      <c r="Q26" s="37">
        <f>K24-P2</f>
        <v>9.259259259259256E-2</v>
      </c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5" customHeight="1" x14ac:dyDescent="0.2">
      <c r="A27" s="35"/>
      <c r="B27" s="35"/>
      <c r="C27" s="36"/>
      <c r="D27" s="37">
        <f t="shared" si="15"/>
        <v>-0.20512820512820507</v>
      </c>
      <c r="E27" s="35">
        <f t="shared" si="16"/>
        <v>-2.6666666666666661</v>
      </c>
      <c r="F27" s="35"/>
      <c r="G27" s="35"/>
      <c r="H27" s="37">
        <f>H3-G26</f>
        <v>6.0150375939849621E-2</v>
      </c>
      <c r="I27" s="35">
        <f t="shared" si="17"/>
        <v>1.1428571428571428</v>
      </c>
      <c r="J27" s="35"/>
      <c r="K27" s="35"/>
      <c r="L27" s="37">
        <f t="shared" si="18"/>
        <v>-0.18433179723502302</v>
      </c>
      <c r="M27" s="35">
        <f t="shared" si="19"/>
        <v>-5.7142857142857135</v>
      </c>
      <c r="N27" s="35"/>
      <c r="O27" s="35">
        <f t="shared" si="20"/>
        <v>-7.2380952380952372</v>
      </c>
      <c r="P27" s="35">
        <f t="shared" si="21"/>
        <v>-0.1148904006046863</v>
      </c>
      <c r="Q27" s="37">
        <f>K24-P3</f>
        <v>0.1164021164021164</v>
      </c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5" customHeight="1" x14ac:dyDescent="0.2">
      <c r="A28" s="35"/>
      <c r="B28" s="35"/>
      <c r="C28" s="36"/>
      <c r="D28" s="37">
        <f t="shared" si="15"/>
        <v>-0.51282051282051277</v>
      </c>
      <c r="E28" s="35">
        <f t="shared" si="16"/>
        <v>-6.6666666666666661</v>
      </c>
      <c r="F28" s="35"/>
      <c r="G28" s="35"/>
      <c r="H28" s="37">
        <f>H4-G26</f>
        <v>-7.1428571428571397E-2</v>
      </c>
      <c r="I28" s="35">
        <f t="shared" si="17"/>
        <v>-1.7142857142857135</v>
      </c>
      <c r="J28" s="35"/>
      <c r="K28" s="35"/>
      <c r="L28" s="37">
        <f t="shared" si="18"/>
        <v>-7.1428571428571397E-2</v>
      </c>
      <c r="M28" s="35">
        <f t="shared" si="19"/>
        <v>-0.57142857142857117</v>
      </c>
      <c r="N28" s="35"/>
      <c r="O28" s="35">
        <f t="shared" si="20"/>
        <v>-8.9523809523809508</v>
      </c>
      <c r="P28" s="35">
        <f t="shared" si="21"/>
        <v>-0.19894179894179892</v>
      </c>
      <c r="Q28" s="37">
        <f>K24-P4</f>
        <v>0.19259259259259254</v>
      </c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5" customHeight="1" x14ac:dyDescent="0.2">
      <c r="A29" s="35"/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5" customHeight="1" x14ac:dyDescent="0.2">
      <c r="A30" s="35"/>
      <c r="B30" s="35"/>
      <c r="C30" s="36"/>
      <c r="D30" s="35"/>
      <c r="E30" s="35"/>
      <c r="F30" s="35"/>
      <c r="G30" s="45" t="s">
        <v>290</v>
      </c>
      <c r="H30" s="35">
        <f>(-0.25*8 + 0.0014*7 + 0.17*8)/23</f>
        <v>-2.7399999999999994E-2</v>
      </c>
      <c r="I30" s="35"/>
      <c r="J30" s="35"/>
      <c r="K30" s="35"/>
      <c r="L30" s="35"/>
      <c r="M30" s="35"/>
      <c r="N30" s="35"/>
      <c r="O30" s="35"/>
      <c r="P30" s="35"/>
      <c r="Q30" s="45" t="s">
        <v>294</v>
      </c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5" customHeight="1" x14ac:dyDescent="0.2">
      <c r="A31" s="35"/>
      <c r="B31" s="35"/>
      <c r="C31" s="36"/>
      <c r="D31" s="35"/>
      <c r="E31" s="35"/>
      <c r="F31" s="35"/>
      <c r="G31" s="45" t="s">
        <v>296</v>
      </c>
      <c r="H31" s="35">
        <f>((0.25)*3+(-0.02)*9+(0.03)*10)/22</f>
        <v>3.954545454545455E-2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5" customHeight="1" x14ac:dyDescent="0.2">
      <c r="A32" s="35"/>
      <c r="B32" s="35"/>
      <c r="C32" s="36"/>
      <c r="D32" s="35"/>
      <c r="E32" s="35"/>
      <c r="F32" s="35"/>
      <c r="G32" s="45" t="s">
        <v>299</v>
      </c>
      <c r="H32" s="35">
        <f>((0.25)*1+(0.03)*5+(-0.57)*3)/9</f>
        <v>-0.14555555555555555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5" customHeight="1" x14ac:dyDescent="0.2">
      <c r="A33" s="35"/>
      <c r="B33" s="35"/>
      <c r="C33" s="36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5" customHeight="1" x14ac:dyDescent="0.2">
      <c r="A34" s="35"/>
      <c r="B34" s="35"/>
      <c r="C34" s="36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5" customHeight="1" x14ac:dyDescent="0.2">
      <c r="A35" s="35"/>
      <c r="B35" s="35"/>
      <c r="C35" s="3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5" customHeight="1" x14ac:dyDescent="0.2">
      <c r="A36" s="35"/>
      <c r="B36" s="62"/>
      <c r="C36" s="36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5" customHeight="1" x14ac:dyDescent="0.2">
      <c r="A37" s="35"/>
      <c r="B37" s="62"/>
      <c r="C37" s="36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5" customHeight="1" x14ac:dyDescent="0.2">
      <c r="A38" s="35"/>
      <c r="B38" s="62"/>
      <c r="C38" s="36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5" customHeight="1" x14ac:dyDescent="0.2">
      <c r="A39" s="35"/>
      <c r="B39" s="35"/>
      <c r="C39" s="36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5" customHeight="1" x14ac:dyDescent="0.2">
      <c r="A40" s="35"/>
      <c r="B40" s="35"/>
      <c r="C40" s="36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5" customHeight="1" x14ac:dyDescent="0.2">
      <c r="A41" s="35"/>
      <c r="B41" s="35"/>
      <c r="C41" s="36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5" customHeight="1" x14ac:dyDescent="0.2">
      <c r="A42" s="35"/>
      <c r="B42" s="35"/>
      <c r="C42" s="36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5" customHeight="1" x14ac:dyDescent="0.2">
      <c r="A43" s="35"/>
      <c r="B43" s="62"/>
      <c r="C43" s="36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5" customHeight="1" x14ac:dyDescent="0.2">
      <c r="A44" s="35"/>
      <c r="B44" s="62"/>
      <c r="C44" s="36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5" customHeight="1" x14ac:dyDescent="0.2">
      <c r="A45" s="35"/>
      <c r="B45" s="62"/>
      <c r="C45" s="36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5" customHeight="1" x14ac:dyDescent="0.2">
      <c r="A46" s="35"/>
      <c r="B46" s="35"/>
      <c r="C46" s="36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5" customHeight="1" x14ac:dyDescent="0.2">
      <c r="A47" s="35"/>
      <c r="B47" s="35"/>
      <c r="C47" s="3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5" customHeight="1" x14ac:dyDescent="0.2">
      <c r="A48" s="35"/>
      <c r="B48" s="35"/>
      <c r="C48" s="36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5" customHeight="1" x14ac:dyDescent="0.2">
      <c r="A49" s="35"/>
      <c r="B49" s="35"/>
      <c r="C49" s="3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5" customHeight="1" x14ac:dyDescent="0.2">
      <c r="A50" s="35"/>
      <c r="B50" s="35"/>
      <c r="C50" s="36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3.5" customHeight="1" x14ac:dyDescent="0.2">
      <c r="A51" s="35"/>
      <c r="B51" s="62"/>
      <c r="C51" s="36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3.5" customHeight="1" x14ac:dyDescent="0.2">
      <c r="A52" s="35"/>
      <c r="B52" s="62"/>
      <c r="C52" s="36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3.5" customHeight="1" x14ac:dyDescent="0.2">
      <c r="A53" s="35"/>
      <c r="B53" s="62"/>
      <c r="C53" s="36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3.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3.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3.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.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.5" customHeight="1" x14ac:dyDescent="0.2">
      <c r="A58" s="35"/>
      <c r="B58" s="35"/>
      <c r="C58" s="36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.5" customHeight="1" x14ac:dyDescent="0.2">
      <c r="A59" s="35"/>
      <c r="B59" s="62"/>
      <c r="C59" s="36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.5" customHeight="1" x14ac:dyDescent="0.2">
      <c r="A60" s="35"/>
      <c r="B60" s="62"/>
      <c r="C60" s="36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.5" customHeight="1" x14ac:dyDescent="0.2">
      <c r="A61" s="35"/>
      <c r="B61" s="35"/>
      <c r="C61" s="36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.5" customHeight="1" x14ac:dyDescent="0.2">
      <c r="A62" s="35"/>
      <c r="B62" s="35"/>
      <c r="C62" s="36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5" customHeight="1" x14ac:dyDescent="0.2">
      <c r="A63" s="35"/>
      <c r="B63" s="35"/>
      <c r="C63" s="36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.5" customHeight="1" x14ac:dyDescent="0.2">
      <c r="A64" s="35"/>
      <c r="B64" s="35"/>
      <c r="C64" s="36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.5" customHeight="1" x14ac:dyDescent="0.2">
      <c r="A65" s="35"/>
      <c r="B65" s="62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.5" customHeight="1" x14ac:dyDescent="0.2">
      <c r="A66" s="35"/>
      <c r="B66" s="62"/>
      <c r="C66" s="36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.5" customHeight="1" x14ac:dyDescent="0.2">
      <c r="A67" s="35"/>
      <c r="B67" s="35"/>
      <c r="C67" s="36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.5" customHeight="1" x14ac:dyDescent="0.2">
      <c r="A68" s="35"/>
      <c r="B68" s="35"/>
      <c r="C68" s="36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.5" customHeight="1" x14ac:dyDescent="0.2">
      <c r="A69" s="35"/>
      <c r="B69" s="35"/>
      <c r="C69" s="36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.5" customHeight="1" x14ac:dyDescent="0.2">
      <c r="A70" s="35"/>
      <c r="B70" s="35"/>
      <c r="C70" s="36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.5" customHeight="1" x14ac:dyDescent="0.2">
      <c r="A71" s="35"/>
      <c r="B71" s="35"/>
      <c r="C71" s="36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.5" customHeight="1" x14ac:dyDescent="0.2">
      <c r="A72" s="35"/>
      <c r="B72" s="62"/>
      <c r="C72" s="3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.5" customHeight="1" x14ac:dyDescent="0.2">
      <c r="A73" s="35"/>
      <c r="B73" s="62"/>
      <c r="C73" s="3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.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</sheetData>
  <hyperlinks>
    <hyperlink ref="R4" r:id="rId1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C60"/>
  <sheetViews>
    <sheetView topLeftCell="A7"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 x14ac:dyDescent="0.2"/>
  <cols>
    <col min="1" max="1" width="3.5" customWidth="1"/>
    <col min="2" max="2" width="9.83203125" customWidth="1"/>
    <col min="3" max="3" width="9" customWidth="1"/>
    <col min="4" max="4" width="13.1640625" customWidth="1"/>
    <col min="5" max="5" width="8.83203125" customWidth="1"/>
    <col min="6" max="9" width="9" customWidth="1"/>
    <col min="10" max="10" width="17.1640625" customWidth="1"/>
    <col min="11" max="11" width="9" customWidth="1"/>
    <col min="12" max="12" width="10" customWidth="1"/>
    <col min="13" max="13" width="11" customWidth="1"/>
    <col min="14" max="21" width="9" customWidth="1"/>
    <col min="22" max="22" width="10" customWidth="1"/>
    <col min="23" max="23" width="9" customWidth="1"/>
    <col min="24" max="24" width="9.83203125" customWidth="1"/>
    <col min="25" max="26" width="9" customWidth="1"/>
    <col min="27" max="27" width="10" customWidth="1"/>
    <col min="28" max="37" width="9" customWidth="1"/>
    <col min="38" max="38" width="14.5" customWidth="1"/>
    <col min="39" max="39" width="15.1640625" customWidth="1"/>
    <col min="40" max="40" width="9" customWidth="1"/>
    <col min="41" max="41" width="13.5" customWidth="1"/>
    <col min="42" max="43" width="5.83203125" customWidth="1"/>
    <col min="44" max="52" width="9" customWidth="1"/>
    <col min="53" max="55" width="8.6640625" customWidth="1"/>
    <col min="56" max="61" width="9" customWidth="1"/>
    <col min="62" max="62" width="8.6640625" customWidth="1"/>
    <col min="63" max="63" width="9" customWidth="1"/>
    <col min="64" max="64" width="8.6640625" customWidth="1"/>
    <col min="65" max="65" width="9" customWidth="1"/>
    <col min="66" max="66" width="13.6640625" customWidth="1"/>
    <col min="67" max="81" width="8.6640625" customWidth="1"/>
  </cols>
  <sheetData>
    <row r="1" spans="1:81" ht="14.25" customHeight="1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Z1" t="s">
        <v>49</v>
      </c>
      <c r="BA1" t="s">
        <v>50</v>
      </c>
      <c r="BB1" t="s">
        <v>51</v>
      </c>
      <c r="BC1" s="2"/>
      <c r="BD1" s="2"/>
      <c r="BE1" s="2"/>
      <c r="BF1" s="2"/>
      <c r="BG1" s="2"/>
      <c r="BH1" s="2"/>
      <c r="BI1" s="2"/>
      <c r="BJ1" s="2"/>
      <c r="BK1" s="3"/>
      <c r="BL1" s="3"/>
      <c r="BM1" s="4"/>
      <c r="BN1" s="4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</row>
    <row r="2" spans="1:81" ht="14.25" customHeight="1" x14ac:dyDescent="0.2">
      <c r="A2">
        <v>5</v>
      </c>
      <c r="B2" t="s">
        <v>54</v>
      </c>
      <c r="C2" t="s">
        <v>55</v>
      </c>
      <c r="D2" s="6">
        <v>41127</v>
      </c>
      <c r="E2" s="6">
        <v>43056</v>
      </c>
      <c r="F2" s="6">
        <v>43067</v>
      </c>
      <c r="G2" s="8">
        <f t="shared" ref="G2:G25" si="0">F2-E2</f>
        <v>11</v>
      </c>
      <c r="H2">
        <f t="shared" ref="H2:H4" si="1">(E2-D2)/365.25</f>
        <v>5.2813141683778237</v>
      </c>
      <c r="I2" t="s">
        <v>59</v>
      </c>
      <c r="J2" t="s">
        <v>60</v>
      </c>
      <c r="K2" t="s">
        <v>61</v>
      </c>
      <c r="L2" t="s">
        <v>62</v>
      </c>
      <c r="M2" t="s">
        <v>61</v>
      </c>
      <c r="N2" t="s">
        <v>62</v>
      </c>
      <c r="O2" t="s">
        <v>62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64</v>
      </c>
      <c r="W2" t="s">
        <v>65</v>
      </c>
      <c r="X2" t="s">
        <v>64</v>
      </c>
      <c r="Y2" t="s">
        <v>65</v>
      </c>
      <c r="Z2" t="s">
        <v>65</v>
      </c>
      <c r="AA2" t="s">
        <v>65</v>
      </c>
      <c r="AB2" t="s">
        <v>63</v>
      </c>
      <c r="AC2" t="s">
        <v>63</v>
      </c>
      <c r="AD2" t="s">
        <v>63</v>
      </c>
      <c r="AE2" t="s">
        <v>63</v>
      </c>
      <c r="AF2" t="s">
        <v>63</v>
      </c>
      <c r="AG2" t="s">
        <v>66</v>
      </c>
      <c r="AH2" t="s">
        <v>66</v>
      </c>
      <c r="AI2" t="s">
        <v>67</v>
      </c>
      <c r="AJ2" t="s">
        <v>63</v>
      </c>
      <c r="AK2" t="s">
        <v>63</v>
      </c>
      <c r="AL2" t="s">
        <v>68</v>
      </c>
      <c r="AM2" t="s">
        <v>69</v>
      </c>
      <c r="AN2" t="s">
        <v>70</v>
      </c>
      <c r="AO2" t="s">
        <v>70</v>
      </c>
      <c r="AP2" t="s">
        <v>71</v>
      </c>
      <c r="AQ2" t="s">
        <v>63</v>
      </c>
      <c r="AR2" t="s">
        <v>63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77</v>
      </c>
      <c r="BG2" s="10"/>
      <c r="BI2" s="2"/>
      <c r="BK2" s="3"/>
      <c r="BM2" s="4"/>
    </row>
    <row r="3" spans="1:81" ht="14.25" customHeight="1" x14ac:dyDescent="0.2">
      <c r="A3">
        <v>6</v>
      </c>
      <c r="B3" t="s">
        <v>78</v>
      </c>
      <c r="C3" t="s">
        <v>79</v>
      </c>
      <c r="D3" s="6">
        <v>41127</v>
      </c>
      <c r="E3" s="6">
        <v>43056</v>
      </c>
      <c r="F3" s="6">
        <v>43067</v>
      </c>
      <c r="G3" s="8">
        <f t="shared" si="0"/>
        <v>11</v>
      </c>
      <c r="H3">
        <f t="shared" si="1"/>
        <v>5.2813141683778237</v>
      </c>
      <c r="I3" t="s">
        <v>59</v>
      </c>
      <c r="J3" t="s">
        <v>80</v>
      </c>
      <c r="K3" t="s">
        <v>61</v>
      </c>
      <c r="L3" t="s">
        <v>62</v>
      </c>
      <c r="M3" t="s">
        <v>81</v>
      </c>
      <c r="N3" t="s">
        <v>62</v>
      </c>
      <c r="O3" t="s">
        <v>62</v>
      </c>
      <c r="P3" t="s">
        <v>62</v>
      </c>
      <c r="Q3" t="s">
        <v>63</v>
      </c>
      <c r="R3" t="s">
        <v>63</v>
      </c>
      <c r="S3" t="s">
        <v>63</v>
      </c>
      <c r="T3" t="s">
        <v>71</v>
      </c>
      <c r="U3" t="s">
        <v>63</v>
      </c>
      <c r="V3" t="s">
        <v>82</v>
      </c>
      <c r="W3" t="s">
        <v>65</v>
      </c>
      <c r="X3" t="s">
        <v>65</v>
      </c>
      <c r="Y3" t="s">
        <v>65</v>
      </c>
      <c r="Z3" t="s">
        <v>65</v>
      </c>
      <c r="AA3" t="s">
        <v>65</v>
      </c>
      <c r="AB3" t="s">
        <v>63</v>
      </c>
      <c r="AC3" t="s">
        <v>63</v>
      </c>
      <c r="AD3" t="s">
        <v>63</v>
      </c>
      <c r="AE3" t="s">
        <v>63</v>
      </c>
      <c r="AF3" t="s">
        <v>63</v>
      </c>
      <c r="AG3" t="s">
        <v>67</v>
      </c>
      <c r="AH3" t="s">
        <v>66</v>
      </c>
      <c r="AI3" t="s">
        <v>67</v>
      </c>
      <c r="AJ3" t="s">
        <v>63</v>
      </c>
      <c r="AK3" t="s">
        <v>63</v>
      </c>
      <c r="AL3" t="s">
        <v>83</v>
      </c>
      <c r="AM3" t="s">
        <v>68</v>
      </c>
      <c r="AN3" t="s">
        <v>84</v>
      </c>
      <c r="AO3" t="s">
        <v>84</v>
      </c>
      <c r="AP3" t="s">
        <v>63</v>
      </c>
      <c r="AQ3" t="s">
        <v>63</v>
      </c>
      <c r="AR3" t="s">
        <v>63</v>
      </c>
      <c r="AS3" t="s">
        <v>85</v>
      </c>
      <c r="AT3" t="s">
        <v>73</v>
      </c>
      <c r="AU3" t="s">
        <v>74</v>
      </c>
      <c r="AV3" t="s">
        <v>86</v>
      </c>
      <c r="AW3" t="s">
        <v>76</v>
      </c>
      <c r="AX3" t="s">
        <v>77</v>
      </c>
      <c r="BG3" s="10"/>
      <c r="BI3" s="2"/>
      <c r="BK3" s="3"/>
      <c r="BM3" s="4"/>
    </row>
    <row r="4" spans="1:81" ht="14.25" customHeight="1" x14ac:dyDescent="0.2">
      <c r="A4">
        <v>7</v>
      </c>
      <c r="B4" t="s">
        <v>87</v>
      </c>
      <c r="C4" t="s">
        <v>79</v>
      </c>
      <c r="D4" s="6">
        <v>41427</v>
      </c>
      <c r="E4" s="6">
        <v>43056</v>
      </c>
      <c r="F4" s="6">
        <v>43060</v>
      </c>
      <c r="G4" s="8">
        <f t="shared" si="0"/>
        <v>4</v>
      </c>
      <c r="H4">
        <f t="shared" si="1"/>
        <v>4.4599589322381927</v>
      </c>
      <c r="I4" t="s">
        <v>59</v>
      </c>
      <c r="J4" t="s">
        <v>88</v>
      </c>
      <c r="K4" t="s">
        <v>61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  <c r="Q4" t="s">
        <v>71</v>
      </c>
      <c r="R4" t="s">
        <v>71</v>
      </c>
      <c r="S4" t="s">
        <v>71</v>
      </c>
      <c r="T4" t="s">
        <v>71</v>
      </c>
      <c r="U4" t="s">
        <v>63</v>
      </c>
      <c r="V4" t="s">
        <v>61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71</v>
      </c>
      <c r="AC4" t="s">
        <v>63</v>
      </c>
      <c r="AD4" t="s">
        <v>63</v>
      </c>
      <c r="AE4" t="s">
        <v>71</v>
      </c>
      <c r="AF4" t="s">
        <v>63</v>
      </c>
      <c r="AG4" t="s">
        <v>66</v>
      </c>
      <c r="AH4" t="s">
        <v>66</v>
      </c>
      <c r="AI4" t="s">
        <v>66</v>
      </c>
      <c r="AJ4" t="s">
        <v>63</v>
      </c>
      <c r="AK4" t="s">
        <v>71</v>
      </c>
      <c r="AL4" t="s">
        <v>89</v>
      </c>
      <c r="AM4" t="s">
        <v>90</v>
      </c>
      <c r="AN4" t="s">
        <v>91</v>
      </c>
      <c r="AO4" t="s">
        <v>84</v>
      </c>
      <c r="AP4" t="s">
        <v>71</v>
      </c>
      <c r="AQ4" t="s">
        <v>63</v>
      </c>
      <c r="AR4" t="s">
        <v>71</v>
      </c>
      <c r="AS4" t="s">
        <v>92</v>
      </c>
      <c r="AT4" t="s">
        <v>73</v>
      </c>
      <c r="AU4" t="s">
        <v>73</v>
      </c>
      <c r="AV4" t="s">
        <v>75</v>
      </c>
      <c r="AW4" t="s">
        <v>93</v>
      </c>
      <c r="AX4" t="s">
        <v>94</v>
      </c>
      <c r="BG4" s="10"/>
      <c r="BI4" s="2"/>
      <c r="BJ4" s="2"/>
      <c r="BK4" s="3"/>
      <c r="BL4" s="3"/>
      <c r="BM4" s="4"/>
      <c r="BN4" s="4"/>
    </row>
    <row r="5" spans="1:81" ht="14.25" customHeight="1" x14ac:dyDescent="0.2">
      <c r="A5">
        <v>8</v>
      </c>
      <c r="B5" t="s">
        <v>95</v>
      </c>
      <c r="C5" t="s">
        <v>79</v>
      </c>
      <c r="D5" s="6">
        <v>43085</v>
      </c>
      <c r="E5" s="6">
        <v>43056</v>
      </c>
      <c r="F5" s="6">
        <v>43060</v>
      </c>
      <c r="G5" s="8">
        <f t="shared" si="0"/>
        <v>4</v>
      </c>
      <c r="H5">
        <v>3.9206020000000001</v>
      </c>
      <c r="I5" t="s">
        <v>59</v>
      </c>
      <c r="J5" t="s">
        <v>96</v>
      </c>
      <c r="K5" t="s">
        <v>61</v>
      </c>
      <c r="L5" t="s">
        <v>62</v>
      </c>
      <c r="M5" t="s">
        <v>62</v>
      </c>
      <c r="N5" t="s">
        <v>62</v>
      </c>
      <c r="O5" t="s">
        <v>62</v>
      </c>
      <c r="P5" t="s">
        <v>62</v>
      </c>
      <c r="Q5" t="s">
        <v>63</v>
      </c>
      <c r="R5" t="s">
        <v>71</v>
      </c>
      <c r="S5" t="s">
        <v>63</v>
      </c>
      <c r="T5" t="s">
        <v>63</v>
      </c>
      <c r="U5" t="s">
        <v>71</v>
      </c>
      <c r="V5" t="s">
        <v>97</v>
      </c>
      <c r="W5" t="s">
        <v>65</v>
      </c>
      <c r="X5" t="s">
        <v>65</v>
      </c>
      <c r="Y5" t="s">
        <v>65</v>
      </c>
      <c r="Z5" t="s">
        <v>65</v>
      </c>
      <c r="AA5" t="s">
        <v>65</v>
      </c>
      <c r="AB5" t="s">
        <v>71</v>
      </c>
      <c r="AC5" t="s">
        <v>71</v>
      </c>
      <c r="AD5" t="s">
        <v>63</v>
      </c>
      <c r="AE5" t="s">
        <v>63</v>
      </c>
      <c r="AF5" t="s">
        <v>63</v>
      </c>
      <c r="AG5" t="s">
        <v>67</v>
      </c>
      <c r="AH5" t="s">
        <v>67</v>
      </c>
      <c r="AI5" t="s">
        <v>66</v>
      </c>
      <c r="AJ5" t="s">
        <v>63</v>
      </c>
      <c r="AK5" t="s">
        <v>71</v>
      </c>
      <c r="AL5" t="s">
        <v>98</v>
      </c>
      <c r="AM5" t="s">
        <v>98</v>
      </c>
      <c r="AN5" t="s">
        <v>91</v>
      </c>
      <c r="AO5" t="s">
        <v>91</v>
      </c>
      <c r="AP5" t="s">
        <v>63</v>
      </c>
      <c r="AQ5" t="s">
        <v>71</v>
      </c>
      <c r="AR5" t="s">
        <v>71</v>
      </c>
      <c r="AS5" t="s">
        <v>99</v>
      </c>
      <c r="AT5" t="s">
        <v>73</v>
      </c>
      <c r="AU5" t="s">
        <v>73</v>
      </c>
      <c r="AV5" t="s">
        <v>75</v>
      </c>
      <c r="AW5" t="s">
        <v>76</v>
      </c>
      <c r="AX5" t="s">
        <v>77</v>
      </c>
      <c r="BG5" s="10"/>
      <c r="BI5" s="2"/>
      <c r="BJ5" s="2"/>
      <c r="BK5" s="3"/>
      <c r="BL5" s="3"/>
      <c r="BM5" s="4"/>
      <c r="BN5" s="4"/>
    </row>
    <row r="6" spans="1:81" ht="14.25" customHeight="1" x14ac:dyDescent="0.2">
      <c r="A6">
        <v>9</v>
      </c>
      <c r="B6" s="1" t="s">
        <v>100</v>
      </c>
      <c r="C6" s="1" t="s">
        <v>55</v>
      </c>
      <c r="D6" s="6">
        <v>41252</v>
      </c>
      <c r="E6" s="6">
        <v>43067</v>
      </c>
      <c r="F6" s="6">
        <v>43070</v>
      </c>
      <c r="G6" s="8">
        <f t="shared" si="0"/>
        <v>3</v>
      </c>
      <c r="H6" s="1">
        <f t="shared" ref="H6:H25" si="2">(E6-D6)/365.25</f>
        <v>4.9691991786447636</v>
      </c>
      <c r="I6" t="s">
        <v>59</v>
      </c>
      <c r="J6" t="s">
        <v>101</v>
      </c>
      <c r="K6" t="s">
        <v>102</v>
      </c>
      <c r="L6" t="s">
        <v>62</v>
      </c>
      <c r="M6" t="s">
        <v>102</v>
      </c>
      <c r="N6" t="s">
        <v>62</v>
      </c>
      <c r="O6" t="s">
        <v>62</v>
      </c>
      <c r="P6" t="s">
        <v>62</v>
      </c>
      <c r="Q6" t="s">
        <v>71</v>
      </c>
      <c r="R6" t="s">
        <v>71</v>
      </c>
      <c r="S6" t="s">
        <v>71</v>
      </c>
      <c r="T6" t="s">
        <v>71</v>
      </c>
      <c r="U6" t="s">
        <v>63</v>
      </c>
      <c r="V6" t="s">
        <v>82</v>
      </c>
      <c r="W6" t="s">
        <v>65</v>
      </c>
      <c r="X6" t="s">
        <v>82</v>
      </c>
      <c r="Y6" t="s">
        <v>65</v>
      </c>
      <c r="Z6" t="s">
        <v>65</v>
      </c>
      <c r="AA6" t="s">
        <v>65</v>
      </c>
      <c r="AB6" t="s">
        <v>71</v>
      </c>
      <c r="AC6" t="s">
        <v>71</v>
      </c>
      <c r="AD6" t="s">
        <v>63</v>
      </c>
      <c r="AE6" t="s">
        <v>63</v>
      </c>
      <c r="AF6" t="s">
        <v>63</v>
      </c>
      <c r="AG6" t="s">
        <v>67</v>
      </c>
      <c r="AH6" t="s">
        <v>66</v>
      </c>
      <c r="AI6" t="s">
        <v>67</v>
      </c>
      <c r="AJ6" t="s">
        <v>71</v>
      </c>
      <c r="AK6" t="s">
        <v>63</v>
      </c>
      <c r="AL6" t="s">
        <v>103</v>
      </c>
      <c r="AM6" t="s">
        <v>103</v>
      </c>
      <c r="AN6" t="s">
        <v>91</v>
      </c>
      <c r="AO6" t="s">
        <v>84</v>
      </c>
      <c r="AP6" t="s">
        <v>71</v>
      </c>
      <c r="AQ6" t="s">
        <v>63</v>
      </c>
      <c r="AR6" t="s">
        <v>63</v>
      </c>
      <c r="AS6" t="s">
        <v>85</v>
      </c>
      <c r="AT6" t="s">
        <v>73</v>
      </c>
      <c r="AU6" t="s">
        <v>74</v>
      </c>
      <c r="AV6" t="s">
        <v>75</v>
      </c>
      <c r="AW6" t="s">
        <v>76</v>
      </c>
      <c r="AX6" t="s">
        <v>94</v>
      </c>
    </row>
    <row r="7" spans="1:81" ht="14.25" customHeight="1" x14ac:dyDescent="0.2">
      <c r="A7">
        <v>10</v>
      </c>
      <c r="B7" s="1" t="s">
        <v>104</v>
      </c>
      <c r="C7" s="1" t="s">
        <v>79</v>
      </c>
      <c r="D7" s="6">
        <v>41502</v>
      </c>
      <c r="E7" s="6">
        <v>43067</v>
      </c>
      <c r="F7" s="6">
        <v>43070</v>
      </c>
      <c r="G7" s="8">
        <f t="shared" si="0"/>
        <v>3</v>
      </c>
      <c r="H7" s="1">
        <f t="shared" si="2"/>
        <v>4.2847364818617386</v>
      </c>
      <c r="I7" t="s">
        <v>59</v>
      </c>
      <c r="J7" t="s">
        <v>105</v>
      </c>
      <c r="K7" t="s">
        <v>106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71</v>
      </c>
      <c r="R7" t="s">
        <v>71</v>
      </c>
      <c r="S7" t="s">
        <v>63</v>
      </c>
      <c r="T7" t="s">
        <v>71</v>
      </c>
      <c r="U7" t="s">
        <v>71</v>
      </c>
      <c r="V7" t="s">
        <v>107</v>
      </c>
      <c r="W7" t="s">
        <v>65</v>
      </c>
      <c r="X7" t="s">
        <v>65</v>
      </c>
      <c r="Y7" t="s">
        <v>65</v>
      </c>
      <c r="Z7" t="s">
        <v>65</v>
      </c>
      <c r="AA7" t="s">
        <v>65</v>
      </c>
      <c r="AB7" t="s">
        <v>63</v>
      </c>
      <c r="AC7" t="s">
        <v>63</v>
      </c>
      <c r="AD7" t="s">
        <v>63</v>
      </c>
      <c r="AE7" s="12" t="s">
        <v>63</v>
      </c>
      <c r="AF7" t="s">
        <v>71</v>
      </c>
      <c r="AG7" t="s">
        <v>66</v>
      </c>
      <c r="AH7" t="s">
        <v>66</v>
      </c>
      <c r="AI7" t="s">
        <v>67</v>
      </c>
      <c r="AJ7" t="s">
        <v>63</v>
      </c>
      <c r="AK7" t="s">
        <v>71</v>
      </c>
      <c r="AL7" t="s">
        <v>108</v>
      </c>
      <c r="AM7" t="s">
        <v>90</v>
      </c>
      <c r="AN7" t="s">
        <v>91</v>
      </c>
      <c r="AO7" t="s">
        <v>84</v>
      </c>
      <c r="AP7" t="s">
        <v>63</v>
      </c>
      <c r="AQ7" t="s">
        <v>71</v>
      </c>
      <c r="AR7" t="s">
        <v>71</v>
      </c>
      <c r="AS7" t="s">
        <v>109</v>
      </c>
      <c r="AT7" t="s">
        <v>73</v>
      </c>
      <c r="AU7" t="s">
        <v>74</v>
      </c>
      <c r="AV7" t="s">
        <v>75</v>
      </c>
      <c r="AW7" t="s">
        <v>93</v>
      </c>
      <c r="AX7" t="s">
        <v>77</v>
      </c>
    </row>
    <row r="8" spans="1:81" ht="14.25" customHeight="1" x14ac:dyDescent="0.2">
      <c r="A8">
        <v>11</v>
      </c>
      <c r="B8" t="s">
        <v>110</v>
      </c>
      <c r="C8" t="s">
        <v>79</v>
      </c>
      <c r="D8" s="6">
        <v>41594</v>
      </c>
      <c r="E8" s="6">
        <v>43070</v>
      </c>
      <c r="F8" s="6">
        <v>43074</v>
      </c>
      <c r="G8" s="8">
        <f t="shared" si="0"/>
        <v>4</v>
      </c>
      <c r="H8">
        <f t="shared" si="2"/>
        <v>4.0410677618069819</v>
      </c>
      <c r="I8" t="s">
        <v>41</v>
      </c>
      <c r="J8" s="1" t="s">
        <v>111</v>
      </c>
      <c r="K8" t="s">
        <v>61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63</v>
      </c>
      <c r="R8" t="s">
        <v>71</v>
      </c>
      <c r="S8" t="s">
        <v>63</v>
      </c>
      <c r="T8" t="s">
        <v>63</v>
      </c>
      <c r="U8" t="s">
        <v>63</v>
      </c>
      <c r="V8" t="s">
        <v>82</v>
      </c>
      <c r="W8" t="s">
        <v>65</v>
      </c>
      <c r="X8" t="s">
        <v>65</v>
      </c>
      <c r="Y8" t="s">
        <v>65</v>
      </c>
      <c r="Z8" t="s">
        <v>65</v>
      </c>
      <c r="AA8" t="s">
        <v>65</v>
      </c>
      <c r="AB8" t="s">
        <v>71</v>
      </c>
      <c r="AC8" t="s">
        <v>63</v>
      </c>
      <c r="AD8" t="s">
        <v>63</v>
      </c>
      <c r="AE8" t="s">
        <v>63</v>
      </c>
      <c r="AF8" t="s">
        <v>63</v>
      </c>
      <c r="AG8" t="s">
        <v>66</v>
      </c>
      <c r="AH8" t="s">
        <v>66</v>
      </c>
      <c r="AI8" t="s">
        <v>66</v>
      </c>
      <c r="AJ8" t="s">
        <v>63</v>
      </c>
      <c r="AK8" t="s">
        <v>71</v>
      </c>
      <c r="AL8" t="s">
        <v>68</v>
      </c>
      <c r="AM8" t="s">
        <v>68</v>
      </c>
      <c r="AN8" t="s">
        <v>91</v>
      </c>
      <c r="AO8" t="s">
        <v>91</v>
      </c>
      <c r="AP8" t="s">
        <v>71</v>
      </c>
      <c r="AQ8" t="s">
        <v>63</v>
      </c>
      <c r="AR8" t="s">
        <v>71</v>
      </c>
      <c r="AS8" s="1" t="s">
        <v>112</v>
      </c>
      <c r="AT8" s="1" t="s">
        <v>74</v>
      </c>
      <c r="AU8" s="1" t="s">
        <v>73</v>
      </c>
      <c r="AV8" s="1" t="s">
        <v>86</v>
      </c>
      <c r="AW8" s="1" t="s">
        <v>93</v>
      </c>
      <c r="AX8" s="1" t="s">
        <v>77</v>
      </c>
      <c r="AY8" s="1"/>
      <c r="AZ8" s="1" t="s">
        <v>113</v>
      </c>
      <c r="BA8" s="1"/>
    </row>
    <row r="9" spans="1:81" ht="14.25" customHeight="1" x14ac:dyDescent="0.2">
      <c r="A9">
        <v>12</v>
      </c>
      <c r="B9" t="s">
        <v>114</v>
      </c>
      <c r="C9" t="s">
        <v>55</v>
      </c>
      <c r="D9" s="6">
        <v>41759</v>
      </c>
      <c r="E9" s="6">
        <v>43070</v>
      </c>
      <c r="F9" s="6">
        <v>43074</v>
      </c>
      <c r="G9" s="8">
        <f t="shared" si="0"/>
        <v>4</v>
      </c>
      <c r="H9">
        <f t="shared" si="2"/>
        <v>3.5893223819301849</v>
      </c>
      <c r="I9" t="s">
        <v>41</v>
      </c>
      <c r="J9" s="1" t="s">
        <v>115</v>
      </c>
      <c r="K9" t="s">
        <v>116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63</v>
      </c>
      <c r="R9" t="s">
        <v>71</v>
      </c>
      <c r="S9" t="s">
        <v>63</v>
      </c>
      <c r="T9" t="s">
        <v>71</v>
      </c>
      <c r="U9" t="s">
        <v>63</v>
      </c>
      <c r="V9" t="s">
        <v>82</v>
      </c>
      <c r="W9" t="s">
        <v>65</v>
      </c>
      <c r="X9" t="s">
        <v>65</v>
      </c>
      <c r="Y9" t="s">
        <v>65</v>
      </c>
      <c r="Z9" t="s">
        <v>117</v>
      </c>
      <c r="AA9" t="s">
        <v>118</v>
      </c>
      <c r="AB9" t="s">
        <v>71</v>
      </c>
      <c r="AC9" t="s">
        <v>71</v>
      </c>
      <c r="AD9" t="s">
        <v>63</v>
      </c>
      <c r="AE9" t="s">
        <v>63</v>
      </c>
      <c r="AF9" t="s">
        <v>63</v>
      </c>
      <c r="AG9" t="s">
        <v>66</v>
      </c>
      <c r="AH9" t="s">
        <v>67</v>
      </c>
      <c r="AI9" t="s">
        <v>66</v>
      </c>
      <c r="AJ9" t="s">
        <v>63</v>
      </c>
      <c r="AK9" t="s">
        <v>63</v>
      </c>
      <c r="AL9" t="s">
        <v>119</v>
      </c>
      <c r="AM9" t="s">
        <v>119</v>
      </c>
      <c r="AN9" t="s">
        <v>84</v>
      </c>
      <c r="AO9" t="s">
        <v>84</v>
      </c>
      <c r="AP9" t="s">
        <v>63</v>
      </c>
      <c r="AQ9" t="s">
        <v>63</v>
      </c>
      <c r="AR9" t="s">
        <v>71</v>
      </c>
      <c r="AS9" s="1" t="s">
        <v>120</v>
      </c>
      <c r="AT9" s="1" t="s">
        <v>73</v>
      </c>
      <c r="AU9" s="1" t="s">
        <v>74</v>
      </c>
      <c r="AV9" s="1" t="s">
        <v>86</v>
      </c>
      <c r="AW9" s="1" t="s">
        <v>76</v>
      </c>
      <c r="AX9" s="1" t="s">
        <v>94</v>
      </c>
      <c r="AY9" s="1"/>
      <c r="AZ9" s="1"/>
      <c r="BA9" s="1"/>
    </row>
    <row r="10" spans="1:81" ht="14.25" customHeight="1" x14ac:dyDescent="0.2">
      <c r="A10" s="1">
        <v>13</v>
      </c>
      <c r="B10" s="1" t="s">
        <v>121</v>
      </c>
      <c r="C10" s="1" t="s">
        <v>79</v>
      </c>
      <c r="D10" s="6">
        <v>41199</v>
      </c>
      <c r="E10" s="6">
        <v>43077</v>
      </c>
      <c r="F10" s="6">
        <v>43081</v>
      </c>
      <c r="G10" s="8">
        <f t="shared" si="0"/>
        <v>4</v>
      </c>
      <c r="H10" s="1">
        <f t="shared" si="2"/>
        <v>5.1416837782340865</v>
      </c>
      <c r="I10" s="1" t="s">
        <v>41</v>
      </c>
      <c r="J10" s="1" t="s">
        <v>122</v>
      </c>
      <c r="K10" s="1" t="s">
        <v>123</v>
      </c>
      <c r="L10" s="1" t="s">
        <v>62</v>
      </c>
      <c r="M10" s="1" t="s">
        <v>62</v>
      </c>
      <c r="N10" s="1" t="s">
        <v>62</v>
      </c>
      <c r="O10" s="1" t="s">
        <v>62</v>
      </c>
      <c r="P10" s="1" t="s">
        <v>62</v>
      </c>
      <c r="Q10" s="1" t="s">
        <v>63</v>
      </c>
      <c r="R10" s="1" t="s">
        <v>63</v>
      </c>
      <c r="S10" s="1" t="s">
        <v>63</v>
      </c>
      <c r="T10" s="1" t="s">
        <v>71</v>
      </c>
      <c r="U10" s="1" t="s">
        <v>63</v>
      </c>
      <c r="V10" s="1" t="s">
        <v>82</v>
      </c>
      <c r="W10" s="1" t="s">
        <v>65</v>
      </c>
      <c r="X10" s="1" t="s">
        <v>65</v>
      </c>
      <c r="Y10" s="1" t="s">
        <v>65</v>
      </c>
      <c r="Z10" s="1" t="s">
        <v>82</v>
      </c>
      <c r="AA10" s="1" t="s">
        <v>65</v>
      </c>
      <c r="AB10" s="1" t="s">
        <v>63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67</v>
      </c>
      <c r="AH10" s="1" t="s">
        <v>66</v>
      </c>
      <c r="AI10" s="1" t="s">
        <v>67</v>
      </c>
      <c r="AJ10" s="1" t="s">
        <v>63</v>
      </c>
      <c r="AK10" s="1" t="s">
        <v>71</v>
      </c>
      <c r="AL10" s="1" t="s">
        <v>119</v>
      </c>
      <c r="AM10" s="1" t="s">
        <v>119</v>
      </c>
      <c r="AN10" s="1" t="s">
        <v>84</v>
      </c>
      <c r="AO10" s="1" t="s">
        <v>91</v>
      </c>
      <c r="AP10" s="1" t="s">
        <v>71</v>
      </c>
      <c r="AQ10" s="1" t="s">
        <v>63</v>
      </c>
      <c r="AR10" s="1" t="s">
        <v>63</v>
      </c>
      <c r="AS10" s="1" t="s">
        <v>85</v>
      </c>
      <c r="AT10" s="1" t="s">
        <v>73</v>
      </c>
      <c r="AU10" s="1" t="s">
        <v>74</v>
      </c>
      <c r="AV10" s="1" t="s">
        <v>75</v>
      </c>
      <c r="AW10" s="1" t="s">
        <v>76</v>
      </c>
      <c r="AX10" s="1" t="s">
        <v>77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ht="14.25" customHeight="1" x14ac:dyDescent="0.2">
      <c r="A11" s="1">
        <v>14</v>
      </c>
      <c r="B11" s="1" t="s">
        <v>124</v>
      </c>
      <c r="C11" s="1" t="s">
        <v>79</v>
      </c>
      <c r="D11" s="6">
        <v>41428</v>
      </c>
      <c r="E11" s="6">
        <v>43077</v>
      </c>
      <c r="F11" s="6">
        <v>43081</v>
      </c>
      <c r="G11" s="8">
        <f t="shared" si="0"/>
        <v>4</v>
      </c>
      <c r="H11" s="1">
        <f t="shared" si="2"/>
        <v>4.514715947980835</v>
      </c>
      <c r="I11" s="1" t="s">
        <v>41</v>
      </c>
      <c r="J11" s="1" t="s">
        <v>125</v>
      </c>
      <c r="K11" s="1" t="s">
        <v>61</v>
      </c>
      <c r="L11" s="1" t="s">
        <v>62</v>
      </c>
      <c r="M11" s="1" t="s">
        <v>62</v>
      </c>
      <c r="N11" s="1" t="s">
        <v>62</v>
      </c>
      <c r="O11" s="1" t="s">
        <v>62</v>
      </c>
      <c r="P11" s="1" t="s">
        <v>62</v>
      </c>
      <c r="Q11" s="1" t="s">
        <v>63</v>
      </c>
      <c r="R11" s="1" t="s">
        <v>71</v>
      </c>
      <c r="S11" s="1" t="s">
        <v>71</v>
      </c>
      <c r="T11" s="1" t="s">
        <v>71</v>
      </c>
      <c r="U11" s="1" t="s">
        <v>63</v>
      </c>
      <c r="V11" s="1" t="s">
        <v>82</v>
      </c>
      <c r="W11" s="1" t="s">
        <v>65</v>
      </c>
      <c r="X11" s="1" t="s">
        <v>65</v>
      </c>
      <c r="Y11" s="1" t="s">
        <v>65</v>
      </c>
      <c r="Z11" s="1" t="s">
        <v>65</v>
      </c>
      <c r="AA11" s="1" t="s">
        <v>65</v>
      </c>
      <c r="AB11" s="1" t="s">
        <v>63</v>
      </c>
      <c r="AC11" s="1" t="s">
        <v>63</v>
      </c>
      <c r="AD11" s="1" t="s">
        <v>71</v>
      </c>
      <c r="AE11" s="1" t="s">
        <v>63</v>
      </c>
      <c r="AF11" s="1" t="s">
        <v>63</v>
      </c>
      <c r="AG11" s="1" t="s">
        <v>66</v>
      </c>
      <c r="AH11" s="1" t="s">
        <v>66</v>
      </c>
      <c r="AI11" s="1" t="s">
        <v>67</v>
      </c>
      <c r="AJ11" s="1" t="s">
        <v>71</v>
      </c>
      <c r="AK11" s="1" t="s">
        <v>71</v>
      </c>
      <c r="AL11" s="1" t="s">
        <v>119</v>
      </c>
      <c r="AM11" s="1" t="s">
        <v>119</v>
      </c>
      <c r="AN11" s="1" t="s">
        <v>84</v>
      </c>
      <c r="AO11" s="1" t="s">
        <v>84</v>
      </c>
      <c r="AP11" s="1" t="s">
        <v>71</v>
      </c>
      <c r="AQ11" s="1" t="s">
        <v>71</v>
      </c>
      <c r="AR11" s="1" t="s">
        <v>63</v>
      </c>
      <c r="AS11" s="1" t="s">
        <v>85</v>
      </c>
      <c r="AT11" s="1" t="s">
        <v>126</v>
      </c>
      <c r="AU11" s="1" t="s">
        <v>74</v>
      </c>
      <c r="AV11" s="1" t="s">
        <v>86</v>
      </c>
      <c r="AW11" s="1" t="s">
        <v>76</v>
      </c>
      <c r="AX11" s="1" t="s">
        <v>94</v>
      </c>
    </row>
    <row r="12" spans="1:81" ht="14.25" customHeight="1" x14ac:dyDescent="0.2">
      <c r="A12" s="1">
        <v>15</v>
      </c>
      <c r="B12" s="1" t="s">
        <v>127</v>
      </c>
      <c r="C12" s="1" t="s">
        <v>55</v>
      </c>
      <c r="D12" s="6">
        <v>41257</v>
      </c>
      <c r="E12" s="6">
        <v>43077</v>
      </c>
      <c r="F12" s="6">
        <v>43081</v>
      </c>
      <c r="G12" s="8">
        <f t="shared" si="0"/>
        <v>4</v>
      </c>
      <c r="H12" s="1">
        <f t="shared" si="2"/>
        <v>4.9828884325804248</v>
      </c>
      <c r="I12" s="1" t="s">
        <v>41</v>
      </c>
      <c r="J12" s="1" t="s">
        <v>128</v>
      </c>
      <c r="K12" s="1" t="s">
        <v>65</v>
      </c>
      <c r="L12" s="1" t="s">
        <v>62</v>
      </c>
      <c r="M12" s="1" t="s">
        <v>62</v>
      </c>
      <c r="N12" s="1" t="s">
        <v>62</v>
      </c>
      <c r="O12" s="1" t="s">
        <v>62</v>
      </c>
      <c r="P12" s="1" t="s">
        <v>62</v>
      </c>
      <c r="Q12" s="1" t="s">
        <v>71</v>
      </c>
      <c r="R12" s="1" t="s">
        <v>71</v>
      </c>
      <c r="S12" s="1" t="s">
        <v>63</v>
      </c>
      <c r="T12" s="1" t="s">
        <v>71</v>
      </c>
      <c r="U12" s="1" t="s">
        <v>71</v>
      </c>
      <c r="V12" s="1" t="s">
        <v>129</v>
      </c>
      <c r="W12" s="1" t="s">
        <v>65</v>
      </c>
      <c r="X12" s="1" t="s">
        <v>65</v>
      </c>
      <c r="Y12" s="1" t="s">
        <v>65</v>
      </c>
      <c r="Z12" s="1" t="s">
        <v>65</v>
      </c>
      <c r="AA12" s="1" t="s">
        <v>65</v>
      </c>
      <c r="AB12" s="1" t="s">
        <v>63</v>
      </c>
      <c r="AC12" s="1" t="s">
        <v>71</v>
      </c>
      <c r="AD12" s="1" t="s">
        <v>63</v>
      </c>
      <c r="AE12" s="1" t="s">
        <v>63</v>
      </c>
      <c r="AF12" s="1" t="s">
        <v>71</v>
      </c>
      <c r="AG12" s="1" t="s">
        <v>66</v>
      </c>
      <c r="AH12" s="1" t="s">
        <v>66</v>
      </c>
      <c r="AI12" s="1" t="s">
        <v>67</v>
      </c>
      <c r="AJ12" s="1" t="s">
        <v>71</v>
      </c>
      <c r="AK12" s="1" t="s">
        <v>71</v>
      </c>
      <c r="AL12" s="1" t="s">
        <v>130</v>
      </c>
      <c r="AM12" s="1" t="s">
        <v>129</v>
      </c>
      <c r="AN12" s="1" t="s">
        <v>84</v>
      </c>
      <c r="AO12" s="1" t="s">
        <v>91</v>
      </c>
      <c r="AP12" s="1" t="s">
        <v>63</v>
      </c>
      <c r="AQ12" s="1" t="s">
        <v>71</v>
      </c>
      <c r="AR12" s="1" t="s">
        <v>63</v>
      </c>
      <c r="AS12" s="1" t="s">
        <v>85</v>
      </c>
      <c r="AT12" s="1" t="s">
        <v>73</v>
      </c>
      <c r="AU12" s="1" t="s">
        <v>74</v>
      </c>
      <c r="AV12" s="1" t="s">
        <v>75</v>
      </c>
      <c r="AW12" s="1" t="s">
        <v>76</v>
      </c>
      <c r="AX12" s="1" t="s">
        <v>94</v>
      </c>
    </row>
    <row r="13" spans="1:81" ht="13.5" customHeight="1" x14ac:dyDescent="0.2">
      <c r="A13" s="1">
        <v>16</v>
      </c>
      <c r="B13" s="1" t="s">
        <v>131</v>
      </c>
      <c r="C13" s="1" t="s">
        <v>79</v>
      </c>
      <c r="D13" s="6">
        <v>41310</v>
      </c>
      <c r="E13" s="6">
        <v>43077</v>
      </c>
      <c r="F13" s="6">
        <v>43081</v>
      </c>
      <c r="G13" s="8">
        <f t="shared" si="0"/>
        <v>4</v>
      </c>
      <c r="H13" s="1">
        <f t="shared" si="2"/>
        <v>4.8377823408624234</v>
      </c>
      <c r="I13" s="1" t="s">
        <v>41</v>
      </c>
      <c r="J13" s="1" t="s">
        <v>115</v>
      </c>
      <c r="K13" s="1" t="s">
        <v>61</v>
      </c>
      <c r="L13" s="1" t="s">
        <v>62</v>
      </c>
      <c r="M13" s="1" t="s">
        <v>62</v>
      </c>
      <c r="N13" s="1" t="s">
        <v>62</v>
      </c>
      <c r="O13" s="1" t="s">
        <v>62</v>
      </c>
      <c r="P13" s="1" t="s">
        <v>62</v>
      </c>
      <c r="Q13" s="1" t="s">
        <v>63</v>
      </c>
      <c r="R13" s="1" t="s">
        <v>63</v>
      </c>
      <c r="S13" s="1" t="s">
        <v>63</v>
      </c>
      <c r="T13" s="1" t="s">
        <v>71</v>
      </c>
      <c r="U13" s="1" t="s">
        <v>63</v>
      </c>
      <c r="V13" s="1" t="s">
        <v>82</v>
      </c>
      <c r="W13" s="1" t="s">
        <v>65</v>
      </c>
      <c r="X13" s="1" t="s">
        <v>65</v>
      </c>
      <c r="Y13" s="1" t="s">
        <v>65</v>
      </c>
      <c r="Z13" s="1" t="s">
        <v>65</v>
      </c>
      <c r="AA13" s="1" t="s">
        <v>65</v>
      </c>
      <c r="AB13" s="1" t="s">
        <v>71</v>
      </c>
      <c r="AC13" s="1" t="s">
        <v>63</v>
      </c>
      <c r="AD13" s="1" t="s">
        <v>63</v>
      </c>
      <c r="AE13" s="1" t="s">
        <v>71</v>
      </c>
      <c r="AF13" s="1" t="s">
        <v>63</v>
      </c>
      <c r="AG13" s="1" t="s">
        <v>66</v>
      </c>
      <c r="AH13" s="1" t="s">
        <v>66</v>
      </c>
      <c r="AI13" s="1" t="s">
        <v>66</v>
      </c>
      <c r="AJ13" s="1" t="s">
        <v>71</v>
      </c>
      <c r="AK13" s="1" t="s">
        <v>63</v>
      </c>
      <c r="AL13" s="1" t="s">
        <v>132</v>
      </c>
      <c r="AM13" s="1" t="s">
        <v>132</v>
      </c>
      <c r="AN13" s="1" t="s">
        <v>91</v>
      </c>
      <c r="AO13" s="1" t="s">
        <v>84</v>
      </c>
      <c r="AP13" s="1" t="s">
        <v>63</v>
      </c>
      <c r="AQ13" s="1" t="s">
        <v>71</v>
      </c>
      <c r="AR13" s="1" t="s">
        <v>63</v>
      </c>
      <c r="AS13" s="1" t="s">
        <v>133</v>
      </c>
      <c r="AT13" s="1" t="s">
        <v>134</v>
      </c>
      <c r="AU13" s="1" t="s">
        <v>74</v>
      </c>
      <c r="AV13" s="1" t="s">
        <v>86</v>
      </c>
      <c r="AW13" s="1" t="s">
        <v>93</v>
      </c>
      <c r="AX13" s="1" t="s">
        <v>94</v>
      </c>
    </row>
    <row r="14" spans="1:81" ht="14.25" customHeight="1" x14ac:dyDescent="0.2">
      <c r="A14" s="1">
        <v>17</v>
      </c>
      <c r="B14" s="1" t="s">
        <v>135</v>
      </c>
      <c r="C14" s="1" t="s">
        <v>79</v>
      </c>
      <c r="D14" s="6">
        <v>41439</v>
      </c>
      <c r="E14" s="6">
        <v>43077</v>
      </c>
      <c r="F14" s="6">
        <v>43081</v>
      </c>
      <c r="G14" s="8">
        <f t="shared" si="0"/>
        <v>4</v>
      </c>
      <c r="H14" s="1">
        <f t="shared" si="2"/>
        <v>4.4845995893223822</v>
      </c>
      <c r="I14" s="1" t="s">
        <v>41</v>
      </c>
      <c r="J14" s="1" t="s">
        <v>136</v>
      </c>
      <c r="K14" s="1" t="s">
        <v>116</v>
      </c>
      <c r="L14" s="1" t="s">
        <v>62</v>
      </c>
      <c r="M14" s="1" t="s">
        <v>62</v>
      </c>
      <c r="N14" s="1" t="s">
        <v>62</v>
      </c>
      <c r="O14" s="1" t="s">
        <v>62</v>
      </c>
      <c r="P14" s="1" t="s">
        <v>62</v>
      </c>
      <c r="Q14" s="1" t="s">
        <v>63</v>
      </c>
      <c r="R14" s="1" t="s">
        <v>71</v>
      </c>
      <c r="S14" s="1" t="s">
        <v>71</v>
      </c>
      <c r="T14" s="1" t="s">
        <v>71</v>
      </c>
      <c r="U14" s="1" t="s">
        <v>63</v>
      </c>
      <c r="V14" s="1" t="s">
        <v>82</v>
      </c>
      <c r="W14" s="1" t="s">
        <v>65</v>
      </c>
      <c r="X14" s="1" t="s">
        <v>65</v>
      </c>
      <c r="Y14" s="1" t="s">
        <v>65</v>
      </c>
      <c r="Z14" s="1" t="s">
        <v>65</v>
      </c>
      <c r="AA14" s="1" t="s">
        <v>65</v>
      </c>
      <c r="AB14" s="1" t="s">
        <v>71</v>
      </c>
      <c r="AC14" s="1" t="s">
        <v>63</v>
      </c>
      <c r="AD14" s="1" t="s">
        <v>71</v>
      </c>
      <c r="AE14" s="1" t="s">
        <v>71</v>
      </c>
      <c r="AF14" s="1" t="s">
        <v>71</v>
      </c>
      <c r="AG14" s="1" t="s">
        <v>67</v>
      </c>
      <c r="AH14" s="1" t="s">
        <v>66</v>
      </c>
      <c r="AI14" s="1" t="s">
        <v>67</v>
      </c>
      <c r="AJ14" s="1" t="s">
        <v>71</v>
      </c>
      <c r="AK14" s="1" t="s">
        <v>71</v>
      </c>
      <c r="AL14" s="1" t="s">
        <v>119</v>
      </c>
      <c r="AM14" s="1" t="s">
        <v>119</v>
      </c>
      <c r="AN14" s="1" t="s">
        <v>91</v>
      </c>
      <c r="AO14" s="1" t="s">
        <v>84</v>
      </c>
      <c r="AP14" s="1" t="s">
        <v>71</v>
      </c>
      <c r="AQ14" s="1" t="s">
        <v>63</v>
      </c>
      <c r="AR14" s="1" t="s">
        <v>71</v>
      </c>
      <c r="AS14" s="1" t="s">
        <v>137</v>
      </c>
      <c r="AT14" s="1" t="s">
        <v>73</v>
      </c>
      <c r="AU14" s="1" t="s">
        <v>74</v>
      </c>
      <c r="AV14" s="1" t="s">
        <v>75</v>
      </c>
      <c r="AW14" s="1" t="s">
        <v>93</v>
      </c>
      <c r="AX14" s="1" t="s">
        <v>77</v>
      </c>
    </row>
    <row r="15" spans="1:81" ht="14.25" customHeight="1" x14ac:dyDescent="0.2">
      <c r="A15" s="1">
        <v>18</v>
      </c>
      <c r="B15" s="1" t="s">
        <v>138</v>
      </c>
      <c r="C15" s="1" t="s">
        <v>79</v>
      </c>
      <c r="D15" s="6">
        <v>41219</v>
      </c>
      <c r="E15" s="6">
        <v>43126</v>
      </c>
      <c r="F15" s="6">
        <v>43129</v>
      </c>
      <c r="G15" s="8">
        <f t="shared" si="0"/>
        <v>3</v>
      </c>
      <c r="H15" s="8">
        <f t="shared" si="2"/>
        <v>5.2210814510609174</v>
      </c>
      <c r="I15" s="1" t="s">
        <v>41</v>
      </c>
      <c r="J15" s="1" t="s">
        <v>139</v>
      </c>
      <c r="K15" s="1" t="s">
        <v>61</v>
      </c>
      <c r="L15" s="1" t="s">
        <v>62</v>
      </c>
      <c r="M15" s="1" t="s">
        <v>61</v>
      </c>
      <c r="N15" s="1" t="s">
        <v>62</v>
      </c>
      <c r="O15" s="1" t="s">
        <v>61</v>
      </c>
      <c r="P15" s="1" t="s">
        <v>62</v>
      </c>
      <c r="Q15" s="1" t="s">
        <v>63</v>
      </c>
      <c r="R15" s="1" t="s">
        <v>63</v>
      </c>
      <c r="S15" s="1" t="s">
        <v>71</v>
      </c>
      <c r="T15" s="1" t="s">
        <v>63</v>
      </c>
      <c r="U15" s="1" t="s">
        <v>63</v>
      </c>
      <c r="V15" s="1" t="s">
        <v>140</v>
      </c>
      <c r="W15" s="1" t="s">
        <v>65</v>
      </c>
      <c r="X15" s="1" t="s">
        <v>140</v>
      </c>
      <c r="Y15" s="1" t="s">
        <v>65</v>
      </c>
      <c r="Z15" s="1" t="s">
        <v>140</v>
      </c>
      <c r="AA15" s="1" t="s">
        <v>65</v>
      </c>
      <c r="AB15" s="1" t="s">
        <v>63</v>
      </c>
      <c r="AC15" s="1" t="s">
        <v>63</v>
      </c>
      <c r="AD15" s="1" t="s">
        <v>63</v>
      </c>
      <c r="AE15" s="1" t="s">
        <v>63</v>
      </c>
      <c r="AF15" s="1" t="s">
        <v>63</v>
      </c>
      <c r="AG15" s="1" t="s">
        <v>67</v>
      </c>
      <c r="AH15" s="1" t="s">
        <v>66</v>
      </c>
      <c r="AI15" s="1" t="s">
        <v>67</v>
      </c>
      <c r="AJ15" s="1" t="s">
        <v>63</v>
      </c>
      <c r="AK15" s="1" t="s">
        <v>63</v>
      </c>
      <c r="AL15" s="1" t="s">
        <v>119</v>
      </c>
      <c r="AM15" s="1" t="s">
        <v>119</v>
      </c>
      <c r="AN15" s="1" t="s">
        <v>91</v>
      </c>
      <c r="AO15" s="1" t="s">
        <v>91</v>
      </c>
      <c r="AP15" s="1" t="s">
        <v>63</v>
      </c>
      <c r="AQ15" s="1" t="s">
        <v>63</v>
      </c>
      <c r="AR15" s="1" t="s">
        <v>63</v>
      </c>
      <c r="AS15" s="1"/>
      <c r="AT15" s="1" t="s">
        <v>73</v>
      </c>
      <c r="AU15" s="1" t="s">
        <v>74</v>
      </c>
      <c r="AV15" s="1" t="s">
        <v>75</v>
      </c>
      <c r="AW15" s="1" t="s">
        <v>76</v>
      </c>
      <c r="AX15" s="1" t="s">
        <v>77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ht="14.25" customHeight="1" x14ac:dyDescent="0.2">
      <c r="A16" s="1">
        <v>19</v>
      </c>
      <c r="B16" s="1" t="s">
        <v>141</v>
      </c>
      <c r="C16" s="1" t="s">
        <v>79</v>
      </c>
      <c r="D16" s="15">
        <v>41254</v>
      </c>
      <c r="E16" s="6">
        <v>43126</v>
      </c>
      <c r="F16" s="16">
        <v>43132</v>
      </c>
      <c r="G16" s="8">
        <f t="shared" si="0"/>
        <v>6</v>
      </c>
      <c r="H16" s="8">
        <f t="shared" si="2"/>
        <v>5.1252566735112932</v>
      </c>
      <c r="I16" s="1" t="s">
        <v>41</v>
      </c>
      <c r="J16" s="1" t="s">
        <v>142</v>
      </c>
      <c r="K16" s="1" t="s">
        <v>129</v>
      </c>
      <c r="L16" s="1" t="s">
        <v>62</v>
      </c>
      <c r="M16" s="1" t="s">
        <v>62</v>
      </c>
      <c r="N16" s="1" t="s">
        <v>62</v>
      </c>
      <c r="O16" s="1" t="s">
        <v>62</v>
      </c>
      <c r="P16" s="1" t="s">
        <v>62</v>
      </c>
      <c r="Q16" s="1" t="s">
        <v>63</v>
      </c>
      <c r="R16" s="1" t="s">
        <v>71</v>
      </c>
      <c r="S16" s="1" t="s">
        <v>71</v>
      </c>
      <c r="T16" s="1" t="s">
        <v>63</v>
      </c>
      <c r="U16" s="1" t="s">
        <v>71</v>
      </c>
      <c r="V16" s="1" t="s">
        <v>129</v>
      </c>
      <c r="W16" s="1" t="s">
        <v>65</v>
      </c>
      <c r="X16" s="1" t="s">
        <v>65</v>
      </c>
      <c r="Y16" s="1" t="s">
        <v>65</v>
      </c>
      <c r="Z16" s="1" t="s">
        <v>65</v>
      </c>
      <c r="AA16" s="1" t="s">
        <v>65</v>
      </c>
      <c r="AB16" s="1" t="s">
        <v>63</v>
      </c>
      <c r="AC16" s="1" t="s">
        <v>63</v>
      </c>
      <c r="AD16" s="1" t="s">
        <v>63</v>
      </c>
      <c r="AE16" s="1" t="s">
        <v>63</v>
      </c>
      <c r="AF16" s="1" t="s">
        <v>63</v>
      </c>
      <c r="AG16" s="1" t="s">
        <v>67</v>
      </c>
      <c r="AH16" s="1" t="s">
        <v>67</v>
      </c>
      <c r="AI16" s="1" t="s">
        <v>66</v>
      </c>
      <c r="AJ16" s="1" t="s">
        <v>63</v>
      </c>
      <c r="AK16" s="1" t="s">
        <v>63</v>
      </c>
      <c r="AL16" s="1" t="s">
        <v>119</v>
      </c>
      <c r="AM16" s="1" t="s">
        <v>143</v>
      </c>
      <c r="AN16" s="1" t="s">
        <v>70</v>
      </c>
      <c r="AO16" s="1" t="s">
        <v>70</v>
      </c>
      <c r="AP16" s="1" t="s">
        <v>71</v>
      </c>
      <c r="AQ16" s="1" t="s">
        <v>63</v>
      </c>
      <c r="AR16" s="1" t="s">
        <v>63</v>
      </c>
      <c r="AS16" s="1"/>
      <c r="AT16" s="1" t="s">
        <v>73</v>
      </c>
      <c r="AU16" s="1" t="s">
        <v>74</v>
      </c>
      <c r="AV16" s="1" t="s">
        <v>75</v>
      </c>
      <c r="AW16" s="1" t="s">
        <v>93</v>
      </c>
      <c r="AX16" s="1" t="s">
        <v>77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ht="14.25" customHeight="1" x14ac:dyDescent="0.2">
      <c r="A17" s="1">
        <v>20</v>
      </c>
      <c r="B17" s="1" t="s">
        <v>144</v>
      </c>
      <c r="C17" s="1" t="s">
        <v>55</v>
      </c>
      <c r="D17" s="15">
        <v>41444</v>
      </c>
      <c r="E17" s="6">
        <v>43126</v>
      </c>
      <c r="F17" s="6">
        <v>43129</v>
      </c>
      <c r="G17" s="8">
        <f t="shared" si="0"/>
        <v>3</v>
      </c>
      <c r="H17" s="8">
        <f t="shared" si="2"/>
        <v>4.6050650239561941</v>
      </c>
      <c r="I17" s="1" t="s">
        <v>41</v>
      </c>
      <c r="J17" s="1" t="s">
        <v>80</v>
      </c>
      <c r="K17" s="1" t="s">
        <v>61</v>
      </c>
      <c r="L17" s="1" t="s">
        <v>62</v>
      </c>
      <c r="M17" s="1" t="s">
        <v>62</v>
      </c>
      <c r="N17" s="1" t="s">
        <v>62</v>
      </c>
      <c r="O17" s="1" t="s">
        <v>61</v>
      </c>
      <c r="P17" s="1" t="s">
        <v>62</v>
      </c>
      <c r="Q17" s="1" t="s">
        <v>63</v>
      </c>
      <c r="R17" s="1" t="s">
        <v>63</v>
      </c>
      <c r="S17" s="1" t="s">
        <v>63</v>
      </c>
      <c r="T17" s="1" t="s">
        <v>63</v>
      </c>
      <c r="U17" s="1" t="s">
        <v>63</v>
      </c>
      <c r="V17" s="1" t="s">
        <v>140</v>
      </c>
      <c r="W17" s="1" t="s">
        <v>65</v>
      </c>
      <c r="X17" s="1" t="s">
        <v>65</v>
      </c>
      <c r="Y17" s="1" t="s">
        <v>65</v>
      </c>
      <c r="Z17" s="1" t="s">
        <v>140</v>
      </c>
      <c r="AA17" s="1" t="s">
        <v>65</v>
      </c>
      <c r="AB17" s="1" t="s">
        <v>63</v>
      </c>
      <c r="AC17" s="1" t="s">
        <v>63</v>
      </c>
      <c r="AD17" s="1" t="s">
        <v>63</v>
      </c>
      <c r="AE17" s="1" t="s">
        <v>63</v>
      </c>
      <c r="AF17" s="1" t="s">
        <v>63</v>
      </c>
      <c r="AG17" s="1" t="s">
        <v>67</v>
      </c>
      <c r="AH17" s="1" t="s">
        <v>66</v>
      </c>
      <c r="AI17" s="1" t="s">
        <v>67</v>
      </c>
      <c r="AJ17" s="1" t="s">
        <v>63</v>
      </c>
      <c r="AK17" s="1" t="s">
        <v>63</v>
      </c>
      <c r="AL17" s="1" t="s">
        <v>119</v>
      </c>
      <c r="AM17" s="1" t="s">
        <v>119</v>
      </c>
      <c r="AN17" s="1" t="s">
        <v>91</v>
      </c>
      <c r="AO17" s="1" t="s">
        <v>84</v>
      </c>
      <c r="AP17" s="1" t="s">
        <v>63</v>
      </c>
      <c r="AQ17" s="1" t="s">
        <v>63</v>
      </c>
      <c r="AR17" s="1" t="s">
        <v>63</v>
      </c>
      <c r="AS17" s="1"/>
      <c r="AT17" s="1" t="s">
        <v>73</v>
      </c>
      <c r="AU17" s="1" t="s">
        <v>74</v>
      </c>
      <c r="AV17" s="1" t="s">
        <v>75</v>
      </c>
      <c r="AW17" s="1" t="s">
        <v>76</v>
      </c>
      <c r="AX17" s="1" t="s">
        <v>94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4.25" customHeight="1" x14ac:dyDescent="0.2">
      <c r="A18" s="1">
        <v>23</v>
      </c>
      <c r="B18" s="1" t="s">
        <v>145</v>
      </c>
      <c r="C18" s="1" t="s">
        <v>79</v>
      </c>
      <c r="D18" s="17">
        <v>41406</v>
      </c>
      <c r="E18" s="6">
        <v>43126</v>
      </c>
      <c r="F18" s="6">
        <v>43129</v>
      </c>
      <c r="G18" s="8">
        <f t="shared" si="0"/>
        <v>3</v>
      </c>
      <c r="H18" s="8">
        <f t="shared" si="2"/>
        <v>4.7091033538672145</v>
      </c>
      <c r="I18" s="1" t="s">
        <v>41</v>
      </c>
      <c r="J18" s="1" t="s">
        <v>146</v>
      </c>
      <c r="K18" s="1" t="s">
        <v>61</v>
      </c>
      <c r="L18" s="1" t="s">
        <v>62</v>
      </c>
      <c r="M18" s="1" t="s">
        <v>61</v>
      </c>
      <c r="N18" s="1" t="s">
        <v>62</v>
      </c>
      <c r="O18" s="1" t="s">
        <v>61</v>
      </c>
      <c r="P18" s="1" t="s">
        <v>62</v>
      </c>
      <c r="Q18" s="1" t="s">
        <v>71</v>
      </c>
      <c r="R18" s="1" t="s">
        <v>63</v>
      </c>
      <c r="S18" s="1" t="s">
        <v>71</v>
      </c>
      <c r="T18" s="1" t="s">
        <v>71</v>
      </c>
      <c r="U18" s="1" t="s">
        <v>63</v>
      </c>
      <c r="V18" s="1" t="s">
        <v>140</v>
      </c>
      <c r="W18" s="1" t="s">
        <v>65</v>
      </c>
      <c r="X18" s="1" t="s">
        <v>140</v>
      </c>
      <c r="Y18" s="1" t="s">
        <v>65</v>
      </c>
      <c r="Z18" s="1" t="s">
        <v>140</v>
      </c>
      <c r="AA18" s="1" t="s">
        <v>65</v>
      </c>
      <c r="AB18" s="1" t="s">
        <v>63</v>
      </c>
      <c r="AC18" s="1" t="s">
        <v>71</v>
      </c>
      <c r="AD18" s="1" t="s">
        <v>63</v>
      </c>
      <c r="AE18" s="1" t="s">
        <v>71</v>
      </c>
      <c r="AF18" s="1" t="s">
        <v>63</v>
      </c>
      <c r="AG18" s="1" t="s">
        <v>67</v>
      </c>
      <c r="AH18" s="1" t="s">
        <v>67</v>
      </c>
      <c r="AI18" s="1" t="s">
        <v>66</v>
      </c>
      <c r="AJ18" s="1" t="s">
        <v>71</v>
      </c>
      <c r="AK18" s="1" t="s">
        <v>63</v>
      </c>
      <c r="AL18" s="1" t="s">
        <v>119</v>
      </c>
      <c r="AM18" s="1" t="s">
        <v>119</v>
      </c>
      <c r="AN18" s="1" t="s">
        <v>91</v>
      </c>
      <c r="AO18" s="1" t="s">
        <v>91</v>
      </c>
      <c r="AP18" s="1" t="s">
        <v>71</v>
      </c>
      <c r="AQ18" s="1" t="s">
        <v>63</v>
      </c>
      <c r="AR18" s="1" t="s">
        <v>63</v>
      </c>
      <c r="AS18" s="1"/>
      <c r="AT18" s="1" t="s">
        <v>73</v>
      </c>
      <c r="AU18" s="1" t="s">
        <v>73</v>
      </c>
      <c r="AV18" s="1" t="s">
        <v>75</v>
      </c>
      <c r="AW18" s="1" t="s">
        <v>76</v>
      </c>
      <c r="AX18" s="1" t="s">
        <v>94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4.25" customHeight="1" x14ac:dyDescent="0.2">
      <c r="A19" s="18">
        <v>24</v>
      </c>
      <c r="B19" s="1" t="s">
        <v>147</v>
      </c>
      <c r="C19" s="1" t="s">
        <v>79</v>
      </c>
      <c r="D19" s="16">
        <v>41751</v>
      </c>
      <c r="E19" s="16">
        <v>43133</v>
      </c>
      <c r="F19" s="7">
        <v>43136</v>
      </c>
      <c r="G19" s="8">
        <f t="shared" si="0"/>
        <v>3</v>
      </c>
      <c r="H19" s="8">
        <f t="shared" si="2"/>
        <v>3.783709787816564</v>
      </c>
      <c r="I19" s="1" t="s">
        <v>118</v>
      </c>
      <c r="J19" s="1" t="s">
        <v>148</v>
      </c>
      <c r="K19" s="1" t="s">
        <v>61</v>
      </c>
      <c r="L19" s="1" t="s">
        <v>62</v>
      </c>
      <c r="M19" s="1" t="s">
        <v>62</v>
      </c>
      <c r="N19" s="1" t="s">
        <v>62</v>
      </c>
      <c r="O19" s="1" t="s">
        <v>62</v>
      </c>
      <c r="P19" s="1" t="s">
        <v>62</v>
      </c>
      <c r="Q19" s="1" t="s">
        <v>63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140</v>
      </c>
      <c r="W19" s="1" t="s">
        <v>65</v>
      </c>
      <c r="X19" s="1" t="s">
        <v>65</v>
      </c>
      <c r="Y19" s="1" t="s">
        <v>149</v>
      </c>
      <c r="Z19" s="1" t="s">
        <v>65</v>
      </c>
      <c r="AA19" s="1" t="s">
        <v>65</v>
      </c>
      <c r="AB19" s="1" t="s">
        <v>71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67</v>
      </c>
      <c r="AH19" s="1" t="s">
        <v>66</v>
      </c>
      <c r="AI19" s="1" t="s">
        <v>67</v>
      </c>
      <c r="AJ19" s="1" t="s">
        <v>71</v>
      </c>
      <c r="AK19" s="1" t="s">
        <v>71</v>
      </c>
      <c r="AL19" s="1" t="s">
        <v>119</v>
      </c>
      <c r="AM19" s="1" t="s">
        <v>119</v>
      </c>
      <c r="AN19" s="1" t="s">
        <v>91</v>
      </c>
      <c r="AO19" s="1" t="s">
        <v>91</v>
      </c>
      <c r="AP19" s="1" t="s">
        <v>71</v>
      </c>
      <c r="AQ19" s="1" t="s">
        <v>71</v>
      </c>
      <c r="AR19" s="1" t="s">
        <v>71</v>
      </c>
      <c r="AS19" s="1" t="s">
        <v>85</v>
      </c>
      <c r="AT19" s="1" t="s">
        <v>73</v>
      </c>
      <c r="AU19" s="1" t="s">
        <v>74</v>
      </c>
      <c r="AV19" s="1" t="s">
        <v>86</v>
      </c>
      <c r="AW19" s="1" t="s">
        <v>93</v>
      </c>
      <c r="AX19" s="1" t="s">
        <v>94</v>
      </c>
    </row>
    <row r="20" spans="1:81" ht="14.25" customHeight="1" x14ac:dyDescent="0.2">
      <c r="A20" s="18">
        <v>26</v>
      </c>
      <c r="B20" s="1" t="s">
        <v>150</v>
      </c>
      <c r="C20" s="1" t="s">
        <v>79</v>
      </c>
      <c r="D20" s="19">
        <v>41592</v>
      </c>
      <c r="E20" s="16">
        <v>43133</v>
      </c>
      <c r="F20" s="7">
        <v>43136</v>
      </c>
      <c r="G20" s="8">
        <f t="shared" si="0"/>
        <v>3</v>
      </c>
      <c r="H20" s="8">
        <f t="shared" si="2"/>
        <v>4.2190280629705681</v>
      </c>
      <c r="I20" s="1" t="s">
        <v>118</v>
      </c>
      <c r="J20" s="1" t="s">
        <v>151</v>
      </c>
      <c r="K20" s="1" t="s">
        <v>61</v>
      </c>
      <c r="L20" s="1" t="s">
        <v>62</v>
      </c>
      <c r="M20" s="1" t="s">
        <v>62</v>
      </c>
      <c r="N20" s="1" t="s">
        <v>62</v>
      </c>
      <c r="O20" s="1" t="s">
        <v>62</v>
      </c>
      <c r="P20" s="1" t="s">
        <v>62</v>
      </c>
      <c r="Q20" s="1" t="s">
        <v>71</v>
      </c>
      <c r="R20" s="1" t="s">
        <v>63</v>
      </c>
      <c r="S20" s="1" t="s">
        <v>63</v>
      </c>
      <c r="T20" s="1" t="s">
        <v>63</v>
      </c>
      <c r="U20" s="1" t="s">
        <v>71</v>
      </c>
      <c r="V20" s="1" t="s">
        <v>140</v>
      </c>
      <c r="W20" s="1" t="s">
        <v>65</v>
      </c>
      <c r="X20" s="1" t="s">
        <v>65</v>
      </c>
      <c r="Y20" s="1" t="s">
        <v>149</v>
      </c>
      <c r="Z20" s="1" t="s">
        <v>65</v>
      </c>
      <c r="AA20" s="1" t="s">
        <v>65</v>
      </c>
      <c r="AB20" s="1" t="s">
        <v>71</v>
      </c>
      <c r="AC20" s="1" t="s">
        <v>63</v>
      </c>
      <c r="AD20" s="1" t="s">
        <v>71</v>
      </c>
      <c r="AE20" s="1" t="s">
        <v>63</v>
      </c>
      <c r="AF20" s="1" t="s">
        <v>71</v>
      </c>
      <c r="AG20" s="1" t="s">
        <v>67</v>
      </c>
      <c r="AH20" s="1" t="s">
        <v>66</v>
      </c>
      <c r="AI20" s="1" t="s">
        <v>66</v>
      </c>
      <c r="AJ20" s="1" t="s">
        <v>63</v>
      </c>
      <c r="AK20" s="1" t="s">
        <v>71</v>
      </c>
      <c r="AL20" s="1" t="s">
        <v>119</v>
      </c>
      <c r="AM20" s="1" t="s">
        <v>119</v>
      </c>
      <c r="AN20" s="1" t="s">
        <v>91</v>
      </c>
      <c r="AO20" s="1" t="s">
        <v>91</v>
      </c>
      <c r="AP20" s="1" t="s">
        <v>63</v>
      </c>
      <c r="AQ20" s="1" t="s">
        <v>71</v>
      </c>
      <c r="AR20" s="1" t="s">
        <v>71</v>
      </c>
      <c r="AS20" s="1" t="s">
        <v>72</v>
      </c>
      <c r="AT20" s="1" t="s">
        <v>73</v>
      </c>
      <c r="AU20" s="1" t="s">
        <v>74</v>
      </c>
      <c r="AV20" s="1" t="s">
        <v>75</v>
      </c>
      <c r="AW20" s="1" t="s">
        <v>76</v>
      </c>
      <c r="AX20" s="1" t="s">
        <v>94</v>
      </c>
      <c r="AZ20" s="1" t="s">
        <v>152</v>
      </c>
    </row>
    <row r="21" spans="1:81" ht="14.25" customHeight="1" x14ac:dyDescent="0.2">
      <c r="A21" s="18">
        <v>27</v>
      </c>
      <c r="B21" s="1" t="s">
        <v>153</v>
      </c>
      <c r="C21" s="1" t="s">
        <v>79</v>
      </c>
      <c r="D21" s="16">
        <v>41301</v>
      </c>
      <c r="E21" s="16">
        <v>43133</v>
      </c>
      <c r="F21" s="7">
        <v>43136</v>
      </c>
      <c r="G21" s="8">
        <f t="shared" si="0"/>
        <v>3</v>
      </c>
      <c r="H21" s="8">
        <f t="shared" si="2"/>
        <v>5.0157426420260096</v>
      </c>
      <c r="I21" s="1" t="s">
        <v>118</v>
      </c>
      <c r="J21" s="1" t="s">
        <v>154</v>
      </c>
      <c r="K21" s="1" t="s">
        <v>61</v>
      </c>
      <c r="L21" s="1" t="s">
        <v>62</v>
      </c>
      <c r="M21" s="1" t="s">
        <v>62</v>
      </c>
      <c r="N21" s="1" t="s">
        <v>62</v>
      </c>
      <c r="O21" s="1" t="s">
        <v>62</v>
      </c>
      <c r="P21" s="1" t="s">
        <v>62</v>
      </c>
      <c r="Q21" s="1" t="s">
        <v>71</v>
      </c>
      <c r="R21" s="1" t="s">
        <v>63</v>
      </c>
      <c r="S21" s="1" t="s">
        <v>71</v>
      </c>
      <c r="T21" s="1" t="s">
        <v>71</v>
      </c>
      <c r="U21" s="1" t="s">
        <v>63</v>
      </c>
      <c r="V21" s="1" t="s">
        <v>155</v>
      </c>
      <c r="W21" s="1" t="s">
        <v>65</v>
      </c>
      <c r="X21" s="1" t="s">
        <v>65</v>
      </c>
      <c r="Y21" s="1" t="s">
        <v>149</v>
      </c>
      <c r="Z21" s="1" t="s">
        <v>65</v>
      </c>
      <c r="AA21" s="1" t="s">
        <v>65</v>
      </c>
      <c r="AB21" s="1" t="s">
        <v>63</v>
      </c>
      <c r="AC21" s="1" t="s">
        <v>63</v>
      </c>
      <c r="AD21" s="1" t="s">
        <v>63</v>
      </c>
      <c r="AE21" s="1" t="s">
        <v>63</v>
      </c>
      <c r="AF21" s="1" t="s">
        <v>63</v>
      </c>
      <c r="AG21" s="1" t="s">
        <v>67</v>
      </c>
      <c r="AH21" s="1" t="s">
        <v>66</v>
      </c>
      <c r="AI21" s="1" t="s">
        <v>66</v>
      </c>
      <c r="AJ21" s="1" t="s">
        <v>63</v>
      </c>
      <c r="AK21" s="1" t="s">
        <v>63</v>
      </c>
      <c r="AL21" s="1" t="s">
        <v>156</v>
      </c>
      <c r="AM21" s="1" t="s">
        <v>129</v>
      </c>
      <c r="AN21" s="1" t="s">
        <v>84</v>
      </c>
      <c r="AO21" s="1" t="s">
        <v>91</v>
      </c>
      <c r="AP21" s="1" t="s">
        <v>63</v>
      </c>
      <c r="AQ21" s="1" t="s">
        <v>63</v>
      </c>
      <c r="AR21" s="1" t="s">
        <v>71</v>
      </c>
      <c r="AS21" s="1" t="s">
        <v>85</v>
      </c>
      <c r="AT21" s="1" t="s">
        <v>73</v>
      </c>
      <c r="AU21" s="1" t="s">
        <v>74</v>
      </c>
      <c r="AV21" s="1" t="s">
        <v>75</v>
      </c>
      <c r="AW21" s="1" t="s">
        <v>76</v>
      </c>
      <c r="AX21" s="1" t="s">
        <v>94</v>
      </c>
    </row>
    <row r="22" spans="1:81" ht="14.25" customHeight="1" x14ac:dyDescent="0.2">
      <c r="A22" s="18">
        <v>28</v>
      </c>
      <c r="B22" s="1" t="s">
        <v>157</v>
      </c>
      <c r="C22" s="1" t="s">
        <v>79</v>
      </c>
      <c r="D22" s="16">
        <v>41500</v>
      </c>
      <c r="E22" s="16">
        <v>43133</v>
      </c>
      <c r="F22" s="7">
        <v>43140</v>
      </c>
      <c r="G22" s="8">
        <f t="shared" si="0"/>
        <v>7</v>
      </c>
      <c r="H22" s="8">
        <f t="shared" si="2"/>
        <v>4.470910335386721</v>
      </c>
      <c r="I22" s="1" t="s">
        <v>118</v>
      </c>
      <c r="J22" s="1" t="s">
        <v>158</v>
      </c>
      <c r="K22" s="1" t="s">
        <v>61</v>
      </c>
      <c r="L22" s="1" t="s">
        <v>62</v>
      </c>
      <c r="M22" s="1" t="s">
        <v>62</v>
      </c>
      <c r="N22" s="1" t="s">
        <v>62</v>
      </c>
      <c r="O22" s="1" t="s">
        <v>62</v>
      </c>
      <c r="P22" s="1" t="s">
        <v>62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61</v>
      </c>
      <c r="W22" s="1" t="s">
        <v>65</v>
      </c>
      <c r="X22" s="1" t="s">
        <v>65</v>
      </c>
      <c r="Y22" s="1" t="s">
        <v>149</v>
      </c>
      <c r="Z22" s="1" t="s">
        <v>65</v>
      </c>
      <c r="AA22" s="1" t="s">
        <v>65</v>
      </c>
      <c r="AB22" s="1" t="s">
        <v>71</v>
      </c>
      <c r="AC22" s="1" t="s">
        <v>71</v>
      </c>
      <c r="AD22" s="1" t="s">
        <v>71</v>
      </c>
      <c r="AE22" s="1" t="s">
        <v>63</v>
      </c>
      <c r="AF22" s="1" t="s">
        <v>71</v>
      </c>
      <c r="AG22" s="1" t="s">
        <v>67</v>
      </c>
      <c r="AH22" s="1" t="s">
        <v>66</v>
      </c>
      <c r="AI22" s="1" t="s">
        <v>66</v>
      </c>
      <c r="AJ22" s="1" t="s">
        <v>71</v>
      </c>
      <c r="AK22" s="1" t="s">
        <v>71</v>
      </c>
      <c r="AL22" s="1" t="s">
        <v>61</v>
      </c>
      <c r="AM22" s="1" t="s">
        <v>119</v>
      </c>
      <c r="AN22" s="1" t="s">
        <v>91</v>
      </c>
      <c r="AO22" s="1" t="s">
        <v>84</v>
      </c>
      <c r="AP22" s="1" t="s">
        <v>71</v>
      </c>
      <c r="AQ22" s="1" t="s">
        <v>71</v>
      </c>
      <c r="AR22" s="1" t="s">
        <v>71</v>
      </c>
      <c r="AS22" s="1" t="s">
        <v>159</v>
      </c>
      <c r="AT22" s="1" t="s">
        <v>73</v>
      </c>
      <c r="AU22" s="1" t="s">
        <v>74</v>
      </c>
      <c r="AV22" s="1" t="s">
        <v>86</v>
      </c>
      <c r="AW22" s="1" t="s">
        <v>93</v>
      </c>
      <c r="AX22" s="1" t="s">
        <v>94</v>
      </c>
      <c r="AZ22" t="s">
        <v>160</v>
      </c>
    </row>
    <row r="23" spans="1:81" ht="14.25" customHeight="1" x14ac:dyDescent="0.2">
      <c r="A23" s="18">
        <v>29</v>
      </c>
      <c r="B23" s="1" t="s">
        <v>161</v>
      </c>
      <c r="C23" s="1" t="s">
        <v>55</v>
      </c>
      <c r="D23" s="6">
        <v>41766</v>
      </c>
      <c r="E23" s="6">
        <v>43139</v>
      </c>
      <c r="F23" s="6">
        <v>43143</v>
      </c>
      <c r="G23" s="8">
        <f t="shared" si="0"/>
        <v>4</v>
      </c>
      <c r="H23" s="8">
        <f t="shared" si="2"/>
        <v>3.7590691307323749</v>
      </c>
      <c r="I23" s="1" t="s">
        <v>118</v>
      </c>
      <c r="J23" s="1" t="s">
        <v>60</v>
      </c>
      <c r="K23" s="1" t="s">
        <v>61</v>
      </c>
      <c r="L23" s="1" t="s">
        <v>62</v>
      </c>
      <c r="M23" s="1" t="s">
        <v>62</v>
      </c>
      <c r="N23" s="1" t="s">
        <v>62</v>
      </c>
      <c r="O23" s="1" t="s">
        <v>61</v>
      </c>
      <c r="P23" s="1" t="s">
        <v>62</v>
      </c>
      <c r="Q23" s="1" t="s">
        <v>71</v>
      </c>
      <c r="R23" s="1" t="s">
        <v>71</v>
      </c>
      <c r="S23" s="1" t="s">
        <v>71</v>
      </c>
      <c r="T23" s="1" t="s">
        <v>71</v>
      </c>
      <c r="U23" s="1" t="s">
        <v>63</v>
      </c>
      <c r="V23" s="1" t="s">
        <v>140</v>
      </c>
      <c r="W23" s="1" t="s">
        <v>65</v>
      </c>
      <c r="X23" s="1" t="s">
        <v>65</v>
      </c>
      <c r="Y23" s="1" t="s">
        <v>65</v>
      </c>
      <c r="Z23" s="1" t="s">
        <v>65</v>
      </c>
      <c r="AA23" s="1" t="s">
        <v>65</v>
      </c>
      <c r="AB23" s="1" t="s">
        <v>71</v>
      </c>
      <c r="AC23" s="1" t="s">
        <v>63</v>
      </c>
      <c r="AD23" s="1" t="s">
        <v>63</v>
      </c>
      <c r="AE23" s="1" t="s">
        <v>63</v>
      </c>
      <c r="AF23" s="1" t="s">
        <v>63</v>
      </c>
      <c r="AG23" s="1" t="s">
        <v>67</v>
      </c>
      <c r="AH23" s="1" t="s">
        <v>66</v>
      </c>
      <c r="AI23" s="1" t="s">
        <v>66</v>
      </c>
      <c r="AJ23" s="1" t="s">
        <v>63</v>
      </c>
      <c r="AK23" s="1" t="s">
        <v>63</v>
      </c>
      <c r="AL23" s="1" t="s">
        <v>132</v>
      </c>
      <c r="AM23" s="1" t="s">
        <v>132</v>
      </c>
      <c r="AN23" s="1" t="s">
        <v>91</v>
      </c>
      <c r="AO23" s="1" t="s">
        <v>84</v>
      </c>
      <c r="AP23" s="1" t="s">
        <v>63</v>
      </c>
      <c r="AQ23" s="1" t="s">
        <v>63</v>
      </c>
      <c r="AR23" s="1" t="s">
        <v>71</v>
      </c>
      <c r="AS23" s="1"/>
      <c r="AT23" s="1" t="s">
        <v>126</v>
      </c>
      <c r="AU23" s="1" t="s">
        <v>74</v>
      </c>
      <c r="AV23" s="1" t="s">
        <v>75</v>
      </c>
      <c r="AW23" s="1" t="s">
        <v>93</v>
      </c>
      <c r="AX23" s="1" t="s">
        <v>77</v>
      </c>
    </row>
    <row r="24" spans="1:81" ht="14.25" customHeight="1" x14ac:dyDescent="0.2">
      <c r="A24" s="18">
        <v>30</v>
      </c>
      <c r="B24" s="1" t="s">
        <v>162</v>
      </c>
      <c r="C24" s="1" t="s">
        <v>79</v>
      </c>
      <c r="D24" s="6">
        <v>41439</v>
      </c>
      <c r="E24" s="6">
        <v>43139</v>
      </c>
      <c r="F24" s="6">
        <v>43143</v>
      </c>
      <c r="G24" s="8">
        <f t="shared" si="0"/>
        <v>4</v>
      </c>
      <c r="H24" s="8">
        <f t="shared" si="2"/>
        <v>4.6543463381245722</v>
      </c>
      <c r="I24" s="1" t="s">
        <v>118</v>
      </c>
      <c r="J24" s="1" t="s">
        <v>163</v>
      </c>
      <c r="K24" s="1" t="s">
        <v>61</v>
      </c>
      <c r="L24" s="1" t="s">
        <v>62</v>
      </c>
      <c r="M24" s="1" t="s">
        <v>62</v>
      </c>
      <c r="N24" s="1" t="s">
        <v>62</v>
      </c>
      <c r="O24" s="1" t="s">
        <v>62</v>
      </c>
      <c r="P24" s="1" t="s">
        <v>62</v>
      </c>
      <c r="Q24" s="1" t="s">
        <v>71</v>
      </c>
      <c r="R24" s="1" t="s">
        <v>63</v>
      </c>
      <c r="S24" s="1" t="s">
        <v>71</v>
      </c>
      <c r="T24" s="1" t="s">
        <v>71</v>
      </c>
      <c r="U24" s="1" t="s">
        <v>71</v>
      </c>
      <c r="V24" s="1" t="s">
        <v>164</v>
      </c>
      <c r="W24" s="1" t="s">
        <v>65</v>
      </c>
      <c r="X24" s="1" t="s">
        <v>65</v>
      </c>
      <c r="Y24" s="1" t="s">
        <v>65</v>
      </c>
      <c r="Z24" s="1" t="s">
        <v>65</v>
      </c>
      <c r="AA24" s="1" t="s">
        <v>65</v>
      </c>
      <c r="AB24" s="1" t="s">
        <v>71</v>
      </c>
      <c r="AC24" s="1" t="s">
        <v>71</v>
      </c>
      <c r="AD24" s="1" t="s">
        <v>63</v>
      </c>
      <c r="AE24" s="1" t="s">
        <v>71</v>
      </c>
      <c r="AF24" s="1" t="s">
        <v>71</v>
      </c>
      <c r="AG24" s="1" t="s">
        <v>67</v>
      </c>
      <c r="AH24" s="1" t="s">
        <v>67</v>
      </c>
      <c r="AI24" s="1" t="s">
        <v>66</v>
      </c>
      <c r="AJ24" s="1" t="s">
        <v>71</v>
      </c>
      <c r="AK24" s="1" t="s">
        <v>71</v>
      </c>
      <c r="AL24" s="1" t="s">
        <v>119</v>
      </c>
      <c r="AM24" s="1" t="s">
        <v>119</v>
      </c>
      <c r="AN24" s="1" t="s">
        <v>84</v>
      </c>
      <c r="AO24" s="1" t="s">
        <v>84</v>
      </c>
      <c r="AP24" s="1" t="s">
        <v>71</v>
      </c>
      <c r="AQ24" s="1" t="s">
        <v>71</v>
      </c>
      <c r="AR24" s="1" t="s">
        <v>63</v>
      </c>
      <c r="AS24" s="1" t="s">
        <v>165</v>
      </c>
      <c r="AT24" s="1" t="s">
        <v>73</v>
      </c>
      <c r="AU24" s="1" t="s">
        <v>74</v>
      </c>
      <c r="AV24" s="1" t="s">
        <v>86</v>
      </c>
      <c r="AW24" s="1" t="s">
        <v>76</v>
      </c>
      <c r="AX24" s="1" t="s">
        <v>94</v>
      </c>
    </row>
    <row r="25" spans="1:81" ht="14.25" customHeight="1" x14ac:dyDescent="0.2">
      <c r="A25" s="18">
        <v>31</v>
      </c>
      <c r="B25" s="1" t="s">
        <v>166</v>
      </c>
      <c r="C25" s="1" t="s">
        <v>79</v>
      </c>
      <c r="D25" s="6">
        <v>41538</v>
      </c>
      <c r="E25" s="6">
        <v>43139</v>
      </c>
      <c r="F25" s="6">
        <v>43143</v>
      </c>
      <c r="G25" s="8">
        <f t="shared" si="0"/>
        <v>4</v>
      </c>
      <c r="H25" s="8">
        <f t="shared" si="2"/>
        <v>4.3832991101984939</v>
      </c>
      <c r="I25" s="1" t="s">
        <v>118</v>
      </c>
      <c r="J25" s="1" t="s">
        <v>167</v>
      </c>
      <c r="K25" s="1" t="s">
        <v>61</v>
      </c>
      <c r="L25" s="1" t="s">
        <v>62</v>
      </c>
      <c r="M25" s="1" t="s">
        <v>61</v>
      </c>
      <c r="N25" s="1" t="s">
        <v>62</v>
      </c>
      <c r="O25" s="1" t="s">
        <v>62</v>
      </c>
      <c r="P25" s="1" t="s">
        <v>62</v>
      </c>
      <c r="Q25" s="1" t="s">
        <v>71</v>
      </c>
      <c r="R25" s="1" t="s">
        <v>71</v>
      </c>
      <c r="S25" s="1" t="s">
        <v>71</v>
      </c>
      <c r="T25" s="1" t="s">
        <v>71</v>
      </c>
      <c r="U25" s="1" t="s">
        <v>71</v>
      </c>
      <c r="V25" s="1" t="s">
        <v>140</v>
      </c>
      <c r="W25" s="1" t="s">
        <v>65</v>
      </c>
      <c r="X25" s="1" t="s">
        <v>65</v>
      </c>
      <c r="Y25" s="1" t="s">
        <v>65</v>
      </c>
      <c r="Z25" s="1" t="s">
        <v>65</v>
      </c>
      <c r="AA25" s="1" t="s">
        <v>65</v>
      </c>
      <c r="AB25" s="1" t="s">
        <v>71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67</v>
      </c>
      <c r="AH25" s="1" t="s">
        <v>67</v>
      </c>
      <c r="AI25" s="1" t="s">
        <v>66</v>
      </c>
      <c r="AJ25" s="1" t="s">
        <v>71</v>
      </c>
      <c r="AK25" s="1" t="s">
        <v>71</v>
      </c>
      <c r="AL25" s="1" t="s">
        <v>119</v>
      </c>
      <c r="AM25" s="1" t="s">
        <v>119</v>
      </c>
      <c r="AN25" s="1" t="s">
        <v>84</v>
      </c>
      <c r="AO25" s="1" t="s">
        <v>84</v>
      </c>
      <c r="AP25" s="1" t="s">
        <v>71</v>
      </c>
      <c r="AQ25" s="1" t="s">
        <v>71</v>
      </c>
      <c r="AR25" s="1" t="s">
        <v>71</v>
      </c>
      <c r="AS25" s="1"/>
      <c r="AT25" s="1" t="s">
        <v>73</v>
      </c>
      <c r="AU25" s="1" t="s">
        <v>74</v>
      </c>
      <c r="AV25" s="1" t="s">
        <v>75</v>
      </c>
      <c r="AW25" s="1" t="s">
        <v>76</v>
      </c>
      <c r="AX25" s="1" t="s">
        <v>77</v>
      </c>
    </row>
    <row r="26" spans="1:81" ht="14.25" customHeight="1" x14ac:dyDescent="0.2">
      <c r="A26" s="18">
        <v>33</v>
      </c>
      <c r="B26" s="23" t="s">
        <v>169</v>
      </c>
      <c r="C26" s="23" t="s">
        <v>55</v>
      </c>
      <c r="D26" s="25">
        <v>41612</v>
      </c>
      <c r="E26" s="25">
        <v>43147</v>
      </c>
      <c r="F26" s="25">
        <v>43153</v>
      </c>
      <c r="G26" s="27">
        <v>6</v>
      </c>
      <c r="H26" s="27">
        <v>4.2</v>
      </c>
      <c r="I26" s="23" t="s">
        <v>118</v>
      </c>
      <c r="J26" s="23" t="s">
        <v>96</v>
      </c>
      <c r="K26" s="23" t="s">
        <v>61</v>
      </c>
      <c r="L26" s="23" t="s">
        <v>62</v>
      </c>
      <c r="M26" s="23" t="s">
        <v>62</v>
      </c>
      <c r="N26" s="23" t="s">
        <v>62</v>
      </c>
      <c r="O26" s="23" t="s">
        <v>62</v>
      </c>
      <c r="P26" s="23" t="s">
        <v>62</v>
      </c>
      <c r="Q26" s="23" t="s">
        <v>63</v>
      </c>
      <c r="R26" s="23" t="s">
        <v>63</v>
      </c>
      <c r="S26" s="23" t="s">
        <v>71</v>
      </c>
      <c r="T26" s="23" t="s">
        <v>63</v>
      </c>
      <c r="U26" s="23" t="s">
        <v>71</v>
      </c>
      <c r="V26" s="23" t="s">
        <v>140</v>
      </c>
      <c r="W26" s="23" t="s">
        <v>65</v>
      </c>
      <c r="X26" s="23" t="s">
        <v>140</v>
      </c>
      <c r="Y26" s="23" t="s">
        <v>65</v>
      </c>
      <c r="Z26" s="23" t="s">
        <v>65</v>
      </c>
      <c r="AA26" s="23" t="s">
        <v>65</v>
      </c>
      <c r="AB26" s="23" t="s">
        <v>63</v>
      </c>
      <c r="AC26" s="23" t="s">
        <v>71</v>
      </c>
      <c r="AD26" s="23" t="s">
        <v>71</v>
      </c>
      <c r="AE26" s="23" t="s">
        <v>63</v>
      </c>
      <c r="AF26" s="23" t="s">
        <v>71</v>
      </c>
      <c r="AG26" s="23" t="s">
        <v>67</v>
      </c>
      <c r="AH26" s="23" t="s">
        <v>66</v>
      </c>
      <c r="AI26" s="23" t="s">
        <v>67</v>
      </c>
      <c r="AJ26" s="23" t="s">
        <v>63</v>
      </c>
      <c r="AK26" s="23" t="s">
        <v>63</v>
      </c>
      <c r="AL26" s="23" t="s">
        <v>119</v>
      </c>
      <c r="AM26" s="23" t="s">
        <v>119</v>
      </c>
      <c r="AN26" s="23" t="s">
        <v>84</v>
      </c>
      <c r="AO26" s="23" t="s">
        <v>84</v>
      </c>
      <c r="AP26" s="23" t="s">
        <v>63</v>
      </c>
      <c r="AQ26" s="23" t="s">
        <v>63</v>
      </c>
      <c r="AR26" s="23" t="s">
        <v>63</v>
      </c>
      <c r="AS26" s="31"/>
      <c r="AT26" s="23" t="s">
        <v>126</v>
      </c>
      <c r="AU26" s="23" t="s">
        <v>74</v>
      </c>
      <c r="AV26" s="23" t="s">
        <v>86</v>
      </c>
      <c r="AW26" s="23" t="s">
        <v>76</v>
      </c>
      <c r="AX26" s="23" t="s">
        <v>94</v>
      </c>
    </row>
    <row r="27" spans="1:81" x14ac:dyDescent="0.2">
      <c r="A27" s="18">
        <v>34</v>
      </c>
      <c r="B27" s="23" t="s">
        <v>177</v>
      </c>
      <c r="C27" s="23" t="s">
        <v>55</v>
      </c>
      <c r="D27" s="25">
        <v>41816</v>
      </c>
      <c r="E27" s="25">
        <v>43147</v>
      </c>
      <c r="F27" s="25">
        <v>43153</v>
      </c>
      <c r="G27" s="27">
        <v>6</v>
      </c>
      <c r="H27" s="27">
        <v>3.64</v>
      </c>
      <c r="I27" s="23" t="s">
        <v>118</v>
      </c>
      <c r="J27" s="23" t="s">
        <v>101</v>
      </c>
      <c r="K27" s="23" t="s">
        <v>61</v>
      </c>
      <c r="L27" s="23" t="s">
        <v>62</v>
      </c>
      <c r="M27" s="23" t="s">
        <v>61</v>
      </c>
      <c r="N27" s="23" t="s">
        <v>62</v>
      </c>
      <c r="O27" s="23" t="s">
        <v>61</v>
      </c>
      <c r="P27" s="23" t="s">
        <v>61</v>
      </c>
      <c r="Q27" s="23" t="s">
        <v>63</v>
      </c>
      <c r="R27" s="23" t="s">
        <v>63</v>
      </c>
      <c r="S27" s="23" t="s">
        <v>63</v>
      </c>
      <c r="T27" s="23" t="s">
        <v>63</v>
      </c>
      <c r="U27" s="23" t="s">
        <v>63</v>
      </c>
      <c r="V27" s="23" t="s">
        <v>140</v>
      </c>
      <c r="W27" s="23" t="s">
        <v>65</v>
      </c>
      <c r="X27" s="23" t="s">
        <v>140</v>
      </c>
      <c r="Y27" s="23" t="s">
        <v>65</v>
      </c>
      <c r="Z27" s="23" t="s">
        <v>140</v>
      </c>
      <c r="AA27" s="23" t="s">
        <v>65</v>
      </c>
      <c r="AB27" s="23" t="s">
        <v>63</v>
      </c>
      <c r="AC27" s="23" t="s">
        <v>63</v>
      </c>
      <c r="AD27" s="23" t="s">
        <v>63</v>
      </c>
      <c r="AE27" s="23" t="s">
        <v>63</v>
      </c>
      <c r="AF27" s="23" t="s">
        <v>63</v>
      </c>
      <c r="AG27" s="23" t="s">
        <v>67</v>
      </c>
      <c r="AH27" s="23" t="s">
        <v>66</v>
      </c>
      <c r="AI27" s="23" t="s">
        <v>67</v>
      </c>
      <c r="AJ27" s="23" t="s">
        <v>63</v>
      </c>
      <c r="AK27" s="23" t="s">
        <v>63</v>
      </c>
      <c r="AL27" s="23" t="s">
        <v>180</v>
      </c>
      <c r="AM27" s="23" t="s">
        <v>180</v>
      </c>
      <c r="AN27" s="23" t="s">
        <v>91</v>
      </c>
      <c r="AO27" s="23" t="s">
        <v>84</v>
      </c>
      <c r="AP27" s="23" t="s">
        <v>63</v>
      </c>
      <c r="AQ27" s="23" t="s">
        <v>63</v>
      </c>
      <c r="AR27" s="23" t="s">
        <v>63</v>
      </c>
      <c r="AS27" s="31"/>
      <c r="AT27" s="23" t="s">
        <v>73</v>
      </c>
      <c r="AU27" s="23" t="s">
        <v>74</v>
      </c>
      <c r="AV27" s="23" t="s">
        <v>75</v>
      </c>
      <c r="AW27" s="23" t="s">
        <v>76</v>
      </c>
      <c r="AX27" s="23" t="s">
        <v>77</v>
      </c>
    </row>
    <row r="28" spans="1:81" x14ac:dyDescent="0.2">
      <c r="A28" s="18">
        <v>35</v>
      </c>
      <c r="B28" s="23" t="s">
        <v>183</v>
      </c>
      <c r="C28" s="23" t="s">
        <v>184</v>
      </c>
      <c r="D28" s="25">
        <v>41708</v>
      </c>
      <c r="E28" s="25">
        <v>43147</v>
      </c>
      <c r="F28" s="25">
        <v>43153</v>
      </c>
      <c r="G28" s="27">
        <v>6</v>
      </c>
      <c r="H28" s="27">
        <v>3.94</v>
      </c>
      <c r="I28" s="23" t="s">
        <v>118</v>
      </c>
      <c r="J28" s="23" t="s">
        <v>111</v>
      </c>
      <c r="K28" s="23" t="s">
        <v>61</v>
      </c>
      <c r="L28" s="23" t="s">
        <v>62</v>
      </c>
      <c r="M28" s="23" t="s">
        <v>61</v>
      </c>
      <c r="N28" s="23" t="s">
        <v>61</v>
      </c>
      <c r="O28" s="23" t="s">
        <v>61</v>
      </c>
      <c r="P28" s="23" t="s">
        <v>61</v>
      </c>
      <c r="Q28" s="23" t="s">
        <v>63</v>
      </c>
      <c r="R28" s="23" t="s">
        <v>63</v>
      </c>
      <c r="S28" s="23" t="s">
        <v>71</v>
      </c>
      <c r="T28" s="23" t="s">
        <v>63</v>
      </c>
      <c r="U28" s="23" t="s">
        <v>63</v>
      </c>
      <c r="V28" s="23" t="s">
        <v>140</v>
      </c>
      <c r="W28" s="23" t="s">
        <v>65</v>
      </c>
      <c r="X28" s="23" t="s">
        <v>140</v>
      </c>
      <c r="Y28" s="23" t="s">
        <v>65</v>
      </c>
      <c r="Z28" s="23" t="s">
        <v>65</v>
      </c>
      <c r="AA28" s="23" t="s">
        <v>140</v>
      </c>
      <c r="AB28" s="23" t="s">
        <v>63</v>
      </c>
      <c r="AC28" s="23" t="s">
        <v>63</v>
      </c>
      <c r="AD28" s="23" t="s">
        <v>63</v>
      </c>
      <c r="AE28" s="23" t="s">
        <v>63</v>
      </c>
      <c r="AF28" s="23" t="s">
        <v>63</v>
      </c>
      <c r="AG28" s="23" t="s">
        <v>67</v>
      </c>
      <c r="AH28" s="23" t="s">
        <v>67</v>
      </c>
      <c r="AI28" s="23" t="s">
        <v>66</v>
      </c>
      <c r="AJ28" s="23" t="s">
        <v>63</v>
      </c>
      <c r="AK28" s="23" t="s">
        <v>63</v>
      </c>
      <c r="AL28" s="23" t="s">
        <v>119</v>
      </c>
      <c r="AM28" s="31"/>
      <c r="AN28" s="23" t="s">
        <v>91</v>
      </c>
      <c r="AO28" s="23" t="s">
        <v>84</v>
      </c>
      <c r="AP28" s="23" t="s">
        <v>71</v>
      </c>
      <c r="AQ28" s="23" t="s">
        <v>63</v>
      </c>
      <c r="AR28" s="23" t="s">
        <v>71</v>
      </c>
      <c r="AS28" s="31"/>
      <c r="AT28" s="23" t="s">
        <v>73</v>
      </c>
      <c r="AU28" s="23" t="s">
        <v>74</v>
      </c>
      <c r="AV28" s="23" t="s">
        <v>75</v>
      </c>
      <c r="AW28" s="23" t="s">
        <v>93</v>
      </c>
      <c r="AX28" s="23" t="s">
        <v>77</v>
      </c>
    </row>
    <row r="29" spans="1:81" x14ac:dyDescent="0.2">
      <c r="A29" s="18">
        <v>36</v>
      </c>
      <c r="B29" s="23" t="s">
        <v>187</v>
      </c>
      <c r="C29" s="23" t="s">
        <v>55</v>
      </c>
      <c r="D29" s="25">
        <v>41296</v>
      </c>
      <c r="E29" s="25">
        <v>43154</v>
      </c>
      <c r="F29" s="25">
        <v>43157</v>
      </c>
      <c r="G29" s="27">
        <v>3</v>
      </c>
      <c r="H29" s="27">
        <v>5.09</v>
      </c>
      <c r="I29" s="23" t="s">
        <v>118</v>
      </c>
      <c r="J29" s="23" t="s">
        <v>188</v>
      </c>
      <c r="K29" s="23" t="s">
        <v>61</v>
      </c>
      <c r="L29" s="23" t="s">
        <v>62</v>
      </c>
      <c r="M29" s="23" t="s">
        <v>62</v>
      </c>
      <c r="N29" s="23" t="s">
        <v>62</v>
      </c>
      <c r="O29" s="23" t="s">
        <v>62</v>
      </c>
      <c r="P29" s="23" t="s">
        <v>62</v>
      </c>
      <c r="Q29" s="23" t="s">
        <v>63</v>
      </c>
      <c r="R29" s="23" t="s">
        <v>63</v>
      </c>
      <c r="S29" s="23" t="s">
        <v>71</v>
      </c>
      <c r="T29" s="23" t="s">
        <v>63</v>
      </c>
      <c r="U29" s="23" t="s">
        <v>63</v>
      </c>
      <c r="V29" s="23" t="s">
        <v>140</v>
      </c>
      <c r="W29" s="23" t="s">
        <v>65</v>
      </c>
      <c r="X29" s="23" t="s">
        <v>65</v>
      </c>
      <c r="Y29" s="23" t="s">
        <v>65</v>
      </c>
      <c r="Z29" s="23" t="s">
        <v>65</v>
      </c>
      <c r="AA29" s="23" t="s">
        <v>189</v>
      </c>
      <c r="AB29" s="23" t="s">
        <v>63</v>
      </c>
      <c r="AC29" s="23" t="s">
        <v>63</v>
      </c>
      <c r="AD29" s="23" t="s">
        <v>63</v>
      </c>
      <c r="AE29" s="23" t="s">
        <v>63</v>
      </c>
      <c r="AF29" s="23" t="s">
        <v>63</v>
      </c>
      <c r="AG29" s="23" t="s">
        <v>67</v>
      </c>
      <c r="AH29" s="23" t="s">
        <v>66</v>
      </c>
      <c r="AI29" s="23" t="s">
        <v>67</v>
      </c>
      <c r="AJ29" s="23" t="s">
        <v>63</v>
      </c>
      <c r="AK29" s="23" t="s">
        <v>71</v>
      </c>
      <c r="AL29" s="23" t="s">
        <v>61</v>
      </c>
      <c r="AM29" s="23" t="s">
        <v>180</v>
      </c>
      <c r="AN29" s="23" t="s">
        <v>91</v>
      </c>
      <c r="AO29" s="23" t="s">
        <v>84</v>
      </c>
      <c r="AP29" s="23" t="s">
        <v>63</v>
      </c>
      <c r="AQ29" s="23" t="s">
        <v>63</v>
      </c>
      <c r="AR29" s="23" t="s">
        <v>71</v>
      </c>
      <c r="AS29" s="23" t="s">
        <v>190</v>
      </c>
      <c r="AT29" s="23" t="s">
        <v>191</v>
      </c>
      <c r="AU29" s="23" t="s">
        <v>74</v>
      </c>
      <c r="AV29" s="23" t="s">
        <v>86</v>
      </c>
      <c r="AW29" s="23" t="s">
        <v>76</v>
      </c>
      <c r="AX29" s="23" t="s">
        <v>94</v>
      </c>
    </row>
    <row r="30" spans="1:81" x14ac:dyDescent="0.2">
      <c r="A30" s="18">
        <v>38</v>
      </c>
      <c r="B30" s="23" t="s">
        <v>192</v>
      </c>
      <c r="C30" s="23" t="s">
        <v>55</v>
      </c>
      <c r="D30" s="25">
        <v>41251</v>
      </c>
      <c r="E30" s="25">
        <v>43154</v>
      </c>
      <c r="F30" s="25">
        <v>43157</v>
      </c>
      <c r="G30" s="27">
        <v>3</v>
      </c>
      <c r="H30" s="27">
        <v>5.21</v>
      </c>
      <c r="I30" s="23" t="s">
        <v>118</v>
      </c>
      <c r="J30" s="23" t="s">
        <v>88</v>
      </c>
      <c r="K30" s="23" t="s">
        <v>61</v>
      </c>
      <c r="L30" s="23" t="s">
        <v>62</v>
      </c>
      <c r="M30" s="23" t="s">
        <v>62</v>
      </c>
      <c r="N30" s="23" t="s">
        <v>62</v>
      </c>
      <c r="O30" s="23" t="s">
        <v>62</v>
      </c>
      <c r="P30" s="23" t="s">
        <v>62</v>
      </c>
      <c r="Q30" s="23" t="s">
        <v>71</v>
      </c>
      <c r="R30" s="23" t="s">
        <v>71</v>
      </c>
      <c r="S30" s="23" t="s">
        <v>71</v>
      </c>
      <c r="T30" s="23" t="s">
        <v>71</v>
      </c>
      <c r="U30" s="23" t="s">
        <v>71</v>
      </c>
      <c r="V30" s="23" t="s">
        <v>140</v>
      </c>
      <c r="W30" s="23" t="s">
        <v>65</v>
      </c>
      <c r="X30" s="23" t="s">
        <v>65</v>
      </c>
      <c r="Y30" s="23" t="s">
        <v>65</v>
      </c>
      <c r="Z30" s="23" t="s">
        <v>65</v>
      </c>
      <c r="AA30" s="23" t="s">
        <v>65</v>
      </c>
      <c r="AB30" s="23" t="s">
        <v>63</v>
      </c>
      <c r="AC30" s="23" t="s">
        <v>63</v>
      </c>
      <c r="AD30" s="23" t="s">
        <v>63</v>
      </c>
      <c r="AE30" s="23" t="s">
        <v>63</v>
      </c>
      <c r="AF30" s="23" t="s">
        <v>63</v>
      </c>
      <c r="AG30" s="23" t="s">
        <v>67</v>
      </c>
      <c r="AH30" s="23" t="s">
        <v>66</v>
      </c>
      <c r="AI30" s="23" t="s">
        <v>66</v>
      </c>
      <c r="AJ30" s="23" t="s">
        <v>71</v>
      </c>
      <c r="AK30" s="23" t="s">
        <v>71</v>
      </c>
      <c r="AL30" s="23" t="s">
        <v>119</v>
      </c>
      <c r="AM30" s="23" t="s">
        <v>119</v>
      </c>
      <c r="AN30" s="23" t="s">
        <v>84</v>
      </c>
      <c r="AO30" s="23" t="s">
        <v>84</v>
      </c>
      <c r="AP30" s="23" t="s">
        <v>63</v>
      </c>
      <c r="AQ30" s="23" t="s">
        <v>71</v>
      </c>
      <c r="AR30" s="23" t="s">
        <v>71</v>
      </c>
      <c r="AS30" s="23" t="s">
        <v>190</v>
      </c>
      <c r="AT30" s="23" t="s">
        <v>191</v>
      </c>
      <c r="AU30" s="23" t="s">
        <v>74</v>
      </c>
      <c r="AV30" s="23" t="s">
        <v>75</v>
      </c>
      <c r="AW30" s="23" t="s">
        <v>76</v>
      </c>
      <c r="AX30" s="23" t="s">
        <v>77</v>
      </c>
    </row>
    <row r="31" spans="1:81" x14ac:dyDescent="0.2">
      <c r="A31" s="18">
        <v>39</v>
      </c>
      <c r="B31" s="23" t="s">
        <v>193</v>
      </c>
      <c r="C31" s="23" t="s">
        <v>55</v>
      </c>
      <c r="D31" s="38">
        <v>41240</v>
      </c>
      <c r="E31" s="25">
        <v>43154</v>
      </c>
      <c r="F31" s="25">
        <v>43157</v>
      </c>
      <c r="G31" s="27">
        <v>3</v>
      </c>
      <c r="H31" s="27">
        <v>5.24</v>
      </c>
      <c r="I31" s="23" t="s">
        <v>118</v>
      </c>
      <c r="J31" s="23" t="s">
        <v>125</v>
      </c>
      <c r="K31" s="23" t="s">
        <v>61</v>
      </c>
      <c r="L31" s="23" t="s">
        <v>62</v>
      </c>
      <c r="M31" s="23" t="s">
        <v>62</v>
      </c>
      <c r="N31" s="23" t="s">
        <v>62</v>
      </c>
      <c r="O31" s="23" t="s">
        <v>62</v>
      </c>
      <c r="P31" s="23" t="s">
        <v>62</v>
      </c>
      <c r="Q31" s="23" t="s">
        <v>71</v>
      </c>
      <c r="R31" s="23" t="s">
        <v>71</v>
      </c>
      <c r="S31" s="23" t="s">
        <v>71</v>
      </c>
      <c r="T31" s="23" t="s">
        <v>71</v>
      </c>
      <c r="U31" s="23" t="s">
        <v>71</v>
      </c>
      <c r="V31" s="23" t="s">
        <v>194</v>
      </c>
      <c r="W31" s="23" t="s">
        <v>65</v>
      </c>
      <c r="X31" s="23" t="s">
        <v>65</v>
      </c>
      <c r="Y31" s="23" t="s">
        <v>65</v>
      </c>
      <c r="Z31" s="23" t="s">
        <v>65</v>
      </c>
      <c r="AA31" s="23" t="s">
        <v>65</v>
      </c>
      <c r="AB31" s="23" t="s">
        <v>71</v>
      </c>
      <c r="AC31" s="23" t="s">
        <v>71</v>
      </c>
      <c r="AD31" s="23" t="s">
        <v>71</v>
      </c>
      <c r="AE31" s="23" t="s">
        <v>71</v>
      </c>
      <c r="AF31" s="23" t="s">
        <v>71</v>
      </c>
      <c r="AG31" s="23" t="s">
        <v>67</v>
      </c>
      <c r="AH31" s="23" t="s">
        <v>66</v>
      </c>
      <c r="AI31" s="23" t="s">
        <v>66</v>
      </c>
      <c r="AJ31" s="23" t="s">
        <v>71</v>
      </c>
      <c r="AK31" s="23" t="s">
        <v>71</v>
      </c>
      <c r="AL31" s="23" t="s">
        <v>119</v>
      </c>
      <c r="AM31" s="23" t="s">
        <v>119</v>
      </c>
      <c r="AN31" s="23" t="s">
        <v>84</v>
      </c>
      <c r="AO31" s="23" t="s">
        <v>84</v>
      </c>
      <c r="AP31" s="23" t="s">
        <v>71</v>
      </c>
      <c r="AQ31" s="23" t="s">
        <v>71</v>
      </c>
      <c r="AR31" s="23" t="s">
        <v>71</v>
      </c>
      <c r="AS31" s="31"/>
      <c r="AT31" s="23" t="s">
        <v>73</v>
      </c>
      <c r="AU31" s="23" t="s">
        <v>195</v>
      </c>
      <c r="AV31" s="23" t="s">
        <v>75</v>
      </c>
      <c r="AW31" s="23" t="s">
        <v>76</v>
      </c>
      <c r="AX31" s="23" t="s">
        <v>94</v>
      </c>
    </row>
    <row r="32" spans="1:81" x14ac:dyDescent="0.2">
      <c r="A32" s="18">
        <v>40</v>
      </c>
      <c r="B32" s="23" t="s">
        <v>196</v>
      </c>
      <c r="C32" s="23" t="s">
        <v>55</v>
      </c>
      <c r="D32" s="38">
        <v>41204</v>
      </c>
      <c r="E32" s="25">
        <v>43154</v>
      </c>
      <c r="F32" s="25">
        <v>43157</v>
      </c>
      <c r="G32" s="27">
        <v>3</v>
      </c>
      <c r="H32" s="27">
        <v>5.34</v>
      </c>
      <c r="I32" s="23" t="s">
        <v>118</v>
      </c>
      <c r="J32" s="23" t="s">
        <v>197</v>
      </c>
      <c r="K32" s="23" t="s">
        <v>61</v>
      </c>
      <c r="L32" s="23" t="s">
        <v>62</v>
      </c>
      <c r="M32" s="23" t="s">
        <v>62</v>
      </c>
      <c r="N32" s="23" t="s">
        <v>62</v>
      </c>
      <c r="O32" s="23" t="s">
        <v>62</v>
      </c>
      <c r="P32" s="23" t="s">
        <v>62</v>
      </c>
      <c r="Q32" s="23" t="s">
        <v>63</v>
      </c>
      <c r="R32" s="23" t="s">
        <v>63</v>
      </c>
      <c r="S32" s="23" t="s">
        <v>71</v>
      </c>
      <c r="T32" s="23" t="s">
        <v>71</v>
      </c>
      <c r="U32" s="23" t="s">
        <v>63</v>
      </c>
      <c r="V32" s="23" t="s">
        <v>140</v>
      </c>
      <c r="W32" s="23" t="s">
        <v>65</v>
      </c>
      <c r="X32" s="23" t="s">
        <v>65</v>
      </c>
      <c r="Y32" s="23" t="s">
        <v>65</v>
      </c>
      <c r="Z32" s="23" t="s">
        <v>65</v>
      </c>
      <c r="AA32" s="23" t="s">
        <v>65</v>
      </c>
      <c r="AB32" s="23" t="s">
        <v>71</v>
      </c>
      <c r="AC32" s="23" t="s">
        <v>63</v>
      </c>
      <c r="AD32" s="23" t="s">
        <v>63</v>
      </c>
      <c r="AE32" s="23" t="s">
        <v>63</v>
      </c>
      <c r="AF32" s="23" t="s">
        <v>63</v>
      </c>
      <c r="AG32" s="23" t="s">
        <v>67</v>
      </c>
      <c r="AH32" s="23" t="s">
        <v>66</v>
      </c>
      <c r="AI32" s="23" t="s">
        <v>66</v>
      </c>
      <c r="AJ32" s="23" t="s">
        <v>71</v>
      </c>
      <c r="AK32" s="23" t="s">
        <v>71</v>
      </c>
      <c r="AL32" s="23" t="s">
        <v>119</v>
      </c>
      <c r="AM32" s="23" t="s">
        <v>119</v>
      </c>
      <c r="AN32" s="23" t="s">
        <v>84</v>
      </c>
      <c r="AO32" s="23" t="s">
        <v>84</v>
      </c>
      <c r="AP32" s="23" t="s">
        <v>63</v>
      </c>
      <c r="AQ32" s="23" t="s">
        <v>71</v>
      </c>
      <c r="AR32" s="23" t="s">
        <v>63</v>
      </c>
      <c r="AS32" s="31"/>
      <c r="AT32" s="23" t="s">
        <v>191</v>
      </c>
      <c r="AU32" s="23" t="s">
        <v>74</v>
      </c>
      <c r="AV32" s="23" t="s">
        <v>75</v>
      </c>
      <c r="AW32" s="23" t="s">
        <v>76</v>
      </c>
      <c r="AX32" s="23" t="s">
        <v>94</v>
      </c>
    </row>
    <row r="33" spans="1:81" x14ac:dyDescent="0.2">
      <c r="A33" s="18">
        <v>41</v>
      </c>
      <c r="B33" s="23" t="s">
        <v>198</v>
      </c>
      <c r="C33" s="23" t="s">
        <v>55</v>
      </c>
      <c r="D33" s="25">
        <v>41174</v>
      </c>
      <c r="E33" s="25">
        <v>43160</v>
      </c>
      <c r="F33" s="25">
        <v>43164</v>
      </c>
      <c r="G33" s="27">
        <v>4</v>
      </c>
      <c r="H33" s="27">
        <v>5.44</v>
      </c>
      <c r="I33" s="23" t="s">
        <v>41</v>
      </c>
      <c r="J33" s="23" t="s">
        <v>142</v>
      </c>
      <c r="K33" s="23" t="s">
        <v>61</v>
      </c>
      <c r="L33" s="23" t="s">
        <v>62</v>
      </c>
      <c r="M33" s="23" t="s">
        <v>62</v>
      </c>
      <c r="N33" s="23" t="s">
        <v>62</v>
      </c>
      <c r="O33" s="23" t="s">
        <v>62</v>
      </c>
      <c r="P33" s="23" t="s">
        <v>62</v>
      </c>
      <c r="Q33" s="23" t="s">
        <v>71</v>
      </c>
      <c r="R33" s="23" t="s">
        <v>63</v>
      </c>
      <c r="S33" s="23" t="s">
        <v>71</v>
      </c>
      <c r="T33" s="23" t="s">
        <v>71</v>
      </c>
      <c r="U33" s="23" t="s">
        <v>63</v>
      </c>
      <c r="V33" s="23" t="s">
        <v>140</v>
      </c>
      <c r="W33" s="23" t="s">
        <v>65</v>
      </c>
      <c r="X33" s="23" t="s">
        <v>140</v>
      </c>
      <c r="Y33" s="23" t="s">
        <v>65</v>
      </c>
      <c r="Z33" s="23" t="s">
        <v>65</v>
      </c>
      <c r="AA33" s="23" t="s">
        <v>65</v>
      </c>
      <c r="AB33" s="23" t="s">
        <v>71</v>
      </c>
      <c r="AC33" s="23" t="s">
        <v>63</v>
      </c>
      <c r="AD33" s="23" t="s">
        <v>63</v>
      </c>
      <c r="AE33" s="23" t="s">
        <v>71</v>
      </c>
      <c r="AF33" s="23" t="s">
        <v>63</v>
      </c>
      <c r="AG33" s="23" t="s">
        <v>67</v>
      </c>
      <c r="AH33" s="23" t="s">
        <v>67</v>
      </c>
      <c r="AI33" s="23" t="s">
        <v>66</v>
      </c>
      <c r="AJ33" s="23" t="s">
        <v>71</v>
      </c>
      <c r="AK33" s="23" t="s">
        <v>63</v>
      </c>
      <c r="AL33" s="23" t="s">
        <v>119</v>
      </c>
      <c r="AM33" s="23" t="s">
        <v>119</v>
      </c>
      <c r="AN33" s="23" t="s">
        <v>84</v>
      </c>
      <c r="AO33" s="23" t="s">
        <v>84</v>
      </c>
      <c r="AP33" s="23" t="s">
        <v>71</v>
      </c>
      <c r="AQ33" s="23" t="s">
        <v>63</v>
      </c>
      <c r="AR33" s="23" t="s">
        <v>63</v>
      </c>
      <c r="AS33" s="31"/>
      <c r="AT33" s="23" t="s">
        <v>73</v>
      </c>
      <c r="AU33" s="23" t="s">
        <v>74</v>
      </c>
      <c r="AV33" s="23" t="s">
        <v>75</v>
      </c>
      <c r="AW33" s="23" t="s">
        <v>76</v>
      </c>
      <c r="AX33" s="23" t="s">
        <v>77</v>
      </c>
      <c r="AZ33" s="23" t="s">
        <v>199</v>
      </c>
    </row>
    <row r="34" spans="1:81" x14ac:dyDescent="0.2">
      <c r="A34" s="18">
        <v>42</v>
      </c>
      <c r="B34" s="23" t="s">
        <v>200</v>
      </c>
      <c r="C34" s="23" t="s">
        <v>55</v>
      </c>
      <c r="D34" s="25">
        <v>40955</v>
      </c>
      <c r="E34" s="25">
        <v>43160</v>
      </c>
      <c r="F34" s="25">
        <v>43164</v>
      </c>
      <c r="G34" s="27">
        <v>4</v>
      </c>
      <c r="H34" s="27">
        <v>6.04</v>
      </c>
      <c r="I34" s="23" t="s">
        <v>41</v>
      </c>
      <c r="J34" s="23" t="s">
        <v>80</v>
      </c>
      <c r="K34" s="23" t="s">
        <v>61</v>
      </c>
      <c r="L34" s="23" t="s">
        <v>62</v>
      </c>
      <c r="M34" s="23" t="s">
        <v>62</v>
      </c>
      <c r="N34" s="23" t="s">
        <v>62</v>
      </c>
      <c r="O34" s="23" t="s">
        <v>61</v>
      </c>
      <c r="P34" s="23" t="s">
        <v>62</v>
      </c>
      <c r="Q34" s="23" t="s">
        <v>63</v>
      </c>
      <c r="R34" s="23" t="s">
        <v>63</v>
      </c>
      <c r="S34" s="23" t="s">
        <v>71</v>
      </c>
      <c r="T34" s="23" t="s">
        <v>71</v>
      </c>
      <c r="U34" s="23" t="s">
        <v>63</v>
      </c>
      <c r="V34" s="23" t="s">
        <v>201</v>
      </c>
      <c r="W34" s="23" t="s">
        <v>65</v>
      </c>
      <c r="X34" s="23" t="s">
        <v>65</v>
      </c>
      <c r="Y34" s="23" t="s">
        <v>65</v>
      </c>
      <c r="Z34" s="23" t="s">
        <v>140</v>
      </c>
      <c r="AA34" s="23" t="s">
        <v>65</v>
      </c>
      <c r="AB34" s="23" t="s">
        <v>63</v>
      </c>
      <c r="AC34" s="23" t="s">
        <v>63</v>
      </c>
      <c r="AD34" s="23" t="s">
        <v>71</v>
      </c>
      <c r="AE34" s="23" t="s">
        <v>63</v>
      </c>
      <c r="AF34" s="23" t="s">
        <v>63</v>
      </c>
      <c r="AG34" s="23" t="s">
        <v>67</v>
      </c>
      <c r="AH34" s="23" t="s">
        <v>66</v>
      </c>
      <c r="AI34" s="23" t="s">
        <v>67</v>
      </c>
      <c r="AJ34" s="23" t="s">
        <v>71</v>
      </c>
      <c r="AK34" s="23" t="s">
        <v>63</v>
      </c>
      <c r="AL34" s="23" t="s">
        <v>119</v>
      </c>
      <c r="AM34" s="23" t="s">
        <v>119</v>
      </c>
      <c r="AN34" s="23" t="s">
        <v>84</v>
      </c>
      <c r="AO34" s="23" t="s">
        <v>84</v>
      </c>
      <c r="AP34" s="23" t="s">
        <v>71</v>
      </c>
      <c r="AQ34" s="23" t="s">
        <v>63</v>
      </c>
      <c r="AR34" s="23" t="s">
        <v>63</v>
      </c>
      <c r="AS34" s="31"/>
      <c r="AT34" s="23" t="s">
        <v>73</v>
      </c>
      <c r="AU34" s="23" t="s">
        <v>74</v>
      </c>
      <c r="AV34" s="23" t="s">
        <v>86</v>
      </c>
      <c r="AW34" s="23" t="s">
        <v>76</v>
      </c>
      <c r="AX34" s="23" t="s">
        <v>77</v>
      </c>
      <c r="AZ34" s="23" t="s">
        <v>202</v>
      </c>
    </row>
    <row r="35" spans="1:81" x14ac:dyDescent="0.2">
      <c r="A35" s="18">
        <v>43</v>
      </c>
      <c r="B35" s="23" t="s">
        <v>203</v>
      </c>
      <c r="C35" s="23" t="s">
        <v>79</v>
      </c>
      <c r="D35" s="25">
        <v>41162</v>
      </c>
      <c r="E35" s="25">
        <v>43160</v>
      </c>
      <c r="F35" s="25">
        <v>43164</v>
      </c>
      <c r="G35" s="27">
        <v>4</v>
      </c>
      <c r="H35" s="27">
        <v>5.47</v>
      </c>
      <c r="I35" s="23" t="s">
        <v>41</v>
      </c>
      <c r="J35" s="23" t="s">
        <v>204</v>
      </c>
      <c r="K35" s="23" t="s">
        <v>61</v>
      </c>
      <c r="L35" s="23" t="s">
        <v>62</v>
      </c>
      <c r="M35" s="23" t="s">
        <v>62</v>
      </c>
      <c r="N35" s="23" t="s">
        <v>62</v>
      </c>
      <c r="O35" s="23" t="s">
        <v>62</v>
      </c>
      <c r="P35" s="23" t="s">
        <v>62</v>
      </c>
      <c r="Q35" s="23" t="s">
        <v>71</v>
      </c>
      <c r="R35" s="23" t="s">
        <v>63</v>
      </c>
      <c r="S35" s="23" t="s">
        <v>71</v>
      </c>
      <c r="T35" s="23" t="s">
        <v>63</v>
      </c>
      <c r="U35" s="23" t="s">
        <v>63</v>
      </c>
      <c r="V35" s="23" t="s">
        <v>140</v>
      </c>
      <c r="W35" s="23" t="s">
        <v>65</v>
      </c>
      <c r="X35" s="23" t="s">
        <v>65</v>
      </c>
      <c r="Y35" s="23" t="s">
        <v>65</v>
      </c>
      <c r="Z35" s="23" t="s">
        <v>65</v>
      </c>
      <c r="AA35" s="23" t="s">
        <v>65</v>
      </c>
      <c r="AB35" s="23" t="s">
        <v>71</v>
      </c>
      <c r="AC35" s="23" t="s">
        <v>63</v>
      </c>
      <c r="AD35" s="23" t="s">
        <v>63</v>
      </c>
      <c r="AE35" s="23" t="s">
        <v>63</v>
      </c>
      <c r="AF35" s="23" t="s">
        <v>63</v>
      </c>
      <c r="AG35" s="23" t="s">
        <v>67</v>
      </c>
      <c r="AH35" s="23" t="s">
        <v>67</v>
      </c>
      <c r="AI35" s="23" t="s">
        <v>66</v>
      </c>
      <c r="AJ35" s="23" t="s">
        <v>63</v>
      </c>
      <c r="AK35" s="23" t="s">
        <v>63</v>
      </c>
      <c r="AL35" s="23" t="s">
        <v>119</v>
      </c>
      <c r="AM35" s="23" t="s">
        <v>119</v>
      </c>
      <c r="AN35" s="23" t="s">
        <v>84</v>
      </c>
      <c r="AO35" s="23" t="s">
        <v>84</v>
      </c>
      <c r="AP35" s="23" t="s">
        <v>63</v>
      </c>
      <c r="AQ35" s="23" t="s">
        <v>71</v>
      </c>
      <c r="AR35" s="23" t="s">
        <v>63</v>
      </c>
      <c r="AS35" s="31"/>
      <c r="AT35" s="23" t="s">
        <v>73</v>
      </c>
      <c r="AU35" s="23" t="s">
        <v>74</v>
      </c>
      <c r="AV35" s="23" t="s">
        <v>75</v>
      </c>
      <c r="AW35" s="23" t="s">
        <v>76</v>
      </c>
      <c r="AX35" s="23" t="s">
        <v>94</v>
      </c>
      <c r="AZ35" s="23" t="s">
        <v>206</v>
      </c>
    </row>
    <row r="36" spans="1:81" x14ac:dyDescent="0.2">
      <c r="A36" s="18">
        <v>44</v>
      </c>
      <c r="B36" s="23" t="s">
        <v>207</v>
      </c>
      <c r="C36" s="23" t="s">
        <v>79</v>
      </c>
      <c r="D36" s="25">
        <v>41054</v>
      </c>
      <c r="E36" s="25">
        <v>43160</v>
      </c>
      <c r="F36" s="25">
        <v>43164</v>
      </c>
      <c r="G36" s="27">
        <v>4</v>
      </c>
      <c r="H36" s="27">
        <v>5.77</v>
      </c>
      <c r="I36" s="23" t="s">
        <v>41</v>
      </c>
      <c r="J36" s="23" t="s">
        <v>136</v>
      </c>
      <c r="K36" s="23" t="s">
        <v>61</v>
      </c>
      <c r="L36" s="23" t="s">
        <v>62</v>
      </c>
      <c r="M36" s="23" t="s">
        <v>61</v>
      </c>
      <c r="N36" s="23" t="s">
        <v>62</v>
      </c>
      <c r="O36" s="23" t="s">
        <v>61</v>
      </c>
      <c r="P36" s="23" t="s">
        <v>62</v>
      </c>
      <c r="Q36" s="23" t="s">
        <v>71</v>
      </c>
      <c r="R36" s="23" t="s">
        <v>63</v>
      </c>
      <c r="S36" s="23" t="s">
        <v>71</v>
      </c>
      <c r="T36" s="23" t="s">
        <v>71</v>
      </c>
      <c r="U36" s="23" t="s">
        <v>63</v>
      </c>
      <c r="V36" s="23" t="s">
        <v>140</v>
      </c>
      <c r="W36" s="23" t="s">
        <v>65</v>
      </c>
      <c r="X36" s="23" t="s">
        <v>140</v>
      </c>
      <c r="Y36" s="23" t="s">
        <v>65</v>
      </c>
      <c r="Z36" s="23" t="s">
        <v>140</v>
      </c>
      <c r="AA36" s="23" t="s">
        <v>65</v>
      </c>
      <c r="AB36" s="23" t="s">
        <v>63</v>
      </c>
      <c r="AC36" s="23" t="s">
        <v>71</v>
      </c>
      <c r="AD36" s="23" t="s">
        <v>63</v>
      </c>
      <c r="AE36" s="23" t="s">
        <v>63</v>
      </c>
      <c r="AF36" s="23" t="s">
        <v>63</v>
      </c>
      <c r="AG36" s="23" t="s">
        <v>67</v>
      </c>
      <c r="AH36" s="23" t="s">
        <v>66</v>
      </c>
      <c r="AI36" s="23" t="s">
        <v>67</v>
      </c>
      <c r="AJ36" s="23" t="s">
        <v>71</v>
      </c>
      <c r="AK36" s="23" t="s">
        <v>63</v>
      </c>
      <c r="AL36" s="23" t="s">
        <v>119</v>
      </c>
      <c r="AM36" s="23" t="s">
        <v>119</v>
      </c>
      <c r="AN36" s="23" t="s">
        <v>91</v>
      </c>
      <c r="AO36" s="23" t="s">
        <v>84</v>
      </c>
      <c r="AP36" s="23" t="s">
        <v>71</v>
      </c>
      <c r="AQ36" s="23" t="s">
        <v>63</v>
      </c>
      <c r="AR36" s="23" t="s">
        <v>63</v>
      </c>
      <c r="AS36" s="31"/>
      <c r="AT36" s="23" t="s">
        <v>73</v>
      </c>
      <c r="AU36" s="23" t="s">
        <v>74</v>
      </c>
      <c r="AV36" s="23" t="s">
        <v>86</v>
      </c>
      <c r="AW36" s="23" t="s">
        <v>93</v>
      </c>
      <c r="AX36" s="23" t="s">
        <v>77</v>
      </c>
      <c r="AZ36" s="23" t="s">
        <v>208</v>
      </c>
    </row>
    <row r="37" spans="1:81" x14ac:dyDescent="0.2">
      <c r="A37" s="18">
        <v>45</v>
      </c>
      <c r="B37" s="23" t="s">
        <v>209</v>
      </c>
      <c r="C37" s="23" t="s">
        <v>79</v>
      </c>
      <c r="D37" s="25">
        <v>41046</v>
      </c>
      <c r="E37" s="25">
        <v>43160</v>
      </c>
      <c r="F37" s="25">
        <v>43164</v>
      </c>
      <c r="G37" s="27">
        <v>4</v>
      </c>
      <c r="H37" s="27">
        <v>5.79</v>
      </c>
      <c r="I37" s="23" t="s">
        <v>41</v>
      </c>
      <c r="J37" s="23" t="s">
        <v>139</v>
      </c>
      <c r="K37" s="23" t="s">
        <v>210</v>
      </c>
      <c r="L37" s="23" t="s">
        <v>62</v>
      </c>
      <c r="M37" s="23" t="s">
        <v>62</v>
      </c>
      <c r="N37" s="23" t="s">
        <v>62</v>
      </c>
      <c r="O37" s="23" t="s">
        <v>61</v>
      </c>
      <c r="P37" s="23" t="s">
        <v>62</v>
      </c>
      <c r="Q37" s="23" t="s">
        <v>63</v>
      </c>
      <c r="R37" s="23" t="s">
        <v>63</v>
      </c>
      <c r="S37" s="23" t="s">
        <v>63</v>
      </c>
      <c r="T37" s="23" t="s">
        <v>63</v>
      </c>
      <c r="U37" s="23" t="s">
        <v>63</v>
      </c>
      <c r="V37" s="23" t="s">
        <v>211</v>
      </c>
      <c r="W37" s="23" t="s">
        <v>65</v>
      </c>
      <c r="X37" s="23" t="s">
        <v>65</v>
      </c>
      <c r="Y37" s="23" t="s">
        <v>65</v>
      </c>
      <c r="Z37" s="23" t="s">
        <v>140</v>
      </c>
      <c r="AA37" s="23" t="s">
        <v>65</v>
      </c>
      <c r="AB37" s="23" t="s">
        <v>63</v>
      </c>
      <c r="AC37" s="23" t="s">
        <v>63</v>
      </c>
      <c r="AD37" s="23" t="s">
        <v>63</v>
      </c>
      <c r="AE37" s="23" t="s">
        <v>63</v>
      </c>
      <c r="AF37" s="23" t="s">
        <v>63</v>
      </c>
      <c r="AG37" s="23" t="s">
        <v>67</v>
      </c>
      <c r="AH37" s="23" t="s">
        <v>66</v>
      </c>
      <c r="AI37" s="23" t="s">
        <v>67</v>
      </c>
      <c r="AJ37" s="23" t="s">
        <v>63</v>
      </c>
      <c r="AK37" s="23" t="s">
        <v>63</v>
      </c>
      <c r="AL37" s="23" t="s">
        <v>119</v>
      </c>
      <c r="AM37" s="23" t="s">
        <v>119</v>
      </c>
      <c r="AN37" s="23" t="s">
        <v>91</v>
      </c>
      <c r="AO37" s="23" t="s">
        <v>84</v>
      </c>
      <c r="AP37" s="23" t="s">
        <v>71</v>
      </c>
      <c r="AQ37" s="23" t="s">
        <v>63</v>
      </c>
      <c r="AR37" s="23" t="s">
        <v>71</v>
      </c>
      <c r="AS37" s="31"/>
      <c r="AT37" s="23" t="s">
        <v>73</v>
      </c>
      <c r="AU37" s="23" t="s">
        <v>74</v>
      </c>
      <c r="AV37" s="23" t="s">
        <v>75</v>
      </c>
      <c r="AW37" s="23" t="s">
        <v>76</v>
      </c>
      <c r="AX37" s="23" t="s">
        <v>77</v>
      </c>
      <c r="AZ37" s="23" t="s">
        <v>212</v>
      </c>
    </row>
    <row r="38" spans="1:81" x14ac:dyDescent="0.2">
      <c r="A38" s="27">
        <v>50</v>
      </c>
      <c r="B38" s="23" t="s">
        <v>213</v>
      </c>
      <c r="C38" s="23" t="s">
        <v>79</v>
      </c>
      <c r="D38" s="38">
        <v>41196</v>
      </c>
      <c r="E38" s="25">
        <v>43199</v>
      </c>
      <c r="F38" s="25">
        <v>43202</v>
      </c>
      <c r="G38" s="27">
        <v>3</v>
      </c>
      <c r="H38" s="27">
        <v>5.49</v>
      </c>
      <c r="I38" s="23" t="s">
        <v>41</v>
      </c>
      <c r="J38" s="23" t="s">
        <v>146</v>
      </c>
      <c r="K38" s="23" t="s">
        <v>116</v>
      </c>
      <c r="L38" s="23" t="s">
        <v>62</v>
      </c>
      <c r="M38" s="23" t="s">
        <v>116</v>
      </c>
      <c r="N38" s="23" t="s">
        <v>62</v>
      </c>
      <c r="O38" s="23" t="s">
        <v>61</v>
      </c>
      <c r="P38" s="23" t="s">
        <v>62</v>
      </c>
      <c r="Q38" s="23" t="s">
        <v>63</v>
      </c>
      <c r="R38" s="23" t="s">
        <v>63</v>
      </c>
      <c r="S38" s="23" t="s">
        <v>71</v>
      </c>
      <c r="T38" s="23" t="s">
        <v>63</v>
      </c>
      <c r="U38" s="23" t="s">
        <v>63</v>
      </c>
      <c r="V38" s="23" t="s">
        <v>140</v>
      </c>
      <c r="W38" s="23" t="s">
        <v>65</v>
      </c>
      <c r="X38" s="23" t="s">
        <v>65</v>
      </c>
      <c r="Y38" s="23" t="s">
        <v>65</v>
      </c>
      <c r="Z38" s="23" t="s">
        <v>65</v>
      </c>
      <c r="AA38" s="23" t="s">
        <v>140</v>
      </c>
      <c r="AB38" s="23" t="s">
        <v>63</v>
      </c>
      <c r="AC38" s="23" t="s">
        <v>63</v>
      </c>
      <c r="AD38" s="23" t="s">
        <v>71</v>
      </c>
      <c r="AE38" s="23" t="s">
        <v>63</v>
      </c>
      <c r="AF38" s="23" t="s">
        <v>63</v>
      </c>
      <c r="AG38" s="23" t="s">
        <v>67</v>
      </c>
      <c r="AH38" s="23" t="s">
        <v>66</v>
      </c>
      <c r="AI38" s="23" t="s">
        <v>66</v>
      </c>
      <c r="AJ38" s="23" t="s">
        <v>71</v>
      </c>
      <c r="AK38" s="23" t="s">
        <v>63</v>
      </c>
      <c r="AL38" s="23" t="s">
        <v>119</v>
      </c>
      <c r="AM38" s="23" t="s">
        <v>119</v>
      </c>
      <c r="AN38" s="23" t="s">
        <v>84</v>
      </c>
      <c r="AO38" s="23" t="s">
        <v>84</v>
      </c>
      <c r="AP38" s="23" t="s">
        <v>71</v>
      </c>
      <c r="AQ38" s="23" t="s">
        <v>71</v>
      </c>
      <c r="AR38" s="23" t="s">
        <v>63</v>
      </c>
      <c r="AS38" s="23" t="s">
        <v>214</v>
      </c>
      <c r="AT38" s="23" t="s">
        <v>73</v>
      </c>
      <c r="AU38" s="23" t="s">
        <v>74</v>
      </c>
      <c r="AV38" s="23" t="s">
        <v>215</v>
      </c>
      <c r="AW38" s="23" t="s">
        <v>76</v>
      </c>
      <c r="AX38" s="23" t="s">
        <v>77</v>
      </c>
      <c r="AY38" s="31"/>
      <c r="AZ38" s="74" t="s">
        <v>216</v>
      </c>
      <c r="BA38" s="74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</row>
    <row r="39" spans="1:81" x14ac:dyDescent="0.2">
      <c r="A39" s="27">
        <v>51</v>
      </c>
      <c r="B39" s="23" t="s">
        <v>217</v>
      </c>
      <c r="C39" s="23" t="s">
        <v>79</v>
      </c>
      <c r="D39" s="25">
        <v>41329</v>
      </c>
      <c r="E39" s="25">
        <v>43199</v>
      </c>
      <c r="F39" s="25">
        <v>43202</v>
      </c>
      <c r="G39" s="27">
        <v>3</v>
      </c>
      <c r="H39" s="27">
        <v>5.12</v>
      </c>
      <c r="I39" s="23" t="s">
        <v>41</v>
      </c>
      <c r="J39" s="23" t="s">
        <v>148</v>
      </c>
      <c r="K39" s="23" t="s">
        <v>140</v>
      </c>
      <c r="L39" s="23" t="s">
        <v>62</v>
      </c>
      <c r="M39" s="23" t="s">
        <v>140</v>
      </c>
      <c r="N39" s="23" t="s">
        <v>62</v>
      </c>
      <c r="O39" s="23" t="s">
        <v>61</v>
      </c>
      <c r="P39" s="23" t="s">
        <v>62</v>
      </c>
      <c r="Q39" s="23" t="s">
        <v>63</v>
      </c>
      <c r="R39" s="23" t="s">
        <v>63</v>
      </c>
      <c r="S39" s="23" t="s">
        <v>71</v>
      </c>
      <c r="T39" s="23" t="s">
        <v>71</v>
      </c>
      <c r="U39" s="23" t="s">
        <v>63</v>
      </c>
      <c r="V39" s="23" t="s">
        <v>129</v>
      </c>
      <c r="W39" s="23" t="s">
        <v>65</v>
      </c>
      <c r="X39" s="23" t="s">
        <v>129</v>
      </c>
      <c r="Y39" s="23" t="s">
        <v>65</v>
      </c>
      <c r="Z39" s="23" t="s">
        <v>140</v>
      </c>
      <c r="AA39" s="23" t="s">
        <v>65</v>
      </c>
      <c r="AB39" s="23" t="s">
        <v>63</v>
      </c>
      <c r="AC39" s="23" t="s">
        <v>63</v>
      </c>
      <c r="AD39" s="23" t="s">
        <v>63</v>
      </c>
      <c r="AE39" s="23" t="s">
        <v>63</v>
      </c>
      <c r="AF39" s="23" t="s">
        <v>63</v>
      </c>
      <c r="AG39" s="23" t="s">
        <v>67</v>
      </c>
      <c r="AH39" s="23" t="s">
        <v>66</v>
      </c>
      <c r="AI39" s="23" t="s">
        <v>67</v>
      </c>
      <c r="AJ39" s="23" t="s">
        <v>63</v>
      </c>
      <c r="AK39" s="23" t="s">
        <v>63</v>
      </c>
      <c r="AL39" s="23" t="s">
        <v>119</v>
      </c>
      <c r="AM39" s="23" t="s">
        <v>119</v>
      </c>
      <c r="AN39" s="23" t="s">
        <v>84</v>
      </c>
      <c r="AO39" s="23" t="s">
        <v>84</v>
      </c>
      <c r="AP39" s="23" t="s">
        <v>71</v>
      </c>
      <c r="AQ39" s="23" t="s">
        <v>63</v>
      </c>
      <c r="AR39" s="23" t="s">
        <v>63</v>
      </c>
      <c r="AS39" s="23" t="s">
        <v>218</v>
      </c>
      <c r="AT39" s="23" t="s">
        <v>73</v>
      </c>
      <c r="AU39" s="23" t="s">
        <v>74</v>
      </c>
      <c r="AV39" s="23" t="s">
        <v>86</v>
      </c>
      <c r="AW39" s="23" t="s">
        <v>76</v>
      </c>
      <c r="AX39" s="74" t="s">
        <v>94</v>
      </c>
      <c r="AY39" s="74"/>
      <c r="AZ39" s="74" t="s">
        <v>219</v>
      </c>
      <c r="BA39" s="74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</row>
    <row r="40" spans="1:81" x14ac:dyDescent="0.2">
      <c r="A40" s="27">
        <v>52</v>
      </c>
      <c r="B40" s="23" t="s">
        <v>220</v>
      </c>
      <c r="C40" s="23" t="s">
        <v>55</v>
      </c>
      <c r="D40" s="25">
        <v>41346</v>
      </c>
      <c r="E40" s="25">
        <v>43199</v>
      </c>
      <c r="F40" s="25">
        <v>43202</v>
      </c>
      <c r="G40" s="27">
        <v>3</v>
      </c>
      <c r="H40" s="27">
        <v>5.08</v>
      </c>
      <c r="I40" s="23" t="s">
        <v>41</v>
      </c>
      <c r="J40" s="23" t="s">
        <v>151</v>
      </c>
      <c r="K40" s="23" t="s">
        <v>61</v>
      </c>
      <c r="L40" s="23" t="s">
        <v>62</v>
      </c>
      <c r="M40" s="23" t="s">
        <v>61</v>
      </c>
      <c r="N40" s="23" t="s">
        <v>62</v>
      </c>
      <c r="O40" s="23" t="s">
        <v>61</v>
      </c>
      <c r="P40" s="23" t="s">
        <v>62</v>
      </c>
      <c r="Q40" s="23" t="s">
        <v>63</v>
      </c>
      <c r="R40" s="23" t="s">
        <v>63</v>
      </c>
      <c r="S40" s="23" t="s">
        <v>71</v>
      </c>
      <c r="T40" s="23" t="s">
        <v>71</v>
      </c>
      <c r="U40" s="23" t="s">
        <v>63</v>
      </c>
      <c r="V40" s="23" t="s">
        <v>119</v>
      </c>
      <c r="W40" s="23" t="s">
        <v>65</v>
      </c>
      <c r="X40" s="23" t="s">
        <v>119</v>
      </c>
      <c r="Y40" s="23" t="s">
        <v>65</v>
      </c>
      <c r="Z40" s="23" t="s">
        <v>140</v>
      </c>
      <c r="AA40" s="23" t="s">
        <v>65</v>
      </c>
      <c r="AB40" s="23" t="s">
        <v>71</v>
      </c>
      <c r="AC40" s="23" t="s">
        <v>63</v>
      </c>
      <c r="AD40" s="23" t="s">
        <v>63</v>
      </c>
      <c r="AE40" s="23" t="s">
        <v>63</v>
      </c>
      <c r="AF40" s="23" t="s">
        <v>63</v>
      </c>
      <c r="AG40" s="23" t="s">
        <v>67</v>
      </c>
      <c r="AH40" s="23" t="s">
        <v>67</v>
      </c>
      <c r="AI40" s="23" t="s">
        <v>67</v>
      </c>
      <c r="AJ40" s="23" t="s">
        <v>63</v>
      </c>
      <c r="AK40" s="23" t="s">
        <v>63</v>
      </c>
      <c r="AL40" s="23" t="s">
        <v>119</v>
      </c>
      <c r="AM40" s="23" t="s">
        <v>119</v>
      </c>
      <c r="AN40" s="23" t="s">
        <v>84</v>
      </c>
      <c r="AO40" s="23" t="s">
        <v>84</v>
      </c>
      <c r="AP40" s="23" t="s">
        <v>71</v>
      </c>
      <c r="AQ40" s="23" t="s">
        <v>63</v>
      </c>
      <c r="AR40" s="23" t="s">
        <v>63</v>
      </c>
      <c r="AS40" s="23" t="s">
        <v>222</v>
      </c>
      <c r="AT40" s="23" t="s">
        <v>73</v>
      </c>
      <c r="AU40" s="23" t="s">
        <v>74</v>
      </c>
      <c r="AV40" s="23" t="s">
        <v>86</v>
      </c>
      <c r="AW40" s="23" t="s">
        <v>76</v>
      </c>
      <c r="AX40" s="74" t="s">
        <v>94</v>
      </c>
      <c r="AY40" s="74"/>
      <c r="AZ40" s="23" t="s">
        <v>223</v>
      </c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</row>
    <row r="41" spans="1:81" x14ac:dyDescent="0.2">
      <c r="A41" s="27">
        <v>53</v>
      </c>
      <c r="B41" s="23" t="s">
        <v>224</v>
      </c>
      <c r="C41" s="23" t="s">
        <v>55</v>
      </c>
      <c r="D41" s="25">
        <v>41446</v>
      </c>
      <c r="E41" s="25">
        <v>43199</v>
      </c>
      <c r="F41" s="25">
        <v>43208</v>
      </c>
      <c r="G41" s="27">
        <v>9</v>
      </c>
      <c r="H41" s="27">
        <v>4.8</v>
      </c>
      <c r="I41" s="23" t="s">
        <v>41</v>
      </c>
      <c r="J41" s="23" t="s">
        <v>197</v>
      </c>
      <c r="K41" s="23" t="s">
        <v>61</v>
      </c>
      <c r="L41" s="23" t="s">
        <v>62</v>
      </c>
      <c r="M41" s="23" t="s">
        <v>62</v>
      </c>
      <c r="N41" s="23" t="s">
        <v>62</v>
      </c>
      <c r="O41" s="23" t="s">
        <v>61</v>
      </c>
      <c r="P41" s="23" t="s">
        <v>62</v>
      </c>
      <c r="Q41" s="23" t="s">
        <v>71</v>
      </c>
      <c r="R41" s="23" t="s">
        <v>71</v>
      </c>
      <c r="S41" s="23" t="s">
        <v>71</v>
      </c>
      <c r="T41" s="23" t="s">
        <v>71</v>
      </c>
      <c r="U41" s="23" t="s">
        <v>71</v>
      </c>
      <c r="V41" s="23" t="s">
        <v>61</v>
      </c>
      <c r="W41" s="23" t="s">
        <v>65</v>
      </c>
      <c r="X41" s="23" t="s">
        <v>65</v>
      </c>
      <c r="Y41" s="23" t="s">
        <v>65</v>
      </c>
      <c r="Z41" s="23" t="s">
        <v>140</v>
      </c>
      <c r="AA41" s="23" t="s">
        <v>65</v>
      </c>
      <c r="AB41" s="23" t="s">
        <v>71</v>
      </c>
      <c r="AC41" s="23" t="s">
        <v>71</v>
      </c>
      <c r="AD41" s="23" t="s">
        <v>71</v>
      </c>
      <c r="AE41" s="23" t="s">
        <v>71</v>
      </c>
      <c r="AF41" s="23" t="s">
        <v>71</v>
      </c>
      <c r="AG41" s="23" t="s">
        <v>67</v>
      </c>
      <c r="AH41" s="23" t="s">
        <v>66</v>
      </c>
      <c r="AI41" s="23" t="s">
        <v>67</v>
      </c>
      <c r="AJ41" s="23" t="s">
        <v>71</v>
      </c>
      <c r="AK41" s="23" t="s">
        <v>71</v>
      </c>
      <c r="AL41" s="23" t="s">
        <v>119</v>
      </c>
      <c r="AM41" s="23" t="s">
        <v>119</v>
      </c>
      <c r="AN41" s="23" t="s">
        <v>91</v>
      </c>
      <c r="AO41" s="23" t="s">
        <v>84</v>
      </c>
      <c r="AP41" s="23" t="s">
        <v>71</v>
      </c>
      <c r="AQ41" s="23" t="s">
        <v>71</v>
      </c>
      <c r="AR41" s="23" t="s">
        <v>71</v>
      </c>
      <c r="AS41" s="23" t="s">
        <v>85</v>
      </c>
      <c r="AT41" s="23" t="s">
        <v>225</v>
      </c>
      <c r="AU41" s="23" t="s">
        <v>74</v>
      </c>
      <c r="AV41" s="23" t="s">
        <v>86</v>
      </c>
      <c r="AW41" s="23" t="s">
        <v>93</v>
      </c>
      <c r="AX41" s="23" t="s">
        <v>94</v>
      </c>
      <c r="AY41" s="31"/>
      <c r="AZ41" s="23" t="s">
        <v>226</v>
      </c>
      <c r="BA41" s="74" t="s">
        <v>227</v>
      </c>
      <c r="BB41" s="74"/>
      <c r="BC41" s="74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</row>
    <row r="42" spans="1:81" x14ac:dyDescent="0.2">
      <c r="A42" s="27">
        <v>54</v>
      </c>
      <c r="B42" s="23" t="s">
        <v>228</v>
      </c>
      <c r="C42" s="23" t="s">
        <v>55</v>
      </c>
      <c r="D42" s="25">
        <v>41332</v>
      </c>
      <c r="E42" s="25">
        <v>43199</v>
      </c>
      <c r="F42" s="25">
        <v>43202</v>
      </c>
      <c r="G42" s="27">
        <v>3</v>
      </c>
      <c r="H42" s="27">
        <v>5.49</v>
      </c>
      <c r="I42" s="23" t="s">
        <v>41</v>
      </c>
      <c r="J42" s="23" t="s">
        <v>154</v>
      </c>
      <c r="K42" s="23" t="s">
        <v>61</v>
      </c>
      <c r="L42" s="23" t="s">
        <v>62</v>
      </c>
      <c r="M42" s="23" t="s">
        <v>62</v>
      </c>
      <c r="N42" s="23" t="s">
        <v>62</v>
      </c>
      <c r="O42" s="23" t="s">
        <v>62</v>
      </c>
      <c r="P42" s="23" t="s">
        <v>62</v>
      </c>
      <c r="Q42" s="23" t="s">
        <v>71</v>
      </c>
      <c r="R42" s="23" t="s">
        <v>63</v>
      </c>
      <c r="S42" s="23" t="s">
        <v>63</v>
      </c>
      <c r="T42" s="23" t="s">
        <v>71</v>
      </c>
      <c r="U42" s="23" t="s">
        <v>71</v>
      </c>
      <c r="V42" s="23" t="s">
        <v>140</v>
      </c>
      <c r="W42" s="23" t="s">
        <v>65</v>
      </c>
      <c r="X42" s="23" t="s">
        <v>65</v>
      </c>
      <c r="Y42" s="23" t="s">
        <v>65</v>
      </c>
      <c r="Z42" s="23" t="s">
        <v>65</v>
      </c>
      <c r="AA42" s="23" t="s">
        <v>65</v>
      </c>
      <c r="AB42" s="23" t="s">
        <v>71</v>
      </c>
      <c r="AC42" s="23" t="s">
        <v>71</v>
      </c>
      <c r="AD42" s="23" t="s">
        <v>71</v>
      </c>
      <c r="AE42" s="23" t="s">
        <v>63</v>
      </c>
      <c r="AF42" s="23" t="s">
        <v>63</v>
      </c>
      <c r="AG42" s="23" t="s">
        <v>67</v>
      </c>
      <c r="AH42" s="23" t="s">
        <v>66</v>
      </c>
      <c r="AI42" s="23" t="s">
        <v>67</v>
      </c>
      <c r="AJ42" s="23" t="s">
        <v>63</v>
      </c>
      <c r="AK42" s="23" t="s">
        <v>71</v>
      </c>
      <c r="AL42" s="23" t="s">
        <v>230</v>
      </c>
      <c r="AM42" s="23" t="s">
        <v>119</v>
      </c>
      <c r="AN42" s="23" t="s">
        <v>84</v>
      </c>
      <c r="AO42" s="23" t="s">
        <v>91</v>
      </c>
      <c r="AP42" s="23" t="s">
        <v>71</v>
      </c>
      <c r="AQ42" s="23" t="s">
        <v>63</v>
      </c>
      <c r="AR42" s="23" t="s">
        <v>63</v>
      </c>
      <c r="AS42" s="23" t="s">
        <v>218</v>
      </c>
      <c r="AT42" s="23" t="s">
        <v>73</v>
      </c>
      <c r="AU42" s="23" t="s">
        <v>74</v>
      </c>
      <c r="AV42" s="23" t="s">
        <v>86</v>
      </c>
      <c r="AW42" s="23" t="s">
        <v>76</v>
      </c>
      <c r="AX42" s="74" t="s">
        <v>94</v>
      </c>
      <c r="AY42" s="74"/>
      <c r="AZ42" s="23" t="s">
        <v>231</v>
      </c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</row>
    <row r="43" spans="1:81" x14ac:dyDescent="0.2">
      <c r="A43" s="27">
        <v>55</v>
      </c>
      <c r="B43" s="23" t="s">
        <v>232</v>
      </c>
      <c r="C43" s="23" t="s">
        <v>55</v>
      </c>
      <c r="D43" s="25">
        <v>40856</v>
      </c>
      <c r="E43" s="25">
        <v>43193</v>
      </c>
      <c r="F43" s="25">
        <v>43195</v>
      </c>
      <c r="G43" s="27">
        <v>2</v>
      </c>
      <c r="H43" s="27">
        <v>6.4</v>
      </c>
      <c r="I43" s="23" t="s">
        <v>118</v>
      </c>
      <c r="J43" s="23" t="s">
        <v>80</v>
      </c>
      <c r="K43" s="23" t="s">
        <v>61</v>
      </c>
      <c r="L43" s="23" t="s">
        <v>62</v>
      </c>
      <c r="M43" s="23" t="s">
        <v>61</v>
      </c>
      <c r="N43" s="23" t="s">
        <v>62</v>
      </c>
      <c r="O43" s="23" t="s">
        <v>61</v>
      </c>
      <c r="P43" s="23" t="s">
        <v>62</v>
      </c>
      <c r="Q43" s="23" t="s">
        <v>63</v>
      </c>
      <c r="R43" s="23" t="s">
        <v>63</v>
      </c>
      <c r="S43" s="23" t="s">
        <v>71</v>
      </c>
      <c r="T43" s="23" t="s">
        <v>71</v>
      </c>
      <c r="U43" s="23" t="s">
        <v>63</v>
      </c>
      <c r="V43" s="23" t="s">
        <v>140</v>
      </c>
      <c r="W43" s="23" t="s">
        <v>65</v>
      </c>
      <c r="X43" s="23" t="s">
        <v>140</v>
      </c>
      <c r="Y43" s="23" t="s">
        <v>65</v>
      </c>
      <c r="Z43" s="23" t="s">
        <v>140</v>
      </c>
      <c r="AA43" s="23" t="s">
        <v>65</v>
      </c>
      <c r="AB43" s="23" t="s">
        <v>71</v>
      </c>
      <c r="AC43" s="23" t="s">
        <v>63</v>
      </c>
      <c r="AD43" s="23" t="s">
        <v>63</v>
      </c>
      <c r="AE43" s="23" t="s">
        <v>63</v>
      </c>
      <c r="AF43" s="23" t="s">
        <v>63</v>
      </c>
      <c r="AG43" s="23" t="s">
        <v>67</v>
      </c>
      <c r="AH43" s="23" t="s">
        <v>66</v>
      </c>
      <c r="AI43" s="23" t="s">
        <v>67</v>
      </c>
      <c r="AJ43" s="23" t="s">
        <v>71</v>
      </c>
      <c r="AK43" s="23" t="s">
        <v>63</v>
      </c>
      <c r="AL43" s="23" t="s">
        <v>119</v>
      </c>
      <c r="AM43" s="23" t="s">
        <v>119</v>
      </c>
      <c r="AN43" s="23" t="s">
        <v>84</v>
      </c>
      <c r="AO43" s="23" t="s">
        <v>84</v>
      </c>
      <c r="AP43" s="23" t="s">
        <v>63</v>
      </c>
      <c r="AQ43" s="23" t="s">
        <v>63</v>
      </c>
      <c r="AR43" s="23" t="s">
        <v>63</v>
      </c>
      <c r="AS43" s="23" t="s">
        <v>85</v>
      </c>
      <c r="AT43" s="23" t="s">
        <v>225</v>
      </c>
      <c r="AU43" s="23" t="s">
        <v>74</v>
      </c>
      <c r="AV43" s="23" t="s">
        <v>86</v>
      </c>
      <c r="AW43" s="23" t="s">
        <v>93</v>
      </c>
      <c r="AX43" s="23" t="s">
        <v>77</v>
      </c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</row>
    <row r="44" spans="1:81" x14ac:dyDescent="0.2">
      <c r="A44" s="27">
        <v>56</v>
      </c>
      <c r="B44" s="23" t="s">
        <v>233</v>
      </c>
      <c r="C44" s="23" t="s">
        <v>79</v>
      </c>
      <c r="D44" s="25">
        <v>40971</v>
      </c>
      <c r="E44" s="25">
        <v>43193</v>
      </c>
      <c r="F44" s="25">
        <v>43195</v>
      </c>
      <c r="G44" s="27">
        <v>2</v>
      </c>
      <c r="H44" s="27">
        <v>6.09</v>
      </c>
      <c r="I44" s="23" t="s">
        <v>61</v>
      </c>
      <c r="J44" s="23" t="s">
        <v>204</v>
      </c>
      <c r="K44" s="23" t="s">
        <v>61</v>
      </c>
      <c r="L44" s="23" t="s">
        <v>62</v>
      </c>
      <c r="M44" s="23" t="s">
        <v>61</v>
      </c>
      <c r="N44" s="23" t="s">
        <v>62</v>
      </c>
      <c r="O44" s="23" t="s">
        <v>61</v>
      </c>
      <c r="P44" s="23" t="s">
        <v>62</v>
      </c>
      <c r="Q44" s="23" t="s">
        <v>71</v>
      </c>
      <c r="R44" s="23" t="s">
        <v>63</v>
      </c>
      <c r="S44" s="23" t="s">
        <v>71</v>
      </c>
      <c r="T44" s="23" t="s">
        <v>71</v>
      </c>
      <c r="U44" s="23" t="s">
        <v>63</v>
      </c>
      <c r="V44" s="23" t="s">
        <v>61</v>
      </c>
      <c r="W44" s="23" t="s">
        <v>65</v>
      </c>
      <c r="X44" s="23" t="s">
        <v>61</v>
      </c>
      <c r="Y44" s="23" t="s">
        <v>149</v>
      </c>
      <c r="Z44" s="23" t="s">
        <v>149</v>
      </c>
      <c r="AA44" s="23" t="s">
        <v>149</v>
      </c>
      <c r="AB44" s="23" t="s">
        <v>63</v>
      </c>
      <c r="AC44" s="23" t="s">
        <v>63</v>
      </c>
      <c r="AD44" s="23" t="s">
        <v>63</v>
      </c>
      <c r="AE44" s="23" t="s">
        <v>63</v>
      </c>
      <c r="AF44" s="23" t="s">
        <v>63</v>
      </c>
      <c r="AG44" s="23" t="s">
        <v>67</v>
      </c>
      <c r="AH44" s="23" t="s">
        <v>235</v>
      </c>
      <c r="AI44" s="23" t="s">
        <v>67</v>
      </c>
      <c r="AJ44" s="23" t="s">
        <v>63</v>
      </c>
      <c r="AK44" s="23" t="s">
        <v>63</v>
      </c>
      <c r="AL44" s="23" t="s">
        <v>236</v>
      </c>
      <c r="AM44" s="23" t="s">
        <v>119</v>
      </c>
      <c r="AN44" s="23" t="s">
        <v>91</v>
      </c>
      <c r="AO44" s="23" t="s">
        <v>84</v>
      </c>
      <c r="AP44" s="23" t="s">
        <v>71</v>
      </c>
      <c r="AQ44" s="23" t="s">
        <v>63</v>
      </c>
      <c r="AR44" s="23" t="s">
        <v>63</v>
      </c>
      <c r="AS44" s="23" t="s">
        <v>237</v>
      </c>
      <c r="AT44" s="23" t="s">
        <v>73</v>
      </c>
      <c r="AU44" s="23" t="s">
        <v>74</v>
      </c>
      <c r="AV44" s="23" t="s">
        <v>86</v>
      </c>
      <c r="AW44" s="23" t="s">
        <v>93</v>
      </c>
      <c r="AX44" s="23" t="s">
        <v>77</v>
      </c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</row>
    <row r="45" spans="1:81" x14ac:dyDescent="0.2">
      <c r="A45" s="27">
        <v>57</v>
      </c>
      <c r="B45" s="23" t="s">
        <v>238</v>
      </c>
      <c r="C45" s="23" t="s">
        <v>55</v>
      </c>
      <c r="D45" s="38">
        <v>41260</v>
      </c>
      <c r="E45" s="25">
        <v>43206</v>
      </c>
      <c r="F45" s="25">
        <v>43209</v>
      </c>
      <c r="G45" s="27">
        <v>3</v>
      </c>
      <c r="H45" s="27">
        <v>5.33</v>
      </c>
      <c r="I45" s="23" t="s">
        <v>41</v>
      </c>
      <c r="J45" s="23" t="s">
        <v>88</v>
      </c>
      <c r="K45" s="23" t="s">
        <v>65</v>
      </c>
      <c r="L45" s="23" t="s">
        <v>62</v>
      </c>
      <c r="M45" s="23" t="s">
        <v>65</v>
      </c>
      <c r="N45" s="23" t="s">
        <v>62</v>
      </c>
      <c r="O45" s="23" t="s">
        <v>61</v>
      </c>
      <c r="P45" s="23" t="s">
        <v>62</v>
      </c>
      <c r="Q45" s="23" t="s">
        <v>63</v>
      </c>
      <c r="R45" s="23" t="s">
        <v>63</v>
      </c>
      <c r="S45" s="23" t="s">
        <v>71</v>
      </c>
      <c r="T45" s="23" t="s">
        <v>71</v>
      </c>
      <c r="U45" s="23" t="s">
        <v>63</v>
      </c>
      <c r="V45" s="23" t="s">
        <v>239</v>
      </c>
      <c r="W45" s="23" t="s">
        <v>65</v>
      </c>
      <c r="X45" s="23" t="s">
        <v>140</v>
      </c>
      <c r="Y45" s="23" t="s">
        <v>65</v>
      </c>
      <c r="Z45" s="23" t="s">
        <v>140</v>
      </c>
      <c r="AA45" s="23" t="s">
        <v>65</v>
      </c>
      <c r="AB45" s="23" t="s">
        <v>63</v>
      </c>
      <c r="AC45" s="23" t="s">
        <v>63</v>
      </c>
      <c r="AD45" s="23" t="s">
        <v>63</v>
      </c>
      <c r="AE45" s="23" t="s">
        <v>71</v>
      </c>
      <c r="AF45" s="23" t="s">
        <v>63</v>
      </c>
      <c r="AG45" s="23" t="s">
        <v>67</v>
      </c>
      <c r="AH45" s="23" t="s">
        <v>235</v>
      </c>
      <c r="AI45" s="23" t="s">
        <v>67</v>
      </c>
      <c r="AJ45" s="23" t="s">
        <v>71</v>
      </c>
      <c r="AK45" s="23" t="s">
        <v>63</v>
      </c>
      <c r="AL45" s="23" t="s">
        <v>180</v>
      </c>
      <c r="AM45" s="23" t="s">
        <v>180</v>
      </c>
      <c r="AN45" s="23" t="s">
        <v>91</v>
      </c>
      <c r="AO45" s="23" t="s">
        <v>84</v>
      </c>
      <c r="AP45" s="23" t="s">
        <v>71</v>
      </c>
      <c r="AQ45" s="23" t="s">
        <v>63</v>
      </c>
      <c r="AR45" s="23" t="s">
        <v>63</v>
      </c>
      <c r="AS45" s="23" t="s">
        <v>240</v>
      </c>
      <c r="AT45" s="23" t="s">
        <v>225</v>
      </c>
      <c r="AU45" s="23" t="s">
        <v>74</v>
      </c>
      <c r="AV45" s="23" t="s">
        <v>86</v>
      </c>
      <c r="AW45" s="23" t="s">
        <v>76</v>
      </c>
      <c r="AX45" s="23" t="s">
        <v>77</v>
      </c>
      <c r="AY45" s="31"/>
      <c r="AZ45" s="23" t="s">
        <v>223</v>
      </c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</row>
    <row r="46" spans="1:81" x14ac:dyDescent="0.2">
      <c r="A46" s="27">
        <v>58</v>
      </c>
      <c r="B46" s="23" t="s">
        <v>241</v>
      </c>
      <c r="C46" s="23" t="s">
        <v>79</v>
      </c>
      <c r="D46" s="38">
        <v>41229</v>
      </c>
      <c r="E46" s="25">
        <v>43213</v>
      </c>
      <c r="F46" s="46">
        <v>43217</v>
      </c>
      <c r="G46" s="31">
        <f t="shared" ref="G46:G60" si="3">F46-E46</f>
        <v>4</v>
      </c>
      <c r="H46" s="27">
        <v>5.4356164380000003</v>
      </c>
      <c r="I46" s="23" t="s">
        <v>41</v>
      </c>
      <c r="J46" s="23" t="s">
        <v>167</v>
      </c>
      <c r="K46" s="23" t="s">
        <v>243</v>
      </c>
      <c r="L46" s="23" t="s">
        <v>62</v>
      </c>
      <c r="M46" s="23" t="s">
        <v>62</v>
      </c>
      <c r="N46" s="23" t="s">
        <v>62</v>
      </c>
      <c r="O46" s="23" t="s">
        <v>61</v>
      </c>
      <c r="P46" s="23" t="s">
        <v>62</v>
      </c>
      <c r="Q46" s="23" t="s">
        <v>71</v>
      </c>
      <c r="R46" s="23" t="s">
        <v>71</v>
      </c>
      <c r="S46" s="23" t="s">
        <v>71</v>
      </c>
      <c r="T46" s="23" t="s">
        <v>63</v>
      </c>
      <c r="U46" s="23" t="s">
        <v>63</v>
      </c>
      <c r="V46" s="23" t="s">
        <v>129</v>
      </c>
      <c r="W46" s="23" t="s">
        <v>65</v>
      </c>
      <c r="X46" s="23" t="s">
        <v>65</v>
      </c>
      <c r="Y46" s="23" t="s">
        <v>65</v>
      </c>
      <c r="Z46" s="23" t="s">
        <v>140</v>
      </c>
      <c r="AA46" s="23" t="s">
        <v>65</v>
      </c>
      <c r="AB46" s="23" t="s">
        <v>71</v>
      </c>
      <c r="AC46" s="23" t="s">
        <v>63</v>
      </c>
      <c r="AD46" s="23" t="s">
        <v>71</v>
      </c>
      <c r="AE46" s="23" t="s">
        <v>71</v>
      </c>
      <c r="AF46" s="23" t="s">
        <v>71</v>
      </c>
      <c r="AG46" s="23" t="s">
        <v>67</v>
      </c>
      <c r="AH46" s="23" t="s">
        <v>67</v>
      </c>
      <c r="AI46" s="23" t="s">
        <v>67</v>
      </c>
      <c r="AJ46" s="23" t="s">
        <v>71</v>
      </c>
      <c r="AK46" s="23" t="s">
        <v>63</v>
      </c>
      <c r="AL46" s="23" t="s">
        <v>245</v>
      </c>
      <c r="AM46" s="23" t="s">
        <v>119</v>
      </c>
      <c r="AN46" s="23" t="s">
        <v>84</v>
      </c>
      <c r="AO46" s="23" t="s">
        <v>84</v>
      </c>
      <c r="AP46" s="23" t="s">
        <v>71</v>
      </c>
      <c r="AQ46" s="23" t="s">
        <v>71</v>
      </c>
      <c r="AR46" s="23" t="s">
        <v>63</v>
      </c>
      <c r="AS46" s="23" t="s">
        <v>246</v>
      </c>
      <c r="AT46" s="23" t="s">
        <v>73</v>
      </c>
      <c r="AU46" s="23" t="s">
        <v>74</v>
      </c>
      <c r="AV46" s="23" t="s">
        <v>86</v>
      </c>
      <c r="AW46" s="23" t="s">
        <v>76</v>
      </c>
      <c r="AX46" s="74" t="s">
        <v>94</v>
      </c>
      <c r="AY46" s="74"/>
      <c r="AZ46" s="74" t="s">
        <v>247</v>
      </c>
      <c r="BA46" s="74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</row>
    <row r="47" spans="1:81" x14ac:dyDescent="0.2">
      <c r="A47" s="27">
        <v>59</v>
      </c>
      <c r="B47" s="23" t="s">
        <v>249</v>
      </c>
      <c r="C47" s="23" t="s">
        <v>55</v>
      </c>
      <c r="D47" s="25">
        <v>41248</v>
      </c>
      <c r="E47" s="25">
        <v>43213</v>
      </c>
      <c r="F47" s="46">
        <v>43217</v>
      </c>
      <c r="G47" s="31">
        <f t="shared" si="3"/>
        <v>4</v>
      </c>
      <c r="H47" s="27">
        <v>5.3835616440000003</v>
      </c>
      <c r="I47" s="23" t="s">
        <v>250</v>
      </c>
      <c r="J47" s="23" t="s">
        <v>60</v>
      </c>
      <c r="K47" s="23" t="s">
        <v>61</v>
      </c>
      <c r="L47" s="23" t="s">
        <v>62</v>
      </c>
      <c r="M47" s="23" t="s">
        <v>62</v>
      </c>
      <c r="N47" s="23" t="s">
        <v>62</v>
      </c>
      <c r="O47" s="23" t="s">
        <v>62</v>
      </c>
      <c r="P47" s="23" t="s">
        <v>62</v>
      </c>
      <c r="Q47" s="23" t="s">
        <v>71</v>
      </c>
      <c r="R47" s="23" t="s">
        <v>71</v>
      </c>
      <c r="S47" s="23" t="s">
        <v>71</v>
      </c>
      <c r="T47" s="23" t="s">
        <v>63</v>
      </c>
      <c r="U47" s="23" t="s">
        <v>71</v>
      </c>
      <c r="V47" s="23" t="s">
        <v>140</v>
      </c>
      <c r="W47" s="23" t="s">
        <v>65</v>
      </c>
      <c r="X47" s="23" t="s">
        <v>65</v>
      </c>
      <c r="Y47" s="23" t="s">
        <v>65</v>
      </c>
      <c r="Z47" s="23" t="s">
        <v>65</v>
      </c>
      <c r="AA47" s="23" t="s">
        <v>65</v>
      </c>
      <c r="AB47" s="23" t="s">
        <v>71</v>
      </c>
      <c r="AC47" s="23" t="s">
        <v>63</v>
      </c>
      <c r="AD47" s="23" t="s">
        <v>71</v>
      </c>
      <c r="AE47" s="23" t="s">
        <v>71</v>
      </c>
      <c r="AF47" s="23" t="s">
        <v>63</v>
      </c>
      <c r="AG47" s="23" t="s">
        <v>67</v>
      </c>
      <c r="AH47" s="23" t="s">
        <v>66</v>
      </c>
      <c r="AI47" s="23" t="s">
        <v>67</v>
      </c>
      <c r="AJ47" s="23" t="s">
        <v>71</v>
      </c>
      <c r="AK47" s="23" t="s">
        <v>71</v>
      </c>
      <c r="AL47" s="23" t="s">
        <v>159</v>
      </c>
      <c r="AM47" s="23" t="s">
        <v>159</v>
      </c>
      <c r="AN47" s="23" t="s">
        <v>91</v>
      </c>
      <c r="AO47" s="23" t="s">
        <v>91</v>
      </c>
      <c r="AP47" s="23" t="s">
        <v>71</v>
      </c>
      <c r="AQ47" s="23" t="s">
        <v>71</v>
      </c>
      <c r="AR47" s="23" t="s">
        <v>63</v>
      </c>
      <c r="AS47" s="23" t="s">
        <v>252</v>
      </c>
      <c r="AT47" s="23" t="s">
        <v>191</v>
      </c>
      <c r="AU47" s="23" t="s">
        <v>74</v>
      </c>
      <c r="AV47" s="23" t="s">
        <v>75</v>
      </c>
      <c r="AW47" s="23" t="s">
        <v>76</v>
      </c>
      <c r="AX47" s="74" t="s">
        <v>94</v>
      </c>
      <c r="AY47" s="74"/>
      <c r="AZ47" s="74" t="s">
        <v>253</v>
      </c>
      <c r="BA47" s="74"/>
      <c r="BB47" s="74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</row>
    <row r="48" spans="1:81" x14ac:dyDescent="0.2">
      <c r="A48" s="27">
        <v>60</v>
      </c>
      <c r="B48" s="23" t="s">
        <v>255</v>
      </c>
      <c r="C48" s="23" t="s">
        <v>79</v>
      </c>
      <c r="D48" s="25">
        <v>41463</v>
      </c>
      <c r="E48" s="25">
        <v>43213</v>
      </c>
      <c r="F48" s="57">
        <v>43220</v>
      </c>
      <c r="G48" s="31">
        <f t="shared" si="3"/>
        <v>7</v>
      </c>
      <c r="H48" s="27">
        <v>4.7945205480000004</v>
      </c>
      <c r="I48" s="23" t="s">
        <v>250</v>
      </c>
      <c r="J48" s="23" t="s">
        <v>96</v>
      </c>
      <c r="K48" s="23" t="s">
        <v>118</v>
      </c>
      <c r="L48" s="23" t="s">
        <v>62</v>
      </c>
      <c r="M48" s="23" t="s">
        <v>62</v>
      </c>
      <c r="N48" s="23" t="s">
        <v>62</v>
      </c>
      <c r="O48" s="23" t="s">
        <v>62</v>
      </c>
      <c r="P48" s="23" t="s">
        <v>62</v>
      </c>
      <c r="Q48" s="23" t="s">
        <v>63</v>
      </c>
      <c r="R48" s="23" t="s">
        <v>63</v>
      </c>
      <c r="S48" s="23" t="s">
        <v>63</v>
      </c>
      <c r="T48" s="23" t="s">
        <v>71</v>
      </c>
      <c r="U48" s="23" t="s">
        <v>63</v>
      </c>
      <c r="V48" s="23" t="s">
        <v>129</v>
      </c>
      <c r="W48" s="23" t="s">
        <v>65</v>
      </c>
      <c r="X48" s="23" t="s">
        <v>65</v>
      </c>
      <c r="Y48" s="23" t="s">
        <v>65</v>
      </c>
      <c r="Z48" s="23" t="s">
        <v>65</v>
      </c>
      <c r="AA48" s="23" t="s">
        <v>65</v>
      </c>
      <c r="AB48" s="23" t="s">
        <v>63</v>
      </c>
      <c r="AC48" s="23" t="s">
        <v>63</v>
      </c>
      <c r="AD48" s="23" t="s">
        <v>63</v>
      </c>
      <c r="AE48" s="23" t="s">
        <v>63</v>
      </c>
      <c r="AF48" s="23" t="s">
        <v>71</v>
      </c>
      <c r="AG48" s="23" t="s">
        <v>67</v>
      </c>
      <c r="AH48" s="23" t="s">
        <v>66</v>
      </c>
      <c r="AI48" s="23" t="s">
        <v>66</v>
      </c>
      <c r="AJ48" s="23" t="s">
        <v>71</v>
      </c>
      <c r="AK48" s="23" t="s">
        <v>63</v>
      </c>
      <c r="AL48" s="23" t="s">
        <v>119</v>
      </c>
      <c r="AM48" s="23" t="s">
        <v>256</v>
      </c>
      <c r="AN48" s="23" t="s">
        <v>91</v>
      </c>
      <c r="AO48" s="23" t="s">
        <v>91</v>
      </c>
      <c r="AP48" s="23" t="s">
        <v>63</v>
      </c>
      <c r="AQ48" s="23" t="s">
        <v>71</v>
      </c>
      <c r="AR48" s="23" t="s">
        <v>71</v>
      </c>
      <c r="AS48" s="23" t="s">
        <v>257</v>
      </c>
      <c r="AT48" s="23" t="s">
        <v>73</v>
      </c>
      <c r="AU48" s="23" t="s">
        <v>74</v>
      </c>
      <c r="AV48" s="23" t="s">
        <v>75</v>
      </c>
      <c r="AW48" s="23" t="s">
        <v>93</v>
      </c>
      <c r="AX48" s="74" t="s">
        <v>94</v>
      </c>
      <c r="AY48" s="74"/>
      <c r="AZ48" s="74" t="s">
        <v>258</v>
      </c>
      <c r="BA48" s="74"/>
      <c r="BB48" s="74"/>
      <c r="BC48" s="74"/>
      <c r="BD48" s="74"/>
      <c r="BE48" s="74"/>
      <c r="BF48" s="74"/>
      <c r="BG48" s="74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</row>
    <row r="49" spans="1:81" x14ac:dyDescent="0.2">
      <c r="A49" s="27">
        <v>62</v>
      </c>
      <c r="B49" s="23" t="s">
        <v>259</v>
      </c>
      <c r="C49" s="23" t="s">
        <v>55</v>
      </c>
      <c r="D49" s="25">
        <v>41221</v>
      </c>
      <c r="E49" s="25">
        <v>43216</v>
      </c>
      <c r="F49" s="57">
        <v>43223</v>
      </c>
      <c r="G49" s="31">
        <f t="shared" si="3"/>
        <v>7</v>
      </c>
      <c r="H49" s="27">
        <f>(E49-D49)/365.25</f>
        <v>5.462012320328542</v>
      </c>
      <c r="I49" s="23" t="s">
        <v>118</v>
      </c>
      <c r="J49" s="23" t="s">
        <v>111</v>
      </c>
      <c r="K49" s="23" t="s">
        <v>61</v>
      </c>
      <c r="L49" s="23" t="s">
        <v>62</v>
      </c>
      <c r="M49" s="23" t="s">
        <v>61</v>
      </c>
      <c r="N49" s="23" t="s">
        <v>62</v>
      </c>
      <c r="O49" s="23" t="s">
        <v>102</v>
      </c>
      <c r="P49" s="23" t="s">
        <v>62</v>
      </c>
      <c r="Q49" s="23" t="s">
        <v>71</v>
      </c>
      <c r="R49" s="23" t="s">
        <v>63</v>
      </c>
      <c r="S49" s="23" t="s">
        <v>71</v>
      </c>
      <c r="T49" s="23" t="s">
        <v>63</v>
      </c>
      <c r="U49" s="23" t="s">
        <v>63</v>
      </c>
      <c r="V49" s="23" t="s">
        <v>140</v>
      </c>
      <c r="W49" s="23" t="s">
        <v>65</v>
      </c>
      <c r="X49" s="23" t="s">
        <v>140</v>
      </c>
      <c r="Y49" s="23" t="s">
        <v>65</v>
      </c>
      <c r="Z49" s="23" t="s">
        <v>140</v>
      </c>
      <c r="AA49" s="23" t="s">
        <v>65</v>
      </c>
      <c r="AB49" s="23" t="s">
        <v>71</v>
      </c>
      <c r="AC49" s="23" t="s">
        <v>63</v>
      </c>
      <c r="AD49" s="23" t="s">
        <v>63</v>
      </c>
      <c r="AE49" s="23" t="s">
        <v>63</v>
      </c>
      <c r="AF49" s="23" t="s">
        <v>71</v>
      </c>
      <c r="AG49" s="23" t="s">
        <v>67</v>
      </c>
      <c r="AH49" s="23" t="s">
        <v>67</v>
      </c>
      <c r="AI49" s="23" t="s">
        <v>66</v>
      </c>
      <c r="AJ49" s="23" t="s">
        <v>71</v>
      </c>
      <c r="AK49" s="23" t="s">
        <v>71</v>
      </c>
      <c r="AL49" s="23" t="s">
        <v>61</v>
      </c>
      <c r="AM49" s="23" t="s">
        <v>37</v>
      </c>
      <c r="AN49" s="23" t="s">
        <v>91</v>
      </c>
      <c r="AO49" s="23" t="s">
        <v>84</v>
      </c>
      <c r="AP49" s="23" t="s">
        <v>71</v>
      </c>
      <c r="AQ49" s="23" t="s">
        <v>63</v>
      </c>
      <c r="AR49" s="23" t="s">
        <v>63</v>
      </c>
      <c r="AS49" s="23" t="s">
        <v>214</v>
      </c>
      <c r="AT49" s="23" t="s">
        <v>73</v>
      </c>
      <c r="AU49" s="23" t="s">
        <v>74</v>
      </c>
      <c r="AV49" s="23" t="s">
        <v>86</v>
      </c>
      <c r="AW49" s="23" t="s">
        <v>93</v>
      </c>
      <c r="AX49" s="23" t="s">
        <v>77</v>
      </c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</row>
    <row r="50" spans="1:81" x14ac:dyDescent="0.2">
      <c r="A50" s="27">
        <v>66</v>
      </c>
      <c r="B50" s="23" t="s">
        <v>260</v>
      </c>
      <c r="C50" s="23" t="s">
        <v>261</v>
      </c>
      <c r="D50" s="25">
        <v>41428</v>
      </c>
      <c r="E50" s="25">
        <v>43224</v>
      </c>
      <c r="F50" s="25">
        <v>43230</v>
      </c>
      <c r="G50" s="31">
        <f t="shared" si="3"/>
        <v>6</v>
      </c>
      <c r="H50" s="27">
        <v>4.92</v>
      </c>
      <c r="I50" s="23" t="s">
        <v>118</v>
      </c>
      <c r="J50" s="23" t="s">
        <v>115</v>
      </c>
      <c r="K50" s="23" t="s">
        <v>118</v>
      </c>
      <c r="L50" s="23" t="s">
        <v>262</v>
      </c>
      <c r="M50" s="23" t="s">
        <v>262</v>
      </c>
      <c r="N50" s="23" t="s">
        <v>262</v>
      </c>
      <c r="O50" s="23" t="s">
        <v>263</v>
      </c>
      <c r="P50" s="23" t="s">
        <v>262</v>
      </c>
      <c r="Q50" s="23" t="s">
        <v>63</v>
      </c>
      <c r="R50" s="23" t="s">
        <v>63</v>
      </c>
      <c r="S50" s="23" t="s">
        <v>63</v>
      </c>
      <c r="T50" s="23" t="s">
        <v>63</v>
      </c>
      <c r="U50" s="23" t="s">
        <v>63</v>
      </c>
      <c r="V50" s="23" t="s">
        <v>264</v>
      </c>
      <c r="W50" s="23" t="s">
        <v>65</v>
      </c>
      <c r="X50" s="23" t="s">
        <v>65</v>
      </c>
      <c r="Y50" s="23" t="s">
        <v>65</v>
      </c>
      <c r="Z50" s="23" t="s">
        <v>65</v>
      </c>
      <c r="AA50" s="23" t="s">
        <v>65</v>
      </c>
      <c r="AB50" s="23" t="s">
        <v>63</v>
      </c>
      <c r="AC50" s="23" t="s">
        <v>63</v>
      </c>
      <c r="AD50" s="23" t="s">
        <v>63</v>
      </c>
      <c r="AE50" s="23" t="s">
        <v>63</v>
      </c>
      <c r="AF50" s="23" t="s">
        <v>63</v>
      </c>
      <c r="AG50" s="23" t="s">
        <v>67</v>
      </c>
      <c r="AH50" s="23" t="s">
        <v>66</v>
      </c>
      <c r="AI50" s="23" t="s">
        <v>66</v>
      </c>
      <c r="AJ50" s="23" t="s">
        <v>63</v>
      </c>
      <c r="AK50" s="23" t="s">
        <v>63</v>
      </c>
      <c r="AL50" s="23" t="s">
        <v>265</v>
      </c>
      <c r="AM50" s="23" t="s">
        <v>119</v>
      </c>
      <c r="AN50" s="23" t="s">
        <v>91</v>
      </c>
      <c r="AO50" s="23" t="s">
        <v>84</v>
      </c>
      <c r="AP50" s="23" t="s">
        <v>63</v>
      </c>
      <c r="AQ50" s="23" t="s">
        <v>63</v>
      </c>
      <c r="AR50" s="23" t="s">
        <v>63</v>
      </c>
      <c r="AS50" s="23" t="s">
        <v>266</v>
      </c>
      <c r="AT50" s="23" t="s">
        <v>73</v>
      </c>
      <c r="AU50" s="23" t="s">
        <v>74</v>
      </c>
      <c r="AV50" s="23" t="s">
        <v>86</v>
      </c>
      <c r="AW50" s="23" t="s">
        <v>93</v>
      </c>
      <c r="AX50" s="74" t="s">
        <v>94</v>
      </c>
      <c r="AY50" s="74"/>
      <c r="AZ50" s="74" t="s">
        <v>267</v>
      </c>
      <c r="BA50" s="74"/>
      <c r="BB50" s="74"/>
      <c r="BC50" s="74"/>
      <c r="BD50" s="74"/>
      <c r="BE50" s="74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</row>
    <row r="51" spans="1:81" x14ac:dyDescent="0.2">
      <c r="A51" s="27">
        <v>67</v>
      </c>
      <c r="B51" s="23" t="s">
        <v>268</v>
      </c>
      <c r="C51" s="23" t="s">
        <v>79</v>
      </c>
      <c r="D51" s="25">
        <v>41393</v>
      </c>
      <c r="E51" s="25">
        <v>43224</v>
      </c>
      <c r="F51" s="25">
        <v>43230</v>
      </c>
      <c r="G51" s="31">
        <f t="shared" si="3"/>
        <v>6</v>
      </c>
      <c r="H51" s="27">
        <v>5.0199999999999996</v>
      </c>
      <c r="I51" s="23" t="s">
        <v>118</v>
      </c>
      <c r="J51" s="23" t="s">
        <v>111</v>
      </c>
      <c r="K51" s="23" t="s">
        <v>118</v>
      </c>
      <c r="L51" s="23" t="s">
        <v>245</v>
      </c>
      <c r="M51" s="23" t="s">
        <v>262</v>
      </c>
      <c r="N51" s="23" t="s">
        <v>262</v>
      </c>
      <c r="O51" s="23" t="s">
        <v>262</v>
      </c>
      <c r="P51" s="23" t="s">
        <v>262</v>
      </c>
      <c r="Q51" s="23" t="s">
        <v>63</v>
      </c>
      <c r="R51" s="23" t="s">
        <v>63</v>
      </c>
      <c r="S51" s="23" t="s">
        <v>71</v>
      </c>
      <c r="T51" s="23" t="s">
        <v>71</v>
      </c>
      <c r="U51" s="23" t="s">
        <v>63</v>
      </c>
      <c r="V51" s="23" t="s">
        <v>269</v>
      </c>
      <c r="W51" s="23" t="s">
        <v>65</v>
      </c>
      <c r="X51" s="23" t="s">
        <v>270</v>
      </c>
      <c r="Y51" s="23" t="s">
        <v>65</v>
      </c>
      <c r="Z51" s="23" t="s">
        <v>65</v>
      </c>
      <c r="AA51" s="23" t="s">
        <v>65</v>
      </c>
      <c r="AB51" s="23" t="s">
        <v>71</v>
      </c>
      <c r="AC51" s="23" t="s">
        <v>63</v>
      </c>
      <c r="AD51" s="23" t="s">
        <v>63</v>
      </c>
      <c r="AE51" s="23" t="s">
        <v>63</v>
      </c>
      <c r="AF51" s="23" t="s">
        <v>63</v>
      </c>
      <c r="AG51" s="23" t="s">
        <v>67</v>
      </c>
      <c r="AH51" s="23" t="s">
        <v>67</v>
      </c>
      <c r="AI51" s="23" t="s">
        <v>67</v>
      </c>
      <c r="AJ51" s="23" t="s">
        <v>63</v>
      </c>
      <c r="AK51" s="23" t="s">
        <v>63</v>
      </c>
      <c r="AL51" s="23" t="s">
        <v>230</v>
      </c>
      <c r="AM51" s="23" t="s">
        <v>230</v>
      </c>
      <c r="AN51" s="23" t="s">
        <v>84</v>
      </c>
      <c r="AO51" s="23" t="s">
        <v>84</v>
      </c>
      <c r="AP51" s="23" t="s">
        <v>63</v>
      </c>
      <c r="AQ51" s="23" t="s">
        <v>63</v>
      </c>
      <c r="AR51" s="23" t="s">
        <v>63</v>
      </c>
      <c r="AS51" s="23" t="s">
        <v>85</v>
      </c>
      <c r="AT51" s="23" t="s">
        <v>73</v>
      </c>
      <c r="AU51" s="23" t="s">
        <v>74</v>
      </c>
      <c r="AV51" s="23" t="s">
        <v>86</v>
      </c>
      <c r="AW51" s="23" t="s">
        <v>93</v>
      </c>
      <c r="AX51" s="74" t="s">
        <v>77</v>
      </c>
      <c r="AY51" s="74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</row>
    <row r="52" spans="1:81" x14ac:dyDescent="0.2">
      <c r="A52" s="27">
        <v>68</v>
      </c>
      <c r="B52" s="23" t="s">
        <v>271</v>
      </c>
      <c r="C52" s="23" t="s">
        <v>184</v>
      </c>
      <c r="D52" s="25">
        <v>41471</v>
      </c>
      <c r="E52" s="25">
        <v>43224</v>
      </c>
      <c r="F52" s="25">
        <v>43230</v>
      </c>
      <c r="G52" s="31">
        <f t="shared" si="3"/>
        <v>6</v>
      </c>
      <c r="H52" s="27">
        <v>4.8</v>
      </c>
      <c r="I52" s="23" t="s">
        <v>118</v>
      </c>
      <c r="J52" s="23" t="s">
        <v>188</v>
      </c>
      <c r="K52" s="23" t="s">
        <v>272</v>
      </c>
      <c r="L52" s="23" t="s">
        <v>262</v>
      </c>
      <c r="M52" s="23" t="s">
        <v>262</v>
      </c>
      <c r="N52" s="23" t="s">
        <v>262</v>
      </c>
      <c r="O52" s="23" t="s">
        <v>262</v>
      </c>
      <c r="P52" s="23" t="s">
        <v>262</v>
      </c>
      <c r="Q52" s="23" t="s">
        <v>63</v>
      </c>
      <c r="R52" s="23" t="s">
        <v>63</v>
      </c>
      <c r="S52" s="23" t="s">
        <v>71</v>
      </c>
      <c r="T52" s="23" t="s">
        <v>63</v>
      </c>
      <c r="U52" s="23" t="s">
        <v>71</v>
      </c>
      <c r="V52" s="23" t="s">
        <v>140</v>
      </c>
      <c r="W52" s="23" t="s">
        <v>65</v>
      </c>
      <c r="X52" s="23" t="s">
        <v>65</v>
      </c>
      <c r="Y52" s="23" t="s">
        <v>65</v>
      </c>
      <c r="Z52" s="23" t="s">
        <v>65</v>
      </c>
      <c r="AA52" s="23" t="s">
        <v>65</v>
      </c>
      <c r="AB52" s="23" t="s">
        <v>63</v>
      </c>
      <c r="AC52" s="23" t="s">
        <v>71</v>
      </c>
      <c r="AD52" s="23" t="s">
        <v>63</v>
      </c>
      <c r="AE52" s="23" t="s">
        <v>63</v>
      </c>
      <c r="AF52" s="23" t="s">
        <v>71</v>
      </c>
      <c r="AG52" s="23" t="s">
        <v>67</v>
      </c>
      <c r="AH52" s="23" t="s">
        <v>235</v>
      </c>
      <c r="AI52" s="23" t="s">
        <v>66</v>
      </c>
      <c r="AJ52" s="23" t="s">
        <v>71</v>
      </c>
      <c r="AK52" s="23" t="s">
        <v>63</v>
      </c>
      <c r="AL52" s="23" t="s">
        <v>273</v>
      </c>
      <c r="AM52" s="23" t="s">
        <v>230</v>
      </c>
      <c r="AN52" s="23" t="s">
        <v>84</v>
      </c>
      <c r="AO52" s="23" t="s">
        <v>84</v>
      </c>
      <c r="AP52" s="23" t="s">
        <v>71</v>
      </c>
      <c r="AQ52" s="23" t="s">
        <v>63</v>
      </c>
      <c r="AR52" s="23" t="s">
        <v>63</v>
      </c>
      <c r="AS52" s="23" t="s">
        <v>266</v>
      </c>
      <c r="AT52" s="23" t="s">
        <v>73</v>
      </c>
      <c r="AU52" s="23" t="s">
        <v>74</v>
      </c>
      <c r="AV52" s="23" t="s">
        <v>86</v>
      </c>
      <c r="AW52" s="23" t="s">
        <v>76</v>
      </c>
      <c r="AX52" s="74" t="s">
        <v>77</v>
      </c>
      <c r="AY52" s="74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</row>
    <row r="53" spans="1:81" x14ac:dyDescent="0.2">
      <c r="A53" s="27">
        <v>69</v>
      </c>
      <c r="B53" s="23" t="s">
        <v>274</v>
      </c>
      <c r="C53" s="23" t="s">
        <v>184</v>
      </c>
      <c r="D53" s="25">
        <v>41178</v>
      </c>
      <c r="E53" s="25">
        <v>43228</v>
      </c>
      <c r="F53" s="60">
        <v>43234</v>
      </c>
      <c r="G53" s="31">
        <f t="shared" si="3"/>
        <v>6</v>
      </c>
      <c r="H53" s="27">
        <v>5.62</v>
      </c>
      <c r="I53" s="23" t="s">
        <v>250</v>
      </c>
      <c r="J53" s="23" t="s">
        <v>275</v>
      </c>
      <c r="K53" s="23" t="s">
        <v>129</v>
      </c>
      <c r="L53" s="23" t="s">
        <v>62</v>
      </c>
      <c r="M53" s="23" t="s">
        <v>129</v>
      </c>
      <c r="N53" s="23" t="s">
        <v>62</v>
      </c>
      <c r="O53" s="23" t="s">
        <v>61</v>
      </c>
      <c r="P53" s="23" t="s">
        <v>62</v>
      </c>
      <c r="Q53" s="23" t="s">
        <v>71</v>
      </c>
      <c r="R53" s="23" t="s">
        <v>63</v>
      </c>
      <c r="S53" s="23" t="s">
        <v>71</v>
      </c>
      <c r="T53" s="23" t="s">
        <v>63</v>
      </c>
      <c r="U53" s="23" t="s">
        <v>63</v>
      </c>
      <c r="V53" s="23" t="s">
        <v>129</v>
      </c>
      <c r="W53" s="23" t="s">
        <v>65</v>
      </c>
      <c r="X53" s="23" t="s">
        <v>129</v>
      </c>
      <c r="Y53" s="23" t="s">
        <v>65</v>
      </c>
      <c r="Z53" s="23" t="s">
        <v>140</v>
      </c>
      <c r="AA53" s="23" t="s">
        <v>65</v>
      </c>
      <c r="AB53" s="23" t="s">
        <v>71</v>
      </c>
      <c r="AC53" s="23" t="s">
        <v>63</v>
      </c>
      <c r="AD53" s="23" t="s">
        <v>71</v>
      </c>
      <c r="AE53" s="23" t="s">
        <v>71</v>
      </c>
      <c r="AF53" s="23" t="s">
        <v>63</v>
      </c>
      <c r="AG53" s="23" t="s">
        <v>67</v>
      </c>
      <c r="AH53" s="23" t="s">
        <v>66</v>
      </c>
      <c r="AI53" s="23" t="s">
        <v>67</v>
      </c>
      <c r="AJ53" s="23" t="s">
        <v>63</v>
      </c>
      <c r="AK53" s="23" t="s">
        <v>63</v>
      </c>
      <c r="AL53" s="23" t="s">
        <v>180</v>
      </c>
      <c r="AM53" s="23" t="s">
        <v>180</v>
      </c>
      <c r="AN53" s="23" t="s">
        <v>91</v>
      </c>
      <c r="AO53" s="23" t="s">
        <v>84</v>
      </c>
      <c r="AP53" s="23" t="s">
        <v>71</v>
      </c>
      <c r="AQ53" s="23" t="s">
        <v>63</v>
      </c>
      <c r="AR53" s="23" t="s">
        <v>63</v>
      </c>
      <c r="AS53" s="23" t="s">
        <v>276</v>
      </c>
      <c r="AT53" s="23" t="s">
        <v>73</v>
      </c>
      <c r="AU53" s="23" t="s">
        <v>74</v>
      </c>
      <c r="AV53" s="23" t="s">
        <v>86</v>
      </c>
      <c r="AW53" s="23" t="s">
        <v>76</v>
      </c>
      <c r="AX53" s="23" t="s">
        <v>77</v>
      </c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</row>
    <row r="54" spans="1:81" x14ac:dyDescent="0.2">
      <c r="A54" s="27">
        <v>70</v>
      </c>
      <c r="B54" s="23" t="s">
        <v>277</v>
      </c>
      <c r="C54" s="23" t="s">
        <v>184</v>
      </c>
      <c r="D54" s="25">
        <v>41250</v>
      </c>
      <c r="E54" s="25">
        <v>43228</v>
      </c>
      <c r="F54" s="60">
        <v>43234</v>
      </c>
      <c r="G54" s="31">
        <f t="shared" si="3"/>
        <v>6</v>
      </c>
      <c r="H54" s="27">
        <v>5.42</v>
      </c>
      <c r="I54" s="23" t="s">
        <v>250</v>
      </c>
      <c r="J54" s="23" t="s">
        <v>122</v>
      </c>
      <c r="K54" s="23" t="s">
        <v>118</v>
      </c>
      <c r="L54" s="23" t="s">
        <v>278</v>
      </c>
      <c r="M54" s="23" t="s">
        <v>118</v>
      </c>
      <c r="N54" s="23" t="s">
        <v>278</v>
      </c>
      <c r="O54" s="23" t="s">
        <v>61</v>
      </c>
      <c r="P54" s="23" t="s">
        <v>278</v>
      </c>
      <c r="Q54" s="23" t="s">
        <v>63</v>
      </c>
      <c r="R54" s="23" t="s">
        <v>63</v>
      </c>
      <c r="S54" s="23" t="s">
        <v>71</v>
      </c>
      <c r="T54" s="23" t="s">
        <v>63</v>
      </c>
      <c r="U54" s="23" t="s">
        <v>63</v>
      </c>
      <c r="V54" s="23" t="s">
        <v>140</v>
      </c>
      <c r="W54" s="23" t="s">
        <v>65</v>
      </c>
      <c r="X54" s="23" t="s">
        <v>140</v>
      </c>
      <c r="Y54" s="23" t="s">
        <v>65</v>
      </c>
      <c r="Z54" s="23" t="s">
        <v>140</v>
      </c>
      <c r="AA54" s="23" t="s">
        <v>65</v>
      </c>
      <c r="AB54" s="23" t="s">
        <v>63</v>
      </c>
      <c r="AC54" s="23" t="s">
        <v>63</v>
      </c>
      <c r="AD54" s="23" t="s">
        <v>63</v>
      </c>
      <c r="AE54" s="23" t="s">
        <v>63</v>
      </c>
      <c r="AF54" s="23" t="s">
        <v>63</v>
      </c>
      <c r="AG54" s="23" t="s">
        <v>67</v>
      </c>
      <c r="AH54" s="23" t="s">
        <v>66</v>
      </c>
      <c r="AI54" s="23" t="s">
        <v>67</v>
      </c>
      <c r="AJ54" s="23" t="s">
        <v>63</v>
      </c>
      <c r="AK54" s="23" t="s">
        <v>63</v>
      </c>
      <c r="AL54" s="23" t="s">
        <v>279</v>
      </c>
      <c r="AM54" s="23" t="s">
        <v>279</v>
      </c>
      <c r="AN54" s="23" t="s">
        <v>91</v>
      </c>
      <c r="AO54" s="23" t="s">
        <v>84</v>
      </c>
      <c r="AP54" s="23" t="s">
        <v>63</v>
      </c>
      <c r="AQ54" s="23" t="s">
        <v>63</v>
      </c>
      <c r="AR54" s="23" t="s">
        <v>63</v>
      </c>
      <c r="AS54" s="23" t="s">
        <v>85</v>
      </c>
      <c r="AT54" s="23" t="s">
        <v>73</v>
      </c>
      <c r="AU54" s="23" t="s">
        <v>74</v>
      </c>
      <c r="AV54" s="23" t="s">
        <v>86</v>
      </c>
      <c r="AW54" s="23" t="s">
        <v>93</v>
      </c>
      <c r="AX54" s="23" t="s">
        <v>94</v>
      </c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</row>
    <row r="55" spans="1:81" x14ac:dyDescent="0.2">
      <c r="A55" s="27">
        <v>71</v>
      </c>
      <c r="B55" s="23" t="s">
        <v>280</v>
      </c>
      <c r="C55" s="23" t="s">
        <v>55</v>
      </c>
      <c r="D55" s="38">
        <v>41256</v>
      </c>
      <c r="E55" s="25">
        <v>43228</v>
      </c>
      <c r="F55" s="60">
        <v>43234</v>
      </c>
      <c r="G55" s="31">
        <f t="shared" si="3"/>
        <v>6</v>
      </c>
      <c r="H55" s="27">
        <v>5.4</v>
      </c>
      <c r="I55" s="23" t="s">
        <v>250</v>
      </c>
      <c r="J55" s="23" t="s">
        <v>125</v>
      </c>
      <c r="K55" s="23" t="s">
        <v>279</v>
      </c>
      <c r="L55" s="23" t="s">
        <v>62</v>
      </c>
      <c r="M55" s="23" t="s">
        <v>279</v>
      </c>
      <c r="N55" s="23" t="s">
        <v>62</v>
      </c>
      <c r="O55" s="23" t="s">
        <v>61</v>
      </c>
      <c r="P55" s="23" t="s">
        <v>62</v>
      </c>
      <c r="Q55" s="23" t="s">
        <v>63</v>
      </c>
      <c r="R55" s="23" t="s">
        <v>71</v>
      </c>
      <c r="S55" s="23" t="s">
        <v>71</v>
      </c>
      <c r="T55" s="23" t="s">
        <v>71</v>
      </c>
      <c r="U55" s="23" t="s">
        <v>63</v>
      </c>
      <c r="V55" s="23" t="s">
        <v>129</v>
      </c>
      <c r="W55" s="23" t="s">
        <v>281</v>
      </c>
      <c r="X55" s="23" t="s">
        <v>129</v>
      </c>
      <c r="Y55" s="23" t="s">
        <v>281</v>
      </c>
      <c r="Z55" s="23" t="s">
        <v>140</v>
      </c>
      <c r="AA55" s="23" t="s">
        <v>281</v>
      </c>
      <c r="AB55" s="23" t="s">
        <v>63</v>
      </c>
      <c r="AC55" s="23" t="s">
        <v>63</v>
      </c>
      <c r="AD55" s="23" t="s">
        <v>71</v>
      </c>
      <c r="AE55" s="23" t="s">
        <v>63</v>
      </c>
      <c r="AF55" s="23" t="s">
        <v>71</v>
      </c>
      <c r="AG55" s="23" t="s">
        <v>67</v>
      </c>
      <c r="AH55" s="23" t="s">
        <v>66</v>
      </c>
      <c r="AI55" s="23" t="s">
        <v>67</v>
      </c>
      <c r="AJ55" s="23" t="s">
        <v>63</v>
      </c>
      <c r="AK55" s="23" t="s">
        <v>63</v>
      </c>
      <c r="AL55" s="23" t="s">
        <v>282</v>
      </c>
      <c r="AM55" s="23" t="s">
        <v>282</v>
      </c>
      <c r="AN55" s="23" t="s">
        <v>84</v>
      </c>
      <c r="AO55" s="23" t="s">
        <v>84</v>
      </c>
      <c r="AP55" s="23" t="s">
        <v>71</v>
      </c>
      <c r="AQ55" s="23" t="s">
        <v>71</v>
      </c>
      <c r="AR55" s="23" t="s">
        <v>63</v>
      </c>
      <c r="AS55" s="23" t="s">
        <v>85</v>
      </c>
      <c r="AT55" s="23" t="s">
        <v>73</v>
      </c>
      <c r="AU55" s="23" t="s">
        <v>74</v>
      </c>
      <c r="AV55" s="23" t="s">
        <v>75</v>
      </c>
      <c r="AW55" s="23" t="s">
        <v>76</v>
      </c>
      <c r="AX55" s="23" t="s">
        <v>77</v>
      </c>
      <c r="AY55" s="31"/>
      <c r="AZ55" s="74" t="s">
        <v>283</v>
      </c>
      <c r="BA55" s="74"/>
      <c r="BB55" s="74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</row>
    <row r="56" spans="1:81" x14ac:dyDescent="0.2">
      <c r="A56" s="27">
        <v>72</v>
      </c>
      <c r="B56" s="23" t="s">
        <v>284</v>
      </c>
      <c r="C56" s="23" t="s">
        <v>261</v>
      </c>
      <c r="D56" s="25">
        <v>41275</v>
      </c>
      <c r="E56" s="25">
        <v>43228</v>
      </c>
      <c r="F56" s="60">
        <v>43234</v>
      </c>
      <c r="G56" s="31">
        <f t="shared" si="3"/>
        <v>6</v>
      </c>
      <c r="H56" s="27">
        <v>5.35</v>
      </c>
      <c r="I56" s="23" t="s">
        <v>250</v>
      </c>
      <c r="J56" s="23" t="s">
        <v>128</v>
      </c>
      <c r="K56" s="23" t="s">
        <v>61</v>
      </c>
      <c r="L56" s="23" t="s">
        <v>62</v>
      </c>
      <c r="M56" s="23" t="s">
        <v>61</v>
      </c>
      <c r="N56" s="23" t="s">
        <v>62</v>
      </c>
      <c r="O56" s="23" t="s">
        <v>61</v>
      </c>
      <c r="P56" s="23" t="s">
        <v>62</v>
      </c>
      <c r="Q56" s="23" t="s">
        <v>63</v>
      </c>
      <c r="R56" s="23" t="s">
        <v>63</v>
      </c>
      <c r="S56" s="23" t="s">
        <v>71</v>
      </c>
      <c r="T56" s="23" t="s">
        <v>71</v>
      </c>
      <c r="U56" s="23" t="s">
        <v>63</v>
      </c>
      <c r="V56" s="23" t="s">
        <v>279</v>
      </c>
      <c r="W56" s="23" t="s">
        <v>65</v>
      </c>
      <c r="X56" s="23" t="s">
        <v>279</v>
      </c>
      <c r="Y56" s="23" t="s">
        <v>65</v>
      </c>
      <c r="Z56" s="23" t="s">
        <v>140</v>
      </c>
      <c r="AA56" s="23" t="s">
        <v>65</v>
      </c>
      <c r="AB56" s="23" t="s">
        <v>63</v>
      </c>
      <c r="AC56" s="23" t="s">
        <v>63</v>
      </c>
      <c r="AD56" s="23" t="s">
        <v>71</v>
      </c>
      <c r="AE56" s="23" t="s">
        <v>63</v>
      </c>
      <c r="AF56" s="23" t="s">
        <v>63</v>
      </c>
      <c r="AG56" s="23" t="s">
        <v>67</v>
      </c>
      <c r="AH56" s="23" t="s">
        <v>66</v>
      </c>
      <c r="AI56" s="23" t="s">
        <v>67</v>
      </c>
      <c r="AJ56" s="23" t="s">
        <v>71</v>
      </c>
      <c r="AK56" s="23" t="s">
        <v>63</v>
      </c>
      <c r="AL56" s="23" t="s">
        <v>279</v>
      </c>
      <c r="AM56" s="23" t="s">
        <v>279</v>
      </c>
      <c r="AN56" s="23" t="s">
        <v>84</v>
      </c>
      <c r="AO56" s="23" t="s">
        <v>84</v>
      </c>
      <c r="AP56" s="23" t="s">
        <v>71</v>
      </c>
      <c r="AQ56" s="23" t="s">
        <v>63</v>
      </c>
      <c r="AR56" s="23" t="s">
        <v>63</v>
      </c>
      <c r="AS56" s="23" t="s">
        <v>285</v>
      </c>
      <c r="AT56" s="23" t="s">
        <v>73</v>
      </c>
      <c r="AU56" s="23" t="s">
        <v>74</v>
      </c>
      <c r="AV56" s="23" t="s">
        <v>86</v>
      </c>
      <c r="AW56" s="23" t="s">
        <v>76</v>
      </c>
      <c r="AX56" s="23" t="s">
        <v>77</v>
      </c>
      <c r="AY56" s="31"/>
      <c r="AZ56" s="23" t="s">
        <v>286</v>
      </c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</row>
    <row r="57" spans="1:81" x14ac:dyDescent="0.2">
      <c r="A57" s="27">
        <v>73</v>
      </c>
      <c r="B57" s="23" t="s">
        <v>287</v>
      </c>
      <c r="C57" s="23" t="s">
        <v>261</v>
      </c>
      <c r="D57" s="25">
        <v>41381</v>
      </c>
      <c r="E57" s="25">
        <v>43228</v>
      </c>
      <c r="F57" s="60">
        <v>43234</v>
      </c>
      <c r="G57" s="31">
        <f t="shared" si="3"/>
        <v>6</v>
      </c>
      <c r="H57" s="27">
        <v>5.0599999999999996</v>
      </c>
      <c r="I57" s="23" t="s">
        <v>250</v>
      </c>
      <c r="J57" s="23" t="s">
        <v>197</v>
      </c>
      <c r="K57" s="23" t="s">
        <v>61</v>
      </c>
      <c r="L57" s="23" t="s">
        <v>62</v>
      </c>
      <c r="M57" s="23" t="s">
        <v>62</v>
      </c>
      <c r="N57" s="23" t="s">
        <v>62</v>
      </c>
      <c r="O57" s="23" t="s">
        <v>62</v>
      </c>
      <c r="P57" s="23" t="s">
        <v>62</v>
      </c>
      <c r="Q57" s="23" t="s">
        <v>63</v>
      </c>
      <c r="R57" s="23" t="s">
        <v>63</v>
      </c>
      <c r="S57" s="23" t="s">
        <v>63</v>
      </c>
      <c r="T57" s="23" t="s">
        <v>63</v>
      </c>
      <c r="U57" s="23" t="s">
        <v>63</v>
      </c>
      <c r="V57" s="23" t="s">
        <v>140</v>
      </c>
      <c r="W57" s="23" t="s">
        <v>65</v>
      </c>
      <c r="X57" s="23" t="s">
        <v>65</v>
      </c>
      <c r="Y57" s="23" t="s">
        <v>65</v>
      </c>
      <c r="Z57" s="23" t="s">
        <v>65</v>
      </c>
      <c r="AA57" s="23" t="s">
        <v>65</v>
      </c>
      <c r="AB57" s="23" t="s">
        <v>63</v>
      </c>
      <c r="AC57" s="23" t="s">
        <v>63</v>
      </c>
      <c r="AD57" s="23" t="s">
        <v>63</v>
      </c>
      <c r="AE57" s="23" t="s">
        <v>63</v>
      </c>
      <c r="AF57" s="23" t="s">
        <v>63</v>
      </c>
      <c r="AG57" s="23" t="s">
        <v>67</v>
      </c>
      <c r="AH57" s="23" t="s">
        <v>66</v>
      </c>
      <c r="AI57" s="23" t="s">
        <v>66</v>
      </c>
      <c r="AJ57" s="23" t="s">
        <v>71</v>
      </c>
      <c r="AK57" s="23" t="s">
        <v>63</v>
      </c>
      <c r="AL57" s="23" t="s">
        <v>279</v>
      </c>
      <c r="AM57" s="23" t="s">
        <v>279</v>
      </c>
      <c r="AN57" s="23" t="s">
        <v>91</v>
      </c>
      <c r="AO57" s="23" t="s">
        <v>84</v>
      </c>
      <c r="AP57" s="23" t="s">
        <v>71</v>
      </c>
      <c r="AQ57" s="23" t="s">
        <v>63</v>
      </c>
      <c r="AR57" s="23" t="s">
        <v>63</v>
      </c>
      <c r="AS57" s="23" t="s">
        <v>266</v>
      </c>
      <c r="AT57" s="23" t="s">
        <v>73</v>
      </c>
      <c r="AU57" s="23" t="s">
        <v>74</v>
      </c>
      <c r="AV57" s="23" t="s">
        <v>75</v>
      </c>
      <c r="AW57" s="23" t="s">
        <v>76</v>
      </c>
      <c r="AX57" s="23" t="s">
        <v>77</v>
      </c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</row>
    <row r="58" spans="1:81" x14ac:dyDescent="0.2">
      <c r="A58" s="27">
        <v>74</v>
      </c>
      <c r="B58" s="23" t="s">
        <v>288</v>
      </c>
      <c r="C58" s="23" t="s">
        <v>261</v>
      </c>
      <c r="D58" s="25">
        <v>41474</v>
      </c>
      <c r="E58" s="25">
        <v>43228</v>
      </c>
      <c r="F58" s="60">
        <v>43234</v>
      </c>
      <c r="G58" s="31">
        <f t="shared" si="3"/>
        <v>6</v>
      </c>
      <c r="H58" s="27">
        <v>4.8099999999999996</v>
      </c>
      <c r="I58" s="23" t="s">
        <v>266</v>
      </c>
      <c r="J58" s="23" t="s">
        <v>136</v>
      </c>
      <c r="K58" s="23" t="s">
        <v>61</v>
      </c>
      <c r="L58" s="23" t="s">
        <v>62</v>
      </c>
      <c r="M58" s="23" t="s">
        <v>62</v>
      </c>
      <c r="N58" s="23" t="s">
        <v>62</v>
      </c>
      <c r="O58" s="23" t="s">
        <v>62</v>
      </c>
      <c r="P58" s="23" t="s">
        <v>62</v>
      </c>
      <c r="Q58" s="23" t="s">
        <v>71</v>
      </c>
      <c r="R58" s="23" t="s">
        <v>71</v>
      </c>
      <c r="S58" s="23" t="s">
        <v>71</v>
      </c>
      <c r="T58" s="23" t="s">
        <v>71</v>
      </c>
      <c r="U58" s="23" t="s">
        <v>71</v>
      </c>
      <c r="V58" s="23" t="s">
        <v>289</v>
      </c>
      <c r="W58" s="23" t="s">
        <v>65</v>
      </c>
      <c r="X58" s="23" t="s">
        <v>65</v>
      </c>
      <c r="Y58" s="23" t="s">
        <v>65</v>
      </c>
      <c r="Z58" s="23" t="s">
        <v>65</v>
      </c>
      <c r="AA58" s="23" t="s">
        <v>65</v>
      </c>
      <c r="AB58" s="23" t="s">
        <v>71</v>
      </c>
      <c r="AC58" s="23" t="s">
        <v>71</v>
      </c>
      <c r="AD58" s="23" t="s">
        <v>71</v>
      </c>
      <c r="AE58" s="23" t="s">
        <v>71</v>
      </c>
      <c r="AF58" s="23" t="s">
        <v>71</v>
      </c>
      <c r="AG58" s="23" t="s">
        <v>67</v>
      </c>
      <c r="AH58" s="23" t="s">
        <v>66</v>
      </c>
      <c r="AI58" s="23" t="s">
        <v>66</v>
      </c>
      <c r="AJ58" s="23" t="s">
        <v>71</v>
      </c>
      <c r="AK58" s="23" t="s">
        <v>71</v>
      </c>
      <c r="AL58" s="23" t="s">
        <v>119</v>
      </c>
      <c r="AM58" s="23" t="s">
        <v>89</v>
      </c>
      <c r="AN58" s="23" t="s">
        <v>91</v>
      </c>
      <c r="AO58" s="23" t="s">
        <v>84</v>
      </c>
      <c r="AP58" s="23" t="s">
        <v>71</v>
      </c>
      <c r="AQ58" s="23" t="s">
        <v>71</v>
      </c>
      <c r="AR58" s="23" t="s">
        <v>71</v>
      </c>
      <c r="AS58" s="23" t="s">
        <v>266</v>
      </c>
      <c r="AT58" s="23" t="s">
        <v>73</v>
      </c>
      <c r="AU58" s="23" t="s">
        <v>74</v>
      </c>
      <c r="AV58" s="23" t="s">
        <v>86</v>
      </c>
      <c r="AW58" s="23" t="s">
        <v>76</v>
      </c>
      <c r="AX58" s="23" t="s">
        <v>77</v>
      </c>
      <c r="AY58" s="31"/>
      <c r="AZ58" s="74" t="s">
        <v>291</v>
      </c>
      <c r="BA58" s="74"/>
      <c r="BB58" s="74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</row>
    <row r="59" spans="1:81" x14ac:dyDescent="0.2">
      <c r="A59" s="27">
        <v>75</v>
      </c>
      <c r="B59" s="23" t="s">
        <v>292</v>
      </c>
      <c r="C59" s="23" t="s">
        <v>184</v>
      </c>
      <c r="D59" s="25">
        <v>41401</v>
      </c>
      <c r="E59" s="25">
        <v>43228</v>
      </c>
      <c r="F59" s="60">
        <v>43234</v>
      </c>
      <c r="G59" s="31">
        <f t="shared" si="3"/>
        <v>6</v>
      </c>
      <c r="H59" s="27">
        <v>5.01</v>
      </c>
      <c r="I59" s="23" t="s">
        <v>250</v>
      </c>
      <c r="J59" s="23" t="s">
        <v>139</v>
      </c>
      <c r="K59" s="23" t="s">
        <v>293</v>
      </c>
      <c r="L59" s="23" t="s">
        <v>62</v>
      </c>
      <c r="M59" s="23" t="s">
        <v>62</v>
      </c>
      <c r="N59" s="23" t="s">
        <v>62</v>
      </c>
      <c r="O59" s="23" t="s">
        <v>61</v>
      </c>
      <c r="P59" s="23" t="s">
        <v>62</v>
      </c>
      <c r="Q59" s="23" t="s">
        <v>63</v>
      </c>
      <c r="R59" s="23" t="s">
        <v>63</v>
      </c>
      <c r="S59" s="23" t="s">
        <v>71</v>
      </c>
      <c r="T59" s="23" t="s">
        <v>71</v>
      </c>
      <c r="U59" s="23" t="s">
        <v>63</v>
      </c>
      <c r="V59" s="23" t="s">
        <v>129</v>
      </c>
      <c r="W59" s="23" t="s">
        <v>65</v>
      </c>
      <c r="X59" s="23" t="s">
        <v>65</v>
      </c>
      <c r="Y59" s="23" t="s">
        <v>65</v>
      </c>
      <c r="Z59" s="23" t="s">
        <v>140</v>
      </c>
      <c r="AA59" s="23" t="s">
        <v>65</v>
      </c>
      <c r="AB59" s="23" t="s">
        <v>63</v>
      </c>
      <c r="AC59" s="23" t="s">
        <v>63</v>
      </c>
      <c r="AD59" s="23" t="s">
        <v>63</v>
      </c>
      <c r="AE59" s="23" t="s">
        <v>63</v>
      </c>
      <c r="AF59" s="23" t="s">
        <v>63</v>
      </c>
      <c r="AG59" s="23" t="s">
        <v>67</v>
      </c>
      <c r="AH59" s="23" t="s">
        <v>66</v>
      </c>
      <c r="AI59" s="23" t="s">
        <v>67</v>
      </c>
      <c r="AJ59" s="23" t="s">
        <v>63</v>
      </c>
      <c r="AK59" s="23" t="s">
        <v>63</v>
      </c>
      <c r="AL59" s="23" t="s">
        <v>295</v>
      </c>
      <c r="AM59" s="23" t="s">
        <v>180</v>
      </c>
      <c r="AN59" s="23" t="s">
        <v>91</v>
      </c>
      <c r="AO59" s="23" t="s">
        <v>84</v>
      </c>
      <c r="AP59" s="23" t="s">
        <v>71</v>
      </c>
      <c r="AQ59" s="23" t="s">
        <v>63</v>
      </c>
      <c r="AR59" s="23" t="s">
        <v>63</v>
      </c>
      <c r="AS59" s="23" t="s">
        <v>266</v>
      </c>
      <c r="AT59" s="23" t="s">
        <v>73</v>
      </c>
      <c r="AU59" s="23" t="s">
        <v>74</v>
      </c>
      <c r="AV59" s="23" t="s">
        <v>86</v>
      </c>
      <c r="AW59" s="23" t="s">
        <v>76</v>
      </c>
      <c r="AX59" s="23" t="s">
        <v>94</v>
      </c>
      <c r="AY59" s="31"/>
      <c r="AZ59" s="74" t="s">
        <v>297</v>
      </c>
      <c r="BA59" s="74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</row>
    <row r="60" spans="1:81" x14ac:dyDescent="0.2">
      <c r="A60" s="27">
        <v>76</v>
      </c>
      <c r="B60" s="23" t="s">
        <v>298</v>
      </c>
      <c r="C60" s="23" t="s">
        <v>261</v>
      </c>
      <c r="D60" s="25">
        <v>41415</v>
      </c>
      <c r="E60" s="25">
        <v>43229</v>
      </c>
      <c r="F60" s="60">
        <v>43234</v>
      </c>
      <c r="G60" s="31">
        <f t="shared" si="3"/>
        <v>5</v>
      </c>
      <c r="H60" s="27">
        <v>4.97</v>
      </c>
      <c r="I60" s="23" t="s">
        <v>250</v>
      </c>
      <c r="J60" s="23" t="s">
        <v>142</v>
      </c>
      <c r="K60" s="23" t="s">
        <v>300</v>
      </c>
      <c r="L60" s="23" t="s">
        <v>62</v>
      </c>
      <c r="M60" s="23" t="s">
        <v>62</v>
      </c>
      <c r="N60" s="23" t="s">
        <v>62</v>
      </c>
      <c r="O60" s="23" t="s">
        <v>61</v>
      </c>
      <c r="P60" s="23" t="s">
        <v>62</v>
      </c>
      <c r="Q60" s="23" t="s">
        <v>71</v>
      </c>
      <c r="R60" s="23" t="s">
        <v>71</v>
      </c>
      <c r="S60" s="23" t="s">
        <v>71</v>
      </c>
      <c r="T60" s="23" t="s">
        <v>71</v>
      </c>
      <c r="U60" s="23" t="s">
        <v>71</v>
      </c>
      <c r="V60" s="23" t="s">
        <v>129</v>
      </c>
      <c r="W60" s="23" t="s">
        <v>65</v>
      </c>
      <c r="X60" s="23" t="s">
        <v>65</v>
      </c>
      <c r="Y60" s="23" t="s">
        <v>65</v>
      </c>
      <c r="Z60" s="23" t="s">
        <v>65</v>
      </c>
      <c r="AA60" s="23" t="s">
        <v>65</v>
      </c>
      <c r="AB60" s="23" t="s">
        <v>71</v>
      </c>
      <c r="AC60" s="23" t="s">
        <v>71</v>
      </c>
      <c r="AD60" s="23" t="s">
        <v>71</v>
      </c>
      <c r="AE60" s="23" t="s">
        <v>71</v>
      </c>
      <c r="AF60" s="23" t="s">
        <v>71</v>
      </c>
      <c r="AG60" s="23" t="s">
        <v>67</v>
      </c>
      <c r="AH60" s="23" t="s">
        <v>66</v>
      </c>
      <c r="AI60" s="23" t="s">
        <v>66</v>
      </c>
      <c r="AJ60" s="23" t="s">
        <v>71</v>
      </c>
      <c r="AK60" s="23" t="s">
        <v>63</v>
      </c>
      <c r="AL60" s="23" t="s">
        <v>301</v>
      </c>
      <c r="AM60" s="23" t="s">
        <v>282</v>
      </c>
      <c r="AN60" s="23" t="s">
        <v>84</v>
      </c>
      <c r="AO60" s="23" t="s">
        <v>84</v>
      </c>
      <c r="AP60" s="23" t="s">
        <v>63</v>
      </c>
      <c r="AQ60" s="23" t="s">
        <v>71</v>
      </c>
      <c r="AR60" s="23" t="s">
        <v>71</v>
      </c>
      <c r="AS60" s="23" t="s">
        <v>266</v>
      </c>
      <c r="AT60" s="23" t="s">
        <v>73</v>
      </c>
      <c r="AU60" s="23" t="s">
        <v>74</v>
      </c>
      <c r="AV60" s="23" t="s">
        <v>86</v>
      </c>
      <c r="AW60" s="23" t="s">
        <v>76</v>
      </c>
      <c r="AX60" s="23" t="s">
        <v>94</v>
      </c>
      <c r="AY60" s="31"/>
      <c r="AZ60" s="74" t="s">
        <v>291</v>
      </c>
      <c r="BA60" s="74"/>
      <c r="BB60" s="74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</row>
  </sheetData>
  <mergeCells count="20">
    <mergeCell ref="AZ38:BA38"/>
    <mergeCell ref="AX46:AY46"/>
    <mergeCell ref="AZ46:BA46"/>
    <mergeCell ref="AX47:AY47"/>
    <mergeCell ref="AX40:AY40"/>
    <mergeCell ref="AX42:AY42"/>
    <mergeCell ref="BA41:BC41"/>
    <mergeCell ref="AX48:AY48"/>
    <mergeCell ref="AX39:AY39"/>
    <mergeCell ref="AZ39:BA39"/>
    <mergeCell ref="AZ59:BA59"/>
    <mergeCell ref="AZ58:BB58"/>
    <mergeCell ref="AZ60:BB60"/>
    <mergeCell ref="AZ55:BB55"/>
    <mergeCell ref="AZ47:BB47"/>
    <mergeCell ref="AX51:AY51"/>
    <mergeCell ref="AX50:AY50"/>
    <mergeCell ref="AZ48:BG48"/>
    <mergeCell ref="AZ50:BE50"/>
    <mergeCell ref="AX52:AY52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E99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60" sqref="I1:I60"/>
    </sheetView>
  </sheetViews>
  <sheetFormatPr baseColWidth="10" defaultColWidth="14.5" defaultRowHeight="15" customHeight="1" x14ac:dyDescent="0.2"/>
  <cols>
    <col min="1" max="3" width="9" customWidth="1"/>
    <col min="4" max="7" width="10.5" customWidth="1"/>
    <col min="8" max="52" width="9" customWidth="1"/>
    <col min="53" max="53" width="9.33203125" customWidth="1"/>
    <col min="54" max="55" width="7.1640625" customWidth="1"/>
    <col min="56" max="57" width="9" customWidth="1"/>
  </cols>
  <sheetData>
    <row r="1" spans="1:57" ht="14.25" customHeight="1" x14ac:dyDescent="0.2">
      <c r="B1" t="s">
        <v>0</v>
      </c>
      <c r="C1" t="s">
        <v>1</v>
      </c>
      <c r="D1" t="s">
        <v>2</v>
      </c>
      <c r="E1" t="s">
        <v>3</v>
      </c>
      <c r="F1" s="7" t="str">
        <f>'raw data'!F1</f>
        <v>2nd Test date</v>
      </c>
      <c r="G1" s="7" t="str">
        <f>'raw data'!G1</f>
        <v>interval</v>
      </c>
      <c r="H1" t="s">
        <v>6</v>
      </c>
      <c r="I1" t="s">
        <v>7</v>
      </c>
      <c r="J1" t="s">
        <v>8</v>
      </c>
      <c r="K1" s="2" t="s">
        <v>302</v>
      </c>
      <c r="L1" s="2" t="s">
        <v>168</v>
      </c>
      <c r="M1" s="3" t="s">
        <v>303</v>
      </c>
      <c r="N1" s="3" t="s">
        <v>47</v>
      </c>
      <c r="O1" s="4" t="s">
        <v>304</v>
      </c>
      <c r="P1" s="4" t="s">
        <v>48</v>
      </c>
      <c r="Q1" s="2" t="s">
        <v>305</v>
      </c>
      <c r="R1" s="2" t="s">
        <v>306</v>
      </c>
      <c r="S1" s="2" t="s">
        <v>307</v>
      </c>
      <c r="T1" s="2" t="s">
        <v>308</v>
      </c>
      <c r="U1" s="2" t="s">
        <v>309</v>
      </c>
      <c r="V1" s="2" t="s">
        <v>310</v>
      </c>
      <c r="W1" s="63" t="s">
        <v>311</v>
      </c>
      <c r="X1" s="64" t="s">
        <v>312</v>
      </c>
      <c r="Y1" s="64" t="s">
        <v>313</v>
      </c>
      <c r="Z1" s="63" t="s">
        <v>314</v>
      </c>
      <c r="AA1" s="63" t="s">
        <v>315</v>
      </c>
      <c r="AB1" s="64" t="s">
        <v>316</v>
      </c>
      <c r="AC1" s="65" t="s">
        <v>317</v>
      </c>
      <c r="AD1" s="65" t="s">
        <v>318</v>
      </c>
      <c r="AE1" s="65" t="s">
        <v>319</v>
      </c>
      <c r="AF1" s="65" t="s">
        <v>320</v>
      </c>
      <c r="AG1" s="65" t="s">
        <v>321</v>
      </c>
      <c r="AH1" s="65" t="s">
        <v>322</v>
      </c>
      <c r="AI1" s="66" t="s">
        <v>323</v>
      </c>
      <c r="AJ1" s="66" t="s">
        <v>324</v>
      </c>
      <c r="AK1" s="66" t="s">
        <v>325</v>
      </c>
      <c r="AL1" s="67" t="s">
        <v>326</v>
      </c>
      <c r="AM1" s="67" t="s">
        <v>327</v>
      </c>
      <c r="AN1" s="67" t="s">
        <v>328</v>
      </c>
      <c r="AO1" s="67" t="s">
        <v>329</v>
      </c>
      <c r="AP1" s="67" t="s">
        <v>330</v>
      </c>
      <c r="AQ1" s="67" t="s">
        <v>331</v>
      </c>
      <c r="AR1" s="67" t="s">
        <v>332</v>
      </c>
      <c r="AS1" s="67" t="s">
        <v>333</v>
      </c>
      <c r="AT1" s="67" t="s">
        <v>334</v>
      </c>
      <c r="AU1" s="67" t="s">
        <v>335</v>
      </c>
      <c r="AW1" t="s">
        <v>57</v>
      </c>
      <c r="AX1" t="s">
        <v>336</v>
      </c>
      <c r="AY1" t="s">
        <v>337</v>
      </c>
      <c r="AZ1" t="s">
        <v>338</v>
      </c>
      <c r="BA1" s="67" t="s">
        <v>17</v>
      </c>
      <c r="BB1" t="s">
        <v>339</v>
      </c>
      <c r="BC1" s="68" t="s">
        <v>340</v>
      </c>
      <c r="BD1" s="3" t="s">
        <v>47</v>
      </c>
      <c r="BE1" s="67" t="s">
        <v>17</v>
      </c>
    </row>
    <row r="2" spans="1:57" ht="14.25" customHeight="1" x14ac:dyDescent="0.2">
      <c r="A2">
        <f>'raw data'!A2</f>
        <v>5</v>
      </c>
      <c r="B2" t="str">
        <f>'raw data'!B2</f>
        <v>CCLC06</v>
      </c>
      <c r="C2" t="str">
        <f>'raw data'!C2</f>
        <v>Male</v>
      </c>
      <c r="D2" s="7">
        <f>'raw data'!D2</f>
        <v>41127</v>
      </c>
      <c r="E2" s="7">
        <f>'raw data'!E2</f>
        <v>43056</v>
      </c>
      <c r="F2" s="7">
        <f>'raw data'!F2</f>
        <v>43067</v>
      </c>
      <c r="G2" s="8">
        <f>'raw data'!G2</f>
        <v>11</v>
      </c>
      <c r="H2">
        <f>'raw data'!H2</f>
        <v>5.2813141683778237</v>
      </c>
      <c r="I2" t="str">
        <f>'raw data'!I2</f>
        <v xml:space="preserve">crayon </v>
      </c>
      <c r="J2" t="str">
        <f>'raw data'!J2</f>
        <v>B2C1A1</v>
      </c>
      <c r="K2" s="2">
        <f t="shared" ref="K2:K60" si="0">SUM(Q2:V2)</f>
        <v>3</v>
      </c>
      <c r="L2" s="2" t="str">
        <f>'raw data'!AV2</f>
        <v>table</v>
      </c>
      <c r="M2" s="3">
        <f t="shared" ref="M2:M60" si="1">COUNTIF(W2:AB2, "y")</f>
        <v>6</v>
      </c>
      <c r="N2" s="3" t="str">
        <f>'raw data'!AW2</f>
        <v>temp</v>
      </c>
      <c r="O2" s="4">
        <f t="shared" ref="O2:O60" si="2">COUNTIF(AC2:AH2, "y")</f>
        <v>5</v>
      </c>
      <c r="P2" s="4" t="str">
        <f>'raw data'!AX2</f>
        <v>email(foot)</v>
      </c>
      <c r="Q2">
        <f>IF('raw data'!M2='raw data'!K2,1,0)</f>
        <v>1</v>
      </c>
      <c r="R2">
        <f>IF('raw data'!O2='raw data'!K2,1,IF('raw data'!O2="crayons",1,0))</f>
        <v>0</v>
      </c>
      <c r="S2">
        <f>IF('raw data'!X2='raw data'!V2,1,0)</f>
        <v>1</v>
      </c>
      <c r="T2">
        <f>IF('raw data'!Z2='raw data'!V2,1,IF('raw data'!Z2="bandaids",1,0))</f>
        <v>0</v>
      </c>
      <c r="U2" s="10">
        <f>IF('raw data'!AI2="fridge",1,0)</f>
        <v>1</v>
      </c>
      <c r="V2">
        <f>IF('raw data'!AN2&lt;&gt;"happy",0,IF('raw data'!AO2&lt;&gt;"sad", 0, 1))</f>
        <v>0</v>
      </c>
      <c r="W2" s="69" t="str">
        <f>'raw data'!R2</f>
        <v>y</v>
      </c>
      <c r="X2" t="str">
        <f>'raw data'!U2</f>
        <v>y</v>
      </c>
      <c r="Y2" t="str">
        <f>'raw data'!AC2</f>
        <v>y</v>
      </c>
      <c r="Z2" s="69" t="str">
        <f>'raw data'!AF2</f>
        <v>y</v>
      </c>
      <c r="AA2" s="69" t="str">
        <f>'raw data'!AK2</f>
        <v>y</v>
      </c>
      <c r="AB2" t="str">
        <f>'raw data'!AQ2</f>
        <v>y</v>
      </c>
      <c r="AC2" t="str">
        <f>'raw data'!Q2</f>
        <v>y</v>
      </c>
      <c r="AD2" t="str">
        <f>'raw data'!T2</f>
        <v>y</v>
      </c>
      <c r="AE2" t="str">
        <f>'raw data'!AB2</f>
        <v>y</v>
      </c>
      <c r="AF2" t="str">
        <f>'raw data'!AE2</f>
        <v>y</v>
      </c>
      <c r="AG2" t="str">
        <f>'raw data'!AJ2</f>
        <v>y</v>
      </c>
      <c r="AH2" t="str">
        <f>'raw data'!AP2</f>
        <v>n</v>
      </c>
      <c r="AI2">
        <f>IF('raw data'!AR2="y",1,0)</f>
        <v>1</v>
      </c>
      <c r="AJ2">
        <f>IF('raw data'!AD2="y",1,0)</f>
        <v>1</v>
      </c>
      <c r="AK2" s="70">
        <f>IF('raw data'!S2="n",1,0)</f>
        <v>0</v>
      </c>
      <c r="AL2">
        <f>IF('raw data'!L2="keys",1,0)</f>
        <v>1</v>
      </c>
      <c r="AM2">
        <f>IF('raw data'!N2="keys",1,0)</f>
        <v>1</v>
      </c>
      <c r="AN2" s="1">
        <f>IF('raw data'!P2="keys",1,0)</f>
        <v>1</v>
      </c>
      <c r="AO2">
        <f>IF('raw data'!W2="pencils",1,0)</f>
        <v>1</v>
      </c>
      <c r="AP2" s="1">
        <f>IF('raw data'!Y2="pencils",1,0)</f>
        <v>1</v>
      </c>
      <c r="AQ2" s="1">
        <f>IF('raw data'!AA2="pencils",1,0)</f>
        <v>1</v>
      </c>
      <c r="AR2">
        <f>IF('raw data'!AG2="fridge",1,0)</f>
        <v>0</v>
      </c>
      <c r="AS2" s="1">
        <f>IF('raw data'!AH2="cabinet",1,0)</f>
        <v>1</v>
      </c>
      <c r="AT2">
        <f>IF('raw data'!AM2='raw data'!AL2,1,0)</f>
        <v>1</v>
      </c>
      <c r="AU2">
        <f>IF('raw data'!AO2="sad",1,0)</f>
        <v>0</v>
      </c>
      <c r="AW2">
        <f t="shared" ref="AW2:AW60" si="3">AVERAGE(AL2:AT2)</f>
        <v>0.88888888888888884</v>
      </c>
      <c r="AX2">
        <f t="shared" ref="AX2:AX60" si="4">AVERAGE(AI2:AK2)</f>
        <v>0.66666666666666663</v>
      </c>
      <c r="AY2">
        <f t="shared" ref="AY2:AY60" si="5">AVERAGE(AI2:AU2)</f>
        <v>0.76923076923076927</v>
      </c>
      <c r="AZ2">
        <f t="shared" ref="AZ2:AZ60" si="6">M2+O2</f>
        <v>11</v>
      </c>
      <c r="BA2" s="1">
        <f t="shared" ref="BA2:BA60" si="7">AK2</f>
        <v>0</v>
      </c>
      <c r="BB2">
        <f t="shared" ref="BB2:BB44" si="8">IF(AZ2&lt;10, 0, IF(BA2=0,1,0))</f>
        <v>1</v>
      </c>
      <c r="BC2" s="68">
        <v>3</v>
      </c>
      <c r="BD2" s="3" t="s">
        <v>76</v>
      </c>
      <c r="BE2" s="70">
        <v>0</v>
      </c>
    </row>
    <row r="3" spans="1:57" ht="14.25" customHeight="1" x14ac:dyDescent="0.2">
      <c r="A3">
        <f>'raw data'!A3</f>
        <v>6</v>
      </c>
      <c r="B3" t="str">
        <f>'raw data'!B3</f>
        <v>CCLC05</v>
      </c>
      <c r="C3" t="str">
        <f>'raw data'!C3</f>
        <v>Female</v>
      </c>
      <c r="D3" s="7">
        <f>'raw data'!D3</f>
        <v>41127</v>
      </c>
      <c r="E3" s="7">
        <f>'raw data'!E3</f>
        <v>43056</v>
      </c>
      <c r="F3" s="7">
        <f>'raw data'!F3</f>
        <v>43067</v>
      </c>
      <c r="G3" s="8">
        <f>'raw data'!G3</f>
        <v>11</v>
      </c>
      <c r="H3">
        <f>'raw data'!H3</f>
        <v>5.2813141683778237</v>
      </c>
      <c r="I3" t="str">
        <f>'raw data'!I3</f>
        <v xml:space="preserve">crayon </v>
      </c>
      <c r="J3" t="str">
        <f>'raw data'!J3</f>
        <v>C1A1B1</v>
      </c>
      <c r="K3" s="2">
        <f t="shared" si="0"/>
        <v>1</v>
      </c>
      <c r="L3" s="2" t="str">
        <f>'raw data'!AV3</f>
        <v>door</v>
      </c>
      <c r="M3" s="3">
        <f t="shared" si="1"/>
        <v>6</v>
      </c>
      <c r="N3" s="3" t="str">
        <f>'raw data'!AW3</f>
        <v>temp</v>
      </c>
      <c r="O3" s="4">
        <f t="shared" si="2"/>
        <v>5</v>
      </c>
      <c r="P3" s="4" t="str">
        <f>'raw data'!AX3</f>
        <v>email(foot)</v>
      </c>
      <c r="Q3">
        <f>IF('raw data'!M3='raw data'!K3,1,0)</f>
        <v>0</v>
      </c>
      <c r="R3">
        <f>IF('raw data'!O3='raw data'!K3,1,IF('raw data'!O3="crayons",1,0))</f>
        <v>0</v>
      </c>
      <c r="S3">
        <f>IF('raw data'!X3='raw data'!V3,1,0)</f>
        <v>0</v>
      </c>
      <c r="T3">
        <f>IF('raw data'!Z3='raw data'!V3,1,IF('raw data'!Z3="bandaids",1,0))</f>
        <v>0</v>
      </c>
      <c r="U3" s="10">
        <f>IF('raw data'!AI3="fridge",1,0)</f>
        <v>1</v>
      </c>
      <c r="V3" s="1">
        <f>IF('raw data'!AN3&lt;&gt;"happy",0,IF('raw data'!AO3&lt;&gt;"sad", 0, 1))</f>
        <v>0</v>
      </c>
      <c r="W3" s="69" t="str">
        <f>'raw data'!R3</f>
        <v>y</v>
      </c>
      <c r="X3" t="str">
        <f>'raw data'!U3</f>
        <v>y</v>
      </c>
      <c r="Y3" t="str">
        <f>'raw data'!AC3</f>
        <v>y</v>
      </c>
      <c r="Z3" s="69" t="str">
        <f>'raw data'!AF3</f>
        <v>y</v>
      </c>
      <c r="AA3" s="69" t="str">
        <f>'raw data'!AK3</f>
        <v>y</v>
      </c>
      <c r="AB3" t="str">
        <f>'raw data'!AQ3</f>
        <v>y</v>
      </c>
      <c r="AC3" t="str">
        <f>'raw data'!Q3</f>
        <v>y</v>
      </c>
      <c r="AD3" t="str">
        <f>'raw data'!T3</f>
        <v>n</v>
      </c>
      <c r="AE3" t="str">
        <f>'raw data'!AB3</f>
        <v>y</v>
      </c>
      <c r="AF3" t="str">
        <f>'raw data'!AE3</f>
        <v>y</v>
      </c>
      <c r="AG3" t="str">
        <f>'raw data'!AJ3</f>
        <v>y</v>
      </c>
      <c r="AH3" t="str">
        <f>'raw data'!AP3</f>
        <v>y</v>
      </c>
      <c r="AI3" s="1">
        <f>IF('raw data'!AR3="y",1,0)</f>
        <v>1</v>
      </c>
      <c r="AJ3" s="1">
        <f>IF('raw data'!AD3="y",1,0)</f>
        <v>1</v>
      </c>
      <c r="AK3" s="70">
        <f>IF('raw data'!S3="n",1,0)</f>
        <v>0</v>
      </c>
      <c r="AL3" s="1">
        <f>IF('raw data'!L3="keys",1,0)</f>
        <v>1</v>
      </c>
      <c r="AM3" s="1">
        <f>IF('raw data'!N3="keys",1,0)</f>
        <v>1</v>
      </c>
      <c r="AN3" s="1">
        <f>IF('raw data'!P3="keys",1,0)</f>
        <v>1</v>
      </c>
      <c r="AO3" s="1">
        <f>IF('raw data'!W3="pencils",1,0)</f>
        <v>1</v>
      </c>
      <c r="AP3" s="1">
        <f>IF('raw data'!Y3="pencils",1,0)</f>
        <v>1</v>
      </c>
      <c r="AQ3" s="1">
        <f>IF('raw data'!AA3="pencils",1,0)</f>
        <v>1</v>
      </c>
      <c r="AR3" s="1">
        <f>IF('raw data'!AG3="fridge",1,0)</f>
        <v>1</v>
      </c>
      <c r="AS3" s="1">
        <f>IF('raw data'!AH3="cabinet",1,0)</f>
        <v>1</v>
      </c>
      <c r="AT3" s="1">
        <f>IF('raw data'!AM3='raw data'!AL3,1,0)</f>
        <v>0</v>
      </c>
      <c r="AU3" s="1">
        <f>IF('raw data'!AO3="sad",1,0)</f>
        <v>1</v>
      </c>
      <c r="AW3" s="1">
        <f t="shared" si="3"/>
        <v>0.88888888888888884</v>
      </c>
      <c r="AX3" s="1">
        <f t="shared" si="4"/>
        <v>0.66666666666666663</v>
      </c>
      <c r="AY3" s="1">
        <f t="shared" si="5"/>
        <v>0.84615384615384615</v>
      </c>
      <c r="AZ3" s="1">
        <f t="shared" si="6"/>
        <v>11</v>
      </c>
      <c r="BA3" s="1">
        <f t="shared" si="7"/>
        <v>0</v>
      </c>
      <c r="BB3" s="1">
        <f t="shared" si="8"/>
        <v>1</v>
      </c>
      <c r="BC3" s="71">
        <v>3</v>
      </c>
      <c r="BD3" s="3" t="s">
        <v>76</v>
      </c>
      <c r="BE3" s="70">
        <v>0</v>
      </c>
    </row>
    <row r="4" spans="1:57" ht="14.25" customHeight="1" x14ac:dyDescent="0.2">
      <c r="A4">
        <f>'raw data'!A4</f>
        <v>7</v>
      </c>
      <c r="B4" t="str">
        <f>'raw data'!B4</f>
        <v>CCLC36</v>
      </c>
      <c r="C4" t="str">
        <f>'raw data'!C4</f>
        <v>Female</v>
      </c>
      <c r="D4" s="7">
        <f>'raw data'!D4</f>
        <v>41427</v>
      </c>
      <c r="E4" s="7">
        <f>'raw data'!E4</f>
        <v>43056</v>
      </c>
      <c r="F4" s="7">
        <f>'raw data'!F4</f>
        <v>43060</v>
      </c>
      <c r="G4" s="8">
        <f>'raw data'!G4</f>
        <v>4</v>
      </c>
      <c r="H4">
        <f>'raw data'!H4</f>
        <v>4.4599589322381927</v>
      </c>
      <c r="I4" t="str">
        <f>'raw data'!I4</f>
        <v xml:space="preserve">crayon </v>
      </c>
      <c r="J4" t="str">
        <f>'raw data'!J4</f>
        <v>A1B1C1</v>
      </c>
      <c r="K4" s="2">
        <f t="shared" si="0"/>
        <v>1</v>
      </c>
      <c r="L4" s="2" t="str">
        <f>'raw data'!AV4</f>
        <v>table</v>
      </c>
      <c r="M4" s="3">
        <f t="shared" si="1"/>
        <v>4</v>
      </c>
      <c r="N4" s="3" t="str">
        <f>'raw data'!AW4</f>
        <v>breakfast</v>
      </c>
      <c r="O4" s="4">
        <f t="shared" si="2"/>
        <v>1</v>
      </c>
      <c r="P4" s="4" t="str">
        <f>'raw data'!AX4</f>
        <v>phone(tummy)</v>
      </c>
      <c r="Q4">
        <f>IF('raw data'!M4='raw data'!K4,1,0)</f>
        <v>0</v>
      </c>
      <c r="R4">
        <f>IF('raw data'!O4='raw data'!K4,1,IF('raw data'!O4="crayons",1,0))</f>
        <v>0</v>
      </c>
      <c r="S4">
        <f>IF('raw data'!X4='raw data'!V4,1,0)</f>
        <v>0</v>
      </c>
      <c r="T4">
        <f>IF('raw data'!Z4='raw data'!V4,1,IF('raw data'!Z4="bandaids",1,0))</f>
        <v>0</v>
      </c>
      <c r="U4" s="10">
        <f>IF('raw data'!AI4="fridge",1,0)</f>
        <v>0</v>
      </c>
      <c r="V4" s="1">
        <f>IF('raw data'!AN4&lt;&gt;"happy",0,IF('raw data'!AO4&lt;&gt;"sad", 0, 1))</f>
        <v>1</v>
      </c>
      <c r="W4" s="69" t="str">
        <f>'raw data'!R4</f>
        <v>n</v>
      </c>
      <c r="X4" t="str">
        <f>'raw data'!U4</f>
        <v>y</v>
      </c>
      <c r="Y4" t="str">
        <f>'raw data'!AC4</f>
        <v>y</v>
      </c>
      <c r="Z4" s="69" t="str">
        <f>'raw data'!AF4</f>
        <v>y</v>
      </c>
      <c r="AA4" s="69" t="str">
        <f>'raw data'!AK4</f>
        <v>n</v>
      </c>
      <c r="AB4" t="str">
        <f>'raw data'!AQ4</f>
        <v>y</v>
      </c>
      <c r="AC4" t="str">
        <f>'raw data'!Q4</f>
        <v>n</v>
      </c>
      <c r="AD4" t="str">
        <f>'raw data'!T4</f>
        <v>n</v>
      </c>
      <c r="AE4" t="str">
        <f>'raw data'!AB4</f>
        <v>n</v>
      </c>
      <c r="AF4" t="str">
        <f>'raw data'!AE4</f>
        <v>n</v>
      </c>
      <c r="AG4" t="str">
        <f>'raw data'!AJ4</f>
        <v>y</v>
      </c>
      <c r="AH4" t="str">
        <f>'raw data'!AP4</f>
        <v>n</v>
      </c>
      <c r="AI4" s="1">
        <f>IF('raw data'!AR4="y",1,0)</f>
        <v>0</v>
      </c>
      <c r="AJ4" s="1">
        <f>IF('raw data'!AD4="y",1,0)</f>
        <v>1</v>
      </c>
      <c r="AK4" s="70">
        <f>IF('raw data'!S4="n",1,0)</f>
        <v>1</v>
      </c>
      <c r="AL4" s="1">
        <f>IF('raw data'!L4="keys",1,0)</f>
        <v>1</v>
      </c>
      <c r="AM4" s="1">
        <f>IF('raw data'!N4="keys",1,0)</f>
        <v>1</v>
      </c>
      <c r="AN4" s="1">
        <f>IF('raw data'!P4="keys",1,0)</f>
        <v>1</v>
      </c>
      <c r="AO4" s="1">
        <f>IF('raw data'!W4="pencils",1,0)</f>
        <v>1</v>
      </c>
      <c r="AP4" s="1">
        <f>IF('raw data'!Y4="pencils",1,0)</f>
        <v>1</v>
      </c>
      <c r="AQ4" s="1">
        <f>IF('raw data'!AA4="pencils",1,0)</f>
        <v>1</v>
      </c>
      <c r="AR4" s="1">
        <f>IF('raw data'!AG4="fridge",1,0)</f>
        <v>0</v>
      </c>
      <c r="AS4" s="1">
        <f>IF('raw data'!AH4="cabinet",1,0)</f>
        <v>1</v>
      </c>
      <c r="AT4" s="1">
        <f>IF('raw data'!AM4='raw data'!AL4,1,0)</f>
        <v>0</v>
      </c>
      <c r="AU4" s="1">
        <f>IF('raw data'!AO4="sad",1,0)</f>
        <v>1</v>
      </c>
      <c r="AW4" s="1">
        <f t="shared" si="3"/>
        <v>0.77777777777777779</v>
      </c>
      <c r="AX4" s="1">
        <f t="shared" si="4"/>
        <v>0.66666666666666663</v>
      </c>
      <c r="AY4" s="1">
        <f t="shared" si="5"/>
        <v>0.76923076923076927</v>
      </c>
      <c r="AZ4" s="1">
        <f t="shared" si="6"/>
        <v>5</v>
      </c>
      <c r="BA4" s="1">
        <f t="shared" si="7"/>
        <v>1</v>
      </c>
      <c r="BB4" s="1">
        <f t="shared" si="8"/>
        <v>0</v>
      </c>
      <c r="BC4" s="71">
        <v>1</v>
      </c>
      <c r="BD4" s="3" t="s">
        <v>93</v>
      </c>
      <c r="BE4" s="70">
        <v>1</v>
      </c>
    </row>
    <row r="5" spans="1:57" ht="14.25" customHeight="1" x14ac:dyDescent="0.2">
      <c r="A5">
        <f>'raw data'!A5</f>
        <v>8</v>
      </c>
      <c r="B5" t="str">
        <f>'raw data'!B5</f>
        <v>CCLC17</v>
      </c>
      <c r="C5" t="str">
        <f>'raw data'!C5</f>
        <v>Female</v>
      </c>
      <c r="D5" s="7">
        <f>'raw data'!D5</f>
        <v>43085</v>
      </c>
      <c r="E5" s="7">
        <f>'raw data'!E5</f>
        <v>43056</v>
      </c>
      <c r="F5" s="7">
        <f>'raw data'!F5</f>
        <v>43060</v>
      </c>
      <c r="G5" s="8">
        <f>'raw data'!G5</f>
        <v>4</v>
      </c>
      <c r="H5">
        <f>'raw data'!H5</f>
        <v>3.9206020000000001</v>
      </c>
      <c r="I5" t="str">
        <f>'raw data'!I5</f>
        <v xml:space="preserve">crayon </v>
      </c>
      <c r="J5" t="str">
        <f>'raw data'!J5</f>
        <v>A1B2C2</v>
      </c>
      <c r="K5" s="2">
        <f t="shared" si="0"/>
        <v>0</v>
      </c>
      <c r="L5" s="2" t="str">
        <f>'raw data'!AV5</f>
        <v>table</v>
      </c>
      <c r="M5" s="3">
        <f t="shared" si="1"/>
        <v>1</v>
      </c>
      <c r="N5" s="3" t="str">
        <f>'raw data'!AW5</f>
        <v>temp</v>
      </c>
      <c r="O5" s="4">
        <f t="shared" si="2"/>
        <v>5</v>
      </c>
      <c r="P5" s="4" t="str">
        <f>'raw data'!AX5</f>
        <v>email(foot)</v>
      </c>
      <c r="Q5">
        <f>IF('raw data'!M5='raw data'!K5,1,0)</f>
        <v>0</v>
      </c>
      <c r="R5">
        <f>IF('raw data'!O5='raw data'!K5,1,IF('raw data'!O5="crayons",1,0))</f>
        <v>0</v>
      </c>
      <c r="S5">
        <f>IF('raw data'!X5='raw data'!V5,1,0)</f>
        <v>0</v>
      </c>
      <c r="T5">
        <f>IF('raw data'!Z5='raw data'!V5,1,IF('raw data'!Z5="bandaids",1,0))</f>
        <v>0</v>
      </c>
      <c r="U5" s="10">
        <f>IF('raw data'!AI5="fridge",1,0)</f>
        <v>0</v>
      </c>
      <c r="V5" s="1">
        <f>IF('raw data'!AN5&lt;&gt;"happy",0,IF('raw data'!AO5&lt;&gt;"sad", 0, 1))</f>
        <v>0</v>
      </c>
      <c r="W5" s="69" t="str">
        <f>'raw data'!R5</f>
        <v>n</v>
      </c>
      <c r="X5" t="str">
        <f>'raw data'!U5</f>
        <v>n</v>
      </c>
      <c r="Y5" t="str">
        <f>'raw data'!AC5</f>
        <v>n</v>
      </c>
      <c r="Z5" s="69" t="str">
        <f>'raw data'!AF5</f>
        <v>y</v>
      </c>
      <c r="AA5" s="69" t="str">
        <f>'raw data'!AK5</f>
        <v>n</v>
      </c>
      <c r="AB5" t="str">
        <f>'raw data'!AQ5</f>
        <v>n</v>
      </c>
      <c r="AC5" t="str">
        <f>'raw data'!Q5</f>
        <v>y</v>
      </c>
      <c r="AD5" t="str">
        <f>'raw data'!T5</f>
        <v>y</v>
      </c>
      <c r="AE5" t="str">
        <f>'raw data'!AB5</f>
        <v>n</v>
      </c>
      <c r="AF5" t="str">
        <f>'raw data'!AE5</f>
        <v>y</v>
      </c>
      <c r="AG5" t="str">
        <f>'raw data'!AJ5</f>
        <v>y</v>
      </c>
      <c r="AH5" t="str">
        <f>'raw data'!AP5</f>
        <v>y</v>
      </c>
      <c r="AI5" s="1">
        <f>IF('raw data'!AR5="y",1,0)</f>
        <v>0</v>
      </c>
      <c r="AJ5" s="1">
        <f>IF('raw data'!AD5="y",1,0)</f>
        <v>1</v>
      </c>
      <c r="AK5" s="70">
        <f>IF('raw data'!S5="n",1,0)</f>
        <v>0</v>
      </c>
      <c r="AL5" s="1">
        <f>IF('raw data'!L5="keys",1,0)</f>
        <v>1</v>
      </c>
      <c r="AM5" s="1">
        <f>IF('raw data'!N5="keys",1,0)</f>
        <v>1</v>
      </c>
      <c r="AN5" s="1">
        <f>IF('raw data'!P5="keys",1,0)</f>
        <v>1</v>
      </c>
      <c r="AO5" s="1">
        <f>IF('raw data'!W5="pencils",1,0)</f>
        <v>1</v>
      </c>
      <c r="AP5" s="1">
        <f>IF('raw data'!Y5="pencils",1,0)</f>
        <v>1</v>
      </c>
      <c r="AQ5" s="1">
        <f>IF('raw data'!AA5="pencils",1,0)</f>
        <v>1</v>
      </c>
      <c r="AR5" s="1">
        <f>IF('raw data'!AG5="fridge",1,0)</f>
        <v>1</v>
      </c>
      <c r="AS5" s="1">
        <f>IF('raw data'!AH5="cabinet",1,0)</f>
        <v>0</v>
      </c>
      <c r="AT5" s="1">
        <f>IF('raw data'!AM5='raw data'!AL5,1,0)</f>
        <v>1</v>
      </c>
      <c r="AU5" s="1">
        <f>IF('raw data'!AO5="sad",1,0)</f>
        <v>0</v>
      </c>
      <c r="AW5" s="1">
        <f t="shared" si="3"/>
        <v>0.88888888888888884</v>
      </c>
      <c r="AX5" s="1">
        <f t="shared" si="4"/>
        <v>0.33333333333333331</v>
      </c>
      <c r="AY5" s="1">
        <f t="shared" si="5"/>
        <v>0.69230769230769229</v>
      </c>
      <c r="AZ5" s="1">
        <f t="shared" si="6"/>
        <v>6</v>
      </c>
      <c r="BA5" s="1">
        <f t="shared" si="7"/>
        <v>0</v>
      </c>
      <c r="BB5" s="1">
        <f t="shared" si="8"/>
        <v>0</v>
      </c>
      <c r="BC5" s="71">
        <v>1</v>
      </c>
      <c r="BD5" s="3" t="s">
        <v>76</v>
      </c>
      <c r="BE5" s="70">
        <v>0</v>
      </c>
    </row>
    <row r="6" spans="1:57" ht="14.25" customHeight="1" x14ac:dyDescent="0.2">
      <c r="A6">
        <f>'raw data'!A6</f>
        <v>9</v>
      </c>
      <c r="B6" t="str">
        <f>'raw data'!B6</f>
        <v>CCLC28</v>
      </c>
      <c r="C6" t="str">
        <f>'raw data'!C6</f>
        <v>Male</v>
      </c>
      <c r="D6" s="7">
        <f>'raw data'!D6</f>
        <v>41252</v>
      </c>
      <c r="E6" s="7">
        <f>'raw data'!E6</f>
        <v>43067</v>
      </c>
      <c r="F6" s="7">
        <f>'raw data'!F6</f>
        <v>43070</v>
      </c>
      <c r="G6" s="8">
        <f>'raw data'!G6</f>
        <v>3</v>
      </c>
      <c r="H6">
        <f>'raw data'!H6</f>
        <v>4.9691991786447636</v>
      </c>
      <c r="I6" t="str">
        <f>'raw data'!I6</f>
        <v xml:space="preserve">crayon </v>
      </c>
      <c r="J6" t="str">
        <f>'raw data'!J6</f>
        <v>C1A2B1</v>
      </c>
      <c r="K6" s="2">
        <f t="shared" si="0"/>
        <v>4</v>
      </c>
      <c r="L6" s="2" t="str">
        <f>'raw data'!AV6</f>
        <v>table</v>
      </c>
      <c r="M6" s="3">
        <f t="shared" si="1"/>
        <v>4</v>
      </c>
      <c r="N6" s="3" t="str">
        <f>'raw data'!AW6</f>
        <v>temp</v>
      </c>
      <c r="O6" s="4">
        <f t="shared" si="2"/>
        <v>1</v>
      </c>
      <c r="P6" s="4" t="str">
        <f>'raw data'!AX6</f>
        <v>phone(tummy)</v>
      </c>
      <c r="Q6">
        <f>IF('raw data'!M6='raw data'!K6,1,0)</f>
        <v>1</v>
      </c>
      <c r="R6">
        <f>IF('raw data'!O6='raw data'!K6,1,IF('raw data'!O6="crayons",1,0))</f>
        <v>0</v>
      </c>
      <c r="S6">
        <f>IF('raw data'!X6='raw data'!V6,1,0)</f>
        <v>1</v>
      </c>
      <c r="T6">
        <f>IF('raw data'!Z6='raw data'!V6,1,IF('raw data'!Z6="bandaids",1,0))</f>
        <v>0</v>
      </c>
      <c r="U6" s="10">
        <f>IF('raw data'!AI6="fridge",1,0)</f>
        <v>1</v>
      </c>
      <c r="V6" s="1">
        <f>IF('raw data'!AN6&lt;&gt;"happy",0,IF('raw data'!AO6&lt;&gt;"sad", 0, 1))</f>
        <v>1</v>
      </c>
      <c r="W6" s="69" t="str">
        <f>'raw data'!R6</f>
        <v>n</v>
      </c>
      <c r="X6" t="str">
        <f>'raw data'!U6</f>
        <v>y</v>
      </c>
      <c r="Y6" t="str">
        <f>'raw data'!AC6</f>
        <v>n</v>
      </c>
      <c r="Z6" s="69" t="str">
        <f>'raw data'!AF6</f>
        <v>y</v>
      </c>
      <c r="AA6" s="69" t="str">
        <f>'raw data'!AK6</f>
        <v>y</v>
      </c>
      <c r="AB6" t="str">
        <f>'raw data'!AQ6</f>
        <v>y</v>
      </c>
      <c r="AC6" t="str">
        <f>'raw data'!Q6</f>
        <v>n</v>
      </c>
      <c r="AD6" t="str">
        <f>'raw data'!T6</f>
        <v>n</v>
      </c>
      <c r="AE6" t="str">
        <f>'raw data'!AB6</f>
        <v>n</v>
      </c>
      <c r="AF6" t="str">
        <f>'raw data'!AE6</f>
        <v>y</v>
      </c>
      <c r="AG6" t="str">
        <f>'raw data'!AJ6</f>
        <v>n</v>
      </c>
      <c r="AH6" t="str">
        <f>'raw data'!AP6</f>
        <v>n</v>
      </c>
      <c r="AI6" s="1">
        <f>IF('raw data'!AR6="y",1,0)</f>
        <v>1</v>
      </c>
      <c r="AJ6" s="1">
        <f>IF('raw data'!AD6="y",1,0)</f>
        <v>1</v>
      </c>
      <c r="AK6" s="70">
        <f>IF('raw data'!S6="n",1,0)</f>
        <v>1</v>
      </c>
      <c r="AL6" s="1">
        <f>IF('raw data'!L6="keys",1,0)</f>
        <v>1</v>
      </c>
      <c r="AM6" s="1">
        <f>IF('raw data'!N6="keys",1,0)</f>
        <v>1</v>
      </c>
      <c r="AN6" s="1">
        <f>IF('raw data'!P6="keys",1,0)</f>
        <v>1</v>
      </c>
      <c r="AO6" s="1">
        <f>IF('raw data'!W6="pencils",1,0)</f>
        <v>1</v>
      </c>
      <c r="AP6" s="1">
        <f>IF('raw data'!Y6="pencils",1,0)</f>
        <v>1</v>
      </c>
      <c r="AQ6" s="1">
        <f>IF('raw data'!AA6="pencils",1,0)</f>
        <v>1</v>
      </c>
      <c r="AR6" s="1">
        <f>IF('raw data'!AG6="fridge",1,0)</f>
        <v>1</v>
      </c>
      <c r="AS6" s="1">
        <f>IF('raw data'!AH6="cabinet",1,0)</f>
        <v>1</v>
      </c>
      <c r="AT6" s="1">
        <f>IF('raw data'!AM6='raw data'!AL6,1,0)</f>
        <v>1</v>
      </c>
      <c r="AU6" s="1">
        <f>IF('raw data'!AO6="sad",1,0)</f>
        <v>1</v>
      </c>
      <c r="AW6" s="1">
        <f t="shared" si="3"/>
        <v>1</v>
      </c>
      <c r="AX6" s="1">
        <f t="shared" si="4"/>
        <v>1</v>
      </c>
      <c r="AY6" s="1">
        <f t="shared" si="5"/>
        <v>1</v>
      </c>
      <c r="AZ6" s="1">
        <f t="shared" si="6"/>
        <v>5</v>
      </c>
      <c r="BA6" s="1">
        <f t="shared" si="7"/>
        <v>1</v>
      </c>
      <c r="BB6" s="1">
        <f t="shared" si="8"/>
        <v>0</v>
      </c>
      <c r="BC6" s="71">
        <v>2</v>
      </c>
      <c r="BD6" s="3" t="s">
        <v>76</v>
      </c>
      <c r="BE6" s="70">
        <v>1</v>
      </c>
    </row>
    <row r="7" spans="1:57" ht="14.25" customHeight="1" x14ac:dyDescent="0.2">
      <c r="A7">
        <f>'raw data'!A7</f>
        <v>10</v>
      </c>
      <c r="B7" t="str">
        <f>'raw data'!B7</f>
        <v>CCLC22</v>
      </c>
      <c r="C7" t="str">
        <f>'raw data'!C7</f>
        <v>Female</v>
      </c>
      <c r="D7" s="7">
        <f>'raw data'!D7</f>
        <v>41502</v>
      </c>
      <c r="E7" s="7">
        <f>'raw data'!E7</f>
        <v>43067</v>
      </c>
      <c r="F7" s="7">
        <f>'raw data'!F7</f>
        <v>43070</v>
      </c>
      <c r="G7" s="8">
        <f>'raw data'!G7</f>
        <v>3</v>
      </c>
      <c r="H7">
        <f>'raw data'!H7</f>
        <v>4.2847364818617386</v>
      </c>
      <c r="I7" t="str">
        <f>'raw data'!I7</f>
        <v xml:space="preserve">crayon </v>
      </c>
      <c r="J7" t="str">
        <f>'raw data'!J7</f>
        <v>B1A2C2</v>
      </c>
      <c r="K7" s="2">
        <f t="shared" si="0"/>
        <v>2</v>
      </c>
      <c r="L7" s="2" t="str">
        <f>'raw data'!AV7</f>
        <v>table</v>
      </c>
      <c r="M7" s="3">
        <f t="shared" si="1"/>
        <v>1</v>
      </c>
      <c r="N7" s="3" t="str">
        <f>'raw data'!AW7</f>
        <v>breakfast</v>
      </c>
      <c r="O7" s="4">
        <f t="shared" si="2"/>
        <v>4</v>
      </c>
      <c r="P7" s="4" t="str">
        <f>'raw data'!AX7</f>
        <v>email(foot)</v>
      </c>
      <c r="Q7">
        <f>IF('raw data'!M7='raw data'!K7,1,0)</f>
        <v>0</v>
      </c>
      <c r="R7">
        <f>IF('raw data'!O7='raw data'!K7,1,IF('raw data'!O7="crayons",1,0))</f>
        <v>0</v>
      </c>
      <c r="S7">
        <f>IF('raw data'!X7='raw data'!V7,1,0)</f>
        <v>0</v>
      </c>
      <c r="T7">
        <f>IF('raw data'!Z7='raw data'!V7,1,IF('raw data'!Z7="bandaids",1,0))</f>
        <v>0</v>
      </c>
      <c r="U7" s="10">
        <f>IF('raw data'!AI7="fridge",1,0)</f>
        <v>1</v>
      </c>
      <c r="V7" s="1">
        <f>IF('raw data'!AN7&lt;&gt;"happy",0,IF('raw data'!AO7&lt;&gt;"sad", 0, 1))</f>
        <v>1</v>
      </c>
      <c r="W7" s="69" t="str">
        <f>'raw data'!R7</f>
        <v>n</v>
      </c>
      <c r="X7" t="str">
        <f>'raw data'!U7</f>
        <v>n</v>
      </c>
      <c r="Y7" t="str">
        <f>'raw data'!AC7</f>
        <v>y</v>
      </c>
      <c r="Z7" s="69" t="str">
        <f>'raw data'!AF7</f>
        <v>n</v>
      </c>
      <c r="AA7" s="69" t="str">
        <f>'raw data'!AK7</f>
        <v>n</v>
      </c>
      <c r="AB7" t="str">
        <f>'raw data'!AQ7</f>
        <v>n</v>
      </c>
      <c r="AC7" t="str">
        <f>'raw data'!Q7</f>
        <v>n</v>
      </c>
      <c r="AD7" t="str">
        <f>'raw data'!T7</f>
        <v>n</v>
      </c>
      <c r="AE7" t="str">
        <f>'raw data'!AB7</f>
        <v>y</v>
      </c>
      <c r="AF7" t="str">
        <f>'raw data'!AE7</f>
        <v>y</v>
      </c>
      <c r="AG7" t="str">
        <f>'raw data'!AJ7</f>
        <v>y</v>
      </c>
      <c r="AH7" t="str">
        <f>'raw data'!AP7</f>
        <v>y</v>
      </c>
      <c r="AI7" s="1">
        <f>IF('raw data'!AR7="y",1,0)</f>
        <v>0</v>
      </c>
      <c r="AJ7" s="1">
        <f>IF('raw data'!AD7="y",1,0)</f>
        <v>1</v>
      </c>
      <c r="AK7" s="70">
        <f>IF('raw data'!S7="n",1,0)</f>
        <v>0</v>
      </c>
      <c r="AL7" s="1">
        <f>IF('raw data'!L7="keys",1,0)</f>
        <v>1</v>
      </c>
      <c r="AM7" s="1">
        <f>IF('raw data'!N7="keys",1,0)</f>
        <v>1</v>
      </c>
      <c r="AN7" s="1">
        <f>IF('raw data'!P7="keys",1,0)</f>
        <v>1</v>
      </c>
      <c r="AO7" s="1">
        <f>IF('raw data'!W7="pencils",1,0)</f>
        <v>1</v>
      </c>
      <c r="AP7" s="1">
        <f>IF('raw data'!Y7="pencils",1,0)</f>
        <v>1</v>
      </c>
      <c r="AQ7" s="1">
        <f>IF('raw data'!AA7="pencils",1,0)</f>
        <v>1</v>
      </c>
      <c r="AR7" s="1">
        <f>IF('raw data'!AG7="fridge",1,0)</f>
        <v>0</v>
      </c>
      <c r="AS7" s="1">
        <f>IF('raw data'!AH7="cabinet",1,0)</f>
        <v>1</v>
      </c>
      <c r="AT7" s="1">
        <f>IF('raw data'!AM7='raw data'!AL7,1,0)</f>
        <v>0</v>
      </c>
      <c r="AU7" s="1">
        <f>IF('raw data'!AO7="sad",1,0)</f>
        <v>1</v>
      </c>
      <c r="AW7" s="1">
        <f t="shared" si="3"/>
        <v>0.77777777777777779</v>
      </c>
      <c r="AX7" s="1">
        <f t="shared" si="4"/>
        <v>0.33333333333333331</v>
      </c>
      <c r="AY7" s="1">
        <f t="shared" si="5"/>
        <v>0.69230769230769229</v>
      </c>
      <c r="AZ7" s="1">
        <f t="shared" si="6"/>
        <v>5</v>
      </c>
      <c r="BA7" s="1">
        <f t="shared" si="7"/>
        <v>0</v>
      </c>
      <c r="BB7" s="1">
        <f t="shared" si="8"/>
        <v>0</v>
      </c>
      <c r="BC7" s="71">
        <v>0</v>
      </c>
      <c r="BD7" s="3" t="s">
        <v>93</v>
      </c>
      <c r="BE7" s="70">
        <v>0</v>
      </c>
    </row>
    <row r="8" spans="1:57" ht="14.25" customHeight="1" x14ac:dyDescent="0.2">
      <c r="A8">
        <f>'raw data'!A8</f>
        <v>11</v>
      </c>
      <c r="B8" t="str">
        <f>'raw data'!B8</f>
        <v>CCLC29</v>
      </c>
      <c r="C8" t="str">
        <f>'raw data'!C8</f>
        <v>Female</v>
      </c>
      <c r="D8" s="7">
        <f>'raw data'!D8</f>
        <v>41594</v>
      </c>
      <c r="E8" s="7">
        <f>'raw data'!E8</f>
        <v>43070</v>
      </c>
      <c r="F8" s="7">
        <f>'raw data'!F8</f>
        <v>43074</v>
      </c>
      <c r="G8" s="8">
        <f>'raw data'!G8</f>
        <v>4</v>
      </c>
      <c r="H8">
        <f>'raw data'!H8</f>
        <v>4.0410677618069819</v>
      </c>
      <c r="I8" t="str">
        <f>'raw data'!I8</f>
        <v>Andy</v>
      </c>
      <c r="J8" t="str">
        <f>'raw data'!J8</f>
        <v>B1C2A2</v>
      </c>
      <c r="K8" s="2">
        <f t="shared" si="0"/>
        <v>0</v>
      </c>
      <c r="L8" s="2" t="str">
        <f>'raw data'!AV8</f>
        <v>door</v>
      </c>
      <c r="M8" s="3">
        <f t="shared" si="1"/>
        <v>4</v>
      </c>
      <c r="N8" s="3" t="str">
        <f>'raw data'!AW8</f>
        <v>breakfast</v>
      </c>
      <c r="O8" s="4">
        <f t="shared" si="2"/>
        <v>4</v>
      </c>
      <c r="P8" s="4" t="str">
        <f>'raw data'!AX8</f>
        <v>email(foot)</v>
      </c>
      <c r="Q8">
        <f>IF('raw data'!M8='raw data'!K8,1,0)</f>
        <v>0</v>
      </c>
      <c r="R8">
        <f>IF('raw data'!O8='raw data'!K8,1,IF('raw data'!O8="crayons",1,0))</f>
        <v>0</v>
      </c>
      <c r="S8">
        <f>IF('raw data'!X8='raw data'!V8,1,0)</f>
        <v>0</v>
      </c>
      <c r="T8">
        <f>IF('raw data'!Z8='raw data'!V8,1,IF('raw data'!Z8="bandaids",1,0))</f>
        <v>0</v>
      </c>
      <c r="U8" s="10">
        <f>IF('raw data'!AI8="fridge",1,0)</f>
        <v>0</v>
      </c>
      <c r="V8" s="1">
        <f>IF('raw data'!AN8&lt;&gt;"happy",0,IF('raw data'!AO8&lt;&gt;"sad", 0, 1))</f>
        <v>0</v>
      </c>
      <c r="W8" s="69" t="str">
        <f>'raw data'!R8</f>
        <v>n</v>
      </c>
      <c r="X8" t="str">
        <f>'raw data'!U8</f>
        <v>y</v>
      </c>
      <c r="Y8" t="str">
        <f>'raw data'!AC8</f>
        <v>y</v>
      </c>
      <c r="Z8" s="69" t="str">
        <f>'raw data'!AF8</f>
        <v>y</v>
      </c>
      <c r="AA8" s="69" t="str">
        <f>'raw data'!AK8</f>
        <v>n</v>
      </c>
      <c r="AB8" t="str">
        <f>'raw data'!AQ8</f>
        <v>y</v>
      </c>
      <c r="AC8" t="str">
        <f>'raw data'!Q8</f>
        <v>y</v>
      </c>
      <c r="AD8" t="str">
        <f>'raw data'!T8</f>
        <v>y</v>
      </c>
      <c r="AE8" t="str">
        <f>'raw data'!AB8</f>
        <v>n</v>
      </c>
      <c r="AF8" t="str">
        <f>'raw data'!AE8</f>
        <v>y</v>
      </c>
      <c r="AG8" t="str">
        <f>'raw data'!AJ8</f>
        <v>y</v>
      </c>
      <c r="AH8" t="str">
        <f>'raw data'!AP8</f>
        <v>n</v>
      </c>
      <c r="AI8" s="1">
        <f>IF('raw data'!AR8="y",1,0)</f>
        <v>0</v>
      </c>
      <c r="AJ8" s="1">
        <f>IF('raw data'!AD8="y",1,0)</f>
        <v>1</v>
      </c>
      <c r="AK8" s="70">
        <f>IF('raw data'!S8="n",1,0)</f>
        <v>0</v>
      </c>
      <c r="AL8" s="1">
        <f>IF('raw data'!L8="keys",1,0)</f>
        <v>1</v>
      </c>
      <c r="AM8" s="1">
        <f>IF('raw data'!N8="keys",1,0)</f>
        <v>1</v>
      </c>
      <c r="AN8" s="1">
        <f>IF('raw data'!P8="keys",1,0)</f>
        <v>1</v>
      </c>
      <c r="AO8" s="1">
        <f>IF('raw data'!W8="pencils",1,0)</f>
        <v>1</v>
      </c>
      <c r="AP8" s="1">
        <f>IF('raw data'!Y8="pencils",1,0)</f>
        <v>1</v>
      </c>
      <c r="AQ8" s="1">
        <f>IF('raw data'!AA8="pencils",1,0)</f>
        <v>1</v>
      </c>
      <c r="AR8" s="1">
        <f>IF('raw data'!AG8="fridge",1,0)</f>
        <v>0</v>
      </c>
      <c r="AS8" s="1">
        <f>IF('raw data'!AH8="cabinet",1,0)</f>
        <v>1</v>
      </c>
      <c r="AT8" s="1">
        <f>IF('raw data'!AM8='raw data'!AL8,1,0)</f>
        <v>1</v>
      </c>
      <c r="AU8" s="1">
        <f>IF('raw data'!AO8="sad",1,0)</f>
        <v>0</v>
      </c>
      <c r="AW8" s="1">
        <f t="shared" si="3"/>
        <v>0.88888888888888884</v>
      </c>
      <c r="AX8" s="1">
        <f t="shared" si="4"/>
        <v>0.33333333333333331</v>
      </c>
      <c r="AY8" s="1">
        <f t="shared" si="5"/>
        <v>0.69230769230769229</v>
      </c>
      <c r="AZ8" s="1">
        <f t="shared" si="6"/>
        <v>8</v>
      </c>
      <c r="BA8" s="1">
        <f t="shared" si="7"/>
        <v>0</v>
      </c>
      <c r="BB8" s="1">
        <f t="shared" si="8"/>
        <v>0</v>
      </c>
      <c r="BC8" s="71">
        <v>1</v>
      </c>
      <c r="BD8" s="3" t="s">
        <v>93</v>
      </c>
      <c r="BE8" s="70">
        <v>0</v>
      </c>
    </row>
    <row r="9" spans="1:57" ht="14.25" customHeight="1" x14ac:dyDescent="0.2">
      <c r="A9">
        <f>'raw data'!A9</f>
        <v>12</v>
      </c>
      <c r="B9" t="str">
        <f>'raw data'!B9</f>
        <v>CCLC37</v>
      </c>
      <c r="C9" t="str">
        <f>'raw data'!C9</f>
        <v>Male</v>
      </c>
      <c r="D9" s="7">
        <f>'raw data'!D9</f>
        <v>41759</v>
      </c>
      <c r="E9" s="7">
        <f>'raw data'!E9</f>
        <v>43070</v>
      </c>
      <c r="F9" s="7">
        <f>'raw data'!F9</f>
        <v>43074</v>
      </c>
      <c r="G9" s="8">
        <f>'raw data'!G9</f>
        <v>4</v>
      </c>
      <c r="H9">
        <f>'raw data'!H9</f>
        <v>3.5893223819301849</v>
      </c>
      <c r="I9" t="str">
        <f>'raw data'!I9</f>
        <v>Andy</v>
      </c>
      <c r="J9" t="str">
        <f>'raw data'!J9</f>
        <v>A2B2C1</v>
      </c>
      <c r="K9" s="2">
        <f t="shared" si="0"/>
        <v>0</v>
      </c>
      <c r="L9" s="2" t="str">
        <f>'raw data'!AV9</f>
        <v>door</v>
      </c>
      <c r="M9" s="3">
        <f t="shared" si="1"/>
        <v>4</v>
      </c>
      <c r="N9" s="3" t="str">
        <f>'raw data'!AW9</f>
        <v>temp</v>
      </c>
      <c r="O9" s="4">
        <f t="shared" si="2"/>
        <v>4</v>
      </c>
      <c r="P9" s="4" t="str">
        <f>'raw data'!AX9</f>
        <v>phone(tummy)</v>
      </c>
      <c r="Q9">
        <f>IF('raw data'!M9='raw data'!K9,1,0)</f>
        <v>0</v>
      </c>
      <c r="R9">
        <f>IF('raw data'!O9='raw data'!K9,1,IF('raw data'!O9="crayons",1,0))</f>
        <v>0</v>
      </c>
      <c r="S9">
        <f>IF('raw data'!X9='raw data'!V9,1,0)</f>
        <v>0</v>
      </c>
      <c r="T9">
        <f>IF('raw data'!Z9='raw data'!V9,1,IF('raw data'!Z9="bandaids",1,0))</f>
        <v>0</v>
      </c>
      <c r="U9" s="10">
        <f>IF('raw data'!AI9="fridge",1,0)</f>
        <v>0</v>
      </c>
      <c r="V9" s="1">
        <f>IF('raw data'!AN9&lt;&gt;"happy",0,IF('raw data'!AO9&lt;&gt;"sad", 0, 1))</f>
        <v>0</v>
      </c>
      <c r="W9" s="69" t="str">
        <f>'raw data'!R9</f>
        <v>n</v>
      </c>
      <c r="X9" t="str">
        <f>'raw data'!U9</f>
        <v>y</v>
      </c>
      <c r="Y9" t="str">
        <f>'raw data'!AC9</f>
        <v>n</v>
      </c>
      <c r="Z9" s="69" t="str">
        <f>'raw data'!AF9</f>
        <v>y</v>
      </c>
      <c r="AA9" s="69" t="str">
        <f>'raw data'!AK9</f>
        <v>y</v>
      </c>
      <c r="AB9" t="str">
        <f>'raw data'!AQ9</f>
        <v>y</v>
      </c>
      <c r="AC9" t="str">
        <f>'raw data'!Q9</f>
        <v>y</v>
      </c>
      <c r="AD9" t="str">
        <f>'raw data'!T9</f>
        <v>n</v>
      </c>
      <c r="AE9" t="str">
        <f>'raw data'!AB9</f>
        <v>n</v>
      </c>
      <c r="AF9" t="str">
        <f>'raw data'!AE9</f>
        <v>y</v>
      </c>
      <c r="AG9" t="str">
        <f>'raw data'!AJ9</f>
        <v>y</v>
      </c>
      <c r="AH9" t="str">
        <f>'raw data'!AP9</f>
        <v>y</v>
      </c>
      <c r="AI9" s="1">
        <f>IF('raw data'!AR9="y",1,0)</f>
        <v>0</v>
      </c>
      <c r="AJ9" s="1">
        <f>IF('raw data'!AD9="y",1,0)</f>
        <v>1</v>
      </c>
      <c r="AK9" s="70">
        <f>IF('raw data'!S9="n",1,0)</f>
        <v>0</v>
      </c>
      <c r="AL9" s="1">
        <f>IF('raw data'!L9="keys",1,0)</f>
        <v>1</v>
      </c>
      <c r="AM9" s="1">
        <f>IF('raw data'!N9="keys",1,0)</f>
        <v>1</v>
      </c>
      <c r="AN9" s="1">
        <f>IF('raw data'!P9="keys",1,0)</f>
        <v>1</v>
      </c>
      <c r="AO9" s="1">
        <f>IF('raw data'!W9="pencils",1,0)</f>
        <v>1</v>
      </c>
      <c r="AP9" s="1">
        <f>IF('raw data'!Y9="pencils",1,0)</f>
        <v>1</v>
      </c>
      <c r="AQ9" s="1">
        <f>IF('raw data'!AA9="pencils",1,0)</f>
        <v>0</v>
      </c>
      <c r="AR9" s="1">
        <f>IF('raw data'!AG9="fridge",1,0)</f>
        <v>0</v>
      </c>
      <c r="AS9" s="1">
        <f>IF('raw data'!AH9="cabinet",1,0)</f>
        <v>0</v>
      </c>
      <c r="AT9" s="1">
        <f>IF('raw data'!AM9='raw data'!AL9,1,0)</f>
        <v>1</v>
      </c>
      <c r="AU9" s="1">
        <f>IF('raw data'!AO9="sad",1,0)</f>
        <v>1</v>
      </c>
      <c r="AW9" s="1">
        <f t="shared" si="3"/>
        <v>0.66666666666666663</v>
      </c>
      <c r="AX9" s="1">
        <f t="shared" si="4"/>
        <v>0.33333333333333331</v>
      </c>
      <c r="AY9" s="1">
        <f t="shared" si="5"/>
        <v>0.61538461538461542</v>
      </c>
      <c r="AZ9" s="1">
        <f t="shared" si="6"/>
        <v>8</v>
      </c>
      <c r="BA9" s="1">
        <f t="shared" si="7"/>
        <v>0</v>
      </c>
      <c r="BB9" s="1">
        <f t="shared" si="8"/>
        <v>0</v>
      </c>
      <c r="BC9" s="71">
        <v>2</v>
      </c>
      <c r="BD9" s="3" t="s">
        <v>76</v>
      </c>
      <c r="BE9" s="70">
        <v>0</v>
      </c>
    </row>
    <row r="10" spans="1:57" ht="14.25" customHeight="1" x14ac:dyDescent="0.2">
      <c r="A10">
        <f>'raw data'!A10</f>
        <v>13</v>
      </c>
      <c r="B10" t="str">
        <f>'raw data'!B10</f>
        <v>IEP1-123</v>
      </c>
      <c r="C10" t="str">
        <f>'raw data'!C10</f>
        <v>Female</v>
      </c>
      <c r="D10" s="7">
        <f>'raw data'!D10</f>
        <v>41199</v>
      </c>
      <c r="E10" s="7">
        <f>'raw data'!E10</f>
        <v>43077</v>
      </c>
      <c r="F10" s="7">
        <f>'raw data'!F10</f>
        <v>43081</v>
      </c>
      <c r="G10" s="8">
        <f>'raw data'!G10</f>
        <v>4</v>
      </c>
      <c r="H10">
        <f>'raw data'!H10</f>
        <v>5.1416837782340865</v>
      </c>
      <c r="I10" t="str">
        <f>'raw data'!I10</f>
        <v>Andy</v>
      </c>
      <c r="J10" t="str">
        <f>'raw data'!J10</f>
        <v>A1B1C2</v>
      </c>
      <c r="K10" s="2">
        <f t="shared" si="0"/>
        <v>2</v>
      </c>
      <c r="L10" s="2" t="str">
        <f>'raw data'!AV10</f>
        <v>table</v>
      </c>
      <c r="M10" s="3">
        <f t="shared" si="1"/>
        <v>3</v>
      </c>
      <c r="N10" s="3" t="str">
        <f>'raw data'!AW10</f>
        <v>temp</v>
      </c>
      <c r="O10" s="4">
        <f t="shared" si="2"/>
        <v>3</v>
      </c>
      <c r="P10" s="4" t="str">
        <f>'raw data'!AX10</f>
        <v>email(foot)</v>
      </c>
      <c r="Q10">
        <f>IF('raw data'!M10='raw data'!K10,1,0)</f>
        <v>0</v>
      </c>
      <c r="R10">
        <f>IF('raw data'!O10='raw data'!K10,1,IF('raw data'!O10="crayons",1,0))</f>
        <v>0</v>
      </c>
      <c r="S10">
        <f>IF('raw data'!X10='raw data'!V10,1,0)</f>
        <v>0</v>
      </c>
      <c r="T10">
        <f>IF('raw data'!Z10='raw data'!V10,1,IF('raw data'!Z10="bandaids",1,0))</f>
        <v>1</v>
      </c>
      <c r="U10" s="10">
        <f>IF('raw data'!AI10="fridge",1,0)</f>
        <v>1</v>
      </c>
      <c r="V10" s="1">
        <f>IF('raw data'!AN10&lt;&gt;"happy",0,IF('raw data'!AO10&lt;&gt;"sad", 0, 1))</f>
        <v>0</v>
      </c>
      <c r="W10" s="69" t="str">
        <f>'raw data'!R10</f>
        <v>y</v>
      </c>
      <c r="X10" t="str">
        <f>'raw data'!U10</f>
        <v>y</v>
      </c>
      <c r="Y10" t="str">
        <f>'raw data'!AC10</f>
        <v>n</v>
      </c>
      <c r="Z10" s="69" t="str">
        <f>'raw data'!AF10</f>
        <v>n</v>
      </c>
      <c r="AA10" s="69" t="str">
        <f>'raw data'!AK10</f>
        <v>n</v>
      </c>
      <c r="AB10" t="str">
        <f>'raw data'!AQ10</f>
        <v>y</v>
      </c>
      <c r="AC10" t="str">
        <f>'raw data'!Q10</f>
        <v>y</v>
      </c>
      <c r="AD10" t="str">
        <f>'raw data'!T10</f>
        <v>n</v>
      </c>
      <c r="AE10" t="str">
        <f>'raw data'!AB10</f>
        <v>y</v>
      </c>
      <c r="AF10" t="str">
        <f>'raw data'!AE10</f>
        <v>n</v>
      </c>
      <c r="AG10" t="str">
        <f>'raw data'!AJ10</f>
        <v>y</v>
      </c>
      <c r="AH10" t="str">
        <f>'raw data'!AP10</f>
        <v>n</v>
      </c>
      <c r="AI10" s="1">
        <f>IF('raw data'!AR10="y",1,0)</f>
        <v>1</v>
      </c>
      <c r="AJ10" s="1">
        <f>IF('raw data'!AD10="y",1,0)</f>
        <v>0</v>
      </c>
      <c r="AK10" s="70">
        <f>IF('raw data'!S10="n",1,0)</f>
        <v>0</v>
      </c>
      <c r="AL10" s="1">
        <f>IF('raw data'!L10="keys",1,0)</f>
        <v>1</v>
      </c>
      <c r="AM10" s="1">
        <f>IF('raw data'!N10="keys",1,0)</f>
        <v>1</v>
      </c>
      <c r="AN10" s="1">
        <f>IF('raw data'!P10="keys",1,0)</f>
        <v>1</v>
      </c>
      <c r="AO10" s="1">
        <f>IF('raw data'!W10="pencils",1,0)</f>
        <v>1</v>
      </c>
      <c r="AP10" s="1">
        <f>IF('raw data'!Y10="pencils",1,0)</f>
        <v>1</v>
      </c>
      <c r="AQ10" s="1">
        <f>IF('raw data'!AA10="pencils",1,0)</f>
        <v>1</v>
      </c>
      <c r="AR10" s="70">
        <f>IF('raw data'!AG10="fridge",1,0)</f>
        <v>1</v>
      </c>
      <c r="AS10" s="1">
        <f>IF('raw data'!AH10="cabinet",1,0)</f>
        <v>1</v>
      </c>
      <c r="AT10" s="1">
        <f>IF('raw data'!AM10='raw data'!AL10,1,0)</f>
        <v>1</v>
      </c>
      <c r="AU10" s="1">
        <f>IF('raw data'!AO10="sad",1,0)</f>
        <v>0</v>
      </c>
      <c r="AW10" s="1">
        <f t="shared" si="3"/>
        <v>1</v>
      </c>
      <c r="AX10" s="1">
        <f t="shared" si="4"/>
        <v>0.33333333333333331</v>
      </c>
      <c r="AY10" s="1">
        <f t="shared" si="5"/>
        <v>0.76923076923076927</v>
      </c>
      <c r="AZ10" s="1">
        <f t="shared" si="6"/>
        <v>6</v>
      </c>
      <c r="BA10" s="1">
        <f t="shared" si="7"/>
        <v>0</v>
      </c>
      <c r="BB10" s="1">
        <f t="shared" si="8"/>
        <v>0</v>
      </c>
      <c r="BC10" s="71">
        <v>1</v>
      </c>
      <c r="BD10" s="3" t="s">
        <v>76</v>
      </c>
      <c r="BE10" s="70">
        <v>0</v>
      </c>
    </row>
    <row r="11" spans="1:57" ht="14.25" customHeight="1" x14ac:dyDescent="0.2">
      <c r="A11">
        <f>'raw data'!A11</f>
        <v>14</v>
      </c>
      <c r="B11" t="str">
        <f>'raw data'!B11</f>
        <v>IEP1-127</v>
      </c>
      <c r="C11" t="str">
        <f>'raw data'!C11</f>
        <v>Female</v>
      </c>
      <c r="D11" s="7">
        <f>'raw data'!D11</f>
        <v>41428</v>
      </c>
      <c r="E11" s="7">
        <f>'raw data'!E11</f>
        <v>43077</v>
      </c>
      <c r="F11" s="7">
        <f>'raw data'!F11</f>
        <v>43081</v>
      </c>
      <c r="G11" s="8">
        <f>'raw data'!G11</f>
        <v>4</v>
      </c>
      <c r="H11">
        <f>'raw data'!H11</f>
        <v>4.514715947980835</v>
      </c>
      <c r="I11" t="str">
        <f>'raw data'!I11</f>
        <v>Andy</v>
      </c>
      <c r="J11" t="str">
        <f>'raw data'!J11</f>
        <v>C1A1B2</v>
      </c>
      <c r="K11" s="2">
        <f t="shared" si="0"/>
        <v>1</v>
      </c>
      <c r="L11" s="2" t="str">
        <f>'raw data'!AV11</f>
        <v>door</v>
      </c>
      <c r="M11" s="3">
        <f t="shared" si="1"/>
        <v>3</v>
      </c>
      <c r="N11" s="3" t="str">
        <f>'raw data'!AW11</f>
        <v>temp</v>
      </c>
      <c r="O11" s="4">
        <f t="shared" si="2"/>
        <v>3</v>
      </c>
      <c r="P11" s="4" t="str">
        <f>'raw data'!AX11</f>
        <v>phone(tummy)</v>
      </c>
      <c r="Q11">
        <f>IF('raw data'!M11='raw data'!K11,1,0)</f>
        <v>0</v>
      </c>
      <c r="R11">
        <f>IF('raw data'!O11='raw data'!K11,1,IF('raw data'!O11="crayons",1,0))</f>
        <v>0</v>
      </c>
      <c r="S11">
        <f>IF('raw data'!X11='raw data'!V11,1,0)</f>
        <v>0</v>
      </c>
      <c r="T11">
        <f>IF('raw data'!Z11='raw data'!V11,1,IF('raw data'!Z11="bandaids",1,0))</f>
        <v>0</v>
      </c>
      <c r="U11" s="10">
        <f>IF('raw data'!AI11="fridge",1,0)</f>
        <v>1</v>
      </c>
      <c r="V11" s="1">
        <f>IF('raw data'!AN11&lt;&gt;"happy",0,IF('raw data'!AO11&lt;&gt;"sad", 0, 1))</f>
        <v>0</v>
      </c>
      <c r="W11" s="69" t="str">
        <f>'raw data'!R11</f>
        <v>n</v>
      </c>
      <c r="X11" t="str">
        <f>'raw data'!U11</f>
        <v>y</v>
      </c>
      <c r="Y11" t="str">
        <f>'raw data'!AC11</f>
        <v>y</v>
      </c>
      <c r="Z11" s="69" t="str">
        <f>'raw data'!AF11</f>
        <v>y</v>
      </c>
      <c r="AA11" s="69" t="str">
        <f>'raw data'!AK11</f>
        <v>n</v>
      </c>
      <c r="AB11" t="str">
        <f>'raw data'!AQ11</f>
        <v>n</v>
      </c>
      <c r="AC11" t="str">
        <f>'raw data'!Q11</f>
        <v>y</v>
      </c>
      <c r="AD11" t="str">
        <f>'raw data'!T11</f>
        <v>n</v>
      </c>
      <c r="AE11" t="str">
        <f>'raw data'!AB11</f>
        <v>y</v>
      </c>
      <c r="AF11" t="str">
        <f>'raw data'!AE11</f>
        <v>y</v>
      </c>
      <c r="AG11" t="str">
        <f>'raw data'!AJ11</f>
        <v>n</v>
      </c>
      <c r="AH11" t="str">
        <f>'raw data'!AP11</f>
        <v>n</v>
      </c>
      <c r="AI11" s="1">
        <f>IF('raw data'!AR11="y",1,0)</f>
        <v>1</v>
      </c>
      <c r="AJ11" s="1">
        <f>IF('raw data'!AD11="y",1,0)</f>
        <v>0</v>
      </c>
      <c r="AK11" s="70">
        <f>IF('raw data'!S11="n",1,0)</f>
        <v>1</v>
      </c>
      <c r="AL11" s="1">
        <f>IF('raw data'!L11="keys",1,0)</f>
        <v>1</v>
      </c>
      <c r="AM11" s="1">
        <f>IF('raw data'!N11="keys",1,0)</f>
        <v>1</v>
      </c>
      <c r="AN11" s="1">
        <f>IF('raw data'!P11="keys",1,0)</f>
        <v>1</v>
      </c>
      <c r="AO11" s="1">
        <f>IF('raw data'!W11="pencils",1,0)</f>
        <v>1</v>
      </c>
      <c r="AP11" s="1">
        <f>IF('raw data'!Y11="pencils",1,0)</f>
        <v>1</v>
      </c>
      <c r="AQ11" s="1">
        <f>IF('raw data'!AA11="pencils",1,0)</f>
        <v>1</v>
      </c>
      <c r="AR11" s="70">
        <f>IF('raw data'!AG11="fridge",1,0)</f>
        <v>0</v>
      </c>
      <c r="AS11" s="1">
        <f>IF('raw data'!AH11="cabinet",1,0)</f>
        <v>1</v>
      </c>
      <c r="AT11" s="1">
        <f>IF('raw data'!AM11='raw data'!AL11,1,0)</f>
        <v>1</v>
      </c>
      <c r="AU11" s="1">
        <f>IF('raw data'!AO11="sad",1,0)</f>
        <v>1</v>
      </c>
      <c r="AW11" s="1">
        <f t="shared" si="3"/>
        <v>0.88888888888888884</v>
      </c>
      <c r="AX11" s="1">
        <f t="shared" si="4"/>
        <v>0.66666666666666663</v>
      </c>
      <c r="AY11" s="1">
        <f t="shared" si="5"/>
        <v>0.84615384615384615</v>
      </c>
      <c r="AZ11" s="1">
        <f t="shared" si="6"/>
        <v>6</v>
      </c>
      <c r="BA11" s="1">
        <f t="shared" si="7"/>
        <v>1</v>
      </c>
      <c r="BB11" s="1">
        <f t="shared" si="8"/>
        <v>0</v>
      </c>
      <c r="BC11" s="71">
        <v>1</v>
      </c>
      <c r="BD11" s="3" t="s">
        <v>76</v>
      </c>
      <c r="BE11" s="70">
        <v>1</v>
      </c>
    </row>
    <row r="12" spans="1:57" ht="14.25" customHeight="1" x14ac:dyDescent="0.2">
      <c r="A12">
        <f>'raw data'!A12</f>
        <v>15</v>
      </c>
      <c r="B12" t="str">
        <f>'raw data'!B12</f>
        <v>IEP1-108</v>
      </c>
      <c r="C12" t="str">
        <f>'raw data'!C12</f>
        <v>Male</v>
      </c>
      <c r="D12" s="7">
        <f>'raw data'!D12</f>
        <v>41257</v>
      </c>
      <c r="E12" s="7">
        <f>'raw data'!E12</f>
        <v>43077</v>
      </c>
      <c r="F12" s="7">
        <f>'raw data'!F12</f>
        <v>43081</v>
      </c>
      <c r="G12" s="8">
        <f>'raw data'!G12</f>
        <v>4</v>
      </c>
      <c r="H12">
        <f>'raw data'!H12</f>
        <v>4.9828884325804248</v>
      </c>
      <c r="I12" t="str">
        <f>'raw data'!I12</f>
        <v>Andy</v>
      </c>
      <c r="J12" t="str">
        <f>'raw data'!J12</f>
        <v>B2C2A1</v>
      </c>
      <c r="K12" s="2">
        <f t="shared" si="0"/>
        <v>1</v>
      </c>
      <c r="L12" s="2" t="str">
        <f>'raw data'!AV12</f>
        <v>table</v>
      </c>
      <c r="M12" s="3">
        <f t="shared" si="1"/>
        <v>0</v>
      </c>
      <c r="N12" s="3" t="str">
        <f>'raw data'!AW12</f>
        <v>temp</v>
      </c>
      <c r="O12" s="4">
        <f t="shared" si="2"/>
        <v>3</v>
      </c>
      <c r="P12" s="4" t="str">
        <f>'raw data'!AX12</f>
        <v>phone(tummy)</v>
      </c>
      <c r="Q12">
        <f>IF('raw data'!M12='raw data'!K12,1,0)</f>
        <v>0</v>
      </c>
      <c r="R12">
        <f>IF('raw data'!O12='raw data'!K12,1,IF('raw data'!O12="crayons",1,0))</f>
        <v>0</v>
      </c>
      <c r="S12">
        <f>IF('raw data'!X12='raw data'!V12,1,0)</f>
        <v>0</v>
      </c>
      <c r="T12">
        <f>IF('raw data'!Z12='raw data'!V12,1,IF('raw data'!Z12="bandaids",1,0))</f>
        <v>0</v>
      </c>
      <c r="U12" s="10">
        <f>IF('raw data'!AI12="fridge",1,0)</f>
        <v>1</v>
      </c>
      <c r="V12" s="1">
        <f>IF('raw data'!AN12&lt;&gt;"happy",0,IF('raw data'!AO12&lt;&gt;"sad", 0, 1))</f>
        <v>0</v>
      </c>
      <c r="W12" s="69" t="str">
        <f>'raw data'!R12</f>
        <v>n</v>
      </c>
      <c r="X12" t="str">
        <f>'raw data'!U12</f>
        <v>n</v>
      </c>
      <c r="Y12" t="str">
        <f>'raw data'!AC12</f>
        <v>n</v>
      </c>
      <c r="Z12" s="69" t="str">
        <f>'raw data'!AF12</f>
        <v>n</v>
      </c>
      <c r="AA12" s="69" t="str">
        <f>'raw data'!AK12</f>
        <v>n</v>
      </c>
      <c r="AB12" t="str">
        <f>'raw data'!AQ12</f>
        <v>n</v>
      </c>
      <c r="AC12" t="str">
        <f>'raw data'!Q12</f>
        <v>n</v>
      </c>
      <c r="AD12" t="str">
        <f>'raw data'!T12</f>
        <v>n</v>
      </c>
      <c r="AE12" t="str">
        <f>'raw data'!AB12</f>
        <v>y</v>
      </c>
      <c r="AF12" t="str">
        <f>'raw data'!AE12</f>
        <v>y</v>
      </c>
      <c r="AG12" t="str">
        <f>'raw data'!AJ12</f>
        <v>n</v>
      </c>
      <c r="AH12" t="str">
        <f>'raw data'!AP12</f>
        <v>y</v>
      </c>
      <c r="AI12" s="1">
        <f>IF('raw data'!AR12="y",1,0)</f>
        <v>1</v>
      </c>
      <c r="AJ12" s="1">
        <f>IF('raw data'!AD12="y",1,0)</f>
        <v>1</v>
      </c>
      <c r="AK12" s="70">
        <f>IF('raw data'!S12="n",1,0)</f>
        <v>0</v>
      </c>
      <c r="AL12" s="1">
        <f>IF('raw data'!L12="keys",1,0)</f>
        <v>1</v>
      </c>
      <c r="AM12" s="1">
        <f>IF('raw data'!N12="keys",1,0)</f>
        <v>1</v>
      </c>
      <c r="AN12" s="1">
        <f>IF('raw data'!P12="keys",1,0)</f>
        <v>1</v>
      </c>
      <c r="AO12" s="1">
        <f>IF('raw data'!W12="pencils",1,0)</f>
        <v>1</v>
      </c>
      <c r="AP12" s="1">
        <f>IF('raw data'!Y12="pencils",1,0)</f>
        <v>1</v>
      </c>
      <c r="AQ12" s="1">
        <f>IF('raw data'!AA12="pencils",1,0)</f>
        <v>1</v>
      </c>
      <c r="AR12" s="70">
        <f>IF('raw data'!AG12="fridge",1,0)</f>
        <v>0</v>
      </c>
      <c r="AS12" s="1">
        <f>IF('raw data'!AH12="cabinet",1,0)</f>
        <v>1</v>
      </c>
      <c r="AT12" s="1">
        <f>IF('raw data'!AM12='raw data'!AL12,1,0)</f>
        <v>0</v>
      </c>
      <c r="AU12" s="1">
        <f>IF('raw data'!AO12="sad",1,0)</f>
        <v>0</v>
      </c>
      <c r="AW12" s="1">
        <f t="shared" si="3"/>
        <v>0.77777777777777779</v>
      </c>
      <c r="AX12" s="1">
        <f t="shared" si="4"/>
        <v>0.66666666666666663</v>
      </c>
      <c r="AY12" s="1">
        <f t="shared" si="5"/>
        <v>0.69230769230769229</v>
      </c>
      <c r="AZ12" s="1">
        <f t="shared" si="6"/>
        <v>3</v>
      </c>
      <c r="BA12" s="1">
        <f t="shared" si="7"/>
        <v>0</v>
      </c>
      <c r="BB12" s="1">
        <f t="shared" si="8"/>
        <v>0</v>
      </c>
      <c r="BC12" s="71">
        <v>0</v>
      </c>
      <c r="BD12" s="3" t="s">
        <v>76</v>
      </c>
      <c r="BE12" s="70">
        <v>0</v>
      </c>
    </row>
    <row r="13" spans="1:57" ht="14.25" customHeight="1" x14ac:dyDescent="0.2">
      <c r="A13">
        <f>'raw data'!A13</f>
        <v>16</v>
      </c>
      <c r="B13" t="str">
        <f>'raw data'!B13</f>
        <v>IEP1-95</v>
      </c>
      <c r="C13" t="str">
        <f>'raw data'!C13</f>
        <v>Female</v>
      </c>
      <c r="D13" s="7">
        <f>'raw data'!D13</f>
        <v>41310</v>
      </c>
      <c r="E13" s="7">
        <f>'raw data'!E13</f>
        <v>43077</v>
      </c>
      <c r="F13" s="7">
        <f>'raw data'!F13</f>
        <v>43081</v>
      </c>
      <c r="G13" s="8">
        <f>'raw data'!G13</f>
        <v>4</v>
      </c>
      <c r="H13">
        <f>'raw data'!H13</f>
        <v>4.8377823408624234</v>
      </c>
      <c r="I13" t="str">
        <f>'raw data'!I13</f>
        <v>Andy</v>
      </c>
      <c r="J13" t="str">
        <f>'raw data'!J13</f>
        <v>A2B2C1</v>
      </c>
      <c r="K13" s="2">
        <f t="shared" si="0"/>
        <v>1</v>
      </c>
      <c r="L13" s="2" t="str">
        <f>'raw data'!AV13</f>
        <v>door</v>
      </c>
      <c r="M13" s="3">
        <f t="shared" si="1"/>
        <v>5</v>
      </c>
      <c r="N13" s="3" t="str">
        <f>'raw data'!AW13</f>
        <v>breakfast</v>
      </c>
      <c r="O13" s="4">
        <f t="shared" si="2"/>
        <v>2</v>
      </c>
      <c r="P13" s="4" t="str">
        <f>'raw data'!AX13</f>
        <v>phone(tummy)</v>
      </c>
      <c r="Q13">
        <f>IF('raw data'!M13='raw data'!K13,1,0)</f>
        <v>0</v>
      </c>
      <c r="R13">
        <f>IF('raw data'!O13='raw data'!K13,1,IF('raw data'!O13="crayons",1,0))</f>
        <v>0</v>
      </c>
      <c r="S13">
        <f>IF('raw data'!X13='raw data'!V13,1,0)</f>
        <v>0</v>
      </c>
      <c r="T13">
        <f>IF('raw data'!Z13='raw data'!V13,1,IF('raw data'!Z13="bandaids",1,0))</f>
        <v>0</v>
      </c>
      <c r="U13" s="10">
        <f>IF('raw data'!AI13="fridge",1,0)</f>
        <v>0</v>
      </c>
      <c r="V13" s="1">
        <f>IF('raw data'!AN13&lt;&gt;"happy",0,IF('raw data'!AO13&lt;&gt;"sad", 0, 1))</f>
        <v>1</v>
      </c>
      <c r="W13" s="69" t="str">
        <f>'raw data'!R13</f>
        <v>y</v>
      </c>
      <c r="X13" t="str">
        <f>'raw data'!U13</f>
        <v>y</v>
      </c>
      <c r="Y13" t="str">
        <f>'raw data'!AC13</f>
        <v>y</v>
      </c>
      <c r="Z13" s="69" t="str">
        <f>'raw data'!AF13</f>
        <v>y</v>
      </c>
      <c r="AA13" s="69" t="str">
        <f>'raw data'!AK13</f>
        <v>y</v>
      </c>
      <c r="AB13" t="str">
        <f>'raw data'!AQ13</f>
        <v>n</v>
      </c>
      <c r="AC13" t="str">
        <f>'raw data'!Q13</f>
        <v>y</v>
      </c>
      <c r="AD13" t="str">
        <f>'raw data'!T13</f>
        <v>n</v>
      </c>
      <c r="AE13" t="str">
        <f>'raw data'!AB13</f>
        <v>n</v>
      </c>
      <c r="AF13" t="str">
        <f>'raw data'!AE13</f>
        <v>n</v>
      </c>
      <c r="AG13" t="str">
        <f>'raw data'!AJ13</f>
        <v>n</v>
      </c>
      <c r="AH13" t="str">
        <f>'raw data'!AP13</f>
        <v>y</v>
      </c>
      <c r="AI13" s="1">
        <f>IF('raw data'!AR13="y",1,0)</f>
        <v>1</v>
      </c>
      <c r="AJ13" s="1">
        <f>IF('raw data'!AD13="y",1,0)</f>
        <v>1</v>
      </c>
      <c r="AK13" s="70">
        <f>IF('raw data'!S13="n",1,0)</f>
        <v>0</v>
      </c>
      <c r="AL13" s="1">
        <f>IF('raw data'!L13="keys",1,0)</f>
        <v>1</v>
      </c>
      <c r="AM13" s="1">
        <f>IF('raw data'!N13="keys",1,0)</f>
        <v>1</v>
      </c>
      <c r="AN13" s="1">
        <f>IF('raw data'!P13="keys",1,0)</f>
        <v>1</v>
      </c>
      <c r="AO13" s="1">
        <f>IF('raw data'!W13="pencils",1,0)</f>
        <v>1</v>
      </c>
      <c r="AP13" s="1">
        <f>IF('raw data'!Y13="pencils",1,0)</f>
        <v>1</v>
      </c>
      <c r="AQ13" s="1">
        <f>IF('raw data'!AA13="pencils",1,0)</f>
        <v>1</v>
      </c>
      <c r="AR13" s="70">
        <f>IF('raw data'!AG13="fridge",1,0)</f>
        <v>0</v>
      </c>
      <c r="AS13" s="1">
        <f>IF('raw data'!AH13="cabinet",1,0)</f>
        <v>1</v>
      </c>
      <c r="AT13" s="1">
        <f>IF('raw data'!AM13='raw data'!AL13,1,0)</f>
        <v>1</v>
      </c>
      <c r="AU13" s="1">
        <f>IF('raw data'!AO13="sad",1,0)</f>
        <v>1</v>
      </c>
      <c r="AW13" s="1">
        <f t="shared" si="3"/>
        <v>0.88888888888888884</v>
      </c>
      <c r="AX13" s="1">
        <f t="shared" si="4"/>
        <v>0.66666666666666663</v>
      </c>
      <c r="AY13" s="1">
        <f t="shared" si="5"/>
        <v>0.84615384615384615</v>
      </c>
      <c r="AZ13" s="1">
        <f t="shared" si="6"/>
        <v>7</v>
      </c>
      <c r="BA13" s="1">
        <f t="shared" si="7"/>
        <v>0</v>
      </c>
      <c r="BB13" s="1">
        <f t="shared" si="8"/>
        <v>0</v>
      </c>
      <c r="BC13" s="71">
        <v>3</v>
      </c>
      <c r="BD13" s="3" t="s">
        <v>93</v>
      </c>
      <c r="BE13" s="70">
        <v>0</v>
      </c>
    </row>
    <row r="14" spans="1:57" ht="14.25" customHeight="1" x14ac:dyDescent="0.2">
      <c r="A14">
        <f>'raw data'!A14</f>
        <v>17</v>
      </c>
      <c r="B14" t="str">
        <f>'raw data'!B14</f>
        <v>IEP1-125</v>
      </c>
      <c r="C14" t="str">
        <f>'raw data'!C14</f>
        <v>Female</v>
      </c>
      <c r="D14" s="7">
        <f>'raw data'!D14</f>
        <v>41439</v>
      </c>
      <c r="E14" s="7">
        <f>'raw data'!E14</f>
        <v>43077</v>
      </c>
      <c r="F14" s="7">
        <f>'raw data'!F14</f>
        <v>43081</v>
      </c>
      <c r="G14" s="8">
        <f>'raw data'!G14</f>
        <v>4</v>
      </c>
      <c r="H14">
        <f>'raw data'!H14</f>
        <v>4.4845995893223822</v>
      </c>
      <c r="I14" t="str">
        <f>'raw data'!I14</f>
        <v>Andy</v>
      </c>
      <c r="J14" t="str">
        <f>'raw data'!J14</f>
        <v>C2A2B1</v>
      </c>
      <c r="K14" s="2">
        <f t="shared" si="0"/>
        <v>2</v>
      </c>
      <c r="L14" s="2" t="str">
        <f>'raw data'!AV14</f>
        <v>table</v>
      </c>
      <c r="M14" s="3">
        <f t="shared" si="1"/>
        <v>3</v>
      </c>
      <c r="N14" s="3" t="str">
        <f>'raw data'!AW14</f>
        <v>breakfast</v>
      </c>
      <c r="O14" s="4">
        <f t="shared" si="2"/>
        <v>1</v>
      </c>
      <c r="P14" s="4" t="str">
        <f>'raw data'!AX14</f>
        <v>email(foot)</v>
      </c>
      <c r="Q14">
        <f>IF('raw data'!M14='raw data'!K14,1,0)</f>
        <v>0</v>
      </c>
      <c r="R14">
        <f>IF('raw data'!O14='raw data'!K14,1,IF('raw data'!O14="crayons",1,0))</f>
        <v>0</v>
      </c>
      <c r="S14">
        <f>IF('raw data'!X14='raw data'!V14,1,0)</f>
        <v>0</v>
      </c>
      <c r="T14">
        <f>IF('raw data'!Z14='raw data'!V14,1,IF('raw data'!Z14="bandaids",1,0))</f>
        <v>0</v>
      </c>
      <c r="U14" s="10">
        <f>IF('raw data'!AI14="fridge",1,0)</f>
        <v>1</v>
      </c>
      <c r="V14" s="1">
        <f>IF('raw data'!AN14&lt;&gt;"happy",0,IF('raw data'!AO14&lt;&gt;"sad", 0, 1))</f>
        <v>1</v>
      </c>
      <c r="W14" s="69" t="str">
        <f>'raw data'!R14</f>
        <v>n</v>
      </c>
      <c r="X14" t="str">
        <f>'raw data'!U14</f>
        <v>y</v>
      </c>
      <c r="Y14" t="str">
        <f>'raw data'!AC14</f>
        <v>y</v>
      </c>
      <c r="Z14" s="69" t="str">
        <f>'raw data'!AF14</f>
        <v>n</v>
      </c>
      <c r="AA14" s="69" t="str">
        <f>'raw data'!AK14</f>
        <v>n</v>
      </c>
      <c r="AB14" t="str">
        <f>'raw data'!AQ14</f>
        <v>y</v>
      </c>
      <c r="AC14" t="str">
        <f>'raw data'!Q14</f>
        <v>y</v>
      </c>
      <c r="AD14" t="str">
        <f>'raw data'!T14</f>
        <v>n</v>
      </c>
      <c r="AE14" t="str">
        <f>'raw data'!AB14</f>
        <v>n</v>
      </c>
      <c r="AF14" t="str">
        <f>'raw data'!AE14</f>
        <v>n</v>
      </c>
      <c r="AG14" t="str">
        <f>'raw data'!AJ14</f>
        <v>n</v>
      </c>
      <c r="AH14" t="str">
        <f>'raw data'!AP14</f>
        <v>n</v>
      </c>
      <c r="AI14" s="1">
        <f>IF('raw data'!AR14="y",1,0)</f>
        <v>0</v>
      </c>
      <c r="AJ14" s="1">
        <f>IF('raw data'!AD14="y",1,0)</f>
        <v>0</v>
      </c>
      <c r="AK14" s="70">
        <f>IF('raw data'!S14="n",1,0)</f>
        <v>1</v>
      </c>
      <c r="AL14" s="1">
        <f>IF('raw data'!L14="keys",1,0)</f>
        <v>1</v>
      </c>
      <c r="AM14" s="1">
        <f>IF('raw data'!N14="keys",1,0)</f>
        <v>1</v>
      </c>
      <c r="AN14" s="1">
        <f>IF('raw data'!P14="keys",1,0)</f>
        <v>1</v>
      </c>
      <c r="AO14" s="1">
        <f>IF('raw data'!W14="pencils",1,0)</f>
        <v>1</v>
      </c>
      <c r="AP14" s="1">
        <f>IF('raw data'!Y14="pencils",1,0)</f>
        <v>1</v>
      </c>
      <c r="AQ14" s="1">
        <f>IF('raw data'!AA14="pencils",1,0)</f>
        <v>1</v>
      </c>
      <c r="AR14" s="70">
        <f>IF('raw data'!AG14="fridge",1,0)</f>
        <v>1</v>
      </c>
      <c r="AS14" s="1">
        <f>IF('raw data'!AH14="cabinet",1,0)</f>
        <v>1</v>
      </c>
      <c r="AT14" s="1">
        <f>IF('raw data'!AM14='raw data'!AL14,1,0)</f>
        <v>1</v>
      </c>
      <c r="AU14" s="1">
        <f>IF('raw data'!AO14="sad",1,0)</f>
        <v>1</v>
      </c>
      <c r="AW14" s="1">
        <f t="shared" si="3"/>
        <v>1</v>
      </c>
      <c r="AX14" s="1">
        <f t="shared" si="4"/>
        <v>0.33333333333333331</v>
      </c>
      <c r="AY14" s="1">
        <f t="shared" si="5"/>
        <v>0.84615384615384615</v>
      </c>
      <c r="AZ14" s="1">
        <f t="shared" si="6"/>
        <v>4</v>
      </c>
      <c r="BA14" s="1">
        <f t="shared" si="7"/>
        <v>1</v>
      </c>
      <c r="BB14" s="1">
        <f t="shared" si="8"/>
        <v>0</v>
      </c>
      <c r="BC14" s="71">
        <v>0</v>
      </c>
      <c r="BD14" s="3" t="s">
        <v>93</v>
      </c>
      <c r="BE14" s="70">
        <v>1</v>
      </c>
    </row>
    <row r="15" spans="1:57" ht="14.25" customHeight="1" x14ac:dyDescent="0.2">
      <c r="A15" s="1">
        <f>'raw data'!A15</f>
        <v>18</v>
      </c>
      <c r="B15" s="1" t="str">
        <f>'raw data'!B15</f>
        <v>IEP2-64</v>
      </c>
      <c r="C15" s="1" t="str">
        <f>'raw data'!C15</f>
        <v>Female</v>
      </c>
      <c r="D15" s="7">
        <f>'raw data'!D15</f>
        <v>41219</v>
      </c>
      <c r="E15" s="7">
        <f>'raw data'!E15</f>
        <v>43126</v>
      </c>
      <c r="F15" s="7">
        <f>'raw data'!F15</f>
        <v>43129</v>
      </c>
      <c r="G15" s="8">
        <f>'raw data'!G15</f>
        <v>3</v>
      </c>
      <c r="H15" s="8">
        <f>'raw data'!H15</f>
        <v>5.2210814510609174</v>
      </c>
      <c r="I15" s="1" t="str">
        <f>'raw data'!I15</f>
        <v>Andy</v>
      </c>
      <c r="J15" s="1" t="str">
        <f>'raw data'!J15</f>
        <v>B2C1A2</v>
      </c>
      <c r="K15" s="2">
        <f t="shared" si="0"/>
        <v>5</v>
      </c>
      <c r="L15" s="2" t="str">
        <f>'raw data'!AV15</f>
        <v>table</v>
      </c>
      <c r="M15" s="3">
        <f t="shared" si="1"/>
        <v>6</v>
      </c>
      <c r="N15" s="3" t="str">
        <f>'raw data'!AW15</f>
        <v>temp</v>
      </c>
      <c r="O15" s="4">
        <f t="shared" si="2"/>
        <v>6</v>
      </c>
      <c r="P15" s="4" t="str">
        <f>'raw data'!AX15</f>
        <v>email(foot)</v>
      </c>
      <c r="Q15" s="1">
        <f>IF('raw data'!M15='raw data'!K15,1,0)</f>
        <v>1</v>
      </c>
      <c r="R15">
        <f>IF('raw data'!O15='raw data'!K15,1,IF('raw data'!O15="crayons",1,0))</f>
        <v>1</v>
      </c>
      <c r="S15" s="1">
        <f>IF('raw data'!X15='raw data'!V15,1,0)</f>
        <v>1</v>
      </c>
      <c r="T15">
        <f>IF('raw data'!Z15='raw data'!V15,1,IF('raw data'!Z15="bandaids",1,0))</f>
        <v>1</v>
      </c>
      <c r="U15" s="10">
        <f>IF('raw data'!AI15="fridge",1,0)</f>
        <v>1</v>
      </c>
      <c r="V15" s="1">
        <f>IF('raw data'!AN15&lt;&gt;"happy",0,IF('raw data'!AO15&lt;&gt;"sad", 0, 1))</f>
        <v>0</v>
      </c>
      <c r="W15" s="72" t="str">
        <f>'raw data'!R15</f>
        <v>y</v>
      </c>
      <c r="X15" s="1" t="str">
        <f>'raw data'!U15</f>
        <v>y</v>
      </c>
      <c r="Y15" s="1" t="str">
        <f>'raw data'!AC15</f>
        <v>y</v>
      </c>
      <c r="Z15" s="72" t="str">
        <f>'raw data'!AF15</f>
        <v>y</v>
      </c>
      <c r="AA15" s="72" t="str">
        <f>'raw data'!AK15</f>
        <v>y</v>
      </c>
      <c r="AB15" s="1" t="str">
        <f>'raw data'!AQ15</f>
        <v>y</v>
      </c>
      <c r="AC15" s="1" t="str">
        <f>'raw data'!Q15</f>
        <v>y</v>
      </c>
      <c r="AD15" s="1" t="str">
        <f>'raw data'!T15</f>
        <v>y</v>
      </c>
      <c r="AE15" s="1" t="str">
        <f>'raw data'!AB15</f>
        <v>y</v>
      </c>
      <c r="AF15" s="1" t="str">
        <f>'raw data'!AE15</f>
        <v>y</v>
      </c>
      <c r="AG15" s="1" t="str">
        <f>'raw data'!AJ15</f>
        <v>y</v>
      </c>
      <c r="AH15" s="1" t="str">
        <f>'raw data'!AP15</f>
        <v>y</v>
      </c>
      <c r="AI15" s="1">
        <f>IF('raw data'!AR15="y",1,0)</f>
        <v>1</v>
      </c>
      <c r="AJ15" s="1">
        <f>IF('raw data'!AD15="y",1,0)</f>
        <v>1</v>
      </c>
      <c r="AK15" s="70">
        <f>IF('raw data'!S15="n",1,0)</f>
        <v>1</v>
      </c>
      <c r="AL15" s="1">
        <f>IF('raw data'!L15="keys",1,0)</f>
        <v>1</v>
      </c>
      <c r="AM15" s="1">
        <f>IF('raw data'!N15="keys",1,0)</f>
        <v>1</v>
      </c>
      <c r="AN15" s="1">
        <f>IF('raw data'!P15="keys",1,0)</f>
        <v>1</v>
      </c>
      <c r="AO15" s="1">
        <f>IF('raw data'!W15="pencils",1,0)</f>
        <v>1</v>
      </c>
      <c r="AP15" s="1">
        <f>IF('raw data'!Y15="pencils",1,0)</f>
        <v>1</v>
      </c>
      <c r="AQ15" s="1">
        <f>IF('raw data'!AA15="pencils",1,0)</f>
        <v>1</v>
      </c>
      <c r="AR15" s="70">
        <f>IF('raw data'!AG15="fridge",1,0)</f>
        <v>1</v>
      </c>
      <c r="AS15" s="1">
        <f>IF('raw data'!AH15="cabinet",1,0)</f>
        <v>1</v>
      </c>
      <c r="AT15" s="1">
        <f>IF('raw data'!AM15='raw data'!AL15,1,0)</f>
        <v>1</v>
      </c>
      <c r="AU15" s="1">
        <f>IF('raw data'!AO15="sad",1,0)</f>
        <v>0</v>
      </c>
      <c r="AV15" s="1"/>
      <c r="AW15" s="1">
        <f t="shared" si="3"/>
        <v>1</v>
      </c>
      <c r="AX15" s="1">
        <f t="shared" si="4"/>
        <v>1</v>
      </c>
      <c r="AY15" s="1">
        <f t="shared" si="5"/>
        <v>0.92307692307692313</v>
      </c>
      <c r="AZ15" s="1">
        <f t="shared" si="6"/>
        <v>12</v>
      </c>
      <c r="BA15" s="1">
        <f t="shared" si="7"/>
        <v>1</v>
      </c>
      <c r="BB15" s="1">
        <f t="shared" si="8"/>
        <v>0</v>
      </c>
      <c r="BC15" s="71">
        <v>3</v>
      </c>
      <c r="BD15" s="3" t="s">
        <v>76</v>
      </c>
      <c r="BE15" s="70">
        <v>1</v>
      </c>
    </row>
    <row r="16" spans="1:57" ht="14.25" customHeight="1" x14ac:dyDescent="0.2">
      <c r="A16" s="1">
        <f>'raw data'!A16</f>
        <v>19</v>
      </c>
      <c r="B16" s="1" t="str">
        <f>'raw data'!B16</f>
        <v>IEP2-65</v>
      </c>
      <c r="C16" s="1" t="str">
        <f>'raw data'!C16</f>
        <v>Female</v>
      </c>
      <c r="D16" s="7">
        <f>'raw data'!D16</f>
        <v>41254</v>
      </c>
      <c r="E16" s="7">
        <f>'raw data'!E16</f>
        <v>43126</v>
      </c>
      <c r="F16" s="7">
        <f>'raw data'!F16</f>
        <v>43132</v>
      </c>
      <c r="G16" s="8">
        <f>'raw data'!G16</f>
        <v>6</v>
      </c>
      <c r="H16" s="8">
        <f>'raw data'!H16</f>
        <v>5.1252566735112932</v>
      </c>
      <c r="I16" s="1" t="str">
        <f>'raw data'!I16</f>
        <v>Andy</v>
      </c>
      <c r="J16" s="1" t="str">
        <f>'raw data'!J16</f>
        <v>A2B2C2</v>
      </c>
      <c r="K16" s="2">
        <f t="shared" si="0"/>
        <v>0</v>
      </c>
      <c r="L16" s="2" t="str">
        <f>'raw data'!AV16</f>
        <v>table</v>
      </c>
      <c r="M16" s="3">
        <f t="shared" si="1"/>
        <v>4</v>
      </c>
      <c r="N16" s="3" t="str">
        <f>'raw data'!AW16</f>
        <v>breakfast</v>
      </c>
      <c r="O16" s="4">
        <f t="shared" si="2"/>
        <v>5</v>
      </c>
      <c r="P16" s="4" t="str">
        <f>'raw data'!AX16</f>
        <v>email(foot)</v>
      </c>
      <c r="Q16" s="1">
        <f>IF('raw data'!M16='raw data'!K16,1,0)</f>
        <v>0</v>
      </c>
      <c r="R16">
        <f>IF('raw data'!O16='raw data'!K16,1,IF('raw data'!O16="crayons",1,0))</f>
        <v>0</v>
      </c>
      <c r="S16" s="1">
        <f>IF('raw data'!X16='raw data'!V16,1,0)</f>
        <v>0</v>
      </c>
      <c r="T16">
        <f>IF('raw data'!Z16='raw data'!V16,1,IF('raw data'!Z16="bandaids",1,0))</f>
        <v>0</v>
      </c>
      <c r="U16" s="10">
        <f>IF('raw data'!AI16="fridge",1,0)</f>
        <v>0</v>
      </c>
      <c r="V16" s="1">
        <f>IF('raw data'!AN16&lt;&gt;"happy",0,IF('raw data'!AO16&lt;&gt;"sad", 0, 1))</f>
        <v>0</v>
      </c>
      <c r="W16" s="72" t="str">
        <f>'raw data'!R16</f>
        <v>n</v>
      </c>
      <c r="X16" s="1" t="str">
        <f>'raw data'!U16</f>
        <v>n</v>
      </c>
      <c r="Y16" s="1" t="str">
        <f>'raw data'!AC16</f>
        <v>y</v>
      </c>
      <c r="Z16" s="72" t="str">
        <f>'raw data'!AF16</f>
        <v>y</v>
      </c>
      <c r="AA16" s="72" t="str">
        <f>'raw data'!AK16</f>
        <v>y</v>
      </c>
      <c r="AB16" s="1" t="str">
        <f>'raw data'!AQ16</f>
        <v>y</v>
      </c>
      <c r="AC16" s="1" t="str">
        <f>'raw data'!Q16</f>
        <v>y</v>
      </c>
      <c r="AD16" s="1" t="str">
        <f>'raw data'!T16</f>
        <v>y</v>
      </c>
      <c r="AE16" s="1" t="str">
        <f>'raw data'!AB16</f>
        <v>y</v>
      </c>
      <c r="AF16" s="1" t="str">
        <f>'raw data'!AE16</f>
        <v>y</v>
      </c>
      <c r="AG16" s="1" t="str">
        <f>'raw data'!AJ16</f>
        <v>y</v>
      </c>
      <c r="AH16" s="1" t="str">
        <f>'raw data'!AP16</f>
        <v>n</v>
      </c>
      <c r="AI16" s="1">
        <f>IF('raw data'!AR16="y",1,0)</f>
        <v>1</v>
      </c>
      <c r="AJ16" s="1">
        <f>IF('raw data'!AD16="y",1,0)</f>
        <v>1</v>
      </c>
      <c r="AK16" s="70">
        <f>IF('raw data'!S16="n",1,0)</f>
        <v>1</v>
      </c>
      <c r="AL16" s="1">
        <f>IF('raw data'!L16="keys",1,0)</f>
        <v>1</v>
      </c>
      <c r="AM16" s="1">
        <f>IF('raw data'!N16="keys",1,0)</f>
        <v>1</v>
      </c>
      <c r="AN16" s="1">
        <f>IF('raw data'!P16="keys",1,0)</f>
        <v>1</v>
      </c>
      <c r="AO16" s="1">
        <f>IF('raw data'!W16="pencils",1,0)</f>
        <v>1</v>
      </c>
      <c r="AP16" s="1">
        <f>IF('raw data'!Y16="pencils",1,0)</f>
        <v>1</v>
      </c>
      <c r="AQ16" s="1">
        <f>IF('raw data'!AA16="pencils",1,0)</f>
        <v>1</v>
      </c>
      <c r="AR16" s="70">
        <f>IF('raw data'!AG16="fridge",1,0)</f>
        <v>1</v>
      </c>
      <c r="AS16" s="1">
        <f>IF('raw data'!AH16="cabinet",1,0)</f>
        <v>0</v>
      </c>
      <c r="AT16" s="1">
        <f>IF('raw data'!AM16='raw data'!AL16,1,0)</f>
        <v>0</v>
      </c>
      <c r="AU16" s="1">
        <f>IF('raw data'!AO16="sad",1,0)</f>
        <v>0</v>
      </c>
      <c r="AV16" s="1"/>
      <c r="AW16" s="1">
        <f t="shared" si="3"/>
        <v>0.77777777777777779</v>
      </c>
      <c r="AX16" s="1">
        <f t="shared" si="4"/>
        <v>1</v>
      </c>
      <c r="AY16" s="1">
        <f t="shared" si="5"/>
        <v>0.76923076923076927</v>
      </c>
      <c r="AZ16" s="1">
        <f t="shared" si="6"/>
        <v>9</v>
      </c>
      <c r="BA16" s="1">
        <f t="shared" si="7"/>
        <v>1</v>
      </c>
      <c r="BB16" s="1">
        <f t="shared" si="8"/>
        <v>0</v>
      </c>
      <c r="BC16" s="71">
        <v>2</v>
      </c>
      <c r="BD16" s="3" t="s">
        <v>93</v>
      </c>
      <c r="BE16" s="70">
        <v>1</v>
      </c>
    </row>
    <row r="17" spans="1:57" ht="14.25" customHeight="1" x14ac:dyDescent="0.2">
      <c r="A17" s="1">
        <f>'raw data'!A17</f>
        <v>20</v>
      </c>
      <c r="B17" s="1" t="str">
        <f>'raw data'!B17</f>
        <v>IEP2-67</v>
      </c>
      <c r="C17" s="1" t="str">
        <f>'raw data'!C17</f>
        <v>Male</v>
      </c>
      <c r="D17" s="7">
        <f>'raw data'!D17</f>
        <v>41444</v>
      </c>
      <c r="E17" s="7">
        <f>'raw data'!E17</f>
        <v>43126</v>
      </c>
      <c r="F17" s="7">
        <f>'raw data'!F17</f>
        <v>43129</v>
      </c>
      <c r="G17" s="8">
        <f>'raw data'!G17</f>
        <v>3</v>
      </c>
      <c r="H17" s="8">
        <f>'raw data'!H17</f>
        <v>4.6050650239561941</v>
      </c>
      <c r="I17" s="1" t="str">
        <f>'raw data'!I17</f>
        <v>Andy</v>
      </c>
      <c r="J17" s="1" t="str">
        <f>'raw data'!J17</f>
        <v>C1A1B1</v>
      </c>
      <c r="K17" s="2">
        <f t="shared" si="0"/>
        <v>4</v>
      </c>
      <c r="L17" s="2" t="str">
        <f>'raw data'!AV17</f>
        <v>table</v>
      </c>
      <c r="M17" s="3">
        <f t="shared" si="1"/>
        <v>6</v>
      </c>
      <c r="N17" s="3" t="str">
        <f>'raw data'!AW17</f>
        <v>temp</v>
      </c>
      <c r="O17" s="4">
        <f t="shared" si="2"/>
        <v>6</v>
      </c>
      <c r="P17" s="4" t="str">
        <f>'raw data'!AX17</f>
        <v>phone(tummy)</v>
      </c>
      <c r="Q17" s="1">
        <f>IF('raw data'!M17='raw data'!K17,1,0)</f>
        <v>0</v>
      </c>
      <c r="R17">
        <f>IF('raw data'!O17='raw data'!K17,1,IF('raw data'!O17="crayons",1,0))</f>
        <v>1</v>
      </c>
      <c r="S17" s="1">
        <f>IF('raw data'!X17='raw data'!V17,1,0)</f>
        <v>0</v>
      </c>
      <c r="T17">
        <f>IF('raw data'!Z17='raw data'!V17,1,IF('raw data'!Z17="bandaids",1,0))</f>
        <v>1</v>
      </c>
      <c r="U17" s="10">
        <f>IF('raw data'!AI17="fridge",1,0)</f>
        <v>1</v>
      </c>
      <c r="V17" s="1">
        <f>IF('raw data'!AN17&lt;&gt;"happy",0,IF('raw data'!AO17&lt;&gt;"sad", 0, 1))</f>
        <v>1</v>
      </c>
      <c r="W17" s="72" t="str">
        <f>'raw data'!R17</f>
        <v>y</v>
      </c>
      <c r="X17" s="1" t="str">
        <f>'raw data'!U17</f>
        <v>y</v>
      </c>
      <c r="Y17" s="1" t="str">
        <f>'raw data'!AC17</f>
        <v>y</v>
      </c>
      <c r="Z17" s="72" t="str">
        <f>'raw data'!AF17</f>
        <v>y</v>
      </c>
      <c r="AA17" s="72" t="str">
        <f>'raw data'!AK17</f>
        <v>y</v>
      </c>
      <c r="AB17" s="1" t="str">
        <f>'raw data'!AQ17</f>
        <v>y</v>
      </c>
      <c r="AC17" s="1" t="str">
        <f>'raw data'!Q17</f>
        <v>y</v>
      </c>
      <c r="AD17" s="1" t="str">
        <f>'raw data'!T17</f>
        <v>y</v>
      </c>
      <c r="AE17" s="1" t="str">
        <f>'raw data'!AB17</f>
        <v>y</v>
      </c>
      <c r="AF17" s="1" t="str">
        <f>'raw data'!AE17</f>
        <v>y</v>
      </c>
      <c r="AG17" s="1" t="str">
        <f>'raw data'!AJ17</f>
        <v>y</v>
      </c>
      <c r="AH17" s="1" t="str">
        <f>'raw data'!AP17</f>
        <v>y</v>
      </c>
      <c r="AI17" s="1">
        <f>IF('raw data'!AR17="y",1,0)</f>
        <v>1</v>
      </c>
      <c r="AJ17" s="1">
        <f>IF('raw data'!AD17="y",1,0)</f>
        <v>1</v>
      </c>
      <c r="AK17" s="70">
        <f>IF('raw data'!S17="n",1,0)</f>
        <v>0</v>
      </c>
      <c r="AL17" s="1">
        <f>IF('raw data'!L17="keys",1,0)</f>
        <v>1</v>
      </c>
      <c r="AM17" s="1">
        <f>IF('raw data'!N17="keys",1,0)</f>
        <v>1</v>
      </c>
      <c r="AN17" s="1">
        <f>IF('raw data'!P17="keys",1,0)</f>
        <v>1</v>
      </c>
      <c r="AO17" s="1">
        <f>IF('raw data'!W17="pencils",1,0)</f>
        <v>1</v>
      </c>
      <c r="AP17" s="1">
        <f>IF('raw data'!Y17="pencils",1,0)</f>
        <v>1</v>
      </c>
      <c r="AQ17" s="1">
        <f>IF('raw data'!AA17="pencils",1,0)</f>
        <v>1</v>
      </c>
      <c r="AR17" s="70">
        <f>IF('raw data'!AG17="fridge",1,0)</f>
        <v>1</v>
      </c>
      <c r="AS17" s="1">
        <f>IF('raw data'!AH17="cabinet",1,0)</f>
        <v>1</v>
      </c>
      <c r="AT17" s="1">
        <f>IF('raw data'!AM17='raw data'!AL17,1,0)</f>
        <v>1</v>
      </c>
      <c r="AU17" s="1">
        <f>IF('raw data'!AO17="sad",1,0)</f>
        <v>1</v>
      </c>
      <c r="AV17" s="1"/>
      <c r="AW17" s="1">
        <f t="shared" si="3"/>
        <v>1</v>
      </c>
      <c r="AX17" s="1">
        <f t="shared" si="4"/>
        <v>0.66666666666666663</v>
      </c>
      <c r="AY17" s="1">
        <f t="shared" si="5"/>
        <v>0.92307692307692313</v>
      </c>
      <c r="AZ17" s="1">
        <f t="shared" si="6"/>
        <v>12</v>
      </c>
      <c r="BA17" s="1">
        <f t="shared" si="7"/>
        <v>0</v>
      </c>
      <c r="BB17" s="1">
        <f t="shared" si="8"/>
        <v>1</v>
      </c>
      <c r="BC17" s="71">
        <v>3</v>
      </c>
      <c r="BD17" s="3" t="s">
        <v>76</v>
      </c>
      <c r="BE17" s="70">
        <v>0</v>
      </c>
    </row>
    <row r="18" spans="1:57" ht="14.25" customHeight="1" x14ac:dyDescent="0.2">
      <c r="A18" s="1">
        <f>'raw data'!A18</f>
        <v>23</v>
      </c>
      <c r="B18" s="1" t="str">
        <f>'raw data'!B18</f>
        <v>IEP2-39</v>
      </c>
      <c r="C18" s="1" t="str">
        <f>'raw data'!C18</f>
        <v>Female</v>
      </c>
      <c r="D18" s="7">
        <f>'raw data'!D18</f>
        <v>41406</v>
      </c>
      <c r="E18" s="7">
        <f>'raw data'!E18</f>
        <v>43126</v>
      </c>
      <c r="F18" s="7">
        <f>'raw data'!F18</f>
        <v>43129</v>
      </c>
      <c r="G18" s="8">
        <f>'raw data'!G18</f>
        <v>3</v>
      </c>
      <c r="H18" s="8">
        <f>'raw data'!H18</f>
        <v>4.7091033538672145</v>
      </c>
      <c r="I18" s="1" t="str">
        <f>'raw data'!I18</f>
        <v>Andy</v>
      </c>
      <c r="J18" s="1" t="str">
        <f>'raw data'!J18</f>
        <v>A1B2C1</v>
      </c>
      <c r="K18" s="2">
        <f t="shared" si="0"/>
        <v>4</v>
      </c>
      <c r="L18" s="2" t="str">
        <f>'raw data'!AV18</f>
        <v>table</v>
      </c>
      <c r="M18" s="3">
        <f t="shared" si="1"/>
        <v>5</v>
      </c>
      <c r="N18" s="3" t="str">
        <f>'raw data'!AW18</f>
        <v>temp</v>
      </c>
      <c r="O18" s="4">
        <f t="shared" si="2"/>
        <v>1</v>
      </c>
      <c r="P18" s="4" t="str">
        <f>'raw data'!AX18</f>
        <v>phone(tummy)</v>
      </c>
      <c r="Q18" s="1">
        <f>IF('raw data'!M18='raw data'!K18,1,0)</f>
        <v>1</v>
      </c>
      <c r="R18">
        <f>IF('raw data'!O18='raw data'!K18,1,IF('raw data'!O18="crayons",1,0))</f>
        <v>1</v>
      </c>
      <c r="S18" s="1">
        <f>IF('raw data'!X18='raw data'!V18,1,0)</f>
        <v>1</v>
      </c>
      <c r="T18">
        <f>IF('raw data'!Z18='raw data'!V18,1,IF('raw data'!Z18="bandaids",1,0))</f>
        <v>1</v>
      </c>
      <c r="U18" s="10">
        <f>IF('raw data'!AI18="fridge",1,0)</f>
        <v>0</v>
      </c>
      <c r="V18" s="1">
        <f>IF('raw data'!AN18&lt;&gt;"happy",0,IF('raw data'!AO18&lt;&gt;"sad", 0, 1))</f>
        <v>0</v>
      </c>
      <c r="W18" s="72" t="str">
        <f>'raw data'!R18</f>
        <v>y</v>
      </c>
      <c r="X18" s="1" t="str">
        <f>'raw data'!U18</f>
        <v>y</v>
      </c>
      <c r="Y18" s="1" t="str">
        <f>'raw data'!AC18</f>
        <v>n</v>
      </c>
      <c r="Z18" s="72" t="str">
        <f>'raw data'!AF18</f>
        <v>y</v>
      </c>
      <c r="AA18" s="72" t="str">
        <f>'raw data'!AK18</f>
        <v>y</v>
      </c>
      <c r="AB18" s="1" t="str">
        <f>'raw data'!AQ18</f>
        <v>y</v>
      </c>
      <c r="AC18" s="1" t="str">
        <f>'raw data'!Q18</f>
        <v>n</v>
      </c>
      <c r="AD18" s="1" t="str">
        <f>'raw data'!T18</f>
        <v>n</v>
      </c>
      <c r="AE18" s="1" t="str">
        <f>'raw data'!AB18</f>
        <v>y</v>
      </c>
      <c r="AF18" s="1" t="str">
        <f>'raw data'!AE18</f>
        <v>n</v>
      </c>
      <c r="AG18" s="1" t="str">
        <f>'raw data'!AJ18</f>
        <v>n</v>
      </c>
      <c r="AH18" s="1" t="str">
        <f>'raw data'!AP18</f>
        <v>n</v>
      </c>
      <c r="AI18" s="1">
        <f>IF('raw data'!AR18="y",1,0)</f>
        <v>1</v>
      </c>
      <c r="AJ18" s="1">
        <f>IF('raw data'!AD18="y",1,0)</f>
        <v>1</v>
      </c>
      <c r="AK18" s="70">
        <f>IF('raw data'!S18="n",1,0)</f>
        <v>1</v>
      </c>
      <c r="AL18" s="1">
        <f>IF('raw data'!L18="keys",1,0)</f>
        <v>1</v>
      </c>
      <c r="AM18" s="1">
        <f>IF('raw data'!N18="keys",1,0)</f>
        <v>1</v>
      </c>
      <c r="AN18" s="1">
        <f>IF('raw data'!P18="keys",1,0)</f>
        <v>1</v>
      </c>
      <c r="AO18" s="1">
        <f>IF('raw data'!W18="pencils",1,0)</f>
        <v>1</v>
      </c>
      <c r="AP18" s="1">
        <f>IF('raw data'!Y18="pencils",1,0)</f>
        <v>1</v>
      </c>
      <c r="AQ18" s="1">
        <f>IF('raw data'!AA18="pencils",1,0)</f>
        <v>1</v>
      </c>
      <c r="AR18" s="70">
        <f>IF('raw data'!AG18="fridge",1,0)</f>
        <v>1</v>
      </c>
      <c r="AS18" s="1">
        <f>IF('raw data'!AH18="cabinet",1,0)</f>
        <v>0</v>
      </c>
      <c r="AT18" s="1">
        <f>IF('raw data'!AM18='raw data'!AL18,1,0)</f>
        <v>1</v>
      </c>
      <c r="AU18" s="1">
        <f>IF('raw data'!AO18="sad",1,0)</f>
        <v>0</v>
      </c>
      <c r="AV18" s="1"/>
      <c r="AW18" s="1">
        <f t="shared" si="3"/>
        <v>0.88888888888888884</v>
      </c>
      <c r="AX18" s="1">
        <f t="shared" si="4"/>
        <v>1</v>
      </c>
      <c r="AY18" s="1">
        <f t="shared" si="5"/>
        <v>0.84615384615384615</v>
      </c>
      <c r="AZ18" s="1">
        <f t="shared" si="6"/>
        <v>6</v>
      </c>
      <c r="BA18" s="1">
        <f t="shared" si="7"/>
        <v>1</v>
      </c>
      <c r="BB18" s="1">
        <f t="shared" si="8"/>
        <v>0</v>
      </c>
      <c r="BC18" s="71">
        <v>3</v>
      </c>
      <c r="BD18" s="3" t="s">
        <v>76</v>
      </c>
      <c r="BE18" s="70">
        <v>1</v>
      </c>
    </row>
    <row r="19" spans="1:57" ht="14.25" customHeight="1" x14ac:dyDescent="0.2">
      <c r="A19" s="1">
        <f>'raw data'!A19</f>
        <v>24</v>
      </c>
      <c r="B19" s="1" t="str">
        <f>'raw data'!B19</f>
        <v>IEP1-111</v>
      </c>
      <c r="C19" s="1" t="str">
        <f>'raw data'!C19</f>
        <v>Female</v>
      </c>
      <c r="D19" s="7">
        <f>'raw data'!D19</f>
        <v>41751</v>
      </c>
      <c r="E19" s="7">
        <f>'raw data'!E19</f>
        <v>43133</v>
      </c>
      <c r="F19" s="7">
        <f>'raw data'!F19</f>
        <v>43136</v>
      </c>
      <c r="G19" s="8">
        <f>'raw data'!G19</f>
        <v>3</v>
      </c>
      <c r="H19" s="8">
        <f>'raw data'!H19</f>
        <v>3.783709787816564</v>
      </c>
      <c r="I19" s="1" t="str">
        <f>'raw data'!I19</f>
        <v>crayon</v>
      </c>
      <c r="J19" s="1" t="str">
        <f>'raw data'!J19</f>
        <v>C2A1B2</v>
      </c>
      <c r="K19" s="2">
        <f t="shared" si="0"/>
        <v>1</v>
      </c>
      <c r="L19" s="2" t="str">
        <f>'raw data'!AV19</f>
        <v>door</v>
      </c>
      <c r="M19" s="3">
        <f t="shared" si="1"/>
        <v>0</v>
      </c>
      <c r="N19" s="3" t="str">
        <f>'raw data'!AW19</f>
        <v>breakfast</v>
      </c>
      <c r="O19" s="4">
        <f t="shared" si="2"/>
        <v>1</v>
      </c>
      <c r="P19" s="4" t="str">
        <f>'raw data'!AX19</f>
        <v>phone(tummy)</v>
      </c>
      <c r="Q19" s="1">
        <f>IF('raw data'!M19='raw data'!K19,1,0)</f>
        <v>0</v>
      </c>
      <c r="R19">
        <f>IF('raw data'!O19='raw data'!K19,1,IF('raw data'!O19="crayons",1,0))</f>
        <v>0</v>
      </c>
      <c r="S19" s="1">
        <f>IF('raw data'!X19='raw data'!V19,1,0)</f>
        <v>0</v>
      </c>
      <c r="T19">
        <f>IF('raw data'!Z19='raw data'!V19,1,IF('raw data'!Z19="bandaids",1,0))</f>
        <v>0</v>
      </c>
      <c r="U19" s="10">
        <f>IF('raw data'!AI19="fridge",1,0)</f>
        <v>1</v>
      </c>
      <c r="V19" s="1">
        <f>IF('raw data'!AN19&lt;&gt;"happy",0,IF('raw data'!AO19&lt;&gt;"sad", 0, 1))</f>
        <v>0</v>
      </c>
      <c r="W19" s="72" t="str">
        <f>'raw data'!R19</f>
        <v>n</v>
      </c>
      <c r="X19" s="1" t="str">
        <f>'raw data'!U19</f>
        <v>n</v>
      </c>
      <c r="Y19" s="1" t="str">
        <f>'raw data'!AC19</f>
        <v>n</v>
      </c>
      <c r="Z19" s="72" t="str">
        <f>'raw data'!AF19</f>
        <v>n</v>
      </c>
      <c r="AA19" s="72" t="str">
        <f>'raw data'!AK19</f>
        <v>n</v>
      </c>
      <c r="AB19" s="1" t="str">
        <f>'raw data'!AQ19</f>
        <v>n</v>
      </c>
      <c r="AC19" s="1" t="str">
        <f>'raw data'!Q19</f>
        <v>y</v>
      </c>
      <c r="AD19" s="1" t="str">
        <f>'raw data'!T19</f>
        <v>n</v>
      </c>
      <c r="AE19" s="1" t="str">
        <f>'raw data'!AB19</f>
        <v>n</v>
      </c>
      <c r="AF19" s="1" t="str">
        <f>'raw data'!AE19</f>
        <v>n</v>
      </c>
      <c r="AG19" s="1" t="str">
        <f>'raw data'!AJ19</f>
        <v>n</v>
      </c>
      <c r="AH19" s="1" t="str">
        <f>'raw data'!AP19</f>
        <v>n</v>
      </c>
      <c r="AI19" s="1">
        <f>IF('raw data'!AR19="y",1,0)</f>
        <v>0</v>
      </c>
      <c r="AJ19" s="1">
        <f>IF('raw data'!AD19="y",1,0)</f>
        <v>0</v>
      </c>
      <c r="AK19" s="70">
        <f>IF('raw data'!S19="n",1,0)</f>
        <v>1</v>
      </c>
      <c r="AL19" s="1">
        <f>IF('raw data'!L19="keys",1,0)</f>
        <v>1</v>
      </c>
      <c r="AM19" s="1">
        <f>IF('raw data'!N19="keys",1,0)</f>
        <v>1</v>
      </c>
      <c r="AN19" s="1">
        <f>IF('raw data'!P19="keys",1,0)</f>
        <v>1</v>
      </c>
      <c r="AO19" s="1">
        <f>IF('raw data'!W19="pencils",1,0)</f>
        <v>1</v>
      </c>
      <c r="AP19" s="1">
        <f>IF('raw data'!Y19="pencils",1,0)</f>
        <v>0</v>
      </c>
      <c r="AQ19" s="1">
        <f>IF('raw data'!AA19="pencils",1,0)</f>
        <v>1</v>
      </c>
      <c r="AR19" s="70">
        <f>IF('raw data'!AG19="fridge",1,0)</f>
        <v>1</v>
      </c>
      <c r="AS19" s="1">
        <f>IF('raw data'!AH19="cabinet",1,0)</f>
        <v>1</v>
      </c>
      <c r="AT19" s="1">
        <f>IF('raw data'!AM19='raw data'!AL19,1,0)</f>
        <v>1</v>
      </c>
      <c r="AU19" s="1">
        <f>IF('raw data'!AO19="sad",1,0)</f>
        <v>0</v>
      </c>
      <c r="AV19" s="1"/>
      <c r="AW19" s="1">
        <f t="shared" si="3"/>
        <v>0.88888888888888884</v>
      </c>
      <c r="AX19" s="1">
        <f t="shared" si="4"/>
        <v>0.33333333333333331</v>
      </c>
      <c r="AY19" s="1">
        <f t="shared" si="5"/>
        <v>0.69230769230769229</v>
      </c>
      <c r="AZ19" s="1">
        <f t="shared" si="6"/>
        <v>1</v>
      </c>
      <c r="BA19" s="1">
        <f t="shared" si="7"/>
        <v>1</v>
      </c>
      <c r="BB19" s="1">
        <f t="shared" si="8"/>
        <v>0</v>
      </c>
      <c r="BC19" s="71">
        <v>0</v>
      </c>
      <c r="BD19" s="3" t="s">
        <v>93</v>
      </c>
      <c r="BE19" s="70">
        <v>1</v>
      </c>
    </row>
    <row r="20" spans="1:57" ht="14.25" customHeight="1" x14ac:dyDescent="0.2">
      <c r="A20" s="1">
        <f>'raw data'!A20</f>
        <v>26</v>
      </c>
      <c r="B20" s="1" t="str">
        <f>'raw data'!B20</f>
        <v>IEP1-121</v>
      </c>
      <c r="C20" s="1" t="str">
        <f>'raw data'!C20</f>
        <v>Female</v>
      </c>
      <c r="D20" s="7">
        <f>'raw data'!D20</f>
        <v>41592</v>
      </c>
      <c r="E20" s="7">
        <f>'raw data'!E20</f>
        <v>43133</v>
      </c>
      <c r="F20" s="7">
        <f>'raw data'!F20</f>
        <v>43136</v>
      </c>
      <c r="G20" s="8">
        <f>'raw data'!G20</f>
        <v>3</v>
      </c>
      <c r="H20" s="8">
        <f>'raw data'!H20</f>
        <v>4.2190280629705681</v>
      </c>
      <c r="I20" s="1" t="str">
        <f>'raw data'!I20</f>
        <v>crayon</v>
      </c>
      <c r="J20" s="1" t="str">
        <f>'raw data'!J20</f>
        <v>B1C1A2</v>
      </c>
      <c r="K20" s="2">
        <f t="shared" si="0"/>
        <v>0</v>
      </c>
      <c r="L20" s="2" t="str">
        <f>'raw data'!AV20</f>
        <v>table</v>
      </c>
      <c r="M20" s="3">
        <f t="shared" si="1"/>
        <v>2</v>
      </c>
      <c r="N20" s="3" t="str">
        <f>'raw data'!AW20</f>
        <v>temp</v>
      </c>
      <c r="O20" s="4">
        <f t="shared" si="2"/>
        <v>4</v>
      </c>
      <c r="P20" s="4" t="str">
        <f>'raw data'!AX20</f>
        <v>phone(tummy)</v>
      </c>
      <c r="Q20" s="1">
        <f>IF('raw data'!M20='raw data'!K20,1,0)</f>
        <v>0</v>
      </c>
      <c r="R20">
        <f>IF('raw data'!O20='raw data'!K20,1,IF('raw data'!O20="crayons",1,0))</f>
        <v>0</v>
      </c>
      <c r="S20" s="1">
        <f>IF('raw data'!X20='raw data'!V20,1,0)</f>
        <v>0</v>
      </c>
      <c r="T20">
        <f>IF('raw data'!Z20='raw data'!V20,1,IF('raw data'!Z20="bandaids",1,0))</f>
        <v>0</v>
      </c>
      <c r="U20" s="10">
        <f>IF('raw data'!AI20="fridge",1,0)</f>
        <v>0</v>
      </c>
      <c r="V20" s="1">
        <f>IF('raw data'!AN20&lt;&gt;"happy",0,IF('raw data'!AO20&lt;&gt;"sad", 0, 1))</f>
        <v>0</v>
      </c>
      <c r="W20" s="72" t="str">
        <f>'raw data'!R20</f>
        <v>y</v>
      </c>
      <c r="X20" s="1" t="str">
        <f>'raw data'!U20</f>
        <v>n</v>
      </c>
      <c r="Y20" s="1" t="str">
        <f>'raw data'!AC20</f>
        <v>y</v>
      </c>
      <c r="Z20" s="72" t="str">
        <f>'raw data'!AF20</f>
        <v>n</v>
      </c>
      <c r="AA20" s="72" t="str">
        <f>'raw data'!AK20</f>
        <v>n</v>
      </c>
      <c r="AB20" s="1" t="str">
        <f>'raw data'!AQ20</f>
        <v>n</v>
      </c>
      <c r="AC20" s="1" t="str">
        <f>'raw data'!Q20</f>
        <v>n</v>
      </c>
      <c r="AD20" s="1" t="str">
        <f>'raw data'!T20</f>
        <v>y</v>
      </c>
      <c r="AE20" s="1" t="str">
        <f>'raw data'!AB20</f>
        <v>n</v>
      </c>
      <c r="AF20" s="1" t="str">
        <f>'raw data'!AE20</f>
        <v>y</v>
      </c>
      <c r="AG20" s="1" t="str">
        <f>'raw data'!AJ20</f>
        <v>y</v>
      </c>
      <c r="AH20" s="1" t="str">
        <f>'raw data'!AP20</f>
        <v>y</v>
      </c>
      <c r="AI20" s="1">
        <f>IF('raw data'!AR20="y",1,0)</f>
        <v>0</v>
      </c>
      <c r="AJ20" s="1">
        <f>IF('raw data'!AD20="y",1,0)</f>
        <v>0</v>
      </c>
      <c r="AK20" s="70">
        <f>IF('raw data'!S20="n",1,0)</f>
        <v>0</v>
      </c>
      <c r="AL20" s="1">
        <f>IF('raw data'!L20="keys",1,0)</f>
        <v>1</v>
      </c>
      <c r="AM20" s="1">
        <f>IF('raw data'!N20="keys",1,0)</f>
        <v>1</v>
      </c>
      <c r="AN20" s="1">
        <f>IF('raw data'!P20="keys",1,0)</f>
        <v>1</v>
      </c>
      <c r="AO20" s="1">
        <f>IF('raw data'!W20="pencils",1,0)</f>
        <v>1</v>
      </c>
      <c r="AP20" s="1">
        <f>IF('raw data'!Y20="pencils",1,0)</f>
        <v>0</v>
      </c>
      <c r="AQ20" s="1">
        <f>IF('raw data'!AA20="pencils",1,0)</f>
        <v>1</v>
      </c>
      <c r="AR20" s="70">
        <f>IF('raw data'!AG20="fridge",1,0)</f>
        <v>1</v>
      </c>
      <c r="AS20" s="1">
        <f>IF('raw data'!AH20="cabinet",1,0)</f>
        <v>1</v>
      </c>
      <c r="AT20" s="1">
        <f>IF('raw data'!AM20='raw data'!AL20,1,0)</f>
        <v>1</v>
      </c>
      <c r="AU20" s="1">
        <f>IF('raw data'!AO20="sad",1,0)</f>
        <v>0</v>
      </c>
      <c r="AV20" s="1"/>
      <c r="AW20" s="1">
        <f t="shared" si="3"/>
        <v>0.88888888888888884</v>
      </c>
      <c r="AX20" s="1">
        <f t="shared" si="4"/>
        <v>0</v>
      </c>
      <c r="AY20" s="1">
        <f t="shared" si="5"/>
        <v>0.61538461538461542</v>
      </c>
      <c r="AZ20" s="1">
        <f t="shared" si="6"/>
        <v>6</v>
      </c>
      <c r="BA20" s="1">
        <f t="shared" si="7"/>
        <v>0</v>
      </c>
      <c r="BB20" s="1">
        <f t="shared" si="8"/>
        <v>0</v>
      </c>
      <c r="BC20" s="71">
        <v>1</v>
      </c>
      <c r="BD20" s="3" t="s">
        <v>76</v>
      </c>
      <c r="BE20" s="70">
        <v>0</v>
      </c>
    </row>
    <row r="21" spans="1:57" ht="14.25" customHeight="1" x14ac:dyDescent="0.2">
      <c r="A21" s="1">
        <f>'raw data'!A21</f>
        <v>27</v>
      </c>
      <c r="B21" s="1" t="str">
        <f>'raw data'!B21</f>
        <v>IEP1-103</v>
      </c>
      <c r="C21" s="1" t="str">
        <f>'raw data'!C21</f>
        <v>Female</v>
      </c>
      <c r="D21" s="7">
        <f>'raw data'!D21</f>
        <v>41301</v>
      </c>
      <c r="E21" s="7">
        <f>'raw data'!E21</f>
        <v>43133</v>
      </c>
      <c r="F21" s="7">
        <f>'raw data'!F21</f>
        <v>43136</v>
      </c>
      <c r="G21" s="8">
        <f>'raw data'!G21</f>
        <v>3</v>
      </c>
      <c r="H21" s="8">
        <f>'raw data'!H21</f>
        <v>5.0157426420260096</v>
      </c>
      <c r="I21" s="1" t="str">
        <f>'raw data'!I21</f>
        <v>crayon</v>
      </c>
      <c r="J21" s="1" t="str">
        <f>'raw data'!J21</f>
        <v>C1A2B2</v>
      </c>
      <c r="K21" s="2">
        <f t="shared" si="0"/>
        <v>0</v>
      </c>
      <c r="L21" s="2" t="str">
        <f>'raw data'!AV21</f>
        <v>table</v>
      </c>
      <c r="M21" s="3">
        <f t="shared" si="1"/>
        <v>6</v>
      </c>
      <c r="N21" s="3" t="str">
        <f>'raw data'!AW21</f>
        <v>temp</v>
      </c>
      <c r="O21" s="4">
        <f t="shared" si="2"/>
        <v>4</v>
      </c>
      <c r="P21" s="4" t="str">
        <f>'raw data'!AX21</f>
        <v>phone(tummy)</v>
      </c>
      <c r="Q21" s="1">
        <f>IF('raw data'!M21='raw data'!K21,1,0)</f>
        <v>0</v>
      </c>
      <c r="R21">
        <f>IF('raw data'!O21='raw data'!K21,1,IF('raw data'!O21="crayons",1,0))</f>
        <v>0</v>
      </c>
      <c r="S21" s="1">
        <f>IF('raw data'!X21='raw data'!V21,1,0)</f>
        <v>0</v>
      </c>
      <c r="T21">
        <f>IF('raw data'!Z21='raw data'!V21,1,IF('raw data'!Z21="bandaids",1,0))</f>
        <v>0</v>
      </c>
      <c r="U21" s="10">
        <f>IF('raw data'!AI21="fridge",1,0)</f>
        <v>0</v>
      </c>
      <c r="V21" s="1">
        <f>IF('raw data'!AN21&lt;&gt;"happy",0,IF('raw data'!AO21&lt;&gt;"sad", 0, 1))</f>
        <v>0</v>
      </c>
      <c r="W21" s="72" t="str">
        <f>'raw data'!R21</f>
        <v>y</v>
      </c>
      <c r="X21" s="1" t="str">
        <f>'raw data'!U21</f>
        <v>y</v>
      </c>
      <c r="Y21" s="1" t="str">
        <f>'raw data'!AC21</f>
        <v>y</v>
      </c>
      <c r="Z21" s="72" t="str">
        <f>'raw data'!AF21</f>
        <v>y</v>
      </c>
      <c r="AA21" s="72" t="str">
        <f>'raw data'!AK21</f>
        <v>y</v>
      </c>
      <c r="AB21" s="1" t="str">
        <f>'raw data'!AQ21</f>
        <v>y</v>
      </c>
      <c r="AC21" s="1" t="str">
        <f>'raw data'!Q21</f>
        <v>n</v>
      </c>
      <c r="AD21" s="1" t="str">
        <f>'raw data'!T21</f>
        <v>n</v>
      </c>
      <c r="AE21" s="1" t="str">
        <f>'raw data'!AB21</f>
        <v>y</v>
      </c>
      <c r="AF21" s="1" t="str">
        <f>'raw data'!AE21</f>
        <v>y</v>
      </c>
      <c r="AG21" s="1" t="str">
        <f>'raw data'!AJ21</f>
        <v>y</v>
      </c>
      <c r="AH21" s="1" t="str">
        <f>'raw data'!AP21</f>
        <v>y</v>
      </c>
      <c r="AI21" s="1">
        <f>IF('raw data'!AR21="y",1,0)</f>
        <v>0</v>
      </c>
      <c r="AJ21" s="1">
        <f>IF('raw data'!AD21="y",1,0)</f>
        <v>1</v>
      </c>
      <c r="AK21" s="70">
        <f>IF('raw data'!S21="n",1,0)</f>
        <v>1</v>
      </c>
      <c r="AL21" s="1">
        <f>IF('raw data'!L21="keys",1,0)</f>
        <v>1</v>
      </c>
      <c r="AM21" s="1">
        <f>IF('raw data'!N21="keys",1,0)</f>
        <v>1</v>
      </c>
      <c r="AN21" s="1">
        <f>IF('raw data'!P21="keys",1,0)</f>
        <v>1</v>
      </c>
      <c r="AO21" s="1">
        <f>IF('raw data'!W21="pencils",1,0)</f>
        <v>1</v>
      </c>
      <c r="AP21" s="1">
        <f>IF('raw data'!Y21="pencils",1,0)</f>
        <v>0</v>
      </c>
      <c r="AQ21" s="1">
        <f>IF('raw data'!AA21="pencils",1,0)</f>
        <v>1</v>
      </c>
      <c r="AR21" s="70">
        <f>IF('raw data'!AG21="fridge",1,0)</f>
        <v>1</v>
      </c>
      <c r="AS21" s="1">
        <f>IF('raw data'!AH21="cabinet",1,0)</f>
        <v>1</v>
      </c>
      <c r="AT21" s="1">
        <f>IF('raw data'!AM21='raw data'!AL21,1,0)</f>
        <v>0</v>
      </c>
      <c r="AU21" s="1">
        <f>IF('raw data'!AO21="sad",1,0)</f>
        <v>0</v>
      </c>
      <c r="AV21" s="1"/>
      <c r="AW21" s="1">
        <f t="shared" si="3"/>
        <v>0.77777777777777779</v>
      </c>
      <c r="AX21" s="1">
        <f t="shared" si="4"/>
        <v>0.66666666666666663</v>
      </c>
      <c r="AY21" s="1">
        <f t="shared" si="5"/>
        <v>0.69230769230769229</v>
      </c>
      <c r="AZ21" s="1">
        <f t="shared" si="6"/>
        <v>10</v>
      </c>
      <c r="BA21" s="1">
        <f t="shared" si="7"/>
        <v>1</v>
      </c>
      <c r="BB21" s="1">
        <f t="shared" si="8"/>
        <v>0</v>
      </c>
      <c r="BC21" s="71">
        <v>3</v>
      </c>
      <c r="BD21" s="3" t="s">
        <v>76</v>
      </c>
      <c r="BE21" s="70">
        <v>1</v>
      </c>
    </row>
    <row r="22" spans="1:57" ht="14.25" customHeight="1" x14ac:dyDescent="0.2">
      <c r="A22" s="1">
        <f>'raw data'!A22</f>
        <v>28</v>
      </c>
      <c r="B22" s="1" t="str">
        <f>'raw data'!B22</f>
        <v>IEP1-128</v>
      </c>
      <c r="C22" s="1" t="str">
        <f>'raw data'!C22</f>
        <v>Female</v>
      </c>
      <c r="D22" s="7">
        <f>'raw data'!D22</f>
        <v>41500</v>
      </c>
      <c r="E22" s="7">
        <f>'raw data'!E22</f>
        <v>43133</v>
      </c>
      <c r="F22" s="7">
        <f>'raw data'!F22</f>
        <v>43140</v>
      </c>
      <c r="G22" s="8">
        <f>'raw data'!G22</f>
        <v>7</v>
      </c>
      <c r="H22" s="8">
        <f>'raw data'!H22</f>
        <v>4.470910335386721</v>
      </c>
      <c r="I22" s="1" t="str">
        <f>'raw data'!I22</f>
        <v>crayon</v>
      </c>
      <c r="J22" s="1" t="str">
        <f>'raw data'!J22</f>
        <v>A2B1C2</v>
      </c>
      <c r="K22" s="2">
        <f t="shared" si="0"/>
        <v>1</v>
      </c>
      <c r="L22" s="2" t="str">
        <f>'raw data'!AV22</f>
        <v>door</v>
      </c>
      <c r="M22" s="3">
        <f t="shared" si="1"/>
        <v>0</v>
      </c>
      <c r="N22" s="3" t="str">
        <f>'raw data'!AW22</f>
        <v>breakfast</v>
      </c>
      <c r="O22" s="4">
        <f t="shared" si="2"/>
        <v>1</v>
      </c>
      <c r="P22" s="4" t="str">
        <f>'raw data'!AX22</f>
        <v>phone(tummy)</v>
      </c>
      <c r="Q22" s="1">
        <f>IF('raw data'!M22='raw data'!K22,1,0)</f>
        <v>0</v>
      </c>
      <c r="R22">
        <f>IF('raw data'!O22='raw data'!K22,1,IF('raw data'!O22="crayons",1,0))</f>
        <v>0</v>
      </c>
      <c r="S22" s="1">
        <f>IF('raw data'!X22='raw data'!V22,1,0)</f>
        <v>0</v>
      </c>
      <c r="T22">
        <f>IF('raw data'!Z22='raw data'!V22,1,IF('raw data'!Z22="bandaids",1,0))</f>
        <v>0</v>
      </c>
      <c r="U22" s="10">
        <f>IF('raw data'!AI22="fridge",1,0)</f>
        <v>0</v>
      </c>
      <c r="V22" s="1">
        <f>IF('raw data'!AN22&lt;&gt;"happy",0,IF('raw data'!AO22&lt;&gt;"sad", 0, 1))</f>
        <v>1</v>
      </c>
      <c r="W22" s="72" t="str">
        <f>'raw data'!R22</f>
        <v>n</v>
      </c>
      <c r="X22" s="1" t="str">
        <f>'raw data'!U22</f>
        <v>n</v>
      </c>
      <c r="Y22" s="1" t="str">
        <f>'raw data'!AC22</f>
        <v>n</v>
      </c>
      <c r="Z22" s="72" t="str">
        <f>'raw data'!AF22</f>
        <v>n</v>
      </c>
      <c r="AA22" s="72" t="str">
        <f>'raw data'!AK22</f>
        <v>n</v>
      </c>
      <c r="AB22" s="1" t="str">
        <f>'raw data'!AQ22</f>
        <v>n</v>
      </c>
      <c r="AC22" s="1" t="str">
        <f>'raw data'!Q22</f>
        <v>n</v>
      </c>
      <c r="AD22" s="1" t="str">
        <f>'raw data'!T22</f>
        <v>n</v>
      </c>
      <c r="AE22" s="1" t="str">
        <f>'raw data'!AB22</f>
        <v>n</v>
      </c>
      <c r="AF22" s="1" t="str">
        <f>'raw data'!AE22</f>
        <v>y</v>
      </c>
      <c r="AG22" s="1" t="str">
        <f>'raw data'!AJ22</f>
        <v>n</v>
      </c>
      <c r="AH22" s="1" t="str">
        <f>'raw data'!AP22</f>
        <v>n</v>
      </c>
      <c r="AI22" s="1">
        <f>IF('raw data'!AR22="y",1,0)</f>
        <v>0</v>
      </c>
      <c r="AJ22" s="1">
        <f>IF('raw data'!AD22="y",1,0)</f>
        <v>0</v>
      </c>
      <c r="AK22" s="70">
        <f>IF('raw data'!S22="n",1,0)</f>
        <v>1</v>
      </c>
      <c r="AL22" s="1">
        <f>IF('raw data'!L22="keys",1,0)</f>
        <v>1</v>
      </c>
      <c r="AM22" s="1">
        <f>IF('raw data'!N22="keys",1,0)</f>
        <v>1</v>
      </c>
      <c r="AN22" s="1">
        <f>IF('raw data'!P22="keys",1,0)</f>
        <v>1</v>
      </c>
      <c r="AO22" s="1">
        <f>IF('raw data'!W22="pencils",1,0)</f>
        <v>1</v>
      </c>
      <c r="AP22" s="1">
        <f>IF('raw data'!Y22="pencils",1,0)</f>
        <v>0</v>
      </c>
      <c r="AQ22" s="1">
        <f>IF('raw data'!AA22="pencils",1,0)</f>
        <v>1</v>
      </c>
      <c r="AR22" s="70">
        <f>IF('raw data'!AG22="fridge",1,0)</f>
        <v>1</v>
      </c>
      <c r="AS22" s="1">
        <f>IF('raw data'!AH22="cabinet",1,0)</f>
        <v>1</v>
      </c>
      <c r="AT22" s="1">
        <f>IF('raw data'!AM22='raw data'!AL22,1,0)</f>
        <v>0</v>
      </c>
      <c r="AU22" s="1">
        <f>IF('raw data'!AO22="sad",1,0)</f>
        <v>1</v>
      </c>
      <c r="AV22" s="1"/>
      <c r="AW22" s="1">
        <f t="shared" si="3"/>
        <v>0.77777777777777779</v>
      </c>
      <c r="AX22" s="1">
        <f t="shared" si="4"/>
        <v>0.33333333333333331</v>
      </c>
      <c r="AY22" s="1">
        <f t="shared" si="5"/>
        <v>0.69230769230769229</v>
      </c>
      <c r="AZ22" s="1">
        <f t="shared" si="6"/>
        <v>1</v>
      </c>
      <c r="BA22" s="1">
        <f t="shared" si="7"/>
        <v>1</v>
      </c>
      <c r="BB22" s="1">
        <f t="shared" si="8"/>
        <v>0</v>
      </c>
      <c r="BC22" s="71">
        <v>0</v>
      </c>
      <c r="BD22" s="3" t="s">
        <v>93</v>
      </c>
      <c r="BE22" s="70">
        <v>1</v>
      </c>
    </row>
    <row r="23" spans="1:57" ht="14.25" customHeight="1" x14ac:dyDescent="0.2">
      <c r="A23" s="1">
        <f>'raw data'!A23</f>
        <v>29</v>
      </c>
      <c r="B23" s="1" t="str">
        <f>'raw data'!B23</f>
        <v>IEP2-61</v>
      </c>
      <c r="C23" s="1" t="str">
        <f>'raw data'!C23</f>
        <v>Male</v>
      </c>
      <c r="D23" s="7">
        <f>'raw data'!D23</f>
        <v>41766</v>
      </c>
      <c r="E23" s="7">
        <f>'raw data'!E23</f>
        <v>43139</v>
      </c>
      <c r="F23" s="7">
        <f>'raw data'!F23</f>
        <v>43143</v>
      </c>
      <c r="G23" s="8">
        <f>'raw data'!G23</f>
        <v>4</v>
      </c>
      <c r="H23" s="8">
        <f>'raw data'!H23</f>
        <v>3.7590691307323749</v>
      </c>
      <c r="I23" s="1" t="str">
        <f>'raw data'!I23</f>
        <v>crayon</v>
      </c>
      <c r="J23" s="1" t="str">
        <f>'raw data'!J23</f>
        <v>B2C1A1</v>
      </c>
      <c r="K23" s="2">
        <f t="shared" si="0"/>
        <v>2</v>
      </c>
      <c r="L23" s="2" t="str">
        <f>'raw data'!AV23</f>
        <v>table</v>
      </c>
      <c r="M23" s="3">
        <f t="shared" si="1"/>
        <v>5</v>
      </c>
      <c r="N23" s="3" t="str">
        <f>'raw data'!AW23</f>
        <v>breakfast</v>
      </c>
      <c r="O23" s="4">
        <f t="shared" si="2"/>
        <v>3</v>
      </c>
      <c r="P23" s="4" t="str">
        <f>'raw data'!AX23</f>
        <v>email(foot)</v>
      </c>
      <c r="Q23" s="1">
        <f>IF('raw data'!M23='raw data'!K23,1,0)</f>
        <v>0</v>
      </c>
      <c r="R23">
        <f>IF('raw data'!O23='raw data'!K23,1,IF('raw data'!O23="crayons",1,0))</f>
        <v>1</v>
      </c>
      <c r="S23" s="1">
        <f>IF('raw data'!X23='raw data'!V23,1,0)</f>
        <v>0</v>
      </c>
      <c r="T23">
        <f>IF('raw data'!Z23='raw data'!V23,1,IF('raw data'!Z23="bandaids",1,0))</f>
        <v>0</v>
      </c>
      <c r="U23" s="10">
        <f>IF('raw data'!AI23="fridge",1,0)</f>
        <v>0</v>
      </c>
      <c r="V23" s="1">
        <f>IF('raw data'!AN23&lt;&gt;"happy",0,IF('raw data'!AO23&lt;&gt;"sad", 0, 1))</f>
        <v>1</v>
      </c>
      <c r="W23" s="72" t="str">
        <f>'raw data'!R23</f>
        <v>n</v>
      </c>
      <c r="X23" s="1" t="str">
        <f>'raw data'!U23</f>
        <v>y</v>
      </c>
      <c r="Y23" s="1" t="str">
        <f>'raw data'!AC23</f>
        <v>y</v>
      </c>
      <c r="Z23" s="72" t="str">
        <f>'raw data'!AF23</f>
        <v>y</v>
      </c>
      <c r="AA23" s="72" t="str">
        <f>'raw data'!AK23</f>
        <v>y</v>
      </c>
      <c r="AB23" s="1" t="str">
        <f>'raw data'!AQ23</f>
        <v>y</v>
      </c>
      <c r="AC23" s="1" t="str">
        <f>'raw data'!Q23</f>
        <v>n</v>
      </c>
      <c r="AD23" s="1" t="str">
        <f>'raw data'!T23</f>
        <v>n</v>
      </c>
      <c r="AE23" s="1" t="str">
        <f>'raw data'!AB23</f>
        <v>n</v>
      </c>
      <c r="AF23" s="1" t="str">
        <f>'raw data'!AE23</f>
        <v>y</v>
      </c>
      <c r="AG23" s="1" t="str">
        <f>'raw data'!AJ23</f>
        <v>y</v>
      </c>
      <c r="AH23" s="1" t="str">
        <f>'raw data'!AP23</f>
        <v>y</v>
      </c>
      <c r="AI23" s="1">
        <f>IF('raw data'!AR23="y",1,0)</f>
        <v>0</v>
      </c>
      <c r="AJ23" s="1">
        <f>IF('raw data'!AD23="y",1,0)</f>
        <v>1</v>
      </c>
      <c r="AK23" s="70">
        <f>IF('raw data'!S23="n",1,0)</f>
        <v>1</v>
      </c>
      <c r="AL23" s="1">
        <f>IF('raw data'!L23="keys",1,0)</f>
        <v>1</v>
      </c>
      <c r="AM23" s="1">
        <f>IF('raw data'!N23="keys",1,0)</f>
        <v>1</v>
      </c>
      <c r="AN23" s="1">
        <f>IF('raw data'!P23="keys",1,0)</f>
        <v>1</v>
      </c>
      <c r="AO23" s="1">
        <f>IF('raw data'!W23="pencils",1,0)</f>
        <v>1</v>
      </c>
      <c r="AP23" s="1">
        <f>IF('raw data'!Y23="pencils",1,0)</f>
        <v>1</v>
      </c>
      <c r="AQ23" s="1">
        <f>IF('raw data'!AA23="pencils",1,0)</f>
        <v>1</v>
      </c>
      <c r="AR23" s="70">
        <f>IF('raw data'!AG23="fridge",1,0)</f>
        <v>1</v>
      </c>
      <c r="AS23" s="1">
        <f>IF('raw data'!AH23="cabinet",1,0)</f>
        <v>1</v>
      </c>
      <c r="AT23" s="1">
        <f>IF('raw data'!AM23='raw data'!AL23,1,0)</f>
        <v>1</v>
      </c>
      <c r="AU23" s="1">
        <f>IF('raw data'!AO23="sad",1,0)</f>
        <v>1</v>
      </c>
      <c r="AV23" s="1"/>
      <c r="AW23" s="1">
        <f t="shared" si="3"/>
        <v>1</v>
      </c>
      <c r="AX23" s="1">
        <f t="shared" si="4"/>
        <v>0.66666666666666663</v>
      </c>
      <c r="AY23" s="1">
        <f t="shared" si="5"/>
        <v>0.92307692307692313</v>
      </c>
      <c r="AZ23" s="1">
        <f t="shared" si="6"/>
        <v>8</v>
      </c>
      <c r="BA23" s="1">
        <f t="shared" si="7"/>
        <v>1</v>
      </c>
      <c r="BB23" s="1">
        <f t="shared" si="8"/>
        <v>0</v>
      </c>
      <c r="BC23" s="71">
        <v>2</v>
      </c>
      <c r="BD23" s="3" t="s">
        <v>93</v>
      </c>
      <c r="BE23" s="70">
        <v>1</v>
      </c>
    </row>
    <row r="24" spans="1:57" ht="14.25" customHeight="1" x14ac:dyDescent="0.2">
      <c r="A24" s="1">
        <f>'raw data'!A24</f>
        <v>30</v>
      </c>
      <c r="B24" s="1" t="str">
        <f>'raw data'!B24</f>
        <v>IEP2-58</v>
      </c>
      <c r="C24" s="1" t="str">
        <f>'raw data'!C24</f>
        <v>Female</v>
      </c>
      <c r="D24" s="7">
        <f>'raw data'!D24</f>
        <v>41439</v>
      </c>
      <c r="E24" s="7">
        <f>'raw data'!E24</f>
        <v>43139</v>
      </c>
      <c r="F24" s="7">
        <f>'raw data'!F24</f>
        <v>43143</v>
      </c>
      <c r="G24" s="8">
        <f>'raw data'!G24</f>
        <v>4</v>
      </c>
      <c r="H24" s="8">
        <f>'raw data'!H24</f>
        <v>4.6543463381245722</v>
      </c>
      <c r="I24" s="1" t="str">
        <f>'raw data'!I24</f>
        <v>crayon</v>
      </c>
      <c r="J24" s="1" t="str">
        <f>'raw data'!J24</f>
        <v>B2C2A2</v>
      </c>
      <c r="K24" s="2">
        <f t="shared" si="0"/>
        <v>0</v>
      </c>
      <c r="L24" s="2" t="str">
        <f>'raw data'!AV24</f>
        <v>door</v>
      </c>
      <c r="M24" s="3">
        <f t="shared" si="1"/>
        <v>1</v>
      </c>
      <c r="N24" s="3" t="str">
        <f>'raw data'!AW24</f>
        <v>temp</v>
      </c>
      <c r="O24" s="4">
        <f t="shared" si="2"/>
        <v>0</v>
      </c>
      <c r="P24" s="4" t="str">
        <f>'raw data'!AX24</f>
        <v>phone(tummy)</v>
      </c>
      <c r="Q24" s="1">
        <f>IF('raw data'!M24='raw data'!K24,1,0)</f>
        <v>0</v>
      </c>
      <c r="R24">
        <f>IF('raw data'!O24='raw data'!K24,1,IF('raw data'!O24="crayons",1,0))</f>
        <v>0</v>
      </c>
      <c r="S24" s="1">
        <f>IF('raw data'!X24='raw data'!V24,1,0)</f>
        <v>0</v>
      </c>
      <c r="T24">
        <f>IF('raw data'!Z24='raw data'!V24,1,IF('raw data'!Z24="bandaids",1,0))</f>
        <v>0</v>
      </c>
      <c r="U24" s="10">
        <f>IF('raw data'!AI24="fridge",1,0)</f>
        <v>0</v>
      </c>
      <c r="V24" s="1">
        <f>IF('raw data'!AN24&lt;&gt;"happy",0,IF('raw data'!AO24&lt;&gt;"sad", 0, 1))</f>
        <v>0</v>
      </c>
      <c r="W24" s="72" t="str">
        <f>'raw data'!R24</f>
        <v>y</v>
      </c>
      <c r="X24" s="1" t="str">
        <f>'raw data'!U24</f>
        <v>n</v>
      </c>
      <c r="Y24" s="1" t="str">
        <f>'raw data'!AC24</f>
        <v>n</v>
      </c>
      <c r="Z24" s="72" t="str">
        <f>'raw data'!AF24</f>
        <v>n</v>
      </c>
      <c r="AA24" s="72" t="str">
        <f>'raw data'!AK24</f>
        <v>n</v>
      </c>
      <c r="AB24" s="1" t="str">
        <f>'raw data'!AQ24</f>
        <v>n</v>
      </c>
      <c r="AC24" s="1" t="str">
        <f>'raw data'!Q24</f>
        <v>n</v>
      </c>
      <c r="AD24" s="1" t="str">
        <f>'raw data'!T24</f>
        <v>n</v>
      </c>
      <c r="AE24" s="1" t="str">
        <f>'raw data'!AB24</f>
        <v>n</v>
      </c>
      <c r="AF24" s="1" t="str">
        <f>'raw data'!AE24</f>
        <v>n</v>
      </c>
      <c r="AG24" s="1" t="str">
        <f>'raw data'!AJ24</f>
        <v>n</v>
      </c>
      <c r="AH24" s="1" t="str">
        <f>'raw data'!AP24</f>
        <v>n</v>
      </c>
      <c r="AI24" s="1">
        <f>IF('raw data'!AR24="y",1,0)</f>
        <v>1</v>
      </c>
      <c r="AJ24" s="1">
        <f>IF('raw data'!AD24="y",1,0)</f>
        <v>1</v>
      </c>
      <c r="AK24" s="70">
        <f>IF('raw data'!S24="n",1,0)</f>
        <v>1</v>
      </c>
      <c r="AL24" s="1">
        <f>IF('raw data'!L24="keys",1,0)</f>
        <v>1</v>
      </c>
      <c r="AM24" s="1">
        <f>IF('raw data'!N24="keys",1,0)</f>
        <v>1</v>
      </c>
      <c r="AN24" s="1">
        <f>IF('raw data'!P24="keys",1,0)</f>
        <v>1</v>
      </c>
      <c r="AO24" s="1">
        <f>IF('raw data'!W24="pencils",1,0)</f>
        <v>1</v>
      </c>
      <c r="AP24" s="1">
        <f>IF('raw data'!Y24="pencils",1,0)</f>
        <v>1</v>
      </c>
      <c r="AQ24" s="1">
        <f>IF('raw data'!AA24="pencils",1,0)</f>
        <v>1</v>
      </c>
      <c r="AR24" s="70">
        <f>IF('raw data'!AG24="fridge",1,0)</f>
        <v>1</v>
      </c>
      <c r="AS24" s="1">
        <f>IF('raw data'!AH24="cabinet",1,0)</f>
        <v>0</v>
      </c>
      <c r="AT24" s="1">
        <f>IF('raw data'!AM24='raw data'!AL24,1,0)</f>
        <v>1</v>
      </c>
      <c r="AU24" s="1">
        <f>IF('raw data'!AO24="sad",1,0)</f>
        <v>1</v>
      </c>
      <c r="AV24" s="1"/>
      <c r="AW24" s="1">
        <f t="shared" si="3"/>
        <v>0.88888888888888884</v>
      </c>
      <c r="AX24" s="1">
        <f t="shared" si="4"/>
        <v>1</v>
      </c>
      <c r="AY24" s="1">
        <f t="shared" si="5"/>
        <v>0.92307692307692313</v>
      </c>
      <c r="AZ24" s="1">
        <f t="shared" si="6"/>
        <v>1</v>
      </c>
      <c r="BA24" s="1">
        <f t="shared" si="7"/>
        <v>1</v>
      </c>
      <c r="BB24" s="1">
        <f t="shared" si="8"/>
        <v>0</v>
      </c>
      <c r="BC24" s="71">
        <v>1</v>
      </c>
      <c r="BD24" s="3" t="s">
        <v>76</v>
      </c>
      <c r="BE24" s="70">
        <v>1</v>
      </c>
    </row>
    <row r="25" spans="1:57" ht="14.25" customHeight="1" x14ac:dyDescent="0.2">
      <c r="A25" s="1">
        <f>'raw data'!A25</f>
        <v>31</v>
      </c>
      <c r="B25" s="1" t="str">
        <f>'raw data'!B25</f>
        <v>IEP2-45</v>
      </c>
      <c r="C25" s="1" t="str">
        <f>'raw data'!C25</f>
        <v>Female</v>
      </c>
      <c r="D25" s="7">
        <f>'raw data'!D25</f>
        <v>41538</v>
      </c>
      <c r="E25" s="7">
        <f>'raw data'!E25</f>
        <v>43139</v>
      </c>
      <c r="F25" s="7">
        <f>'raw data'!F25</f>
        <v>43143</v>
      </c>
      <c r="G25" s="8">
        <f>'raw data'!G25</f>
        <v>4</v>
      </c>
      <c r="H25" s="8">
        <f>'raw data'!H25</f>
        <v>4.3832991101984939</v>
      </c>
      <c r="I25" s="1" t="str">
        <f>'raw data'!I25</f>
        <v>crayon</v>
      </c>
      <c r="J25" s="1" t="str">
        <f>'raw data'!J25</f>
        <v>C2A1B1</v>
      </c>
      <c r="K25" s="2">
        <f t="shared" si="0"/>
        <v>1</v>
      </c>
      <c r="L25" s="2" t="str">
        <f>'raw data'!AV25</f>
        <v>table</v>
      </c>
      <c r="M25" s="3">
        <f t="shared" si="1"/>
        <v>0</v>
      </c>
      <c r="N25" s="3" t="str">
        <f>'raw data'!AW25</f>
        <v>temp</v>
      </c>
      <c r="O25" s="4">
        <f t="shared" si="2"/>
        <v>0</v>
      </c>
      <c r="P25" s="4" t="str">
        <f>'raw data'!AX25</f>
        <v>email(foot)</v>
      </c>
      <c r="Q25" s="1">
        <f>IF('raw data'!M25='raw data'!K25,1,0)</f>
        <v>1</v>
      </c>
      <c r="R25">
        <f>IF('raw data'!O25='raw data'!K25,1,IF('raw data'!O25="crayons",1,0))</f>
        <v>0</v>
      </c>
      <c r="S25" s="1">
        <f>IF('raw data'!X25='raw data'!V25,1,0)</f>
        <v>0</v>
      </c>
      <c r="T25">
        <f>IF('raw data'!Z25='raw data'!V25,1,IF('raw data'!Z25="bandaids",1,0))</f>
        <v>0</v>
      </c>
      <c r="U25" s="10">
        <f>IF('raw data'!AI25="fridge",1,0)</f>
        <v>0</v>
      </c>
      <c r="V25" s="1">
        <f>IF('raw data'!AN25&lt;&gt;"happy",0,IF('raw data'!AO25&lt;&gt;"sad", 0, 1))</f>
        <v>0</v>
      </c>
      <c r="W25" s="72" t="str">
        <f>'raw data'!R25</f>
        <v>n</v>
      </c>
      <c r="X25" s="1" t="str">
        <f>'raw data'!U25</f>
        <v>n</v>
      </c>
      <c r="Y25" s="1" t="str">
        <f>'raw data'!AC25</f>
        <v>n</v>
      </c>
      <c r="Z25" s="72" t="str">
        <f>'raw data'!AF25</f>
        <v>n</v>
      </c>
      <c r="AA25" s="72" t="str">
        <f>'raw data'!AK25</f>
        <v>n</v>
      </c>
      <c r="AB25" s="1" t="str">
        <f>'raw data'!AQ25</f>
        <v>n</v>
      </c>
      <c r="AC25" s="1" t="str">
        <f>'raw data'!Q25</f>
        <v>n</v>
      </c>
      <c r="AD25" s="1" t="str">
        <f>'raw data'!T25</f>
        <v>n</v>
      </c>
      <c r="AE25" s="1" t="str">
        <f>'raw data'!AB25</f>
        <v>n</v>
      </c>
      <c r="AF25" s="1" t="str">
        <f>'raw data'!AE25</f>
        <v>n</v>
      </c>
      <c r="AG25" s="1" t="str">
        <f>'raw data'!AJ25</f>
        <v>n</v>
      </c>
      <c r="AH25" s="1" t="str">
        <f>'raw data'!AP25</f>
        <v>n</v>
      </c>
      <c r="AI25" s="1">
        <f>IF('raw data'!AR25="y",1,0)</f>
        <v>0</v>
      </c>
      <c r="AJ25" s="1">
        <f>IF('raw data'!AD25="y",1,0)</f>
        <v>0</v>
      </c>
      <c r="AK25" s="70">
        <f>IF('raw data'!S25="n",1,0)</f>
        <v>1</v>
      </c>
      <c r="AL25" s="1">
        <f>IF('raw data'!L25="keys",1,0)</f>
        <v>1</v>
      </c>
      <c r="AM25" s="1">
        <f>IF('raw data'!N25="keys",1,0)</f>
        <v>1</v>
      </c>
      <c r="AN25" s="1">
        <f>IF('raw data'!P25="keys",1,0)</f>
        <v>1</v>
      </c>
      <c r="AO25" s="1">
        <f>IF('raw data'!W25="pencils",1,0)</f>
        <v>1</v>
      </c>
      <c r="AP25" s="1">
        <f>IF('raw data'!Y25="pencils",1,0)</f>
        <v>1</v>
      </c>
      <c r="AQ25" s="1">
        <f>IF('raw data'!AA25="pencils",1,0)</f>
        <v>1</v>
      </c>
      <c r="AR25" s="70">
        <f>IF('raw data'!AG25="fridge",1,0)</f>
        <v>1</v>
      </c>
      <c r="AS25" s="1">
        <f>IF('raw data'!AH25="cabinet",1,0)</f>
        <v>0</v>
      </c>
      <c r="AT25" s="1">
        <f>IF('raw data'!AM25='raw data'!AL25,1,0)</f>
        <v>1</v>
      </c>
      <c r="AU25" s="1">
        <f>IF('raw data'!AO25="sad",1,0)</f>
        <v>1</v>
      </c>
      <c r="AV25" s="1"/>
      <c r="AW25" s="1">
        <f t="shared" si="3"/>
        <v>0.88888888888888884</v>
      </c>
      <c r="AX25" s="1">
        <f t="shared" si="4"/>
        <v>0.33333333333333331</v>
      </c>
      <c r="AY25" s="1">
        <f t="shared" si="5"/>
        <v>0.76923076923076927</v>
      </c>
      <c r="AZ25" s="1">
        <f t="shared" si="6"/>
        <v>0</v>
      </c>
      <c r="BA25" s="1">
        <f t="shared" si="7"/>
        <v>1</v>
      </c>
      <c r="BB25" s="1">
        <f t="shared" si="8"/>
        <v>0</v>
      </c>
      <c r="BC25" s="71">
        <v>0</v>
      </c>
      <c r="BD25" s="3" t="s">
        <v>76</v>
      </c>
      <c r="BE25" s="70">
        <v>1</v>
      </c>
    </row>
    <row r="26" spans="1:57" ht="14.25" customHeight="1" x14ac:dyDescent="0.2">
      <c r="A26" s="1">
        <f>'raw data'!A26</f>
        <v>33</v>
      </c>
      <c r="B26" s="1" t="str">
        <f>'raw data'!B26</f>
        <v>IEP1-118</v>
      </c>
      <c r="C26" s="1" t="str">
        <f>'raw data'!C26</f>
        <v>Male</v>
      </c>
      <c r="D26" s="7">
        <f>'raw data'!D26</f>
        <v>41612</v>
      </c>
      <c r="E26" s="7">
        <f>'raw data'!E26</f>
        <v>43147</v>
      </c>
      <c r="F26" s="7">
        <f>'raw data'!F26</f>
        <v>43153</v>
      </c>
      <c r="G26" s="8">
        <f>'raw data'!G26</f>
        <v>6</v>
      </c>
      <c r="H26" s="1">
        <f>'raw data'!H26</f>
        <v>4.2</v>
      </c>
      <c r="I26" s="1" t="str">
        <f>'raw data'!I26</f>
        <v>crayon</v>
      </c>
      <c r="J26" s="1" t="str">
        <f>'raw data'!J26</f>
        <v>A1B2C2</v>
      </c>
      <c r="K26" s="2">
        <f t="shared" si="0"/>
        <v>2</v>
      </c>
      <c r="L26" s="2" t="str">
        <f>'raw data'!AV26</f>
        <v>door</v>
      </c>
      <c r="M26" s="3">
        <f t="shared" si="1"/>
        <v>3</v>
      </c>
      <c r="N26" s="3" t="str">
        <f>'raw data'!AW26</f>
        <v>temp</v>
      </c>
      <c r="O26" s="4">
        <f t="shared" si="2"/>
        <v>6</v>
      </c>
      <c r="P26" s="4" t="str">
        <f>'raw data'!AX26</f>
        <v>phone(tummy)</v>
      </c>
      <c r="Q26" s="1">
        <f>IF('raw data'!M26='raw data'!K26,1,0)</f>
        <v>0</v>
      </c>
      <c r="R26">
        <f>IF('raw data'!O26='raw data'!K26,1,IF('raw data'!O26="crayons",1,0))</f>
        <v>0</v>
      </c>
      <c r="S26" s="1">
        <f>IF('raw data'!X26='raw data'!V26,1,0)</f>
        <v>1</v>
      </c>
      <c r="T26">
        <f>IF('raw data'!Z26='raw data'!V26,1,IF('raw data'!Z26="bandaids",1,0))</f>
        <v>0</v>
      </c>
      <c r="U26" s="10">
        <f>IF('raw data'!AI26="fridge",1,0)</f>
        <v>1</v>
      </c>
      <c r="V26" s="1">
        <f>IF('raw data'!AN26&lt;&gt;"happy",0,IF('raw data'!AO26&lt;&gt;"sad", 0, 1))</f>
        <v>0</v>
      </c>
      <c r="W26" s="72" t="str">
        <f>'raw data'!R26</f>
        <v>y</v>
      </c>
      <c r="X26" s="1" t="str">
        <f>'raw data'!U26</f>
        <v>n</v>
      </c>
      <c r="Y26" s="1" t="str">
        <f>'raw data'!AC26</f>
        <v>n</v>
      </c>
      <c r="Z26" s="72" t="str">
        <f>'raw data'!AF26</f>
        <v>n</v>
      </c>
      <c r="AA26" s="72" t="str">
        <f>'raw data'!AK26</f>
        <v>y</v>
      </c>
      <c r="AB26" s="1" t="str">
        <f>'raw data'!AQ26</f>
        <v>y</v>
      </c>
      <c r="AC26" s="1" t="str">
        <f>'raw data'!Q26</f>
        <v>y</v>
      </c>
      <c r="AD26" s="1" t="str">
        <f>'raw data'!T26</f>
        <v>y</v>
      </c>
      <c r="AE26" s="1" t="str">
        <f>'raw data'!AB26</f>
        <v>y</v>
      </c>
      <c r="AF26" s="1" t="str">
        <f>'raw data'!AE26</f>
        <v>y</v>
      </c>
      <c r="AG26" s="1" t="str">
        <f>'raw data'!AJ26</f>
        <v>y</v>
      </c>
      <c r="AH26" s="1" t="str">
        <f>'raw data'!AP26</f>
        <v>y</v>
      </c>
      <c r="AI26" s="1">
        <f>IF('raw data'!AR26="y",1,0)</f>
        <v>1</v>
      </c>
      <c r="AJ26" s="1">
        <f>IF('raw data'!AD26="y",1,0)</f>
        <v>0</v>
      </c>
      <c r="AK26" s="70">
        <f>IF('raw data'!S26="n",1,0)</f>
        <v>1</v>
      </c>
      <c r="AL26" s="1">
        <f>IF('raw data'!L26="keys",1,0)</f>
        <v>1</v>
      </c>
      <c r="AM26" s="1">
        <f>IF('raw data'!N26="keys",1,0)</f>
        <v>1</v>
      </c>
      <c r="AN26" s="1">
        <f>IF('raw data'!P26="keys",1,0)</f>
        <v>1</v>
      </c>
      <c r="AO26" s="1">
        <f>IF('raw data'!W26="pencils",1,0)</f>
        <v>1</v>
      </c>
      <c r="AP26" s="1">
        <f>IF('raw data'!Y26="pencils",1,0)</f>
        <v>1</v>
      </c>
      <c r="AQ26" s="1">
        <f>IF('raw data'!AA26="pencils",1,0)</f>
        <v>1</v>
      </c>
      <c r="AR26" s="70">
        <f>IF('raw data'!AG26="fridge",1,0)</f>
        <v>1</v>
      </c>
      <c r="AS26" s="1">
        <f>IF('raw data'!AH26="cabinet",1,0)</f>
        <v>1</v>
      </c>
      <c r="AT26" s="1">
        <f>IF('raw data'!AM26='raw data'!AL26,1,0)</f>
        <v>1</v>
      </c>
      <c r="AU26" s="1">
        <f>IF('raw data'!AO26="sad",1,0)</f>
        <v>1</v>
      </c>
      <c r="AV26" s="1"/>
      <c r="AW26" s="1">
        <f t="shared" si="3"/>
        <v>1</v>
      </c>
      <c r="AX26" s="1">
        <f t="shared" si="4"/>
        <v>0.66666666666666663</v>
      </c>
      <c r="AY26" s="1">
        <f t="shared" si="5"/>
        <v>0.92307692307692313</v>
      </c>
      <c r="AZ26" s="1">
        <f t="shared" si="6"/>
        <v>9</v>
      </c>
      <c r="BA26" s="1">
        <f t="shared" si="7"/>
        <v>1</v>
      </c>
      <c r="BB26" s="1">
        <f t="shared" si="8"/>
        <v>0</v>
      </c>
      <c r="BC26" s="71">
        <v>2</v>
      </c>
      <c r="BD26" s="3" t="s">
        <v>76</v>
      </c>
      <c r="BE26" s="70">
        <v>1</v>
      </c>
    </row>
    <row r="27" spans="1:57" ht="14.25" customHeight="1" x14ac:dyDescent="0.2">
      <c r="A27" s="1">
        <f>'raw data'!A27</f>
        <v>34</v>
      </c>
      <c r="B27" s="1" t="str">
        <f>'raw data'!B27</f>
        <v>IEP1-122</v>
      </c>
      <c r="C27" s="1" t="str">
        <f>'raw data'!C27</f>
        <v>Male</v>
      </c>
      <c r="D27" s="7">
        <f>'raw data'!D27</f>
        <v>41816</v>
      </c>
      <c r="E27" s="7">
        <f>'raw data'!E27</f>
        <v>43147</v>
      </c>
      <c r="F27" s="7">
        <f>'raw data'!F27</f>
        <v>43153</v>
      </c>
      <c r="G27" s="8">
        <f>'raw data'!G27</f>
        <v>6</v>
      </c>
      <c r="H27" s="1">
        <f>'raw data'!H27</f>
        <v>3.64</v>
      </c>
      <c r="I27" s="1" t="str">
        <f>'raw data'!I27</f>
        <v>crayon</v>
      </c>
      <c r="J27" s="1" t="str">
        <f>'raw data'!J27</f>
        <v>C1A2B1</v>
      </c>
      <c r="K27" s="2">
        <f t="shared" si="0"/>
        <v>6</v>
      </c>
      <c r="L27" s="2" t="str">
        <f>'raw data'!AV27</f>
        <v>table</v>
      </c>
      <c r="M27" s="3">
        <f t="shared" si="1"/>
        <v>6</v>
      </c>
      <c r="N27" s="3" t="str">
        <f>'raw data'!AW27</f>
        <v>temp</v>
      </c>
      <c r="O27" s="4">
        <f t="shared" si="2"/>
        <v>6</v>
      </c>
      <c r="P27" s="4" t="str">
        <f>'raw data'!AX27</f>
        <v>email(foot)</v>
      </c>
      <c r="Q27" s="1">
        <f>IF('raw data'!M27='raw data'!K27,1,0)</f>
        <v>1</v>
      </c>
      <c r="R27">
        <f>IF('raw data'!O27='raw data'!K27,1,IF('raw data'!O27="crayons",1,0))</f>
        <v>1</v>
      </c>
      <c r="S27" s="1">
        <f>IF('raw data'!X27='raw data'!V27,1,0)</f>
        <v>1</v>
      </c>
      <c r="T27">
        <f>IF('raw data'!Z27='raw data'!V27,1,IF('raw data'!Z27="bandaids",1,0))</f>
        <v>1</v>
      </c>
      <c r="U27" s="10">
        <f>IF('raw data'!AI27="fridge",1,0)</f>
        <v>1</v>
      </c>
      <c r="V27" s="1">
        <f>IF('raw data'!AN27&lt;&gt;"happy",0,IF('raw data'!AO27&lt;&gt;"sad", 0, 1))</f>
        <v>1</v>
      </c>
      <c r="W27" s="72" t="str">
        <f>'raw data'!R27</f>
        <v>y</v>
      </c>
      <c r="X27" s="1" t="str">
        <f>'raw data'!U27</f>
        <v>y</v>
      </c>
      <c r="Y27" s="1" t="str">
        <f>'raw data'!AC27</f>
        <v>y</v>
      </c>
      <c r="Z27" s="72" t="str">
        <f>'raw data'!AF27</f>
        <v>y</v>
      </c>
      <c r="AA27" s="72" t="str">
        <f>'raw data'!AK27</f>
        <v>y</v>
      </c>
      <c r="AB27" s="1" t="str">
        <f>'raw data'!AQ27</f>
        <v>y</v>
      </c>
      <c r="AC27" s="1" t="str">
        <f>'raw data'!Q27</f>
        <v>y</v>
      </c>
      <c r="AD27" s="1" t="str">
        <f>'raw data'!T27</f>
        <v>y</v>
      </c>
      <c r="AE27" s="1" t="str">
        <f>'raw data'!AB27</f>
        <v>y</v>
      </c>
      <c r="AF27" s="1" t="str">
        <f>'raw data'!AE27</f>
        <v>y</v>
      </c>
      <c r="AG27" s="1" t="str">
        <f>'raw data'!AJ27</f>
        <v>y</v>
      </c>
      <c r="AH27" s="1" t="str">
        <f>'raw data'!AP27</f>
        <v>y</v>
      </c>
      <c r="AI27" s="1">
        <f>IF('raw data'!AR27="y",1,0)</f>
        <v>1</v>
      </c>
      <c r="AJ27" s="1">
        <f>IF('raw data'!AD27="y",1,0)</f>
        <v>1</v>
      </c>
      <c r="AK27" s="70">
        <f>IF('raw data'!S27="n",1,0)</f>
        <v>0</v>
      </c>
      <c r="AL27" s="1">
        <f>IF('raw data'!L27="keys",1,0)</f>
        <v>1</v>
      </c>
      <c r="AM27" s="1">
        <f>IF('raw data'!N27="keys",1,0)</f>
        <v>1</v>
      </c>
      <c r="AN27" s="1">
        <f>IF('raw data'!P27="keys",1,0)</f>
        <v>0</v>
      </c>
      <c r="AO27" s="1">
        <f>IF('raw data'!W27="pencils",1,0)</f>
        <v>1</v>
      </c>
      <c r="AP27" s="1">
        <f>IF('raw data'!Y27="pencils",1,0)</f>
        <v>1</v>
      </c>
      <c r="AQ27" s="1">
        <f>IF('raw data'!AA27="pencils",1,0)</f>
        <v>1</v>
      </c>
      <c r="AR27" s="70">
        <f>IF('raw data'!AG27="fridge",1,0)</f>
        <v>1</v>
      </c>
      <c r="AS27" s="1">
        <f>IF('raw data'!AH27="cabinet",1,0)</f>
        <v>1</v>
      </c>
      <c r="AT27" s="1">
        <f>IF('raw data'!AM27='raw data'!AL27,1,0)</f>
        <v>1</v>
      </c>
      <c r="AU27" s="1">
        <f>IF('raw data'!AO27="sad",1,0)</f>
        <v>1</v>
      </c>
      <c r="AV27" s="1"/>
      <c r="AW27" s="1">
        <f t="shared" si="3"/>
        <v>0.88888888888888884</v>
      </c>
      <c r="AX27" s="1">
        <f t="shared" si="4"/>
        <v>0.66666666666666663</v>
      </c>
      <c r="AY27" s="1">
        <f t="shared" si="5"/>
        <v>0.84615384615384615</v>
      </c>
      <c r="AZ27" s="1">
        <f t="shared" si="6"/>
        <v>12</v>
      </c>
      <c r="BA27" s="1">
        <f t="shared" si="7"/>
        <v>0</v>
      </c>
      <c r="BB27" s="1">
        <f t="shared" si="8"/>
        <v>1</v>
      </c>
      <c r="BC27" s="71">
        <v>3</v>
      </c>
      <c r="BD27" s="3" t="s">
        <v>76</v>
      </c>
      <c r="BE27" s="70">
        <v>0</v>
      </c>
    </row>
    <row r="28" spans="1:57" ht="14.25" customHeight="1" x14ac:dyDescent="0.2">
      <c r="A28" s="1">
        <f>'raw data'!A28</f>
        <v>35</v>
      </c>
      <c r="B28" s="1" t="str">
        <f>'raw data'!B28</f>
        <v>IEP1-113</v>
      </c>
      <c r="C28" s="1" t="str">
        <f>'raw data'!C28</f>
        <v>male</v>
      </c>
      <c r="D28" s="7">
        <f>'raw data'!D28</f>
        <v>41708</v>
      </c>
      <c r="E28" s="7">
        <f>'raw data'!E28</f>
        <v>43147</v>
      </c>
      <c r="F28" s="7">
        <f>'raw data'!F28</f>
        <v>43153</v>
      </c>
      <c r="G28" s="8">
        <f>'raw data'!G28</f>
        <v>6</v>
      </c>
      <c r="H28" s="1">
        <f>'raw data'!H28</f>
        <v>3.94</v>
      </c>
      <c r="I28" s="1" t="str">
        <f>'raw data'!I28</f>
        <v>crayon</v>
      </c>
      <c r="J28" s="1" t="str">
        <f>'raw data'!J28</f>
        <v>B1C2A2</v>
      </c>
      <c r="K28" s="2">
        <f t="shared" si="0"/>
        <v>4</v>
      </c>
      <c r="L28" s="2" t="str">
        <f>'raw data'!AV28</f>
        <v>table</v>
      </c>
      <c r="M28" s="3">
        <f t="shared" si="1"/>
        <v>6</v>
      </c>
      <c r="N28" s="3" t="str">
        <f>'raw data'!AW28</f>
        <v>breakfast</v>
      </c>
      <c r="O28" s="4">
        <f t="shared" si="2"/>
        <v>5</v>
      </c>
      <c r="P28" s="4" t="str">
        <f>'raw data'!AX28</f>
        <v>email(foot)</v>
      </c>
      <c r="Q28" s="1">
        <f>IF('raw data'!M28='raw data'!K28,1,0)</f>
        <v>1</v>
      </c>
      <c r="R28">
        <f>IF('raw data'!O28='raw data'!K28,1,IF('raw data'!O28="crayons",1,0))</f>
        <v>1</v>
      </c>
      <c r="S28" s="1">
        <f>IF('raw data'!X28='raw data'!V28,1,0)</f>
        <v>1</v>
      </c>
      <c r="T28">
        <f>IF('raw data'!Z28='raw data'!V28,1,IF('raw data'!Z28="bandaids",1,0))</f>
        <v>0</v>
      </c>
      <c r="U28" s="10">
        <f>IF('raw data'!AI28="fridge",1,0)</f>
        <v>0</v>
      </c>
      <c r="V28" s="1">
        <f>IF('raw data'!AN28&lt;&gt;"happy",0,IF('raw data'!AO28&lt;&gt;"sad", 0, 1))</f>
        <v>1</v>
      </c>
      <c r="W28" s="72" t="str">
        <f>'raw data'!R28</f>
        <v>y</v>
      </c>
      <c r="X28" s="1" t="str">
        <f>'raw data'!U28</f>
        <v>y</v>
      </c>
      <c r="Y28" s="1" t="str">
        <f>'raw data'!AC28</f>
        <v>y</v>
      </c>
      <c r="Z28" s="72" t="str">
        <f>'raw data'!AF28</f>
        <v>y</v>
      </c>
      <c r="AA28" s="72" t="str">
        <f>'raw data'!AK28</f>
        <v>y</v>
      </c>
      <c r="AB28" s="1" t="str">
        <f>'raw data'!AQ28</f>
        <v>y</v>
      </c>
      <c r="AC28" s="1" t="str">
        <f>'raw data'!Q28</f>
        <v>y</v>
      </c>
      <c r="AD28" s="1" t="str">
        <f>'raw data'!T28</f>
        <v>y</v>
      </c>
      <c r="AE28" s="1" t="str">
        <f>'raw data'!AB28</f>
        <v>y</v>
      </c>
      <c r="AF28" s="1" t="str">
        <f>'raw data'!AE28</f>
        <v>y</v>
      </c>
      <c r="AG28" s="1" t="str">
        <f>'raw data'!AJ28</f>
        <v>y</v>
      </c>
      <c r="AH28" s="1" t="str">
        <f>'raw data'!AP28</f>
        <v>n</v>
      </c>
      <c r="AI28" s="1">
        <f>IF('raw data'!AR28="y",1,0)</f>
        <v>0</v>
      </c>
      <c r="AJ28" s="1">
        <f>IF('raw data'!AD28="y",1,0)</f>
        <v>1</v>
      </c>
      <c r="AK28" s="70">
        <f>IF('raw data'!S28="n",1,0)</f>
        <v>1</v>
      </c>
      <c r="AL28" s="1">
        <f>IF('raw data'!L28="keys",1,0)</f>
        <v>1</v>
      </c>
      <c r="AM28" s="1">
        <f>IF('raw data'!N28="keys",1,0)</f>
        <v>0</v>
      </c>
      <c r="AN28" s="1">
        <f>IF('raw data'!P28="keys",1,0)</f>
        <v>0</v>
      </c>
      <c r="AO28" s="1">
        <f>IF('raw data'!W28="pencils",1,0)</f>
        <v>1</v>
      </c>
      <c r="AP28" s="1">
        <f>IF('raw data'!Y28="pencils",1,0)</f>
        <v>1</v>
      </c>
      <c r="AQ28" s="1">
        <f>IF('raw data'!AA28="pencils",1,0)</f>
        <v>0</v>
      </c>
      <c r="AR28" s="70">
        <f>IF('raw data'!AG28="fridge",1,0)</f>
        <v>1</v>
      </c>
      <c r="AS28" s="1">
        <f>IF('raw data'!AH28="cabinet",1,0)</f>
        <v>0</v>
      </c>
      <c r="AT28" s="1">
        <f>IF('raw data'!AM28='raw data'!AL28,1,0)</f>
        <v>0</v>
      </c>
      <c r="AU28" s="1">
        <f>IF('raw data'!AO28="sad",1,0)</f>
        <v>1</v>
      </c>
      <c r="AV28" s="1"/>
      <c r="AW28" s="1">
        <f t="shared" si="3"/>
        <v>0.44444444444444442</v>
      </c>
      <c r="AX28" s="1">
        <f t="shared" si="4"/>
        <v>0.66666666666666663</v>
      </c>
      <c r="AY28" s="1">
        <f t="shared" si="5"/>
        <v>0.53846153846153844</v>
      </c>
      <c r="AZ28" s="1">
        <f t="shared" si="6"/>
        <v>11</v>
      </c>
      <c r="BA28" s="1">
        <f t="shared" si="7"/>
        <v>1</v>
      </c>
      <c r="BB28" s="1">
        <f t="shared" si="8"/>
        <v>0</v>
      </c>
      <c r="BC28" s="71">
        <v>3</v>
      </c>
      <c r="BD28" s="3" t="s">
        <v>93</v>
      </c>
      <c r="BE28" s="70">
        <v>1</v>
      </c>
    </row>
    <row r="29" spans="1:57" ht="14.25" customHeight="1" x14ac:dyDescent="0.2">
      <c r="A29" s="1">
        <f>'raw data'!A29</f>
        <v>36</v>
      </c>
      <c r="B29" s="1" t="str">
        <f>'raw data'!B29</f>
        <v>LS-53</v>
      </c>
      <c r="C29" s="1" t="str">
        <f>'raw data'!C29</f>
        <v>Male</v>
      </c>
      <c r="D29" s="7">
        <f>'raw data'!D29</f>
        <v>41296</v>
      </c>
      <c r="E29" s="7">
        <f>'raw data'!E29</f>
        <v>43154</v>
      </c>
      <c r="F29" s="7">
        <f>'raw data'!F29</f>
        <v>43157</v>
      </c>
      <c r="G29" s="8">
        <f>'raw data'!G29</f>
        <v>3</v>
      </c>
      <c r="H29" s="1">
        <f>'raw data'!H29</f>
        <v>5.09</v>
      </c>
      <c r="I29" s="1" t="str">
        <f>'raw data'!I29</f>
        <v>crayon</v>
      </c>
      <c r="J29" s="1" t="str">
        <f>'raw data'!J29</f>
        <v>C2A2B2</v>
      </c>
      <c r="K29" s="2">
        <f t="shared" si="0"/>
        <v>2</v>
      </c>
      <c r="L29" s="2" t="str">
        <f>'raw data'!AV29</f>
        <v>door</v>
      </c>
      <c r="M29" s="3">
        <f t="shared" si="1"/>
        <v>5</v>
      </c>
      <c r="N29" s="3" t="str">
        <f>'raw data'!AW29</f>
        <v>temp</v>
      </c>
      <c r="O29" s="4">
        <f t="shared" si="2"/>
        <v>6</v>
      </c>
      <c r="P29" s="4" t="str">
        <f>'raw data'!AX29</f>
        <v>phone(tummy)</v>
      </c>
      <c r="Q29" s="1">
        <f>IF('raw data'!M29='raw data'!K29,1,0)</f>
        <v>0</v>
      </c>
      <c r="R29">
        <f>IF('raw data'!O29='raw data'!K29,1,IF('raw data'!O29="crayons",1,0))</f>
        <v>0</v>
      </c>
      <c r="S29" s="1">
        <f>IF('raw data'!X29='raw data'!V29,1,0)</f>
        <v>0</v>
      </c>
      <c r="T29">
        <f>IF('raw data'!Z29='raw data'!V29,1,IF('raw data'!Z29="bandaids",1,0))</f>
        <v>0</v>
      </c>
      <c r="U29" s="10">
        <f>IF('raw data'!AI29="fridge",1,0)</f>
        <v>1</v>
      </c>
      <c r="V29" s="1">
        <f>IF('raw data'!AN29&lt;&gt;"happy",0,IF('raw data'!AO29&lt;&gt;"sad", 0, 1))</f>
        <v>1</v>
      </c>
      <c r="W29" s="72" t="str">
        <f>'raw data'!R29</f>
        <v>y</v>
      </c>
      <c r="X29" s="1" t="str">
        <f>'raw data'!U29</f>
        <v>y</v>
      </c>
      <c r="Y29" s="1" t="str">
        <f>'raw data'!AC29</f>
        <v>y</v>
      </c>
      <c r="Z29" s="72" t="str">
        <f>'raw data'!AF29</f>
        <v>y</v>
      </c>
      <c r="AA29" s="72" t="str">
        <f>'raw data'!AK29</f>
        <v>n</v>
      </c>
      <c r="AB29" s="1" t="str">
        <f>'raw data'!AQ29</f>
        <v>y</v>
      </c>
      <c r="AC29" s="1" t="str">
        <f>'raw data'!Q29</f>
        <v>y</v>
      </c>
      <c r="AD29" s="1" t="str">
        <f>'raw data'!T29</f>
        <v>y</v>
      </c>
      <c r="AE29" s="1" t="str">
        <f>'raw data'!AB29</f>
        <v>y</v>
      </c>
      <c r="AF29" s="1" t="str">
        <f>'raw data'!AE29</f>
        <v>y</v>
      </c>
      <c r="AG29" s="1" t="str">
        <f>'raw data'!AJ29</f>
        <v>y</v>
      </c>
      <c r="AH29" s="1" t="str">
        <f>'raw data'!AP29</f>
        <v>y</v>
      </c>
      <c r="AI29" s="1">
        <f>IF('raw data'!AR29="y",1,0)</f>
        <v>0</v>
      </c>
      <c r="AJ29" s="1">
        <f>IF('raw data'!AD29="y",1,0)</f>
        <v>1</v>
      </c>
      <c r="AK29" s="70">
        <f>IF('raw data'!S29="n",1,0)</f>
        <v>1</v>
      </c>
      <c r="AL29" s="1">
        <f>IF('raw data'!L29="keys",1,0)</f>
        <v>1</v>
      </c>
      <c r="AM29" s="1">
        <f>IF('raw data'!N29="keys",1,0)</f>
        <v>1</v>
      </c>
      <c r="AN29" s="1">
        <f>IF('raw data'!P29="keys",1,0)</f>
        <v>1</v>
      </c>
      <c r="AO29" s="1">
        <f>IF('raw data'!W29="pencils",1,0)</f>
        <v>1</v>
      </c>
      <c r="AP29" s="1">
        <f>IF('raw data'!Y29="pencils",1,0)</f>
        <v>1</v>
      </c>
      <c r="AQ29" s="1">
        <f>IF('raw data'!AA29="pencils",1,0)</f>
        <v>0</v>
      </c>
      <c r="AR29" s="70">
        <f>IF('raw data'!AG29="fridge",1,0)</f>
        <v>1</v>
      </c>
      <c r="AS29" s="1">
        <f>IF('raw data'!AH29="cabinet",1,0)</f>
        <v>1</v>
      </c>
      <c r="AT29" s="1">
        <f>IF('raw data'!AM29='raw data'!AL29,1,0)</f>
        <v>0</v>
      </c>
      <c r="AU29" s="1">
        <f>IF('raw data'!AO29="sad",1,0)</f>
        <v>1</v>
      </c>
      <c r="AV29" s="1"/>
      <c r="AW29" s="1">
        <f t="shared" si="3"/>
        <v>0.77777777777777779</v>
      </c>
      <c r="AX29" s="1">
        <f t="shared" si="4"/>
        <v>0.66666666666666663</v>
      </c>
      <c r="AY29" s="1">
        <f t="shared" si="5"/>
        <v>0.76923076923076927</v>
      </c>
      <c r="AZ29" s="1">
        <f t="shared" si="6"/>
        <v>11</v>
      </c>
      <c r="BA29" s="1">
        <f t="shared" si="7"/>
        <v>1</v>
      </c>
      <c r="BB29" s="1">
        <f t="shared" si="8"/>
        <v>0</v>
      </c>
      <c r="BC29" s="71">
        <v>2</v>
      </c>
      <c r="BD29" s="3" t="s">
        <v>76</v>
      </c>
      <c r="BE29" s="70">
        <v>1</v>
      </c>
    </row>
    <row r="30" spans="1:57" ht="14.25" customHeight="1" x14ac:dyDescent="0.2">
      <c r="A30" s="1">
        <f>'raw data'!A30</f>
        <v>38</v>
      </c>
      <c r="B30" s="1" t="str">
        <f>'raw data'!B30</f>
        <v>LS-68</v>
      </c>
      <c r="C30" s="1" t="str">
        <f>'raw data'!C30</f>
        <v>Male</v>
      </c>
      <c r="D30" s="7">
        <f>'raw data'!D30</f>
        <v>41251</v>
      </c>
      <c r="E30" s="7">
        <f>'raw data'!E30</f>
        <v>43154</v>
      </c>
      <c r="F30" s="7">
        <f>'raw data'!F30</f>
        <v>43157</v>
      </c>
      <c r="G30" s="8">
        <f>'raw data'!G30</f>
        <v>3</v>
      </c>
      <c r="H30" s="1">
        <f>'raw data'!H30</f>
        <v>5.21</v>
      </c>
      <c r="I30" s="1" t="str">
        <f>'raw data'!I30</f>
        <v>crayon</v>
      </c>
      <c r="J30" s="1" t="str">
        <f>'raw data'!J30</f>
        <v>A1B1C1</v>
      </c>
      <c r="K30" s="2">
        <f t="shared" si="0"/>
        <v>0</v>
      </c>
      <c r="L30" s="2" t="str">
        <f>'raw data'!AV30</f>
        <v>table</v>
      </c>
      <c r="M30" s="3">
        <f t="shared" si="1"/>
        <v>2</v>
      </c>
      <c r="N30" s="3" t="str">
        <f>'raw data'!AW30</f>
        <v>temp</v>
      </c>
      <c r="O30" s="4">
        <f t="shared" si="2"/>
        <v>3</v>
      </c>
      <c r="P30" s="4" t="str">
        <f>'raw data'!AX30</f>
        <v>email(foot)</v>
      </c>
      <c r="Q30" s="1">
        <f>IF('raw data'!M30='raw data'!K30,1,0)</f>
        <v>0</v>
      </c>
      <c r="R30">
        <f>IF('raw data'!O30='raw data'!K30,1,IF('raw data'!O30="crayons",1,0))</f>
        <v>0</v>
      </c>
      <c r="S30" s="1">
        <f>IF('raw data'!X30='raw data'!V30,1,0)</f>
        <v>0</v>
      </c>
      <c r="T30">
        <f>IF('raw data'!Z30='raw data'!V30,1,IF('raw data'!Z30="bandaids",1,0))</f>
        <v>0</v>
      </c>
      <c r="U30" s="10">
        <f>IF('raw data'!AI30="fridge",1,0)</f>
        <v>0</v>
      </c>
      <c r="V30" s="1">
        <f>IF('raw data'!AN30&lt;&gt;"happy",0,IF('raw data'!AO30&lt;&gt;"sad", 0, 1))</f>
        <v>0</v>
      </c>
      <c r="W30" s="72" t="str">
        <f>'raw data'!R30</f>
        <v>n</v>
      </c>
      <c r="X30" s="1" t="str">
        <f>'raw data'!U30</f>
        <v>n</v>
      </c>
      <c r="Y30" s="1" t="str">
        <f>'raw data'!AC30</f>
        <v>y</v>
      </c>
      <c r="Z30" s="72" t="str">
        <f>'raw data'!AF30</f>
        <v>y</v>
      </c>
      <c r="AA30" s="72" t="str">
        <f>'raw data'!AK30</f>
        <v>n</v>
      </c>
      <c r="AB30" s="1" t="str">
        <f>'raw data'!AQ30</f>
        <v>n</v>
      </c>
      <c r="AC30" s="1" t="str">
        <f>'raw data'!Q30</f>
        <v>n</v>
      </c>
      <c r="AD30" s="1" t="str">
        <f>'raw data'!T30</f>
        <v>n</v>
      </c>
      <c r="AE30" s="1" t="str">
        <f>'raw data'!AB30</f>
        <v>y</v>
      </c>
      <c r="AF30" s="1" t="str">
        <f>'raw data'!AE30</f>
        <v>y</v>
      </c>
      <c r="AG30" s="1" t="str">
        <f>'raw data'!AJ30</f>
        <v>n</v>
      </c>
      <c r="AH30" s="1" t="str">
        <f>'raw data'!AP30</f>
        <v>y</v>
      </c>
      <c r="AI30" s="1">
        <f>IF('raw data'!AR30="y",1,0)</f>
        <v>0</v>
      </c>
      <c r="AJ30" s="1">
        <f>IF('raw data'!AD30="y",1,0)</f>
        <v>1</v>
      </c>
      <c r="AK30" s="70">
        <f>IF('raw data'!S30="n",1,0)</f>
        <v>1</v>
      </c>
      <c r="AL30" s="1">
        <f>IF('raw data'!L30="keys",1,0)</f>
        <v>1</v>
      </c>
      <c r="AM30" s="1">
        <f>IF('raw data'!N30="keys",1,0)</f>
        <v>1</v>
      </c>
      <c r="AN30" s="1">
        <f>IF('raw data'!P30="keys",1,0)</f>
        <v>1</v>
      </c>
      <c r="AO30" s="1">
        <f>IF('raw data'!W30="pencils",1,0)</f>
        <v>1</v>
      </c>
      <c r="AP30" s="1">
        <f>IF('raw data'!Y30="pencils",1,0)</f>
        <v>1</v>
      </c>
      <c r="AQ30" s="1">
        <f>IF('raw data'!AA30="pencils",1,0)</f>
        <v>1</v>
      </c>
      <c r="AR30" s="70">
        <f>IF('raw data'!AG30="fridge",1,0)</f>
        <v>1</v>
      </c>
      <c r="AS30" s="1">
        <f>IF('raw data'!AH30="cabinet",1,0)</f>
        <v>1</v>
      </c>
      <c r="AT30" s="1">
        <f>IF('raw data'!AM30='raw data'!AL30,1,0)</f>
        <v>1</v>
      </c>
      <c r="AU30" s="1">
        <f>IF('raw data'!AO30="sad",1,0)</f>
        <v>1</v>
      </c>
      <c r="AV30" s="1"/>
      <c r="AW30" s="1">
        <f t="shared" si="3"/>
        <v>1</v>
      </c>
      <c r="AX30" s="1">
        <f t="shared" si="4"/>
        <v>0.66666666666666663</v>
      </c>
      <c r="AY30" s="1">
        <f t="shared" si="5"/>
        <v>0.92307692307692313</v>
      </c>
      <c r="AZ30" s="1">
        <f t="shared" si="6"/>
        <v>5</v>
      </c>
      <c r="BA30" s="1">
        <f t="shared" si="7"/>
        <v>1</v>
      </c>
      <c r="BB30" s="1">
        <f t="shared" si="8"/>
        <v>0</v>
      </c>
      <c r="BC30" s="71">
        <v>1</v>
      </c>
      <c r="BD30" s="3" t="s">
        <v>76</v>
      </c>
      <c r="BE30" s="70">
        <v>1</v>
      </c>
    </row>
    <row r="31" spans="1:57" ht="14.25" customHeight="1" x14ac:dyDescent="0.2">
      <c r="A31" s="1">
        <f>'raw data'!A31</f>
        <v>39</v>
      </c>
      <c r="B31" s="1" t="str">
        <f>'raw data'!B31</f>
        <v>LS-37</v>
      </c>
      <c r="C31" s="1" t="str">
        <f>'raw data'!C31</f>
        <v>Male</v>
      </c>
      <c r="D31" s="7">
        <f>'raw data'!D31</f>
        <v>41240</v>
      </c>
      <c r="E31" s="7">
        <f>'raw data'!E31</f>
        <v>43154</v>
      </c>
      <c r="F31" s="7">
        <f>'raw data'!F31</f>
        <v>43157</v>
      </c>
      <c r="G31" s="8">
        <f>'raw data'!G31</f>
        <v>3</v>
      </c>
      <c r="H31" s="1">
        <f>'raw data'!H31</f>
        <v>5.24</v>
      </c>
      <c r="I31" s="1" t="str">
        <f>'raw data'!I31</f>
        <v>crayon</v>
      </c>
      <c r="J31" s="1" t="str">
        <f>'raw data'!J31</f>
        <v>C1A1B2</v>
      </c>
      <c r="K31" s="2">
        <f t="shared" si="0"/>
        <v>0</v>
      </c>
      <c r="L31" s="2" t="str">
        <f>'raw data'!AV31</f>
        <v>table</v>
      </c>
      <c r="M31" s="3">
        <f t="shared" si="1"/>
        <v>0</v>
      </c>
      <c r="N31" s="3" t="str">
        <f>'raw data'!AW31</f>
        <v>temp</v>
      </c>
      <c r="O31" s="4">
        <f t="shared" si="2"/>
        <v>0</v>
      </c>
      <c r="P31" s="4" t="str">
        <f>'raw data'!AX31</f>
        <v>phone(tummy)</v>
      </c>
      <c r="Q31" s="1">
        <f>IF('raw data'!M31='raw data'!K31,1,0)</f>
        <v>0</v>
      </c>
      <c r="R31">
        <f>IF('raw data'!O31='raw data'!K31,1,IF('raw data'!O31="crayons",1,0))</f>
        <v>0</v>
      </c>
      <c r="S31" s="1">
        <f>IF('raw data'!X31='raw data'!V31,1,0)</f>
        <v>0</v>
      </c>
      <c r="T31">
        <f>IF('raw data'!Z31='raw data'!V31,1,IF('raw data'!Z31="bandaids",1,0))</f>
        <v>0</v>
      </c>
      <c r="U31" s="10">
        <f>IF('raw data'!AI31="fridge",1,0)</f>
        <v>0</v>
      </c>
      <c r="V31" s="1">
        <f>IF('raw data'!AN31&lt;&gt;"happy",0,IF('raw data'!AO31&lt;&gt;"sad", 0, 1))</f>
        <v>0</v>
      </c>
      <c r="W31" s="72" t="str">
        <f>'raw data'!R31</f>
        <v>n</v>
      </c>
      <c r="X31" s="1" t="str">
        <f>'raw data'!U31</f>
        <v>n</v>
      </c>
      <c r="Y31" s="1" t="str">
        <f>'raw data'!AC31</f>
        <v>n</v>
      </c>
      <c r="Z31" s="72" t="str">
        <f>'raw data'!AF31</f>
        <v>n</v>
      </c>
      <c r="AA31" s="72" t="str">
        <f>'raw data'!AK31</f>
        <v>n</v>
      </c>
      <c r="AB31" s="1" t="str">
        <f>'raw data'!AQ31</f>
        <v>n</v>
      </c>
      <c r="AC31" s="1" t="str">
        <f>'raw data'!Q31</f>
        <v>n</v>
      </c>
      <c r="AD31" s="1" t="str">
        <f>'raw data'!T31</f>
        <v>n</v>
      </c>
      <c r="AE31" s="1" t="str">
        <f>'raw data'!AB31</f>
        <v>n</v>
      </c>
      <c r="AF31" s="1" t="str">
        <f>'raw data'!AE31</f>
        <v>n</v>
      </c>
      <c r="AG31" s="1" t="str">
        <f>'raw data'!AJ31</f>
        <v>n</v>
      </c>
      <c r="AH31" s="1" t="str">
        <f>'raw data'!AP31</f>
        <v>n</v>
      </c>
      <c r="AI31" s="1">
        <f>IF('raw data'!AR31="y",1,0)</f>
        <v>0</v>
      </c>
      <c r="AJ31" s="1">
        <f>IF('raw data'!AD31="y",1,0)</f>
        <v>0</v>
      </c>
      <c r="AK31" s="70">
        <f>IF('raw data'!S31="n",1,0)</f>
        <v>1</v>
      </c>
      <c r="AL31" s="1">
        <f>IF('raw data'!L31="keys",1,0)</f>
        <v>1</v>
      </c>
      <c r="AM31" s="1">
        <f>IF('raw data'!N31="keys",1,0)</f>
        <v>1</v>
      </c>
      <c r="AN31" s="1">
        <f>IF('raw data'!P31="keys",1,0)</f>
        <v>1</v>
      </c>
      <c r="AO31" s="1">
        <f>IF('raw data'!W31="pencils",1,0)</f>
        <v>1</v>
      </c>
      <c r="AP31" s="1">
        <f>IF('raw data'!Y31="pencils",1,0)</f>
        <v>1</v>
      </c>
      <c r="AQ31" s="1">
        <f>IF('raw data'!AA31="pencils",1,0)</f>
        <v>1</v>
      </c>
      <c r="AR31" s="70">
        <f>IF('raw data'!AG31="fridge",1,0)</f>
        <v>1</v>
      </c>
      <c r="AS31" s="1">
        <f>IF('raw data'!AH31="cabinet",1,0)</f>
        <v>1</v>
      </c>
      <c r="AT31" s="1">
        <f>IF('raw data'!AM31='raw data'!AL31,1,0)</f>
        <v>1</v>
      </c>
      <c r="AU31" s="1">
        <f>IF('raw data'!AO31="sad",1,0)</f>
        <v>1</v>
      </c>
      <c r="AV31" s="1"/>
      <c r="AW31" s="1">
        <f t="shared" si="3"/>
        <v>1</v>
      </c>
      <c r="AX31" s="1">
        <f t="shared" si="4"/>
        <v>0.33333333333333331</v>
      </c>
      <c r="AY31" s="1">
        <f t="shared" si="5"/>
        <v>0.84615384615384615</v>
      </c>
      <c r="AZ31" s="1">
        <f t="shared" si="6"/>
        <v>0</v>
      </c>
      <c r="BA31" s="1">
        <f t="shared" si="7"/>
        <v>1</v>
      </c>
      <c r="BB31" s="1">
        <f t="shared" si="8"/>
        <v>0</v>
      </c>
      <c r="BC31" s="71">
        <v>0</v>
      </c>
      <c r="BD31" s="3" t="s">
        <v>76</v>
      </c>
      <c r="BE31" s="70">
        <v>1</v>
      </c>
    </row>
    <row r="32" spans="1:57" ht="14.25" customHeight="1" x14ac:dyDescent="0.2">
      <c r="A32" s="1">
        <f>'raw data'!A32</f>
        <v>40</v>
      </c>
      <c r="B32" s="1" t="str">
        <f>'raw data'!B32</f>
        <v>LS-22</v>
      </c>
      <c r="C32" s="1" t="str">
        <f>'raw data'!C32</f>
        <v>Male</v>
      </c>
      <c r="D32" s="7">
        <f>'raw data'!D32</f>
        <v>41204</v>
      </c>
      <c r="E32" s="7">
        <f>'raw data'!E32</f>
        <v>43154</v>
      </c>
      <c r="F32" s="7">
        <f>'raw data'!F32</f>
        <v>43157</v>
      </c>
      <c r="G32" s="8">
        <f>'raw data'!G32</f>
        <v>3</v>
      </c>
      <c r="H32" s="1">
        <f>'raw data'!H32</f>
        <v>5.34</v>
      </c>
      <c r="I32" s="1" t="str">
        <f>'raw data'!I32</f>
        <v>crayon</v>
      </c>
      <c r="J32" s="1" t="str">
        <f>'raw data'!J32</f>
        <v>A2B1C1</v>
      </c>
      <c r="K32" s="2">
        <f t="shared" si="0"/>
        <v>0</v>
      </c>
      <c r="L32" s="2" t="str">
        <f>'raw data'!AV32</f>
        <v>table</v>
      </c>
      <c r="M32" s="3">
        <f t="shared" si="1"/>
        <v>4</v>
      </c>
      <c r="N32" s="3" t="str">
        <f>'raw data'!AW32</f>
        <v>temp</v>
      </c>
      <c r="O32" s="4">
        <f t="shared" si="2"/>
        <v>3</v>
      </c>
      <c r="P32" s="4" t="str">
        <f>'raw data'!AX32</f>
        <v>phone(tummy)</v>
      </c>
      <c r="Q32" s="1">
        <f>IF('raw data'!M32='raw data'!K32,1,0)</f>
        <v>0</v>
      </c>
      <c r="R32">
        <f>IF('raw data'!O32='raw data'!K32,1,IF('raw data'!O32="crayons",1,0))</f>
        <v>0</v>
      </c>
      <c r="S32" s="1">
        <f>IF('raw data'!X32='raw data'!V32,1,0)</f>
        <v>0</v>
      </c>
      <c r="T32">
        <f>IF('raw data'!Z32='raw data'!V32,1,IF('raw data'!Z32="bandaids",1,0))</f>
        <v>0</v>
      </c>
      <c r="U32" s="10">
        <f>IF('raw data'!AI32="fridge",1,0)</f>
        <v>0</v>
      </c>
      <c r="V32" s="1">
        <f>IF('raw data'!AN32&lt;&gt;"happy",0,IF('raw data'!AO32&lt;&gt;"sad", 0, 1))</f>
        <v>0</v>
      </c>
      <c r="W32" s="72" t="str">
        <f>'raw data'!R32</f>
        <v>y</v>
      </c>
      <c r="X32" s="1" t="str">
        <f>'raw data'!U32</f>
        <v>y</v>
      </c>
      <c r="Y32" s="1" t="str">
        <f>'raw data'!AC32</f>
        <v>y</v>
      </c>
      <c r="Z32" s="72" t="str">
        <f>'raw data'!AF32</f>
        <v>y</v>
      </c>
      <c r="AA32" s="72" t="str">
        <f>'raw data'!AK32</f>
        <v>n</v>
      </c>
      <c r="AB32" s="1" t="str">
        <f>'raw data'!AQ32</f>
        <v>n</v>
      </c>
      <c r="AC32" s="1" t="str">
        <f>'raw data'!Q32</f>
        <v>y</v>
      </c>
      <c r="AD32" s="1" t="str">
        <f>'raw data'!T32</f>
        <v>n</v>
      </c>
      <c r="AE32" s="1" t="str">
        <f>'raw data'!AB32</f>
        <v>n</v>
      </c>
      <c r="AF32" s="1" t="str">
        <f>'raw data'!AE32</f>
        <v>y</v>
      </c>
      <c r="AG32" s="1" t="str">
        <f>'raw data'!AJ32</f>
        <v>n</v>
      </c>
      <c r="AH32" s="1" t="str">
        <f>'raw data'!AP32</f>
        <v>y</v>
      </c>
      <c r="AI32" s="1">
        <f>IF('raw data'!AR32="y",1,0)</f>
        <v>1</v>
      </c>
      <c r="AJ32" s="1">
        <f>IF('raw data'!AD32="y",1,0)</f>
        <v>1</v>
      </c>
      <c r="AK32" s="70">
        <f>IF('raw data'!S32="n",1,0)</f>
        <v>1</v>
      </c>
      <c r="AL32" s="1">
        <f>IF('raw data'!L32="keys",1,0)</f>
        <v>1</v>
      </c>
      <c r="AM32" s="1">
        <f>IF('raw data'!N32="keys",1,0)</f>
        <v>1</v>
      </c>
      <c r="AN32" s="1">
        <f>IF('raw data'!P32="keys",1,0)</f>
        <v>1</v>
      </c>
      <c r="AO32" s="1">
        <f>IF('raw data'!W32="pencils",1,0)</f>
        <v>1</v>
      </c>
      <c r="AP32" s="1">
        <f>IF('raw data'!Y32="pencils",1,0)</f>
        <v>1</v>
      </c>
      <c r="AQ32" s="1">
        <f>IF('raw data'!AA32="pencils",1,0)</f>
        <v>1</v>
      </c>
      <c r="AR32" s="70">
        <f>IF('raw data'!AG32="fridge",1,0)</f>
        <v>1</v>
      </c>
      <c r="AS32" s="1">
        <f>IF('raw data'!AH32="cabinet",1,0)</f>
        <v>1</v>
      </c>
      <c r="AT32" s="1">
        <f>IF('raw data'!AM32='raw data'!AL32,1,0)</f>
        <v>1</v>
      </c>
      <c r="AU32" s="1">
        <f>IF('raw data'!AO32="sad",1,0)</f>
        <v>1</v>
      </c>
      <c r="AV32" s="1"/>
      <c r="AW32" s="1">
        <f t="shared" si="3"/>
        <v>1</v>
      </c>
      <c r="AX32" s="1">
        <f t="shared" si="4"/>
        <v>1</v>
      </c>
      <c r="AY32" s="1">
        <f t="shared" si="5"/>
        <v>1</v>
      </c>
      <c r="AZ32" s="1">
        <f t="shared" si="6"/>
        <v>7</v>
      </c>
      <c r="BA32" s="1">
        <f t="shared" si="7"/>
        <v>1</v>
      </c>
      <c r="BB32" s="1">
        <f t="shared" si="8"/>
        <v>0</v>
      </c>
      <c r="BC32" s="71">
        <v>2</v>
      </c>
      <c r="BD32" s="3" t="s">
        <v>76</v>
      </c>
      <c r="BE32" s="70">
        <v>1</v>
      </c>
    </row>
    <row r="33" spans="1:57" x14ac:dyDescent="0.2">
      <c r="A33" s="1">
        <f>'raw data'!A33</f>
        <v>41</v>
      </c>
      <c r="B33" s="1" t="str">
        <f>'raw data'!B33</f>
        <v>LS-33</v>
      </c>
      <c r="C33" s="1" t="str">
        <f>'raw data'!C33</f>
        <v>Male</v>
      </c>
      <c r="D33" s="7">
        <f>'raw data'!D33</f>
        <v>41174</v>
      </c>
      <c r="E33" s="7">
        <f>'raw data'!E33</f>
        <v>43160</v>
      </c>
      <c r="F33" s="7">
        <f>'raw data'!F33</f>
        <v>43164</v>
      </c>
      <c r="G33" s="8">
        <f>'raw data'!G33</f>
        <v>4</v>
      </c>
      <c r="H33" s="1">
        <f>'raw data'!H33</f>
        <v>5.44</v>
      </c>
      <c r="I33" s="1" t="str">
        <f>'raw data'!I33</f>
        <v>Andy</v>
      </c>
      <c r="J33" s="1" t="str">
        <f>'raw data'!J33</f>
        <v>A2B2C2</v>
      </c>
      <c r="K33" s="2">
        <f t="shared" si="0"/>
        <v>1</v>
      </c>
      <c r="L33" s="2" t="str">
        <f>'raw data'!AV33</f>
        <v>table</v>
      </c>
      <c r="M33" s="3">
        <f t="shared" si="1"/>
        <v>6</v>
      </c>
      <c r="N33" s="3" t="str">
        <f>'raw data'!AW33</f>
        <v>temp</v>
      </c>
      <c r="O33" s="4">
        <f t="shared" si="2"/>
        <v>0</v>
      </c>
      <c r="P33" s="4" t="str">
        <f>'raw data'!AX33</f>
        <v>email(foot)</v>
      </c>
      <c r="Q33" s="1">
        <f>IF('raw data'!M33='raw data'!K33,1,0)</f>
        <v>0</v>
      </c>
      <c r="R33">
        <f>IF('raw data'!O33='raw data'!K33,1,IF('raw data'!O33="crayons",1,0))</f>
        <v>0</v>
      </c>
      <c r="S33" s="1">
        <f>IF('raw data'!X33='raw data'!V33,1,0)</f>
        <v>1</v>
      </c>
      <c r="T33">
        <f>IF('raw data'!Z33='raw data'!V33,1,IF('raw data'!Z33="bandaids",1,0))</f>
        <v>0</v>
      </c>
      <c r="U33" s="10">
        <f>IF('raw data'!AI33="fridge",1,0)</f>
        <v>0</v>
      </c>
      <c r="V33" s="1">
        <f>IF('raw data'!AN33&lt;&gt;"happy",0,IF('raw data'!AO33&lt;&gt;"sad", 0, 1))</f>
        <v>0</v>
      </c>
      <c r="W33" s="72" t="str">
        <f>'raw data'!R33</f>
        <v>y</v>
      </c>
      <c r="X33" s="1" t="str">
        <f>'raw data'!U33</f>
        <v>y</v>
      </c>
      <c r="Y33" s="1" t="str">
        <f>'raw data'!AC33</f>
        <v>y</v>
      </c>
      <c r="Z33" s="72" t="str">
        <f>'raw data'!AF33</f>
        <v>y</v>
      </c>
      <c r="AA33" s="72" t="str">
        <f>'raw data'!AK33</f>
        <v>y</v>
      </c>
      <c r="AB33" s="1" t="str">
        <f>'raw data'!AQ33</f>
        <v>y</v>
      </c>
      <c r="AC33" s="1" t="str">
        <f>'raw data'!Q33</f>
        <v>n</v>
      </c>
      <c r="AD33" s="1" t="str">
        <f>'raw data'!T33</f>
        <v>n</v>
      </c>
      <c r="AE33" s="1" t="str">
        <f>'raw data'!AB33</f>
        <v>n</v>
      </c>
      <c r="AF33" s="1" t="str">
        <f>'raw data'!AE33</f>
        <v>n</v>
      </c>
      <c r="AG33" s="1" t="str">
        <f>'raw data'!AJ33</f>
        <v>n</v>
      </c>
      <c r="AH33" s="1" t="str">
        <f>'raw data'!AP33</f>
        <v>n</v>
      </c>
      <c r="AI33" s="1">
        <f>IF('raw data'!AR33="y",1,0)</f>
        <v>1</v>
      </c>
      <c r="AJ33" s="1">
        <f>IF('raw data'!AD33="y",1,0)</f>
        <v>1</v>
      </c>
      <c r="AK33" s="70">
        <f>IF('raw data'!S33="n",1,0)</f>
        <v>1</v>
      </c>
      <c r="AL33" s="1">
        <f>IF('raw data'!L33="keys",1,0)</f>
        <v>1</v>
      </c>
      <c r="AM33" s="1">
        <f>IF('raw data'!N33="keys",1,0)</f>
        <v>1</v>
      </c>
      <c r="AN33" s="1">
        <f>IF('raw data'!P33="keys",1,0)</f>
        <v>1</v>
      </c>
      <c r="AO33" s="1">
        <f>IF('raw data'!W33="pencils",1,0)</f>
        <v>1</v>
      </c>
      <c r="AP33" s="1">
        <f>IF('raw data'!Y33="pencils",1,0)</f>
        <v>1</v>
      </c>
      <c r="AQ33" s="1">
        <f>IF('raw data'!AA33="pencils",1,0)</f>
        <v>1</v>
      </c>
      <c r="AR33" s="70">
        <f>IF('raw data'!AG33="fridge",1,0)</f>
        <v>1</v>
      </c>
      <c r="AS33" s="1">
        <f>IF('raw data'!AH33="cabinet",1,0)</f>
        <v>0</v>
      </c>
      <c r="AT33" s="1">
        <f>IF('raw data'!AM33='raw data'!AL33,1,0)</f>
        <v>1</v>
      </c>
      <c r="AU33" s="1">
        <f>IF('raw data'!AO33="sad",1,0)</f>
        <v>1</v>
      </c>
      <c r="AV33" s="1"/>
      <c r="AW33" s="1">
        <f t="shared" si="3"/>
        <v>0.88888888888888884</v>
      </c>
      <c r="AX33" s="1">
        <f t="shared" si="4"/>
        <v>1</v>
      </c>
      <c r="AY33" s="1">
        <f t="shared" si="5"/>
        <v>0.92307692307692313</v>
      </c>
      <c r="AZ33" s="1">
        <f t="shared" si="6"/>
        <v>6</v>
      </c>
      <c r="BA33" s="1">
        <f t="shared" si="7"/>
        <v>1</v>
      </c>
      <c r="BB33" s="1">
        <f t="shared" si="8"/>
        <v>0</v>
      </c>
      <c r="BC33" s="71">
        <v>3</v>
      </c>
      <c r="BD33" s="3" t="s">
        <v>76</v>
      </c>
      <c r="BE33" s="70">
        <v>1</v>
      </c>
    </row>
    <row r="34" spans="1:57" x14ac:dyDescent="0.2">
      <c r="A34" s="1">
        <f>'raw data'!A34</f>
        <v>42</v>
      </c>
      <c r="B34" s="1" t="str">
        <f>'raw data'!B34</f>
        <v>LS-54</v>
      </c>
      <c r="C34" s="1" t="str">
        <f>'raw data'!C34</f>
        <v>Male</v>
      </c>
      <c r="D34" s="7">
        <f>'raw data'!D34</f>
        <v>40955</v>
      </c>
      <c r="E34" s="7">
        <f>'raw data'!E34</f>
        <v>43160</v>
      </c>
      <c r="F34" s="7">
        <f>'raw data'!F34</f>
        <v>43164</v>
      </c>
      <c r="G34" s="8">
        <f>'raw data'!G34</f>
        <v>4</v>
      </c>
      <c r="H34" s="1">
        <f>'raw data'!H34</f>
        <v>6.04</v>
      </c>
      <c r="I34" s="1" t="str">
        <f>'raw data'!I34</f>
        <v>Andy</v>
      </c>
      <c r="J34" s="1" t="str">
        <f>'raw data'!J34</f>
        <v>C1A1B1</v>
      </c>
      <c r="K34" s="2">
        <f t="shared" si="0"/>
        <v>3</v>
      </c>
      <c r="L34" s="2" t="str">
        <f>'raw data'!AV34</f>
        <v>door</v>
      </c>
      <c r="M34" s="3">
        <f t="shared" si="1"/>
        <v>6</v>
      </c>
      <c r="N34" s="3" t="str">
        <f>'raw data'!AW34</f>
        <v>temp</v>
      </c>
      <c r="O34" s="4">
        <f t="shared" si="2"/>
        <v>3</v>
      </c>
      <c r="P34" s="4" t="str">
        <f>'raw data'!AX34</f>
        <v>email(foot)</v>
      </c>
      <c r="Q34" s="1">
        <f>IF('raw data'!M34='raw data'!K34,1,0)</f>
        <v>0</v>
      </c>
      <c r="R34">
        <f>IF('raw data'!O34='raw data'!K34,1,IF('raw data'!O34="crayons",1,0))</f>
        <v>1</v>
      </c>
      <c r="S34" s="1">
        <f>IF('raw data'!X34='raw data'!V34,1,0)</f>
        <v>0</v>
      </c>
      <c r="T34">
        <f>IF('raw data'!Z34='raw data'!V34,1,IF('raw data'!Z34="bandaids",1,0))</f>
        <v>1</v>
      </c>
      <c r="U34" s="10">
        <f>IF('raw data'!AI34="fridge",1,0)</f>
        <v>1</v>
      </c>
      <c r="V34" s="1">
        <f>IF('raw data'!AN34&lt;&gt;"happy",0,IF('raw data'!AO34&lt;&gt;"sad", 0, 1))</f>
        <v>0</v>
      </c>
      <c r="W34" s="72" t="str">
        <f>'raw data'!R34</f>
        <v>y</v>
      </c>
      <c r="X34" s="1" t="str">
        <f>'raw data'!U34</f>
        <v>y</v>
      </c>
      <c r="Y34" s="1" t="str">
        <f>'raw data'!AC34</f>
        <v>y</v>
      </c>
      <c r="Z34" s="72" t="str">
        <f>'raw data'!AF34</f>
        <v>y</v>
      </c>
      <c r="AA34" s="72" t="str">
        <f>'raw data'!AK34</f>
        <v>y</v>
      </c>
      <c r="AB34" s="1" t="str">
        <f>'raw data'!AQ34</f>
        <v>y</v>
      </c>
      <c r="AC34" s="1" t="str">
        <f>'raw data'!Q34</f>
        <v>y</v>
      </c>
      <c r="AD34" s="1" t="str">
        <f>'raw data'!T34</f>
        <v>n</v>
      </c>
      <c r="AE34" s="1" t="str">
        <f>'raw data'!AB34</f>
        <v>y</v>
      </c>
      <c r="AF34" s="1" t="str">
        <f>'raw data'!AE34</f>
        <v>y</v>
      </c>
      <c r="AG34" s="1" t="str">
        <f>'raw data'!AJ34</f>
        <v>n</v>
      </c>
      <c r="AH34" s="1" t="str">
        <f>'raw data'!AP34</f>
        <v>n</v>
      </c>
      <c r="AI34" s="1">
        <f>IF('raw data'!AR34="y",1,0)</f>
        <v>1</v>
      </c>
      <c r="AJ34" s="1">
        <f>IF('raw data'!AD34="y",1,0)</f>
        <v>0</v>
      </c>
      <c r="AK34" s="70">
        <f>IF('raw data'!S34="n",1,0)</f>
        <v>1</v>
      </c>
      <c r="AL34" s="1">
        <f>IF('raw data'!L34="keys",1,0)</f>
        <v>1</v>
      </c>
      <c r="AM34" s="1">
        <f>IF('raw data'!N34="keys",1,0)</f>
        <v>1</v>
      </c>
      <c r="AN34" s="1">
        <f>IF('raw data'!P34="keys",1,0)</f>
        <v>1</v>
      </c>
      <c r="AO34" s="1">
        <f>IF('raw data'!W34="pencils",1,0)</f>
        <v>1</v>
      </c>
      <c r="AP34" s="1">
        <f>IF('raw data'!Y34="pencils",1,0)</f>
        <v>1</v>
      </c>
      <c r="AQ34" s="1">
        <f>IF('raw data'!AA34="pencils",1,0)</f>
        <v>1</v>
      </c>
      <c r="AR34" s="70">
        <f>IF('raw data'!AG34="fridge",1,0)</f>
        <v>1</v>
      </c>
      <c r="AS34" s="1">
        <f>IF('raw data'!AH34="cabinet",1,0)</f>
        <v>1</v>
      </c>
      <c r="AT34" s="1">
        <f>IF('raw data'!AM34='raw data'!AL34,1,0)</f>
        <v>1</v>
      </c>
      <c r="AU34" s="1">
        <f>IF('raw data'!AO34="sad",1,0)</f>
        <v>1</v>
      </c>
      <c r="AV34" s="1"/>
      <c r="AW34" s="1">
        <f t="shared" si="3"/>
        <v>1</v>
      </c>
      <c r="AX34" s="1">
        <f t="shared" si="4"/>
        <v>0.66666666666666663</v>
      </c>
      <c r="AY34" s="1">
        <f t="shared" si="5"/>
        <v>0.92307692307692313</v>
      </c>
      <c r="AZ34" s="1">
        <f t="shared" si="6"/>
        <v>9</v>
      </c>
      <c r="BA34" s="1">
        <f t="shared" si="7"/>
        <v>1</v>
      </c>
      <c r="BB34" s="1">
        <f t="shared" si="8"/>
        <v>0</v>
      </c>
      <c r="BC34" s="71">
        <v>3</v>
      </c>
      <c r="BD34" s="3" t="s">
        <v>76</v>
      </c>
      <c r="BE34" s="70">
        <v>1</v>
      </c>
    </row>
    <row r="35" spans="1:57" x14ac:dyDescent="0.2">
      <c r="A35" s="1">
        <f>'raw data'!A35</f>
        <v>43</v>
      </c>
      <c r="B35" s="1" t="str">
        <f>'raw data'!B35</f>
        <v>LS-44</v>
      </c>
      <c r="C35" s="1" t="str">
        <f>'raw data'!C35</f>
        <v>Female</v>
      </c>
      <c r="D35" s="7">
        <f>'raw data'!D35</f>
        <v>41162</v>
      </c>
      <c r="E35" s="7">
        <f>'raw data'!E35</f>
        <v>43160</v>
      </c>
      <c r="F35" s="7">
        <f>'raw data'!F35</f>
        <v>43164</v>
      </c>
      <c r="G35" s="8">
        <f>'raw data'!G35</f>
        <v>4</v>
      </c>
      <c r="H35" s="1">
        <f>'raw data'!H35</f>
        <v>5.47</v>
      </c>
      <c r="I35" s="1" t="str">
        <f>'raw data'!I35</f>
        <v>Andy</v>
      </c>
      <c r="J35" s="1" t="str">
        <f>'raw data'!J35</f>
        <v>B1C2A1</v>
      </c>
      <c r="K35" s="2">
        <f t="shared" si="0"/>
        <v>0</v>
      </c>
      <c r="L35" s="2" t="str">
        <f>'raw data'!AV35</f>
        <v>table</v>
      </c>
      <c r="M35" s="3">
        <f t="shared" si="1"/>
        <v>5</v>
      </c>
      <c r="N35" s="3" t="str">
        <f>'raw data'!AW35</f>
        <v>temp</v>
      </c>
      <c r="O35" s="4">
        <f t="shared" si="2"/>
        <v>4</v>
      </c>
      <c r="P35" s="4" t="str">
        <f>'raw data'!AX35</f>
        <v>phone(tummy)</v>
      </c>
      <c r="Q35" s="1">
        <f>IF('raw data'!M35='raw data'!K35,1,0)</f>
        <v>0</v>
      </c>
      <c r="R35">
        <f>IF('raw data'!O35='raw data'!K35,1,IF('raw data'!O35="crayons",1,0))</f>
        <v>0</v>
      </c>
      <c r="S35" s="1">
        <f>IF('raw data'!X35='raw data'!V35,1,0)</f>
        <v>0</v>
      </c>
      <c r="T35">
        <f>IF('raw data'!Z35='raw data'!V35,1,IF('raw data'!Z35="bandaids",1,0))</f>
        <v>0</v>
      </c>
      <c r="U35" s="10">
        <f>IF('raw data'!AI35="fridge",1,0)</f>
        <v>0</v>
      </c>
      <c r="V35" s="1">
        <f>IF('raw data'!AN35&lt;&gt;"happy",0,IF('raw data'!AO35&lt;&gt;"sad", 0, 1))</f>
        <v>0</v>
      </c>
      <c r="W35" s="72" t="str">
        <f>'raw data'!R35</f>
        <v>y</v>
      </c>
      <c r="X35" s="1" t="str">
        <f>'raw data'!U35</f>
        <v>y</v>
      </c>
      <c r="Y35" s="1" t="str">
        <f>'raw data'!AC35</f>
        <v>y</v>
      </c>
      <c r="Z35" s="72" t="str">
        <f>'raw data'!AF35</f>
        <v>y</v>
      </c>
      <c r="AA35" s="72" t="str">
        <f>'raw data'!AK35</f>
        <v>y</v>
      </c>
      <c r="AB35" s="1" t="str">
        <f>'raw data'!AQ35</f>
        <v>n</v>
      </c>
      <c r="AC35" s="1" t="str">
        <f>'raw data'!Q35</f>
        <v>n</v>
      </c>
      <c r="AD35" s="1" t="str">
        <f>'raw data'!T35</f>
        <v>y</v>
      </c>
      <c r="AE35" s="1" t="str">
        <f>'raw data'!AB35</f>
        <v>n</v>
      </c>
      <c r="AF35" s="1" t="str">
        <f>'raw data'!AE35</f>
        <v>y</v>
      </c>
      <c r="AG35" s="1" t="str">
        <f>'raw data'!AJ35</f>
        <v>y</v>
      </c>
      <c r="AH35" s="1" t="str">
        <f>'raw data'!AP35</f>
        <v>y</v>
      </c>
      <c r="AI35" s="1">
        <f>IF('raw data'!AR35="y",1,0)</f>
        <v>1</v>
      </c>
      <c r="AJ35" s="1">
        <f>IF('raw data'!AD35="y",1,0)</f>
        <v>1</v>
      </c>
      <c r="AK35" s="70">
        <f>IF('raw data'!S35="n",1,0)</f>
        <v>1</v>
      </c>
      <c r="AL35" s="1">
        <f>IF('raw data'!L35="keys",1,0)</f>
        <v>1</v>
      </c>
      <c r="AM35" s="1">
        <f>IF('raw data'!N35="keys",1,0)</f>
        <v>1</v>
      </c>
      <c r="AN35" s="1">
        <f>IF('raw data'!P35="keys",1,0)</f>
        <v>1</v>
      </c>
      <c r="AO35" s="1">
        <f>IF('raw data'!W35="pencils",1,0)</f>
        <v>1</v>
      </c>
      <c r="AP35" s="1">
        <f>IF('raw data'!Y35="pencils",1,0)</f>
        <v>1</v>
      </c>
      <c r="AQ35" s="1">
        <f>IF('raw data'!AA35="pencils",1,0)</f>
        <v>1</v>
      </c>
      <c r="AR35" s="70">
        <f>IF('raw data'!AG35="fridge",1,0)</f>
        <v>1</v>
      </c>
      <c r="AS35" s="1">
        <f>IF('raw data'!AH35="cabinet",1,0)</f>
        <v>0</v>
      </c>
      <c r="AT35" s="1">
        <f>IF('raw data'!AM35='raw data'!AL35,1,0)</f>
        <v>1</v>
      </c>
      <c r="AU35" s="1">
        <f>IF('raw data'!AO35="sad",1,0)</f>
        <v>1</v>
      </c>
      <c r="AV35" s="1"/>
      <c r="AW35" s="1">
        <f t="shared" si="3"/>
        <v>0.88888888888888884</v>
      </c>
      <c r="AX35" s="1">
        <f t="shared" si="4"/>
        <v>1</v>
      </c>
      <c r="AY35" s="1">
        <f t="shared" si="5"/>
        <v>0.92307692307692313</v>
      </c>
      <c r="AZ35" s="1">
        <f t="shared" si="6"/>
        <v>9</v>
      </c>
      <c r="BA35" s="1">
        <f t="shared" si="7"/>
        <v>1</v>
      </c>
      <c r="BB35" s="1">
        <f t="shared" si="8"/>
        <v>0</v>
      </c>
      <c r="BC35" s="71">
        <v>3</v>
      </c>
      <c r="BD35" s="3" t="s">
        <v>76</v>
      </c>
      <c r="BE35" s="70">
        <v>1</v>
      </c>
    </row>
    <row r="36" spans="1:57" x14ac:dyDescent="0.2">
      <c r="A36" s="1">
        <f>'raw data'!A36</f>
        <v>44</v>
      </c>
      <c r="B36" s="1" t="str">
        <f>'raw data'!B36</f>
        <v>LS-34</v>
      </c>
      <c r="C36" s="1" t="str">
        <f>'raw data'!C36</f>
        <v>Female</v>
      </c>
      <c r="D36" s="7">
        <f>'raw data'!D36</f>
        <v>41054</v>
      </c>
      <c r="E36" s="7">
        <f>'raw data'!E36</f>
        <v>43160</v>
      </c>
      <c r="F36" s="7">
        <f>'raw data'!F36</f>
        <v>43164</v>
      </c>
      <c r="G36" s="8">
        <f>'raw data'!G36</f>
        <v>4</v>
      </c>
      <c r="H36" s="1">
        <f>'raw data'!H36</f>
        <v>5.77</v>
      </c>
      <c r="I36" s="1" t="str">
        <f>'raw data'!I36</f>
        <v>Andy</v>
      </c>
      <c r="J36" s="1" t="str">
        <f>'raw data'!J36</f>
        <v>C2A2B1</v>
      </c>
      <c r="K36" s="2">
        <f t="shared" si="0"/>
        <v>6</v>
      </c>
      <c r="L36" s="2" t="str">
        <f>'raw data'!AV36</f>
        <v>door</v>
      </c>
      <c r="M36" s="3">
        <f t="shared" si="1"/>
        <v>5</v>
      </c>
      <c r="N36" s="3" t="str">
        <f>'raw data'!AW36</f>
        <v>breakfast</v>
      </c>
      <c r="O36" s="4">
        <f t="shared" si="2"/>
        <v>2</v>
      </c>
      <c r="P36" s="4" t="str">
        <f>'raw data'!AX36</f>
        <v>email(foot)</v>
      </c>
      <c r="Q36" s="1">
        <f>IF('raw data'!M36='raw data'!K36,1,0)</f>
        <v>1</v>
      </c>
      <c r="R36">
        <f>IF('raw data'!O36='raw data'!K36,1,IF('raw data'!O36="crayons",1,0))</f>
        <v>1</v>
      </c>
      <c r="S36" s="1">
        <f>IF('raw data'!X36='raw data'!V36,1,0)</f>
        <v>1</v>
      </c>
      <c r="T36">
        <f>IF('raw data'!Z36='raw data'!V36,1,IF('raw data'!Z36="bandaids",1,0))</f>
        <v>1</v>
      </c>
      <c r="U36" s="10">
        <f>IF('raw data'!AI36="fridge",1,0)</f>
        <v>1</v>
      </c>
      <c r="V36" s="1">
        <f>IF('raw data'!AN36&lt;&gt;"happy",0,IF('raw data'!AO36&lt;&gt;"sad", 0, 1))</f>
        <v>1</v>
      </c>
      <c r="W36" s="72" t="str">
        <f>'raw data'!R36</f>
        <v>y</v>
      </c>
      <c r="X36" s="1" t="str">
        <f>'raw data'!U36</f>
        <v>y</v>
      </c>
      <c r="Y36" s="1" t="str">
        <f>'raw data'!AC36</f>
        <v>n</v>
      </c>
      <c r="Z36" s="72" t="str">
        <f>'raw data'!AF36</f>
        <v>y</v>
      </c>
      <c r="AA36" s="72" t="str">
        <f>'raw data'!AK36</f>
        <v>y</v>
      </c>
      <c r="AB36" s="1" t="str">
        <f>'raw data'!AQ36</f>
        <v>y</v>
      </c>
      <c r="AC36" s="1" t="str">
        <f>'raw data'!Q36</f>
        <v>n</v>
      </c>
      <c r="AD36" s="1" t="str">
        <f>'raw data'!T36</f>
        <v>n</v>
      </c>
      <c r="AE36" s="1" t="str">
        <f>'raw data'!AB36</f>
        <v>y</v>
      </c>
      <c r="AF36" s="1" t="str">
        <f>'raw data'!AE36</f>
        <v>y</v>
      </c>
      <c r="AG36" s="1" t="str">
        <f>'raw data'!AJ36</f>
        <v>n</v>
      </c>
      <c r="AH36" s="1" t="str">
        <f>'raw data'!AP36</f>
        <v>n</v>
      </c>
      <c r="AI36" s="1">
        <f>IF('raw data'!AR36="y",1,0)</f>
        <v>1</v>
      </c>
      <c r="AJ36" s="1">
        <f>IF('raw data'!AD36="y",1,0)</f>
        <v>1</v>
      </c>
      <c r="AK36" s="70">
        <f>IF('raw data'!S36="n",1,0)</f>
        <v>1</v>
      </c>
      <c r="AL36" s="1">
        <f>IF('raw data'!L36="keys",1,0)</f>
        <v>1</v>
      </c>
      <c r="AM36" s="1">
        <f>IF('raw data'!N36="keys",1,0)</f>
        <v>1</v>
      </c>
      <c r="AN36" s="1">
        <f>IF('raw data'!P36="keys",1,0)</f>
        <v>1</v>
      </c>
      <c r="AO36" s="1">
        <f>IF('raw data'!W36="pencils",1,0)</f>
        <v>1</v>
      </c>
      <c r="AP36" s="1">
        <f>IF('raw data'!Y36="pencils",1,0)</f>
        <v>1</v>
      </c>
      <c r="AQ36" s="1">
        <f>IF('raw data'!AA36="pencils",1,0)</f>
        <v>1</v>
      </c>
      <c r="AR36" s="70">
        <f>IF('raw data'!AG36="fridge",1,0)</f>
        <v>1</v>
      </c>
      <c r="AS36" s="1">
        <f>IF('raw data'!AH36="cabinet",1,0)</f>
        <v>1</v>
      </c>
      <c r="AT36" s="1">
        <f>IF('raw data'!AM36='raw data'!AL36,1,0)</f>
        <v>1</v>
      </c>
      <c r="AU36" s="1">
        <f>IF('raw data'!AO36="sad",1,0)</f>
        <v>1</v>
      </c>
      <c r="AV36" s="1"/>
      <c r="AW36" s="1">
        <f t="shared" si="3"/>
        <v>1</v>
      </c>
      <c r="AX36" s="1">
        <f t="shared" si="4"/>
        <v>1</v>
      </c>
      <c r="AY36" s="1">
        <f t="shared" si="5"/>
        <v>1</v>
      </c>
      <c r="AZ36" s="1">
        <f t="shared" si="6"/>
        <v>7</v>
      </c>
      <c r="BA36" s="1">
        <f t="shared" si="7"/>
        <v>1</v>
      </c>
      <c r="BB36" s="1">
        <f t="shared" si="8"/>
        <v>0</v>
      </c>
      <c r="BC36" s="71">
        <v>3</v>
      </c>
      <c r="BD36" s="3" t="s">
        <v>93</v>
      </c>
      <c r="BE36" s="70">
        <v>1</v>
      </c>
    </row>
    <row r="37" spans="1:57" x14ac:dyDescent="0.2">
      <c r="A37" s="1">
        <f>'raw data'!A37</f>
        <v>45</v>
      </c>
      <c r="B37" s="1" t="str">
        <f>'raw data'!B37</f>
        <v>LS-3</v>
      </c>
      <c r="C37" s="1" t="str">
        <f>'raw data'!C37</f>
        <v>Female</v>
      </c>
      <c r="D37" s="7">
        <f>'raw data'!D37</f>
        <v>41046</v>
      </c>
      <c r="E37" s="7">
        <f>'raw data'!E37</f>
        <v>43160</v>
      </c>
      <c r="F37" s="7">
        <f>'raw data'!F37</f>
        <v>43164</v>
      </c>
      <c r="G37" s="8">
        <f>'raw data'!G37</f>
        <v>4</v>
      </c>
      <c r="H37" s="1">
        <f>'raw data'!H37</f>
        <v>5.79</v>
      </c>
      <c r="I37" s="1" t="str">
        <f>'raw data'!I37</f>
        <v>Andy</v>
      </c>
      <c r="J37" s="1" t="str">
        <f>'raw data'!J37</f>
        <v>B2C1A2</v>
      </c>
      <c r="K37" s="2">
        <f t="shared" si="0"/>
        <v>4</v>
      </c>
      <c r="L37" s="2" t="str">
        <f>'raw data'!AV37</f>
        <v>table</v>
      </c>
      <c r="M37" s="3">
        <f t="shared" si="1"/>
        <v>6</v>
      </c>
      <c r="N37" s="3" t="str">
        <f>'raw data'!AW37</f>
        <v>temp</v>
      </c>
      <c r="O37" s="4">
        <f t="shared" si="2"/>
        <v>5</v>
      </c>
      <c r="P37" s="4" t="str">
        <f>'raw data'!AX37</f>
        <v>email(foot)</v>
      </c>
      <c r="Q37" s="1">
        <f>IF('raw data'!M37='raw data'!K37,1,0)</f>
        <v>0</v>
      </c>
      <c r="R37">
        <f>IF('raw data'!O37='raw data'!K37,1,IF('raw data'!O37="crayons",1,0))</f>
        <v>1</v>
      </c>
      <c r="S37" s="1">
        <f>IF('raw data'!X37='raw data'!V37,1,0)</f>
        <v>0</v>
      </c>
      <c r="T37">
        <f>IF('raw data'!Z37='raw data'!V37,1,IF('raw data'!Z37="bandaids",1,0))</f>
        <v>1</v>
      </c>
      <c r="U37" s="10">
        <f>IF('raw data'!AI37="fridge",1,0)</f>
        <v>1</v>
      </c>
      <c r="V37" s="1">
        <f>IF('raw data'!AN37&lt;&gt;"happy",0,IF('raw data'!AO37&lt;&gt;"sad", 0, 1))</f>
        <v>1</v>
      </c>
      <c r="W37" s="72" t="str">
        <f>'raw data'!R37</f>
        <v>y</v>
      </c>
      <c r="X37" s="1" t="str">
        <f>'raw data'!U37</f>
        <v>y</v>
      </c>
      <c r="Y37" s="1" t="str">
        <f>'raw data'!AC37</f>
        <v>y</v>
      </c>
      <c r="Z37" s="72" t="str">
        <f>'raw data'!AF37</f>
        <v>y</v>
      </c>
      <c r="AA37" s="72" t="str">
        <f>'raw data'!AK37</f>
        <v>y</v>
      </c>
      <c r="AB37" s="1" t="str">
        <f>'raw data'!AQ37</f>
        <v>y</v>
      </c>
      <c r="AC37" s="1" t="str">
        <f>'raw data'!Q37</f>
        <v>y</v>
      </c>
      <c r="AD37" s="1" t="str">
        <f>'raw data'!T37</f>
        <v>y</v>
      </c>
      <c r="AE37" s="1" t="str">
        <f>'raw data'!AB37</f>
        <v>y</v>
      </c>
      <c r="AF37" s="1" t="str">
        <f>'raw data'!AE37</f>
        <v>y</v>
      </c>
      <c r="AG37" s="1" t="str">
        <f>'raw data'!AJ37</f>
        <v>y</v>
      </c>
      <c r="AH37" s="1" t="str">
        <f>'raw data'!AP37</f>
        <v>n</v>
      </c>
      <c r="AI37" s="1">
        <f>IF('raw data'!AR37="y",1,0)</f>
        <v>0</v>
      </c>
      <c r="AJ37" s="1">
        <f>IF('raw data'!AD37="y",1,0)</f>
        <v>1</v>
      </c>
      <c r="AK37" s="70">
        <f>IF('raw data'!S37="n",1,0)</f>
        <v>0</v>
      </c>
      <c r="AL37" s="1">
        <f>IF('raw data'!L37="keys",1,0)</f>
        <v>1</v>
      </c>
      <c r="AM37" s="1">
        <f>IF('raw data'!N37="keys",1,0)</f>
        <v>1</v>
      </c>
      <c r="AN37" s="1">
        <f>IF('raw data'!P37="keys",1,0)</f>
        <v>1</v>
      </c>
      <c r="AO37" s="1">
        <f>IF('raw data'!W37="pencils",1,0)</f>
        <v>1</v>
      </c>
      <c r="AP37" s="1">
        <f>IF('raw data'!Y37="pencils",1,0)</f>
        <v>1</v>
      </c>
      <c r="AQ37" s="1">
        <f>IF('raw data'!AA37="pencils",1,0)</f>
        <v>1</v>
      </c>
      <c r="AR37" s="70">
        <f>IF('raw data'!AG37="fridge",1,0)</f>
        <v>1</v>
      </c>
      <c r="AS37" s="1">
        <f>IF('raw data'!AH37="cabinet",1,0)</f>
        <v>1</v>
      </c>
      <c r="AT37" s="1">
        <f>IF('raw data'!AM37='raw data'!AL37,1,0)</f>
        <v>1</v>
      </c>
      <c r="AU37" s="1">
        <f>IF('raw data'!AO37="sad",1,0)</f>
        <v>1</v>
      </c>
      <c r="AV37" s="1"/>
      <c r="AW37" s="1">
        <f t="shared" si="3"/>
        <v>1</v>
      </c>
      <c r="AX37" s="1">
        <f t="shared" si="4"/>
        <v>0.33333333333333331</v>
      </c>
      <c r="AY37" s="1">
        <f t="shared" si="5"/>
        <v>0.84615384615384615</v>
      </c>
      <c r="AZ37" s="1">
        <f t="shared" si="6"/>
        <v>11</v>
      </c>
      <c r="BA37" s="1">
        <f t="shared" si="7"/>
        <v>0</v>
      </c>
      <c r="BB37" s="1">
        <f t="shared" si="8"/>
        <v>1</v>
      </c>
      <c r="BC37" s="71">
        <v>3</v>
      </c>
      <c r="BD37" s="3" t="s">
        <v>76</v>
      </c>
      <c r="BE37" s="70">
        <v>0</v>
      </c>
    </row>
    <row r="38" spans="1:57" x14ac:dyDescent="0.2">
      <c r="A38" s="1">
        <f>'raw data'!A38</f>
        <v>50</v>
      </c>
      <c r="B38" s="1" t="str">
        <f>'raw data'!B38</f>
        <v>RL-11</v>
      </c>
      <c r="C38" s="1" t="str">
        <f>'raw data'!C38</f>
        <v>Female</v>
      </c>
      <c r="D38" s="7">
        <f>'raw data'!D38</f>
        <v>41196</v>
      </c>
      <c r="E38" s="7">
        <f>'raw data'!E38</f>
        <v>43199</v>
      </c>
      <c r="F38" s="7">
        <f>'raw data'!F38</f>
        <v>43202</v>
      </c>
      <c r="G38" s="8">
        <f>'raw data'!G38</f>
        <v>3</v>
      </c>
      <c r="H38" s="1">
        <f>'raw data'!H38</f>
        <v>5.49</v>
      </c>
      <c r="I38" s="1" t="str">
        <f>'raw data'!I38</f>
        <v>Andy</v>
      </c>
      <c r="J38" s="1" t="str">
        <f>'raw data'!J38</f>
        <v>A1B2C1</v>
      </c>
      <c r="K38" s="2">
        <f t="shared" si="0"/>
        <v>2</v>
      </c>
      <c r="L38" s="73" t="s">
        <v>75</v>
      </c>
      <c r="M38" s="3">
        <f t="shared" si="1"/>
        <v>5</v>
      </c>
      <c r="N38" s="3" t="str">
        <f>'raw data'!AW38</f>
        <v>temp</v>
      </c>
      <c r="O38" s="4">
        <f t="shared" si="2"/>
        <v>4</v>
      </c>
      <c r="P38" s="4" t="str">
        <f>'raw data'!AX38</f>
        <v>email(foot)</v>
      </c>
      <c r="Q38" s="1">
        <f>IF('raw data'!M38='raw data'!K38,1,0)</f>
        <v>1</v>
      </c>
      <c r="R38">
        <f>IF('raw data'!O38='raw data'!K38,1,IF('raw data'!O38="crayons",1,0))</f>
        <v>1</v>
      </c>
      <c r="S38" s="1">
        <f>IF('raw data'!X38='raw data'!V38,1,0)</f>
        <v>0</v>
      </c>
      <c r="T38">
        <f>IF('raw data'!Z38='raw data'!V38,1,IF('raw data'!Z38="bandaids",1,0))</f>
        <v>0</v>
      </c>
      <c r="U38" s="10">
        <f>IF('raw data'!AI38="fridge",1,0)</f>
        <v>0</v>
      </c>
      <c r="V38" s="1">
        <f>IF('raw data'!AN38&lt;&gt;"happy",0,IF('raw data'!AO38&lt;&gt;"sad", 0, 1))</f>
        <v>0</v>
      </c>
      <c r="W38" s="72" t="str">
        <f>'raw data'!R38</f>
        <v>y</v>
      </c>
      <c r="X38" s="1" t="str">
        <f>'raw data'!U38</f>
        <v>y</v>
      </c>
      <c r="Y38" s="1" t="str">
        <f>'raw data'!AC38</f>
        <v>y</v>
      </c>
      <c r="Z38" s="72" t="str">
        <f>'raw data'!AF38</f>
        <v>y</v>
      </c>
      <c r="AA38" s="72" t="str">
        <f>'raw data'!AK38</f>
        <v>y</v>
      </c>
      <c r="AB38" s="1" t="str">
        <f>'raw data'!AQ38</f>
        <v>n</v>
      </c>
      <c r="AC38" s="1" t="str">
        <f>'raw data'!Q38</f>
        <v>y</v>
      </c>
      <c r="AD38" s="1" t="str">
        <f>'raw data'!T38</f>
        <v>y</v>
      </c>
      <c r="AE38" s="1" t="str">
        <f>'raw data'!AB38</f>
        <v>y</v>
      </c>
      <c r="AF38" s="1" t="str">
        <f>'raw data'!AE38</f>
        <v>y</v>
      </c>
      <c r="AG38" s="1" t="str">
        <f>'raw data'!AJ38</f>
        <v>n</v>
      </c>
      <c r="AH38" s="1" t="str">
        <f>'raw data'!AP38</f>
        <v>n</v>
      </c>
      <c r="AI38" s="1">
        <f>IF('raw data'!AR38="y",1,0)</f>
        <v>1</v>
      </c>
      <c r="AJ38" s="1">
        <f>IF('raw data'!AD38="y",1,0)</f>
        <v>0</v>
      </c>
      <c r="AK38" s="70">
        <f>IF('raw data'!S38="n",1,0)</f>
        <v>1</v>
      </c>
      <c r="AL38" s="1">
        <f>IF('raw data'!L38="keys",1,0)</f>
        <v>1</v>
      </c>
      <c r="AM38" s="1">
        <f>IF('raw data'!N38="keys",1,0)</f>
        <v>1</v>
      </c>
      <c r="AN38" s="1">
        <f>IF('raw data'!P38="keys",1,0)</f>
        <v>1</v>
      </c>
      <c r="AO38" s="1">
        <f>IF('raw data'!W38="pencils",1,0)</f>
        <v>1</v>
      </c>
      <c r="AP38" s="1">
        <f>IF('raw data'!Y38="pencils",1,0)</f>
        <v>1</v>
      </c>
      <c r="AQ38" s="1">
        <f>IF('raw data'!AA38="pencils",1,0)</f>
        <v>0</v>
      </c>
      <c r="AR38" s="70">
        <f>IF('raw data'!AG38="fridge",1,0)</f>
        <v>1</v>
      </c>
      <c r="AS38" s="1">
        <f>IF('raw data'!AH38="cabinet",1,0)</f>
        <v>1</v>
      </c>
      <c r="AT38" s="1">
        <f>IF('raw data'!AM38='raw data'!AL38,1,0)</f>
        <v>1</v>
      </c>
      <c r="AU38" s="1">
        <f>IF('raw data'!AO38="sad",1,0)</f>
        <v>1</v>
      </c>
      <c r="AV38" s="1"/>
      <c r="AW38" s="1">
        <f t="shared" si="3"/>
        <v>0.88888888888888884</v>
      </c>
      <c r="AX38" s="1">
        <f t="shared" si="4"/>
        <v>0.66666666666666663</v>
      </c>
      <c r="AY38" s="1">
        <f t="shared" si="5"/>
        <v>0.84615384615384615</v>
      </c>
      <c r="AZ38" s="1">
        <f t="shared" si="6"/>
        <v>9</v>
      </c>
      <c r="BA38" s="1">
        <f t="shared" si="7"/>
        <v>1</v>
      </c>
      <c r="BB38" s="1">
        <f t="shared" si="8"/>
        <v>0</v>
      </c>
      <c r="BC38" s="71">
        <v>3</v>
      </c>
      <c r="BD38" s="3" t="s">
        <v>76</v>
      </c>
      <c r="BE38" s="70">
        <v>1</v>
      </c>
    </row>
    <row r="39" spans="1:57" x14ac:dyDescent="0.2">
      <c r="A39" s="1">
        <f>'raw data'!A39</f>
        <v>51</v>
      </c>
      <c r="B39" s="1" t="str">
        <f>'raw data'!B39</f>
        <v>RL-8</v>
      </c>
      <c r="C39" s="1" t="str">
        <f>'raw data'!C39</f>
        <v>Female</v>
      </c>
      <c r="D39" s="7">
        <f>'raw data'!D39</f>
        <v>41329</v>
      </c>
      <c r="E39" s="7">
        <f>'raw data'!E39</f>
        <v>43199</v>
      </c>
      <c r="F39" s="7">
        <f>'raw data'!F39</f>
        <v>43202</v>
      </c>
      <c r="G39" s="8">
        <f>'raw data'!G39</f>
        <v>3</v>
      </c>
      <c r="H39" s="1">
        <f>'raw data'!H39</f>
        <v>5.12</v>
      </c>
      <c r="I39" s="1" t="str">
        <f>'raw data'!I39</f>
        <v>Andy</v>
      </c>
      <c r="J39" s="1" t="str">
        <f>'raw data'!J39</f>
        <v>C2A1B2</v>
      </c>
      <c r="K39" s="2">
        <f t="shared" si="0"/>
        <v>5</v>
      </c>
      <c r="L39" s="2" t="str">
        <f>'raw data'!AV39</f>
        <v>door</v>
      </c>
      <c r="M39" s="3">
        <f t="shared" si="1"/>
        <v>6</v>
      </c>
      <c r="N39" s="3" t="str">
        <f>'raw data'!AW39</f>
        <v>temp</v>
      </c>
      <c r="O39" s="4">
        <f t="shared" si="2"/>
        <v>4</v>
      </c>
      <c r="P39" s="4" t="str">
        <f>'raw data'!AX39</f>
        <v>phone(tummy)</v>
      </c>
      <c r="Q39" s="1">
        <f>IF('raw data'!M39='raw data'!K39,1,0)</f>
        <v>1</v>
      </c>
      <c r="R39">
        <f>IF('raw data'!O39='raw data'!K39,1,IF('raw data'!O39="crayons",1,0))</f>
        <v>1</v>
      </c>
      <c r="S39" s="1">
        <f>IF('raw data'!X39='raw data'!V39,1,0)</f>
        <v>1</v>
      </c>
      <c r="T39">
        <f>IF('raw data'!Z39='raw data'!V39,1,IF('raw data'!Z39="bandaids",1,0))</f>
        <v>1</v>
      </c>
      <c r="U39" s="10">
        <f>IF('raw data'!AI39="fridge",1,0)</f>
        <v>1</v>
      </c>
      <c r="V39" s="1">
        <f>IF('raw data'!AN39&lt;&gt;"happy",0,IF('raw data'!AO39&lt;&gt;"sad", 0, 1))</f>
        <v>0</v>
      </c>
      <c r="W39" s="72" t="str">
        <f>'raw data'!R39</f>
        <v>y</v>
      </c>
      <c r="X39" s="1" t="str">
        <f>'raw data'!U39</f>
        <v>y</v>
      </c>
      <c r="Y39" s="1" t="str">
        <f>'raw data'!AC39</f>
        <v>y</v>
      </c>
      <c r="Z39" s="72" t="str">
        <f>'raw data'!AF39</f>
        <v>y</v>
      </c>
      <c r="AA39" s="72" t="str">
        <f>'raw data'!AK39</f>
        <v>y</v>
      </c>
      <c r="AB39" s="1" t="str">
        <f>'raw data'!AQ39</f>
        <v>y</v>
      </c>
      <c r="AC39" s="1" t="str">
        <f>'raw data'!Q39</f>
        <v>y</v>
      </c>
      <c r="AD39" s="1" t="str">
        <f>'raw data'!T39</f>
        <v>n</v>
      </c>
      <c r="AE39" s="1" t="str">
        <f>'raw data'!AB39</f>
        <v>y</v>
      </c>
      <c r="AF39" s="1" t="str">
        <f>'raw data'!AE39</f>
        <v>y</v>
      </c>
      <c r="AG39" s="1" t="str">
        <f>'raw data'!AJ39</f>
        <v>y</v>
      </c>
      <c r="AH39" s="1" t="str">
        <f>'raw data'!AP39</f>
        <v>n</v>
      </c>
      <c r="AI39" s="1">
        <f>IF('raw data'!AR39="y",1,0)</f>
        <v>1</v>
      </c>
      <c r="AJ39" s="1">
        <f>IF('raw data'!AD39="y",1,0)</f>
        <v>1</v>
      </c>
      <c r="AK39" s="70">
        <f>IF('raw data'!S39="n",1,0)</f>
        <v>1</v>
      </c>
      <c r="AL39" s="1">
        <f>IF('raw data'!L39="keys",1,0)</f>
        <v>1</v>
      </c>
      <c r="AM39" s="1">
        <f>IF('raw data'!N39="keys",1,0)</f>
        <v>1</v>
      </c>
      <c r="AN39" s="1">
        <f>IF('raw data'!P39="keys",1,0)</f>
        <v>1</v>
      </c>
      <c r="AO39" s="1">
        <f>IF('raw data'!W39="pencils",1,0)</f>
        <v>1</v>
      </c>
      <c r="AP39" s="1">
        <f>IF('raw data'!Y39="pencils",1,0)</f>
        <v>1</v>
      </c>
      <c r="AQ39" s="1">
        <f>IF('raw data'!AA39="pencils",1,0)</f>
        <v>1</v>
      </c>
      <c r="AR39" s="70">
        <f>IF('raw data'!AG39="fridge",1,0)</f>
        <v>1</v>
      </c>
      <c r="AS39" s="1">
        <f>IF('raw data'!AH39="cabinet",1,0)</f>
        <v>1</v>
      </c>
      <c r="AT39" s="1">
        <f>IF('raw data'!AM39='raw data'!AL39,1,0)</f>
        <v>1</v>
      </c>
      <c r="AU39" s="1">
        <f>IF('raw data'!AO39="sad",1,0)</f>
        <v>1</v>
      </c>
      <c r="AV39" s="1"/>
      <c r="AW39" s="1">
        <f t="shared" si="3"/>
        <v>1</v>
      </c>
      <c r="AX39" s="1">
        <f t="shared" si="4"/>
        <v>1</v>
      </c>
      <c r="AY39" s="1">
        <f t="shared" si="5"/>
        <v>1</v>
      </c>
      <c r="AZ39" s="1">
        <f t="shared" si="6"/>
        <v>10</v>
      </c>
      <c r="BA39" s="1">
        <f t="shared" si="7"/>
        <v>1</v>
      </c>
      <c r="BB39" s="1">
        <f t="shared" si="8"/>
        <v>0</v>
      </c>
      <c r="BC39" s="71">
        <v>3</v>
      </c>
      <c r="BD39" s="3" t="s">
        <v>76</v>
      </c>
      <c r="BE39" s="70">
        <v>1</v>
      </c>
    </row>
    <row r="40" spans="1:57" x14ac:dyDescent="0.2">
      <c r="A40" s="1">
        <f>'raw data'!A40</f>
        <v>52</v>
      </c>
      <c r="B40" s="1" t="str">
        <f>'raw data'!B40</f>
        <v>RL-1</v>
      </c>
      <c r="C40" s="1" t="str">
        <f>'raw data'!C40</f>
        <v>Male</v>
      </c>
      <c r="D40" s="7">
        <f>'raw data'!D40</f>
        <v>41346</v>
      </c>
      <c r="E40" s="7">
        <f>'raw data'!E40</f>
        <v>43199</v>
      </c>
      <c r="F40" s="7">
        <f>'raw data'!F40</f>
        <v>43202</v>
      </c>
      <c r="G40" s="8">
        <f>'raw data'!G40</f>
        <v>3</v>
      </c>
      <c r="H40" s="1">
        <f>'raw data'!H40</f>
        <v>5.08</v>
      </c>
      <c r="I40" s="1" t="str">
        <f>'raw data'!I40</f>
        <v>Andy</v>
      </c>
      <c r="J40" s="1" t="str">
        <f>'raw data'!J40</f>
        <v>B1C1A2</v>
      </c>
      <c r="K40" s="2">
        <f t="shared" si="0"/>
        <v>5</v>
      </c>
      <c r="L40" s="2" t="str">
        <f>'raw data'!AV40</f>
        <v>door</v>
      </c>
      <c r="M40" s="3">
        <f t="shared" si="1"/>
        <v>6</v>
      </c>
      <c r="N40" s="3" t="str">
        <f>'raw data'!AW40</f>
        <v>temp</v>
      </c>
      <c r="O40" s="4">
        <f t="shared" si="2"/>
        <v>3</v>
      </c>
      <c r="P40" s="4" t="str">
        <f>'raw data'!AX40</f>
        <v>phone(tummy)</v>
      </c>
      <c r="Q40" s="1">
        <f>IF('raw data'!M40='raw data'!K40,1,0)</f>
        <v>1</v>
      </c>
      <c r="R40">
        <f>IF('raw data'!O40='raw data'!K40,1,IF('raw data'!O40="crayons",1,0))</f>
        <v>1</v>
      </c>
      <c r="S40" s="1">
        <f>IF('raw data'!X40='raw data'!V40,1,0)</f>
        <v>1</v>
      </c>
      <c r="T40">
        <f>IF('raw data'!Z40='raw data'!V40,1,IF('raw data'!Z40="bandaids",1,0))</f>
        <v>1</v>
      </c>
      <c r="U40" s="10">
        <f>IF('raw data'!AI40="fridge",1,0)</f>
        <v>1</v>
      </c>
      <c r="V40" s="1">
        <f>IF('raw data'!AN40&lt;&gt;"happy",0,IF('raw data'!AO40&lt;&gt;"sad", 0, 1))</f>
        <v>0</v>
      </c>
      <c r="W40" s="72" t="str">
        <f>'raw data'!R40</f>
        <v>y</v>
      </c>
      <c r="X40" s="1" t="str">
        <f>'raw data'!U40</f>
        <v>y</v>
      </c>
      <c r="Y40" s="1" t="str">
        <f>'raw data'!AC40</f>
        <v>y</v>
      </c>
      <c r="Z40" s="72" t="str">
        <f>'raw data'!AF40</f>
        <v>y</v>
      </c>
      <c r="AA40" s="72" t="str">
        <f>'raw data'!AK40</f>
        <v>y</v>
      </c>
      <c r="AB40" s="1" t="str">
        <f>'raw data'!AQ40</f>
        <v>y</v>
      </c>
      <c r="AC40" s="1" t="str">
        <f>'raw data'!Q40</f>
        <v>y</v>
      </c>
      <c r="AD40" s="1" t="str">
        <f>'raw data'!T40</f>
        <v>n</v>
      </c>
      <c r="AE40" s="1" t="str">
        <f>'raw data'!AB40</f>
        <v>n</v>
      </c>
      <c r="AF40" s="1" t="str">
        <f>'raw data'!AE40</f>
        <v>y</v>
      </c>
      <c r="AG40" s="1" t="str">
        <f>'raw data'!AJ40</f>
        <v>y</v>
      </c>
      <c r="AH40" s="1" t="str">
        <f>'raw data'!AP40</f>
        <v>n</v>
      </c>
      <c r="AI40" s="1">
        <f>IF('raw data'!AR40="y",1,0)</f>
        <v>1</v>
      </c>
      <c r="AJ40" s="1">
        <f>IF('raw data'!AD40="y",1,0)</f>
        <v>1</v>
      </c>
      <c r="AK40" s="70">
        <f>IF('raw data'!S40="n",1,0)</f>
        <v>1</v>
      </c>
      <c r="AL40" s="1">
        <f>IF('raw data'!L40="keys",1,0)</f>
        <v>1</v>
      </c>
      <c r="AM40" s="1">
        <f>IF('raw data'!N40="keys",1,0)</f>
        <v>1</v>
      </c>
      <c r="AN40" s="1">
        <f>IF('raw data'!P40="keys",1,0)</f>
        <v>1</v>
      </c>
      <c r="AO40" s="1">
        <f>IF('raw data'!W40="pencils",1,0)</f>
        <v>1</v>
      </c>
      <c r="AP40" s="1">
        <f>IF('raw data'!Y40="pencils",1,0)</f>
        <v>1</v>
      </c>
      <c r="AQ40" s="1">
        <f>IF('raw data'!AA40="pencils",1,0)</f>
        <v>1</v>
      </c>
      <c r="AR40" s="70">
        <f>IF('raw data'!AG40="fridge",1,0)</f>
        <v>1</v>
      </c>
      <c r="AS40" s="1">
        <f>IF('raw data'!AH40="cabinet",1,0)</f>
        <v>0</v>
      </c>
      <c r="AT40" s="1">
        <f>IF('raw data'!AM40='raw data'!AL40,1,0)</f>
        <v>1</v>
      </c>
      <c r="AU40" s="1">
        <f>IF('raw data'!AO40="sad",1,0)</f>
        <v>1</v>
      </c>
      <c r="AV40" s="1"/>
      <c r="AW40" s="1">
        <f t="shared" si="3"/>
        <v>0.88888888888888884</v>
      </c>
      <c r="AX40" s="1">
        <f t="shared" si="4"/>
        <v>1</v>
      </c>
      <c r="AY40" s="1">
        <f t="shared" si="5"/>
        <v>0.92307692307692313</v>
      </c>
      <c r="AZ40" s="1">
        <f t="shared" si="6"/>
        <v>9</v>
      </c>
      <c r="BA40" s="1">
        <f t="shared" si="7"/>
        <v>1</v>
      </c>
      <c r="BB40" s="1">
        <f t="shared" si="8"/>
        <v>0</v>
      </c>
      <c r="BC40" s="71">
        <v>3</v>
      </c>
      <c r="BD40" s="3" t="s">
        <v>76</v>
      </c>
      <c r="BE40" s="70">
        <v>1</v>
      </c>
    </row>
    <row r="41" spans="1:57" x14ac:dyDescent="0.2">
      <c r="A41" s="1">
        <f>'raw data'!A41</f>
        <v>53</v>
      </c>
      <c r="B41" s="1" t="str">
        <f>'raw data'!B41</f>
        <v>RL-6</v>
      </c>
      <c r="C41" s="1" t="str">
        <f>'raw data'!C41</f>
        <v>Male</v>
      </c>
      <c r="D41" s="7">
        <f>'raw data'!D41</f>
        <v>41446</v>
      </c>
      <c r="E41" s="7">
        <f>'raw data'!E41</f>
        <v>43199</v>
      </c>
      <c r="F41" s="7">
        <f>'raw data'!F41</f>
        <v>43208</v>
      </c>
      <c r="G41" s="8">
        <f>'raw data'!G41</f>
        <v>9</v>
      </c>
      <c r="H41" s="1">
        <f>'raw data'!H41</f>
        <v>4.8</v>
      </c>
      <c r="I41" s="1" t="str">
        <f>'raw data'!I41</f>
        <v>Andy</v>
      </c>
      <c r="J41" s="1" t="str">
        <f>'raw data'!J41</f>
        <v>A2B1C1</v>
      </c>
      <c r="K41" s="2">
        <f t="shared" si="0"/>
        <v>4</v>
      </c>
      <c r="L41" s="2" t="str">
        <f>'raw data'!AV41</f>
        <v>door</v>
      </c>
      <c r="M41" s="3">
        <f t="shared" si="1"/>
        <v>0</v>
      </c>
      <c r="N41" s="3" t="str">
        <f>'raw data'!AW41</f>
        <v>breakfast</v>
      </c>
      <c r="O41" s="4">
        <f t="shared" si="2"/>
        <v>0</v>
      </c>
      <c r="P41" s="4" t="str">
        <f>'raw data'!AX41</f>
        <v>phone(tummy)</v>
      </c>
      <c r="Q41" s="1">
        <f>IF('raw data'!M41='raw data'!K41,1,0)</f>
        <v>0</v>
      </c>
      <c r="R41">
        <f>IF('raw data'!O41='raw data'!K41,1,IF('raw data'!O41="crayons",1,0))</f>
        <v>1</v>
      </c>
      <c r="S41" s="1">
        <f>IF('raw data'!X41='raw data'!V41,1,0)</f>
        <v>0</v>
      </c>
      <c r="T41">
        <f>IF('raw data'!Z41='raw data'!V41,1,IF('raw data'!Z41="bandaids",1,0))</f>
        <v>1</v>
      </c>
      <c r="U41" s="10">
        <f>IF('raw data'!AI41="fridge",1,0)</f>
        <v>1</v>
      </c>
      <c r="V41" s="1">
        <f>IF('raw data'!AN41&lt;&gt;"happy",0,IF('raw data'!AO41&lt;&gt;"sad", 0, 1))</f>
        <v>1</v>
      </c>
      <c r="W41" s="72" t="str">
        <f>'raw data'!R41</f>
        <v>n</v>
      </c>
      <c r="X41" s="1" t="str">
        <f>'raw data'!U41</f>
        <v>n</v>
      </c>
      <c r="Y41" s="1" t="str">
        <f>'raw data'!AC41</f>
        <v>n</v>
      </c>
      <c r="Z41" s="72" t="str">
        <f>'raw data'!AF41</f>
        <v>n</v>
      </c>
      <c r="AA41" s="72" t="str">
        <f>'raw data'!AK41</f>
        <v>n</v>
      </c>
      <c r="AB41" s="1" t="str">
        <f>'raw data'!AQ41</f>
        <v>n</v>
      </c>
      <c r="AC41" s="1" t="str">
        <f>'raw data'!Q41</f>
        <v>n</v>
      </c>
      <c r="AD41" s="1" t="str">
        <f>'raw data'!T41</f>
        <v>n</v>
      </c>
      <c r="AE41" s="1" t="str">
        <f>'raw data'!AB41</f>
        <v>n</v>
      </c>
      <c r="AF41" s="1" t="str">
        <f>'raw data'!AE41</f>
        <v>n</v>
      </c>
      <c r="AG41" s="1" t="str">
        <f>'raw data'!AJ41</f>
        <v>n</v>
      </c>
      <c r="AH41" s="1" t="str">
        <f>'raw data'!AP41</f>
        <v>n</v>
      </c>
      <c r="AI41" s="1">
        <f>IF('raw data'!AR41="y",1,0)</f>
        <v>0</v>
      </c>
      <c r="AJ41" s="1">
        <f>IF('raw data'!AD41="y",1,0)</f>
        <v>0</v>
      </c>
      <c r="AK41" s="70">
        <f>IF('raw data'!S41="n",1,0)</f>
        <v>1</v>
      </c>
      <c r="AL41" s="1">
        <f>IF('raw data'!L41="keys",1,0)</f>
        <v>1</v>
      </c>
      <c r="AM41" s="1">
        <f>IF('raw data'!N41="keys",1,0)</f>
        <v>1</v>
      </c>
      <c r="AN41" s="1">
        <f>IF('raw data'!P41="keys",1,0)</f>
        <v>1</v>
      </c>
      <c r="AO41" s="1">
        <f>IF('raw data'!W41="pencils",1,0)</f>
        <v>1</v>
      </c>
      <c r="AP41" s="1">
        <f>IF('raw data'!Y41="pencils",1,0)</f>
        <v>1</v>
      </c>
      <c r="AQ41" s="1">
        <f>IF('raw data'!AA41="pencils",1,0)</f>
        <v>1</v>
      </c>
      <c r="AR41" s="70">
        <f>IF('raw data'!AG41="fridge",1,0)</f>
        <v>1</v>
      </c>
      <c r="AS41" s="1">
        <f>IF('raw data'!AI41="cabinet",1,0)</f>
        <v>0</v>
      </c>
      <c r="AT41" s="1">
        <f>IF('raw data'!AM41='raw data'!AL41,1,0)</f>
        <v>1</v>
      </c>
      <c r="AU41" s="1">
        <f>IF('raw data'!AO41="sad",1,0)</f>
        <v>1</v>
      </c>
      <c r="AV41" s="1"/>
      <c r="AW41" s="1">
        <f t="shared" si="3"/>
        <v>0.88888888888888884</v>
      </c>
      <c r="AX41" s="1">
        <f t="shared" si="4"/>
        <v>0.33333333333333331</v>
      </c>
      <c r="AY41" s="1">
        <f t="shared" si="5"/>
        <v>0.76923076923076927</v>
      </c>
      <c r="AZ41" s="1">
        <f t="shared" si="6"/>
        <v>0</v>
      </c>
      <c r="BA41" s="1">
        <f t="shared" si="7"/>
        <v>1</v>
      </c>
      <c r="BB41" s="1">
        <f t="shared" si="8"/>
        <v>0</v>
      </c>
      <c r="BC41" s="71">
        <v>0</v>
      </c>
      <c r="BD41" s="3" t="s">
        <v>93</v>
      </c>
      <c r="BE41" s="70">
        <v>1</v>
      </c>
    </row>
    <row r="42" spans="1:57" x14ac:dyDescent="0.2">
      <c r="A42" s="1">
        <f>'raw data'!A42</f>
        <v>54</v>
      </c>
      <c r="B42" s="1" t="str">
        <f>'raw data'!B42</f>
        <v>RL-2</v>
      </c>
      <c r="C42" s="1" t="str">
        <f>'raw data'!C42</f>
        <v>Male</v>
      </c>
      <c r="D42" s="7">
        <f>'raw data'!D42</f>
        <v>41332</v>
      </c>
      <c r="E42" s="7">
        <f>'raw data'!E42</f>
        <v>43199</v>
      </c>
      <c r="F42" s="7">
        <f>'raw data'!F42</f>
        <v>43202</v>
      </c>
      <c r="G42" s="8">
        <f>'raw data'!G42</f>
        <v>3</v>
      </c>
      <c r="H42" s="1">
        <f>'raw data'!H42</f>
        <v>5.49</v>
      </c>
      <c r="I42" s="1" t="str">
        <f>'raw data'!I42</f>
        <v>Andy</v>
      </c>
      <c r="J42" s="1" t="str">
        <f>'raw data'!J42</f>
        <v>C1A2B2</v>
      </c>
      <c r="K42" s="2">
        <f t="shared" si="0"/>
        <v>1</v>
      </c>
      <c r="L42" s="2" t="str">
        <f>'raw data'!AV42</f>
        <v>door</v>
      </c>
      <c r="M42" s="3">
        <f t="shared" si="1"/>
        <v>3</v>
      </c>
      <c r="N42" s="3" t="str">
        <f>'raw data'!AW42</f>
        <v>temp</v>
      </c>
      <c r="O42" s="4">
        <f t="shared" si="2"/>
        <v>2</v>
      </c>
      <c r="P42" s="4" t="str">
        <f>'raw data'!AX42</f>
        <v>phone(tummy)</v>
      </c>
      <c r="Q42" s="1">
        <f>IF('raw data'!M42='raw data'!K42,1,0)</f>
        <v>0</v>
      </c>
      <c r="R42">
        <f>IF('raw data'!O42='raw data'!K42,1,IF('raw data'!O42="crayons",1,0))</f>
        <v>0</v>
      </c>
      <c r="S42" s="1">
        <f>IF('raw data'!X42='raw data'!V42,1,0)</f>
        <v>0</v>
      </c>
      <c r="T42">
        <f>IF('raw data'!Z42='raw data'!V42,1,IF('raw data'!Z42="bandaids",1,0))</f>
        <v>0</v>
      </c>
      <c r="U42" s="10">
        <f>IF('raw data'!AI42="fridge",1,0)</f>
        <v>1</v>
      </c>
      <c r="V42" s="1">
        <f>IF('raw data'!AN42&lt;&gt;"happy",0,IF('raw data'!AO42&lt;&gt;"sad", 0, 1))</f>
        <v>0</v>
      </c>
      <c r="W42" s="72" t="str">
        <f>'raw data'!R42</f>
        <v>y</v>
      </c>
      <c r="X42" s="1" t="str">
        <f>'raw data'!U42</f>
        <v>n</v>
      </c>
      <c r="Y42" s="1" t="str">
        <f>'raw data'!AC42</f>
        <v>n</v>
      </c>
      <c r="Z42" s="72" t="str">
        <f>'raw data'!AF42</f>
        <v>y</v>
      </c>
      <c r="AA42" s="72" t="str">
        <f>'raw data'!AK42</f>
        <v>n</v>
      </c>
      <c r="AB42" s="1" t="str">
        <f>'raw data'!AQ42</f>
        <v>y</v>
      </c>
      <c r="AC42" s="1" t="str">
        <f>'raw data'!Q42</f>
        <v>n</v>
      </c>
      <c r="AD42" s="1" t="str">
        <f>'raw data'!T42</f>
        <v>n</v>
      </c>
      <c r="AE42" s="1" t="str">
        <f>'raw data'!AB42</f>
        <v>n</v>
      </c>
      <c r="AF42" s="1" t="str">
        <f>'raw data'!AE42</f>
        <v>y</v>
      </c>
      <c r="AG42" s="1" t="str">
        <f>'raw data'!AJ42</f>
        <v>y</v>
      </c>
      <c r="AH42" s="1" t="str">
        <f>'raw data'!AP42</f>
        <v>n</v>
      </c>
      <c r="AI42" s="1">
        <f>IF('raw data'!AR42="y",1,0)</f>
        <v>1</v>
      </c>
      <c r="AJ42" s="1">
        <f>IF('raw data'!AD42="y",1,0)</f>
        <v>0</v>
      </c>
      <c r="AK42" s="70">
        <f>IF('raw data'!S42="n",1,0)</f>
        <v>0</v>
      </c>
      <c r="AL42" s="1">
        <f>IF('raw data'!L42="keys",1,0)</f>
        <v>1</v>
      </c>
      <c r="AM42" s="1">
        <f>IF('raw data'!N42="keys",1,0)</f>
        <v>1</v>
      </c>
      <c r="AN42" s="1">
        <f>IF('raw data'!P42="keys",1,0)</f>
        <v>1</v>
      </c>
      <c r="AO42" s="1">
        <f>IF('raw data'!W42="pencils",1,0)</f>
        <v>1</v>
      </c>
      <c r="AP42" s="1">
        <f>IF('raw data'!Y42="pencils",1,0)</f>
        <v>1</v>
      </c>
      <c r="AQ42" s="1">
        <f>IF('raw data'!AA42="pencils",1,0)</f>
        <v>1</v>
      </c>
      <c r="AR42" s="70">
        <f>IF('raw data'!AG42="fridge",1,0)</f>
        <v>1</v>
      </c>
      <c r="AS42" s="1">
        <f>IF('raw data'!AH42="cabinet",1,0)</f>
        <v>1</v>
      </c>
      <c r="AT42" s="1">
        <f>IF('raw data'!AM42='raw data'!AL42,1,0)</f>
        <v>0</v>
      </c>
      <c r="AU42" s="1">
        <f>IF('raw data'!AO42="sad",1,0)</f>
        <v>0</v>
      </c>
      <c r="AV42" s="1"/>
      <c r="AW42" s="1">
        <f t="shared" si="3"/>
        <v>0.88888888888888884</v>
      </c>
      <c r="AX42" s="1">
        <f t="shared" si="4"/>
        <v>0.33333333333333331</v>
      </c>
      <c r="AY42" s="1">
        <f t="shared" si="5"/>
        <v>0.69230769230769229</v>
      </c>
      <c r="AZ42" s="1">
        <f t="shared" si="6"/>
        <v>5</v>
      </c>
      <c r="BA42" s="1">
        <f t="shared" si="7"/>
        <v>0</v>
      </c>
      <c r="BB42" s="1">
        <f t="shared" si="8"/>
        <v>0</v>
      </c>
      <c r="BC42" s="71">
        <v>2</v>
      </c>
      <c r="BD42" s="3" t="s">
        <v>76</v>
      </c>
      <c r="BE42" s="70">
        <v>0</v>
      </c>
    </row>
    <row r="43" spans="1:57" x14ac:dyDescent="0.2">
      <c r="A43" s="1">
        <f>'raw data'!A43</f>
        <v>55</v>
      </c>
      <c r="B43" s="1" t="str">
        <f>'raw data'!B43</f>
        <v>Zoo1</v>
      </c>
      <c r="C43" s="1" t="str">
        <f>'raw data'!C43</f>
        <v>Male</v>
      </c>
      <c r="D43" s="7">
        <f>'raw data'!D43</f>
        <v>40856</v>
      </c>
      <c r="E43" s="7">
        <f>'raw data'!E43</f>
        <v>43193</v>
      </c>
      <c r="F43" s="7">
        <f>'raw data'!F43</f>
        <v>43195</v>
      </c>
      <c r="G43" s="8">
        <f>'raw data'!G43</f>
        <v>2</v>
      </c>
      <c r="H43" s="1">
        <f>'raw data'!H43</f>
        <v>6.4</v>
      </c>
      <c r="I43" s="1" t="str">
        <f>'raw data'!I43</f>
        <v>crayon</v>
      </c>
      <c r="J43" s="1" t="str">
        <f>'raw data'!J43</f>
        <v>C1A1B1</v>
      </c>
      <c r="K43" s="2">
        <f t="shared" si="0"/>
        <v>5</v>
      </c>
      <c r="L43" s="2" t="str">
        <f>'raw data'!AV43</f>
        <v>door</v>
      </c>
      <c r="M43" s="3">
        <f t="shared" si="1"/>
        <v>6</v>
      </c>
      <c r="N43" s="3" t="str">
        <f>'raw data'!AW43</f>
        <v>breakfast</v>
      </c>
      <c r="O43" s="4">
        <f t="shared" si="2"/>
        <v>3</v>
      </c>
      <c r="P43" s="4" t="str">
        <f>'raw data'!AX43</f>
        <v>email(foot)</v>
      </c>
      <c r="Q43" s="1">
        <f>IF('raw data'!M43='raw data'!K43,1,0)</f>
        <v>1</v>
      </c>
      <c r="R43">
        <f>IF('raw data'!O43='raw data'!K43,1,IF('raw data'!O43="crayons",1,0))</f>
        <v>1</v>
      </c>
      <c r="S43" s="1">
        <f>IF('raw data'!X43='raw data'!V43,1,0)</f>
        <v>1</v>
      </c>
      <c r="T43">
        <f>IF('raw data'!Z43='raw data'!V43,1,IF('raw data'!Z43="bandaids",1,0))</f>
        <v>1</v>
      </c>
      <c r="U43" s="10">
        <f>IF('raw data'!AI43="fridge",1,0)</f>
        <v>1</v>
      </c>
      <c r="V43" s="1">
        <f>IF('raw data'!AN43&lt;&gt;"happy",0,IF('raw data'!AO43&lt;&gt;"sad", 0, 1))</f>
        <v>0</v>
      </c>
      <c r="W43" s="72" t="str">
        <f>'raw data'!R43</f>
        <v>y</v>
      </c>
      <c r="X43" s="1" t="str">
        <f>'raw data'!U43</f>
        <v>y</v>
      </c>
      <c r="Y43" s="1" t="str">
        <f>'raw data'!AC43</f>
        <v>y</v>
      </c>
      <c r="Z43" s="72" t="str">
        <f>'raw data'!AF43</f>
        <v>y</v>
      </c>
      <c r="AA43" s="72" t="str">
        <f>'raw data'!AK43</f>
        <v>y</v>
      </c>
      <c r="AB43" s="1" t="str">
        <f>'raw data'!AQ43</f>
        <v>y</v>
      </c>
      <c r="AC43" s="1" t="str">
        <f>'raw data'!Q43</f>
        <v>y</v>
      </c>
      <c r="AD43" s="1" t="str">
        <f>'raw data'!T43</f>
        <v>n</v>
      </c>
      <c r="AE43" s="1" t="str">
        <f>'raw data'!AB43</f>
        <v>n</v>
      </c>
      <c r="AF43" s="1" t="str">
        <f>'raw data'!AE43</f>
        <v>y</v>
      </c>
      <c r="AG43" s="1" t="str">
        <f>'raw data'!AJ43</f>
        <v>n</v>
      </c>
      <c r="AH43" s="1" t="str">
        <f>'raw data'!AP43</f>
        <v>y</v>
      </c>
      <c r="AI43" s="1">
        <f>IF('raw data'!AR43="y",1,0)</f>
        <v>1</v>
      </c>
      <c r="AJ43" s="1">
        <f>IF('raw data'!AD43="y",1,0)</f>
        <v>1</v>
      </c>
      <c r="AK43" s="70">
        <f>IF('raw data'!S43="n",1,0)</f>
        <v>1</v>
      </c>
      <c r="AL43" s="1">
        <f>IF('raw data'!L43="keys",1,0)</f>
        <v>1</v>
      </c>
      <c r="AM43" s="1">
        <f>IF('raw data'!N43="keys",1,0)</f>
        <v>1</v>
      </c>
      <c r="AN43" s="1">
        <f>IF('raw data'!P43="keys",1,0)</f>
        <v>1</v>
      </c>
      <c r="AO43" s="1">
        <f>IF('raw data'!W43="pencils",1,0)</f>
        <v>1</v>
      </c>
      <c r="AP43" s="1">
        <f>IF('raw data'!Y43="pencils",1,0)</f>
        <v>1</v>
      </c>
      <c r="AQ43" s="1">
        <f>IF('raw data'!AA43="pencils",1,0)</f>
        <v>1</v>
      </c>
      <c r="AR43" s="70">
        <f>IF('raw data'!AG43="fridge",1,0)</f>
        <v>1</v>
      </c>
      <c r="AS43" s="1">
        <f>IF('raw data'!AH43="cabinet",1,0)</f>
        <v>1</v>
      </c>
      <c r="AT43" s="1">
        <f>IF('raw data'!AM43='raw data'!AL43,1,0)</f>
        <v>1</v>
      </c>
      <c r="AU43" s="1">
        <f>IF('raw data'!AO43="sad",1,0)</f>
        <v>1</v>
      </c>
      <c r="AV43" s="1"/>
      <c r="AW43" s="1">
        <f t="shared" si="3"/>
        <v>1</v>
      </c>
      <c r="AX43" s="1">
        <f t="shared" si="4"/>
        <v>1</v>
      </c>
      <c r="AY43" s="1">
        <f t="shared" si="5"/>
        <v>1</v>
      </c>
      <c r="AZ43" s="1">
        <f t="shared" si="6"/>
        <v>9</v>
      </c>
      <c r="BA43" s="1">
        <f t="shared" si="7"/>
        <v>1</v>
      </c>
      <c r="BB43" s="1">
        <f t="shared" si="8"/>
        <v>0</v>
      </c>
      <c r="BC43" s="71">
        <v>3</v>
      </c>
      <c r="BD43" s="3" t="s">
        <v>93</v>
      </c>
      <c r="BE43" s="70">
        <v>1</v>
      </c>
    </row>
    <row r="44" spans="1:57" x14ac:dyDescent="0.2">
      <c r="A44" s="1">
        <f>'raw data'!A44</f>
        <v>56</v>
      </c>
      <c r="B44" s="1" t="str">
        <f>'raw data'!B44</f>
        <v>Zoo2</v>
      </c>
      <c r="C44" s="1" t="str">
        <f>'raw data'!C44</f>
        <v>Female</v>
      </c>
      <c r="D44" s="7">
        <f>'raw data'!D44</f>
        <v>40971</v>
      </c>
      <c r="E44" s="7">
        <f>'raw data'!E44</f>
        <v>43193</v>
      </c>
      <c r="F44" s="7">
        <f>'raw data'!F44</f>
        <v>43195</v>
      </c>
      <c r="G44" s="8">
        <f>'raw data'!G44</f>
        <v>2</v>
      </c>
      <c r="H44" s="1">
        <f>'raw data'!H44</f>
        <v>6.09</v>
      </c>
      <c r="I44" s="1" t="str">
        <f>'raw data'!I44</f>
        <v>crayons</v>
      </c>
      <c r="J44" s="1" t="str">
        <f>'raw data'!J44</f>
        <v>B1C2A1</v>
      </c>
      <c r="K44" s="2">
        <f t="shared" si="0"/>
        <v>5</v>
      </c>
      <c r="L44" s="2" t="str">
        <f>'raw data'!AV44</f>
        <v>door</v>
      </c>
      <c r="M44" s="3">
        <f t="shared" si="1"/>
        <v>6</v>
      </c>
      <c r="N44" s="3" t="str">
        <f>'raw data'!AW44</f>
        <v>breakfast</v>
      </c>
      <c r="O44" s="4">
        <f t="shared" si="2"/>
        <v>3</v>
      </c>
      <c r="P44" s="4" t="str">
        <f>'raw data'!AX44</f>
        <v>email(foot)</v>
      </c>
      <c r="Q44" s="1">
        <f>IF('raw data'!M44='raw data'!K44,1,0)</f>
        <v>1</v>
      </c>
      <c r="R44">
        <f>IF('raw data'!O44='raw data'!K44,1,IF('raw data'!O44="crayons",1,0))</f>
        <v>1</v>
      </c>
      <c r="S44" s="1">
        <f>IF('raw data'!X44='raw data'!V44,1,0)</f>
        <v>1</v>
      </c>
      <c r="T44">
        <f>IF('raw data'!Z44='raw data'!V44,1,IF('raw data'!Z44="bandaids",1,0))</f>
        <v>0</v>
      </c>
      <c r="U44" s="10">
        <f>IF('raw data'!AI44="fridge",1,0)</f>
        <v>1</v>
      </c>
      <c r="V44" s="1">
        <f>IF('raw data'!AN44&lt;&gt;"happy",0,IF('raw data'!AO44&lt;&gt;"sad", 0, 1))</f>
        <v>1</v>
      </c>
      <c r="W44" s="72" t="str">
        <f>'raw data'!R44</f>
        <v>y</v>
      </c>
      <c r="X44" s="1" t="str">
        <f>'raw data'!U44</f>
        <v>y</v>
      </c>
      <c r="Y44" s="1" t="str">
        <f>'raw data'!AC44</f>
        <v>y</v>
      </c>
      <c r="Z44" s="72" t="str">
        <f>'raw data'!AF44</f>
        <v>y</v>
      </c>
      <c r="AA44" s="72" t="str">
        <f>'raw data'!AK44</f>
        <v>y</v>
      </c>
      <c r="AB44" s="1" t="str">
        <f>'raw data'!AQ44</f>
        <v>y</v>
      </c>
      <c r="AC44" s="1" t="str">
        <f>'raw data'!Q44</f>
        <v>n</v>
      </c>
      <c r="AD44" s="1" t="str">
        <f>'raw data'!T44</f>
        <v>n</v>
      </c>
      <c r="AE44" s="1" t="str">
        <f>'raw data'!AB44</f>
        <v>y</v>
      </c>
      <c r="AF44" s="1" t="str">
        <f>'raw data'!AE44</f>
        <v>y</v>
      </c>
      <c r="AG44" s="1" t="str">
        <f>'raw data'!AJ44</f>
        <v>y</v>
      </c>
      <c r="AH44" s="1" t="str">
        <f>'raw data'!AP44</f>
        <v>n</v>
      </c>
      <c r="AI44" s="1">
        <f>IF('raw data'!AR44="y",1,0)</f>
        <v>1</v>
      </c>
      <c r="AJ44" s="1">
        <f>IF('raw data'!AD44="y",1,0)</f>
        <v>1</v>
      </c>
      <c r="AK44" s="70">
        <f>IF('raw data'!S44="n",1,0)</f>
        <v>1</v>
      </c>
      <c r="AL44" s="1">
        <f>IF('raw data'!L44="keys",1,0)</f>
        <v>1</v>
      </c>
      <c r="AM44" s="1">
        <f>IF('raw data'!N44="keys",1,0)</f>
        <v>1</v>
      </c>
      <c r="AN44" s="1">
        <f>IF('raw data'!P44="keys",1,0)</f>
        <v>1</v>
      </c>
      <c r="AO44" s="1">
        <f>IF('raw data'!W44="pencils",1,0)</f>
        <v>1</v>
      </c>
      <c r="AP44" s="1">
        <f>IF('raw data'!Y44="pencils",1,0)</f>
        <v>0</v>
      </c>
      <c r="AQ44" s="1">
        <f>IF('raw data'!AA44="pencils",1,0)</f>
        <v>0</v>
      </c>
      <c r="AR44" s="70">
        <f>IF('raw data'!AG44="fridge",1,0)</f>
        <v>1</v>
      </c>
      <c r="AS44" s="1">
        <f>IF('raw data'!AH44="cabinet",1,0)</f>
        <v>0</v>
      </c>
      <c r="AT44" s="1">
        <f>IF('raw data'!AM44='raw data'!AL44,1,0)</f>
        <v>0</v>
      </c>
      <c r="AU44" s="1">
        <f>IF('raw data'!AO44="sad",1,0)</f>
        <v>1</v>
      </c>
      <c r="AV44" s="1"/>
      <c r="AW44" s="1">
        <f t="shared" si="3"/>
        <v>0.55555555555555558</v>
      </c>
      <c r="AX44" s="1">
        <f t="shared" si="4"/>
        <v>1</v>
      </c>
      <c r="AY44" s="1">
        <f t="shared" si="5"/>
        <v>0.69230769230769229</v>
      </c>
      <c r="AZ44" s="1">
        <f t="shared" si="6"/>
        <v>9</v>
      </c>
      <c r="BA44" s="1">
        <f t="shared" si="7"/>
        <v>1</v>
      </c>
      <c r="BB44" s="1">
        <f t="shared" si="8"/>
        <v>0</v>
      </c>
      <c r="BC44" s="71">
        <v>3</v>
      </c>
      <c r="BD44" s="3" t="s">
        <v>93</v>
      </c>
      <c r="BE44" s="70">
        <v>1</v>
      </c>
    </row>
    <row r="45" spans="1:57" x14ac:dyDescent="0.2">
      <c r="A45" s="1">
        <f>'raw data'!A45</f>
        <v>57</v>
      </c>
      <c r="B45" s="1" t="str">
        <f>'raw data'!B45</f>
        <v>WC-6</v>
      </c>
      <c r="C45" s="1" t="str">
        <f>'raw data'!C45</f>
        <v>Male</v>
      </c>
      <c r="D45" s="7">
        <f>'raw data'!D45</f>
        <v>41260</v>
      </c>
      <c r="E45" s="7">
        <f>'raw data'!E45</f>
        <v>43206</v>
      </c>
      <c r="F45" s="7">
        <f>'raw data'!F45</f>
        <v>43209</v>
      </c>
      <c r="G45" s="8">
        <f>'raw data'!G45</f>
        <v>3</v>
      </c>
      <c r="H45" s="1">
        <f>'raw data'!H45</f>
        <v>5.33</v>
      </c>
      <c r="I45" s="1" t="str">
        <f>'raw data'!I45</f>
        <v>Andy</v>
      </c>
      <c r="J45" s="1" t="str">
        <f>'raw data'!J45</f>
        <v>A1B1C1</v>
      </c>
      <c r="K45" s="2">
        <f t="shared" si="0"/>
        <v>5</v>
      </c>
      <c r="L45" s="2" t="str">
        <f>'raw data'!AV45</f>
        <v>door</v>
      </c>
      <c r="M45" s="3">
        <f t="shared" si="1"/>
        <v>6</v>
      </c>
      <c r="N45" s="3" t="str">
        <f>'raw data'!AW45</f>
        <v>temp</v>
      </c>
      <c r="O45" s="4">
        <f t="shared" si="2"/>
        <v>2</v>
      </c>
      <c r="P45" s="4" t="str">
        <f>'raw data'!AX45</f>
        <v>email(foot)</v>
      </c>
      <c r="Q45" s="1">
        <f>IF('raw data'!M45='raw data'!K45,1,0)</f>
        <v>1</v>
      </c>
      <c r="R45">
        <f>IF('raw data'!O45='raw data'!K45,1,IF('raw data'!O45="crayons",1,0))</f>
        <v>1</v>
      </c>
      <c r="S45" s="1">
        <f>IF('raw data'!X45='raw data'!V45,1,0)</f>
        <v>0</v>
      </c>
      <c r="T45">
        <f>IF('raw data'!Z45='raw data'!V45,1,IF('raw data'!Z45="bandaids",1,0))</f>
        <v>1</v>
      </c>
      <c r="U45" s="10">
        <f>IF('raw data'!AI45="fridge",1,0)</f>
        <v>1</v>
      </c>
      <c r="V45" s="1">
        <f>IF('raw data'!AN45&lt;&gt;"happy",0,IF('raw data'!AO45&lt;&gt;"sad", 0, 1))</f>
        <v>1</v>
      </c>
      <c r="W45" s="72" t="str">
        <f>'raw data'!R45</f>
        <v>y</v>
      </c>
      <c r="X45" s="1" t="str">
        <f>'raw data'!U45</f>
        <v>y</v>
      </c>
      <c r="Y45" s="1" t="str">
        <f>'raw data'!AC45</f>
        <v>y</v>
      </c>
      <c r="Z45" s="72" t="str">
        <f>'raw data'!AF45</f>
        <v>y</v>
      </c>
      <c r="AA45" s="72" t="str">
        <f>'raw data'!AK45</f>
        <v>y</v>
      </c>
      <c r="AB45" s="1" t="str">
        <f>'raw data'!AQ45</f>
        <v>y</v>
      </c>
      <c r="AC45" s="1" t="str">
        <f>'raw data'!Q45</f>
        <v>y</v>
      </c>
      <c r="AD45" s="1" t="str">
        <f>'raw data'!T45</f>
        <v>n</v>
      </c>
      <c r="AE45" s="1" t="str">
        <f>'raw data'!AB45</f>
        <v>y</v>
      </c>
      <c r="AF45" s="1" t="str">
        <f>'raw data'!AE45</f>
        <v>n</v>
      </c>
      <c r="AG45" s="1" t="str">
        <f>'raw data'!AJ45</f>
        <v>n</v>
      </c>
      <c r="AH45" s="1" t="str">
        <f>'raw data'!AP45</f>
        <v>n</v>
      </c>
      <c r="AI45" s="1">
        <f>IF('raw data'!AR45="y",1,0)</f>
        <v>1</v>
      </c>
      <c r="AJ45" s="1">
        <f>IF('raw data'!AD45="y",1,0)</f>
        <v>1</v>
      </c>
      <c r="AK45" s="70">
        <f>IF('raw data'!S45="n",1,0)</f>
        <v>1</v>
      </c>
      <c r="AL45" s="1">
        <f>IF('raw data'!L45="keys",1,0)</f>
        <v>1</v>
      </c>
      <c r="AM45" s="1">
        <f>IF('raw data'!N45="keys",1,0)</f>
        <v>1</v>
      </c>
      <c r="AN45" s="1">
        <f>IF('raw data'!P45="keys",1,0)</f>
        <v>1</v>
      </c>
      <c r="AO45" s="1">
        <f>IF('raw data'!W45="pencils",1,0)</f>
        <v>1</v>
      </c>
      <c r="AP45" s="1">
        <f>IF('raw data'!Y45="pencils",1,0)</f>
        <v>1</v>
      </c>
      <c r="AQ45" s="1">
        <f>IF('raw data'!AA45="pencils",1,0)</f>
        <v>1</v>
      </c>
      <c r="AR45" s="70">
        <f>IF('raw data'!AG45="fridge",1,0)</f>
        <v>1</v>
      </c>
      <c r="AS45" s="1">
        <f>IF('raw data'!AH45="cabinet",1,0)</f>
        <v>0</v>
      </c>
      <c r="AT45" s="1">
        <f>IF('raw data'!AM45='raw data'!AL45,1,0)</f>
        <v>1</v>
      </c>
      <c r="AU45" s="1">
        <f>IF('raw data'!AO45="sad",1,0)</f>
        <v>1</v>
      </c>
      <c r="AV45" s="1"/>
      <c r="AW45" s="1">
        <f t="shared" si="3"/>
        <v>0.88888888888888884</v>
      </c>
      <c r="AX45" s="1">
        <f t="shared" si="4"/>
        <v>1</v>
      </c>
      <c r="AY45" s="1">
        <f t="shared" si="5"/>
        <v>0.92307692307692313</v>
      </c>
      <c r="AZ45" s="1">
        <f t="shared" si="6"/>
        <v>8</v>
      </c>
      <c r="BA45" s="1">
        <f t="shared" si="7"/>
        <v>1</v>
      </c>
      <c r="BB45" s="1"/>
      <c r="BC45" s="71">
        <v>3</v>
      </c>
      <c r="BD45" s="3" t="s">
        <v>76</v>
      </c>
      <c r="BE45" s="70">
        <v>1</v>
      </c>
    </row>
    <row r="46" spans="1:57" x14ac:dyDescent="0.2">
      <c r="A46" s="1">
        <f>'raw data'!A46</f>
        <v>58</v>
      </c>
      <c r="B46" s="1" t="str">
        <f>'raw data'!B46</f>
        <v>KS-9</v>
      </c>
      <c r="C46" s="1" t="str">
        <f>'raw data'!C46</f>
        <v>Female</v>
      </c>
      <c r="D46" s="7">
        <f>'raw data'!D46</f>
        <v>41229</v>
      </c>
      <c r="E46" s="7">
        <f>'raw data'!E46</f>
        <v>43213</v>
      </c>
      <c r="F46" s="7">
        <f>'raw data'!F46</f>
        <v>43217</v>
      </c>
      <c r="G46" s="8">
        <f>'raw data'!G46</f>
        <v>4</v>
      </c>
      <c r="H46" s="1">
        <f>'raw data'!H46</f>
        <v>5.4356164380000003</v>
      </c>
      <c r="I46" s="1" t="str">
        <f>'raw data'!I46</f>
        <v>Andy</v>
      </c>
      <c r="J46" s="1" t="str">
        <f>'raw data'!J46</f>
        <v>C2A1B1</v>
      </c>
      <c r="K46" s="2">
        <f t="shared" si="0"/>
        <v>3</v>
      </c>
      <c r="L46" s="2" t="str">
        <f>'raw data'!AV46</f>
        <v>door</v>
      </c>
      <c r="M46" s="3">
        <f t="shared" si="1"/>
        <v>3</v>
      </c>
      <c r="N46" s="3" t="str">
        <f>'raw data'!AW46</f>
        <v>temp</v>
      </c>
      <c r="O46" s="4">
        <f t="shared" si="2"/>
        <v>1</v>
      </c>
      <c r="P46" s="4" t="str">
        <f>'raw data'!AX46</f>
        <v>phone(tummy)</v>
      </c>
      <c r="Q46" s="1">
        <f>IF('raw data'!M46='raw data'!K46,1,0)</f>
        <v>0</v>
      </c>
      <c r="R46">
        <f>IF('raw data'!O46='raw data'!K46,1,IF('raw data'!O46="crayons",1,0))</f>
        <v>1</v>
      </c>
      <c r="S46" s="1">
        <f>IF('raw data'!X46='raw data'!V46,1,0)</f>
        <v>0</v>
      </c>
      <c r="T46">
        <f>IF('raw data'!Z46='raw data'!V46,1,IF('raw data'!Z46="bandaids",1,0))</f>
        <v>1</v>
      </c>
      <c r="U46" s="10">
        <f>IF('raw data'!AI46="fridge",1,0)</f>
        <v>1</v>
      </c>
      <c r="V46" s="1">
        <f>IF('raw data'!AN46&lt;&gt;"happy",0,IF('raw data'!AO46&lt;&gt;"sad", 0, 1))</f>
        <v>0</v>
      </c>
      <c r="W46" s="72" t="str">
        <f>'raw data'!R46</f>
        <v>n</v>
      </c>
      <c r="X46" s="1" t="str">
        <f>'raw data'!U46</f>
        <v>y</v>
      </c>
      <c r="Y46" s="1" t="str">
        <f>'raw data'!AC46</f>
        <v>y</v>
      </c>
      <c r="Z46" s="72" t="str">
        <f>'raw data'!AF46</f>
        <v>n</v>
      </c>
      <c r="AA46" s="72" t="str">
        <f>'raw data'!AK46</f>
        <v>y</v>
      </c>
      <c r="AB46" s="1" t="str">
        <f>'raw data'!AQ46</f>
        <v>n</v>
      </c>
      <c r="AC46" s="1" t="str">
        <f>'raw data'!Q46</f>
        <v>n</v>
      </c>
      <c r="AD46" s="1" t="str">
        <f>'raw data'!T46</f>
        <v>y</v>
      </c>
      <c r="AE46" s="1" t="str">
        <f>'raw data'!AB46</f>
        <v>n</v>
      </c>
      <c r="AF46" s="1" t="str">
        <f>'raw data'!AE46</f>
        <v>n</v>
      </c>
      <c r="AG46" s="1" t="str">
        <f>'raw data'!AJ46</f>
        <v>n</v>
      </c>
      <c r="AH46" s="1" t="str">
        <f>'raw data'!AP46</f>
        <v>n</v>
      </c>
      <c r="AI46" s="1">
        <f>IF('raw data'!AR46="y",1,0)</f>
        <v>1</v>
      </c>
      <c r="AJ46" s="1">
        <f>IF('raw data'!AD46="y",1,0)</f>
        <v>0</v>
      </c>
      <c r="AK46" s="70">
        <f>IF('raw data'!S46="n",1,0)</f>
        <v>1</v>
      </c>
      <c r="AL46" s="1">
        <f>IF('raw data'!L46="keys",1,0)</f>
        <v>1</v>
      </c>
      <c r="AM46" s="1">
        <f>IF('raw data'!N46="keys",1,0)</f>
        <v>1</v>
      </c>
      <c r="AN46" s="1">
        <f>IF('raw data'!P46="keys",1,0)</f>
        <v>1</v>
      </c>
      <c r="AO46" s="1">
        <f>IF('raw data'!W46="pencils",1,0)</f>
        <v>1</v>
      </c>
      <c r="AP46" s="1">
        <f>IF('raw data'!Y46="pencils",1,0)</f>
        <v>1</v>
      </c>
      <c r="AQ46" s="1">
        <f>IF('raw data'!AA46="pencils",1,0)</f>
        <v>1</v>
      </c>
      <c r="AR46" s="70">
        <f>IF('raw data'!AG46="fridge",1,0)</f>
        <v>1</v>
      </c>
      <c r="AS46" s="1">
        <f>IF('raw data'!AH46="cabinet",1,0)</f>
        <v>0</v>
      </c>
      <c r="AT46" s="1">
        <f>IF('raw data'!AM46='raw data'!AL46,1,0)</f>
        <v>0</v>
      </c>
      <c r="AU46" s="1">
        <f>IF('raw data'!AO46="sad",1,0)</f>
        <v>1</v>
      </c>
      <c r="AV46" s="1"/>
      <c r="AW46" s="1">
        <f t="shared" si="3"/>
        <v>0.77777777777777779</v>
      </c>
      <c r="AX46" s="1">
        <f t="shared" si="4"/>
        <v>0.66666666666666663</v>
      </c>
      <c r="AY46" s="1">
        <f t="shared" si="5"/>
        <v>0.76923076923076927</v>
      </c>
      <c r="AZ46" s="1">
        <f t="shared" si="6"/>
        <v>4</v>
      </c>
      <c r="BA46" s="1">
        <f t="shared" si="7"/>
        <v>1</v>
      </c>
      <c r="BB46" s="1"/>
      <c r="BC46" s="71">
        <v>3</v>
      </c>
      <c r="BD46" s="3" t="s">
        <v>76</v>
      </c>
      <c r="BE46" s="70">
        <v>1</v>
      </c>
    </row>
    <row r="47" spans="1:57" x14ac:dyDescent="0.2">
      <c r="A47" s="1">
        <f>'raw data'!A47</f>
        <v>59</v>
      </c>
      <c r="B47" s="1" t="str">
        <f>'raw data'!B47</f>
        <v>KS-11</v>
      </c>
      <c r="C47" s="1" t="str">
        <f>'raw data'!C47</f>
        <v>Male</v>
      </c>
      <c r="D47" s="7">
        <f>'raw data'!D47</f>
        <v>41248</v>
      </c>
      <c r="E47" s="7">
        <f>'raw data'!E47</f>
        <v>43213</v>
      </c>
      <c r="F47" s="7">
        <f>'raw data'!F47</f>
        <v>43217</v>
      </c>
      <c r="G47" s="8">
        <f>'raw data'!G47</f>
        <v>4</v>
      </c>
      <c r="H47" s="1">
        <f>'raw data'!H47</f>
        <v>5.3835616440000003</v>
      </c>
      <c r="I47" s="1" t="str">
        <f>'raw data'!I47</f>
        <v>andy</v>
      </c>
      <c r="J47" s="1" t="str">
        <f>'raw data'!J47</f>
        <v>B2C1A1</v>
      </c>
      <c r="K47" s="2">
        <f t="shared" si="0"/>
        <v>1</v>
      </c>
      <c r="L47" s="2" t="str">
        <f>'raw data'!AV47</f>
        <v>table</v>
      </c>
      <c r="M47" s="3">
        <f t="shared" si="1"/>
        <v>2</v>
      </c>
      <c r="N47" s="3" t="str">
        <f>'raw data'!AW47</f>
        <v>temp</v>
      </c>
      <c r="O47" s="4">
        <f t="shared" si="2"/>
        <v>1</v>
      </c>
      <c r="P47" s="4" t="str">
        <f>'raw data'!AX47</f>
        <v>phone(tummy)</v>
      </c>
      <c r="Q47" s="1">
        <f>IF('raw data'!M47='raw data'!K47,1,0)</f>
        <v>0</v>
      </c>
      <c r="R47">
        <f>IF('raw data'!O47='raw data'!K47,1,IF('raw data'!O47="crayons",1,0))</f>
        <v>0</v>
      </c>
      <c r="S47" s="1">
        <f>IF('raw data'!X47='raw data'!V47,1,0)</f>
        <v>0</v>
      </c>
      <c r="T47">
        <f>IF('raw data'!Z47='raw data'!V47,1,IF('raw data'!Z47="bandaids",1,0))</f>
        <v>0</v>
      </c>
      <c r="U47" s="10">
        <f>IF('raw data'!AI47="fridge",1,0)</f>
        <v>1</v>
      </c>
      <c r="V47" s="1">
        <f>IF('raw data'!AN47&lt;&gt;"happy",0,IF('raw data'!AO47&lt;&gt;"sad", 0, 1))</f>
        <v>0</v>
      </c>
      <c r="W47" s="72" t="str">
        <f>'raw data'!R47</f>
        <v>n</v>
      </c>
      <c r="X47" s="1" t="str">
        <f>'raw data'!U47</f>
        <v>n</v>
      </c>
      <c r="Y47" s="1" t="str">
        <f>'raw data'!AC47</f>
        <v>y</v>
      </c>
      <c r="Z47" s="72" t="str">
        <f>'raw data'!AF47</f>
        <v>y</v>
      </c>
      <c r="AA47" s="72" t="str">
        <f>'raw data'!AK47</f>
        <v>n</v>
      </c>
      <c r="AB47" s="1" t="str">
        <f>'raw data'!AQ47</f>
        <v>n</v>
      </c>
      <c r="AC47" s="1" t="str">
        <f>'raw data'!Q47</f>
        <v>n</v>
      </c>
      <c r="AD47" s="1" t="str">
        <f>'raw data'!T47</f>
        <v>y</v>
      </c>
      <c r="AE47" s="1" t="str">
        <f>'raw data'!AB47</f>
        <v>n</v>
      </c>
      <c r="AF47" s="1" t="str">
        <f>'raw data'!AE47</f>
        <v>n</v>
      </c>
      <c r="AG47" s="1" t="str">
        <f>'raw data'!AJ47</f>
        <v>n</v>
      </c>
      <c r="AH47" s="1" t="str">
        <f>'raw data'!AP47</f>
        <v>n</v>
      </c>
      <c r="AI47" s="1">
        <f>IF('raw data'!AR47="y",1,0)</f>
        <v>1</v>
      </c>
      <c r="AJ47" s="1">
        <f>IF('raw data'!AD47="y",1,0)</f>
        <v>0</v>
      </c>
      <c r="AK47" s="70">
        <f>IF('raw data'!S47="n",1,0)</f>
        <v>1</v>
      </c>
      <c r="AL47" s="1">
        <f>IF('raw data'!L47="keys",1,0)</f>
        <v>1</v>
      </c>
      <c r="AM47" s="1">
        <f>IF('raw data'!N47="keys",1,0)</f>
        <v>1</v>
      </c>
      <c r="AN47" s="1">
        <f>IF('raw data'!P47="keys",1,0)</f>
        <v>1</v>
      </c>
      <c r="AO47" s="1">
        <f>IF('raw data'!W47="pencils",1,0)</f>
        <v>1</v>
      </c>
      <c r="AP47" s="1">
        <f>IF('raw data'!Y47="pencils",1,0)</f>
        <v>1</v>
      </c>
      <c r="AQ47" s="1">
        <f>IF('raw data'!AA47="pencils",1,0)</f>
        <v>1</v>
      </c>
      <c r="AR47" s="70">
        <f>IF('raw data'!AG47="fridge",1,0)</f>
        <v>1</v>
      </c>
      <c r="AS47" s="1">
        <f>IF('raw data'!AH47="cabinet",1,0)</f>
        <v>1</v>
      </c>
      <c r="AT47" s="1">
        <f>IF('raw data'!AM47='raw data'!AL47,1,0)</f>
        <v>1</v>
      </c>
      <c r="AU47" s="1">
        <f>IF('raw data'!AO47="sad",1,0)</f>
        <v>0</v>
      </c>
      <c r="AV47" s="1"/>
      <c r="AW47" s="1">
        <f t="shared" si="3"/>
        <v>1</v>
      </c>
      <c r="AX47" s="1">
        <f t="shared" si="4"/>
        <v>0.66666666666666663</v>
      </c>
      <c r="AY47" s="1">
        <f t="shared" si="5"/>
        <v>0.84615384615384615</v>
      </c>
      <c r="AZ47" s="1">
        <f t="shared" si="6"/>
        <v>3</v>
      </c>
      <c r="BA47" s="1">
        <f t="shared" si="7"/>
        <v>1</v>
      </c>
      <c r="BB47" s="1"/>
      <c r="BC47" s="71">
        <v>3</v>
      </c>
      <c r="BD47" s="3" t="s">
        <v>76</v>
      </c>
      <c r="BE47" s="70">
        <v>1</v>
      </c>
    </row>
    <row r="48" spans="1:57" x14ac:dyDescent="0.2">
      <c r="A48" s="1">
        <f>'raw data'!A48</f>
        <v>60</v>
      </c>
      <c r="B48" s="1" t="str">
        <f>'raw data'!B48</f>
        <v>KS-5</v>
      </c>
      <c r="C48" s="1" t="str">
        <f>'raw data'!C48</f>
        <v>Female</v>
      </c>
      <c r="D48" s="7">
        <f>'raw data'!D48</f>
        <v>41463</v>
      </c>
      <c r="E48" s="7">
        <f>'raw data'!E48</f>
        <v>43213</v>
      </c>
      <c r="F48" s="7">
        <f>'raw data'!F48</f>
        <v>43220</v>
      </c>
      <c r="G48" s="8">
        <f>'raw data'!G48</f>
        <v>7</v>
      </c>
      <c r="H48" s="1">
        <f>'raw data'!H48</f>
        <v>4.7945205480000004</v>
      </c>
      <c r="I48" s="1" t="str">
        <f>'raw data'!I48</f>
        <v>andy</v>
      </c>
      <c r="J48" s="1" t="str">
        <f>'raw data'!J48</f>
        <v>A1B2C2</v>
      </c>
      <c r="K48" s="2">
        <f t="shared" si="0"/>
        <v>0</v>
      </c>
      <c r="L48" s="2" t="str">
        <f>'raw data'!AV48</f>
        <v>table</v>
      </c>
      <c r="M48" s="3">
        <f t="shared" si="1"/>
        <v>4</v>
      </c>
      <c r="N48" s="3" t="str">
        <f>'raw data'!AW48</f>
        <v>breakfast</v>
      </c>
      <c r="O48" s="4">
        <f t="shared" si="2"/>
        <v>4</v>
      </c>
      <c r="P48" s="4" t="str">
        <f>'raw data'!AX48</f>
        <v>phone(tummy)</v>
      </c>
      <c r="Q48" s="1">
        <f>IF('raw data'!M48='raw data'!K48,1,0)</f>
        <v>0</v>
      </c>
      <c r="R48">
        <f>IF('raw data'!O48='raw data'!K48,1,IF('raw data'!O48="crayons",1,0))</f>
        <v>0</v>
      </c>
      <c r="S48" s="1">
        <f>IF('raw data'!X48='raw data'!V48,1,0)</f>
        <v>0</v>
      </c>
      <c r="T48">
        <f>IF('raw data'!Z48='raw data'!V48,1,IF('raw data'!Z48="bandaids",1,0))</f>
        <v>0</v>
      </c>
      <c r="U48" s="10">
        <f>IF('raw data'!AI48="fridge",1,0)</f>
        <v>0</v>
      </c>
      <c r="V48" s="1">
        <f>IF('raw data'!AN48&lt;&gt;"happy",0,IF('raw data'!AO48&lt;&gt;"sad", 0, 1))</f>
        <v>0</v>
      </c>
      <c r="W48" s="72" t="str">
        <f>'raw data'!R48</f>
        <v>y</v>
      </c>
      <c r="X48" s="1" t="str">
        <f>'raw data'!U48</f>
        <v>y</v>
      </c>
      <c r="Y48" s="1" t="str">
        <f>'raw data'!AC48</f>
        <v>y</v>
      </c>
      <c r="Z48" s="72" t="str">
        <f>'raw data'!AF48</f>
        <v>n</v>
      </c>
      <c r="AA48" s="72" t="str">
        <f>'raw data'!AK48</f>
        <v>y</v>
      </c>
      <c r="AB48" s="1" t="str">
        <f>'raw data'!AQ48</f>
        <v>n</v>
      </c>
      <c r="AC48" s="1" t="str">
        <f>'raw data'!Q48</f>
        <v>y</v>
      </c>
      <c r="AD48" s="1" t="str">
        <f>'raw data'!T48</f>
        <v>n</v>
      </c>
      <c r="AE48" s="1" t="str">
        <f>'raw data'!AB48</f>
        <v>y</v>
      </c>
      <c r="AF48" s="1" t="str">
        <f>'raw data'!AE48</f>
        <v>y</v>
      </c>
      <c r="AG48" s="1" t="str">
        <f>'raw data'!AJ48</f>
        <v>n</v>
      </c>
      <c r="AH48" s="1" t="str">
        <f>'raw data'!AP48</f>
        <v>y</v>
      </c>
      <c r="AI48" s="1">
        <f>IF('raw data'!AR48="y",1,0)</f>
        <v>0</v>
      </c>
      <c r="AJ48" s="1">
        <f>IF('raw data'!AD48="y",1,0)</f>
        <v>1</v>
      </c>
      <c r="AK48" s="70">
        <f>IF('raw data'!S48="n",1,0)</f>
        <v>0</v>
      </c>
      <c r="AL48" s="1">
        <f>IF('raw data'!L48="keys",1,0)</f>
        <v>1</v>
      </c>
      <c r="AM48" s="1">
        <f>IF('raw data'!N48="keys",1,0)</f>
        <v>1</v>
      </c>
      <c r="AN48" s="1">
        <f>IF('raw data'!P48="keys",1,0)</f>
        <v>1</v>
      </c>
      <c r="AO48" s="1">
        <f>IF('raw data'!W48="pencils",1,0)</f>
        <v>1</v>
      </c>
      <c r="AP48" s="1">
        <f>IF('raw data'!Y48="pencils",1,0)</f>
        <v>1</v>
      </c>
      <c r="AQ48" s="1">
        <f>IF('raw data'!AA48="pencils",1,0)</f>
        <v>1</v>
      </c>
      <c r="AR48" s="70">
        <f>IF('raw data'!AG48="fridge",1,0)</f>
        <v>1</v>
      </c>
      <c r="AS48" s="1">
        <f>IF('raw data'!AH48="cabinet",1,0)</f>
        <v>1</v>
      </c>
      <c r="AT48" s="1">
        <f>IF('raw data'!AM48='raw data'!AL48,1,0)</f>
        <v>0</v>
      </c>
      <c r="AU48" s="1">
        <f>IF('raw data'!AO48="sad",1,0)</f>
        <v>0</v>
      </c>
      <c r="AV48" s="1"/>
      <c r="AW48" s="1">
        <f t="shared" si="3"/>
        <v>0.88888888888888884</v>
      </c>
      <c r="AX48" s="1">
        <f t="shared" si="4"/>
        <v>0.33333333333333331</v>
      </c>
      <c r="AY48" s="1">
        <f t="shared" si="5"/>
        <v>0.69230769230769229</v>
      </c>
      <c r="AZ48" s="1">
        <f t="shared" si="6"/>
        <v>8</v>
      </c>
      <c r="BA48" s="1">
        <f t="shared" si="7"/>
        <v>0</v>
      </c>
      <c r="BB48" s="1"/>
      <c r="BC48" s="71">
        <v>3</v>
      </c>
      <c r="BD48" s="3" t="s">
        <v>76</v>
      </c>
      <c r="BE48" s="70">
        <v>1</v>
      </c>
    </row>
    <row r="49" spans="1:57" x14ac:dyDescent="0.2">
      <c r="A49" s="1">
        <f>'raw data'!A49</f>
        <v>62</v>
      </c>
      <c r="B49" s="1" t="str">
        <f>'raw data'!B49</f>
        <v>WC-4</v>
      </c>
      <c r="C49" s="1" t="str">
        <f>'raw data'!C49</f>
        <v>Male</v>
      </c>
      <c r="D49" s="7">
        <f>'raw data'!D49</f>
        <v>41221</v>
      </c>
      <c r="E49" s="7">
        <f>'raw data'!E49</f>
        <v>43216</v>
      </c>
      <c r="F49" s="7">
        <f>'raw data'!F49</f>
        <v>43223</v>
      </c>
      <c r="G49" s="8">
        <f>'raw data'!G49</f>
        <v>7</v>
      </c>
      <c r="H49" s="1">
        <f>'raw data'!H49</f>
        <v>5.462012320328542</v>
      </c>
      <c r="I49" s="1" t="str">
        <f>'raw data'!I49</f>
        <v>crayon</v>
      </c>
      <c r="J49" s="1" t="str">
        <f>'raw data'!J49</f>
        <v>B1C2A2</v>
      </c>
      <c r="K49" s="2">
        <f t="shared" si="0"/>
        <v>5</v>
      </c>
      <c r="L49" s="2" t="str">
        <f>'raw data'!AV49</f>
        <v>door</v>
      </c>
      <c r="M49" s="3">
        <f t="shared" si="1"/>
        <v>4</v>
      </c>
      <c r="N49" s="3" t="str">
        <f>'raw data'!AW49</f>
        <v>breakfast</v>
      </c>
      <c r="O49" s="4">
        <f t="shared" si="2"/>
        <v>2</v>
      </c>
      <c r="P49" s="4" t="str">
        <f>'raw data'!AX49</f>
        <v>email(foot)</v>
      </c>
      <c r="Q49" s="1">
        <f>IF('raw data'!M49='raw data'!K49,1,0)</f>
        <v>1</v>
      </c>
      <c r="R49">
        <f>IF('raw data'!O49='raw data'!K49,1,IF('raw data'!O49="crayons",1,0))</f>
        <v>1</v>
      </c>
      <c r="S49" s="1">
        <f>IF('raw data'!X49='raw data'!V49,1,0)</f>
        <v>1</v>
      </c>
      <c r="T49">
        <f>IF('raw data'!Z49='raw data'!V49,1,IF('raw data'!Z49="bandaids",1,0))</f>
        <v>1</v>
      </c>
      <c r="U49" s="10">
        <f>IF('raw data'!AI49="fridge",1,0)</f>
        <v>0</v>
      </c>
      <c r="V49" s="1">
        <f>IF('raw data'!AN49&lt;&gt;"happy",0,IF('raw data'!AO49&lt;&gt;"sad", 0, 1))</f>
        <v>1</v>
      </c>
      <c r="W49" s="72" t="str">
        <f>'raw data'!R49</f>
        <v>y</v>
      </c>
      <c r="X49" s="1" t="str">
        <f>'raw data'!U49</f>
        <v>y</v>
      </c>
      <c r="Y49" s="1" t="str">
        <f>'raw data'!AC49</f>
        <v>y</v>
      </c>
      <c r="Z49" s="72" t="str">
        <f>'raw data'!AF49</f>
        <v>n</v>
      </c>
      <c r="AA49" s="72" t="str">
        <f>'raw data'!AK49</f>
        <v>n</v>
      </c>
      <c r="AB49" s="1" t="str">
        <f>'raw data'!AQ49</f>
        <v>y</v>
      </c>
      <c r="AC49" s="1" t="str">
        <f>'raw data'!Q49</f>
        <v>n</v>
      </c>
      <c r="AD49" s="1" t="str">
        <f>'raw data'!T49</f>
        <v>y</v>
      </c>
      <c r="AE49" s="1" t="str">
        <f>'raw data'!AB49</f>
        <v>n</v>
      </c>
      <c r="AF49" s="1" t="str">
        <f>'raw data'!AE49</f>
        <v>y</v>
      </c>
      <c r="AG49" s="1" t="str">
        <f>'raw data'!AJ49</f>
        <v>n</v>
      </c>
      <c r="AH49" s="1" t="str">
        <f>'raw data'!AP49</f>
        <v>n</v>
      </c>
      <c r="AI49" s="1">
        <f>IF('raw data'!AR49="y",1,0)</f>
        <v>1</v>
      </c>
      <c r="AJ49" s="1">
        <f>IF('raw data'!AD49="y",1,0)</f>
        <v>1</v>
      </c>
      <c r="AK49" s="70">
        <f>IF('raw data'!S49="n",1,0)</f>
        <v>1</v>
      </c>
      <c r="AL49" s="1">
        <f>IF('raw data'!L49="keys",1,0)</f>
        <v>1</v>
      </c>
      <c r="AM49" s="1">
        <f>IF('raw data'!N49="keys",1,0)</f>
        <v>1</v>
      </c>
      <c r="AN49" s="1">
        <f>IF('raw data'!P49="keys",1,0)</f>
        <v>1</v>
      </c>
      <c r="AO49" s="1">
        <f>IF('raw data'!W49="pencils",1,0)</f>
        <v>1</v>
      </c>
      <c r="AP49" s="1">
        <f>IF('raw data'!Y49="pencils",1,0)</f>
        <v>1</v>
      </c>
      <c r="AQ49" s="1">
        <f>IF('raw data'!AA49="pencils",1,0)</f>
        <v>1</v>
      </c>
      <c r="AR49" s="70">
        <f>IF('raw data'!AG49="fridge",1,0)</f>
        <v>1</v>
      </c>
      <c r="AS49" s="1">
        <f>IF('raw data'!AH49="cabinet",1,0)</f>
        <v>0</v>
      </c>
      <c r="AT49" s="1">
        <f>IF('raw data'!AM49='raw data'!AL49,1,0)</f>
        <v>0</v>
      </c>
      <c r="AU49" s="1">
        <f>IF('raw data'!AO49="sad",1,0)</f>
        <v>1</v>
      </c>
      <c r="AV49" s="1"/>
      <c r="AW49" s="1">
        <f t="shared" si="3"/>
        <v>0.77777777777777779</v>
      </c>
      <c r="AX49" s="1">
        <f t="shared" si="4"/>
        <v>1</v>
      </c>
      <c r="AY49" s="1">
        <f t="shared" si="5"/>
        <v>0.84615384615384615</v>
      </c>
      <c r="AZ49" s="1">
        <f t="shared" si="6"/>
        <v>6</v>
      </c>
      <c r="BA49" s="1">
        <f t="shared" si="7"/>
        <v>1</v>
      </c>
      <c r="BB49" s="1"/>
      <c r="BC49" s="71">
        <v>3</v>
      </c>
      <c r="BD49" s="3" t="s">
        <v>76</v>
      </c>
      <c r="BE49" s="70">
        <v>1</v>
      </c>
    </row>
    <row r="50" spans="1:57" x14ac:dyDescent="0.2">
      <c r="A50" s="1">
        <f>'raw data'!A50</f>
        <v>66</v>
      </c>
      <c r="B50" s="1" t="str">
        <f>'raw data'!B50</f>
        <v>OLF-2</v>
      </c>
      <c r="C50" s="1" t="str">
        <f>'raw data'!C50</f>
        <v>female</v>
      </c>
      <c r="D50" s="7">
        <f>'raw data'!D50</f>
        <v>41428</v>
      </c>
      <c r="E50" s="7">
        <f>'raw data'!E50</f>
        <v>43224</v>
      </c>
      <c r="F50" s="7">
        <f>'raw data'!F50</f>
        <v>43230</v>
      </c>
      <c r="G50" s="8">
        <f>'raw data'!G50</f>
        <v>6</v>
      </c>
      <c r="H50" s="1">
        <f>'raw data'!H50</f>
        <v>4.92</v>
      </c>
      <c r="I50" s="1" t="str">
        <f>'raw data'!I50</f>
        <v>crayon</v>
      </c>
      <c r="J50" s="1" t="str">
        <f>'raw data'!J50</f>
        <v>A2B2C1</v>
      </c>
      <c r="K50" s="2">
        <f t="shared" si="0"/>
        <v>1</v>
      </c>
      <c r="L50" s="2" t="str">
        <f>'raw data'!AV50</f>
        <v>door</v>
      </c>
      <c r="M50" s="3">
        <f t="shared" si="1"/>
        <v>6</v>
      </c>
      <c r="N50" s="3" t="str">
        <f>'raw data'!AW50</f>
        <v>breakfast</v>
      </c>
      <c r="O50" s="4">
        <f t="shared" si="2"/>
        <v>6</v>
      </c>
      <c r="P50" s="4" t="str">
        <f>'raw data'!AX50</f>
        <v>phone(tummy)</v>
      </c>
      <c r="Q50" s="1">
        <f>IF('raw data'!M50='raw data'!K50,1,0)</f>
        <v>0</v>
      </c>
      <c r="R50">
        <f>IF('raw data'!O50='raw data'!K50,1,IF('raw data'!O50="crayons",1,0))</f>
        <v>0</v>
      </c>
      <c r="S50" s="1">
        <f>IF('raw data'!X50='raw data'!V50,1,0)</f>
        <v>0</v>
      </c>
      <c r="T50">
        <f>IF('raw data'!Z50='raw data'!V50,1,IF('raw data'!Z50="bandaids",1,0))</f>
        <v>0</v>
      </c>
      <c r="U50" s="10">
        <f>IF('raw data'!AI50="fridge",1,0)</f>
        <v>0</v>
      </c>
      <c r="V50" s="1">
        <f>IF('raw data'!AN50&lt;&gt;"happy",0,IF('raw data'!AO50&lt;&gt;"sad", 0, 1))</f>
        <v>1</v>
      </c>
      <c r="W50" s="72" t="str">
        <f>'raw data'!R50</f>
        <v>y</v>
      </c>
      <c r="X50" s="1" t="str">
        <f>'raw data'!U50</f>
        <v>y</v>
      </c>
      <c r="Y50" s="1" t="str">
        <f>'raw data'!AC50</f>
        <v>y</v>
      </c>
      <c r="Z50" s="72" t="str">
        <f>'raw data'!AF50</f>
        <v>y</v>
      </c>
      <c r="AA50" s="72" t="str">
        <f>'raw data'!AK50</f>
        <v>y</v>
      </c>
      <c r="AB50" s="1" t="str">
        <f>'raw data'!AQ50</f>
        <v>y</v>
      </c>
      <c r="AC50" s="1" t="str">
        <f>'raw data'!Q50</f>
        <v>y</v>
      </c>
      <c r="AD50" s="1" t="str">
        <f>'raw data'!T50</f>
        <v>y</v>
      </c>
      <c r="AE50" s="1" t="str">
        <f>'raw data'!AB50</f>
        <v>y</v>
      </c>
      <c r="AF50" s="1" t="str">
        <f>'raw data'!AE50</f>
        <v>y</v>
      </c>
      <c r="AG50" s="1" t="str">
        <f>'raw data'!AJ50</f>
        <v>y</v>
      </c>
      <c r="AH50" s="1" t="str">
        <f>'raw data'!AP50</f>
        <v>y</v>
      </c>
      <c r="AI50" s="1">
        <f>IF('raw data'!AR50="y",1,0)</f>
        <v>1</v>
      </c>
      <c r="AJ50" s="1">
        <f>IF('raw data'!AD50="y",1,0)</f>
        <v>1</v>
      </c>
      <c r="AK50" s="70">
        <f>IF('raw data'!S50="n",1,0)</f>
        <v>0</v>
      </c>
      <c r="AL50" s="1">
        <f>IF('raw data'!L50="keys",1,0)</f>
        <v>0</v>
      </c>
      <c r="AM50" s="1">
        <f>IF('raw data'!N50="keys",1,0)</f>
        <v>0</v>
      </c>
      <c r="AN50" s="1">
        <f>IF('raw data'!P50="keys",1,0)</f>
        <v>0</v>
      </c>
      <c r="AO50" s="1">
        <f>IF('raw data'!W50="pencils",1,0)</f>
        <v>1</v>
      </c>
      <c r="AP50" s="1">
        <f>IF('raw data'!Y50="pencils",1,0)</f>
        <v>1</v>
      </c>
      <c r="AQ50" s="1">
        <f>IF('raw data'!AA50="pencils",1,0)</f>
        <v>1</v>
      </c>
      <c r="AR50" s="70">
        <f>IF('raw data'!AG50="fridge",1,0)</f>
        <v>1</v>
      </c>
      <c r="AS50" s="1">
        <f>IF('raw data'!AH50="cabinet",1,0)</f>
        <v>1</v>
      </c>
      <c r="AT50" s="1">
        <f>IF('raw data'!AM50='raw data'!AL50,1,0)</f>
        <v>0</v>
      </c>
      <c r="AU50" s="1">
        <f>IF('raw data'!AO50="sad",1,0)</f>
        <v>1</v>
      </c>
      <c r="AV50" s="1"/>
      <c r="AW50" s="1">
        <f t="shared" si="3"/>
        <v>0.55555555555555558</v>
      </c>
      <c r="AX50" s="1">
        <f t="shared" si="4"/>
        <v>0.66666666666666663</v>
      </c>
      <c r="AY50" s="1">
        <f t="shared" si="5"/>
        <v>0.61538461538461542</v>
      </c>
      <c r="AZ50" s="1">
        <f t="shared" si="6"/>
        <v>12</v>
      </c>
      <c r="BA50" s="1">
        <f t="shared" si="7"/>
        <v>0</v>
      </c>
      <c r="BB50" s="1"/>
      <c r="BC50" s="71">
        <v>3</v>
      </c>
      <c r="BD50" s="3" t="s">
        <v>76</v>
      </c>
      <c r="BE50" s="70">
        <v>1</v>
      </c>
    </row>
    <row r="51" spans="1:57" x14ac:dyDescent="0.2">
      <c r="A51" s="1">
        <f>'raw data'!A51</f>
        <v>67</v>
      </c>
      <c r="B51" s="1" t="str">
        <f>'raw data'!B51</f>
        <v>OLF-3</v>
      </c>
      <c r="C51" s="1" t="str">
        <f>'raw data'!C51</f>
        <v>Female</v>
      </c>
      <c r="D51" s="7">
        <f>'raw data'!D51</f>
        <v>41393</v>
      </c>
      <c r="E51" s="7">
        <f>'raw data'!E51</f>
        <v>43224</v>
      </c>
      <c r="F51" s="7">
        <f>'raw data'!F51</f>
        <v>43230</v>
      </c>
      <c r="G51" s="8">
        <f>'raw data'!G51</f>
        <v>6</v>
      </c>
      <c r="H51" s="1">
        <f>'raw data'!H51</f>
        <v>5.0199999999999996</v>
      </c>
      <c r="I51" s="1" t="str">
        <f>'raw data'!I51</f>
        <v>crayon</v>
      </c>
      <c r="J51" s="1" t="str">
        <f>'raw data'!J51</f>
        <v>B1C2A2</v>
      </c>
      <c r="K51" s="2">
        <f t="shared" si="0"/>
        <v>2</v>
      </c>
      <c r="L51" s="2" t="str">
        <f>'raw data'!AV51</f>
        <v>door</v>
      </c>
      <c r="M51" s="3">
        <f t="shared" si="1"/>
        <v>6</v>
      </c>
      <c r="N51" s="3" t="str">
        <f>'raw data'!AW51</f>
        <v>breakfast</v>
      </c>
      <c r="O51" s="4">
        <f t="shared" si="2"/>
        <v>4</v>
      </c>
      <c r="P51" s="4" t="str">
        <f>'raw data'!AX51</f>
        <v>email(foot)</v>
      </c>
      <c r="Q51" s="1">
        <f>IF('raw data'!M51='raw data'!K51,1,0)</f>
        <v>0</v>
      </c>
      <c r="R51">
        <f>IF('raw data'!O51='raw data'!K51,1,IF('raw data'!O51="crayons",1,0))</f>
        <v>0</v>
      </c>
      <c r="S51" s="1">
        <f>IF('raw data'!X51='raw data'!V51,1,0)</f>
        <v>1</v>
      </c>
      <c r="T51">
        <f>IF('raw data'!Z51='raw data'!V51,1,IF('raw data'!Z51="bandaids",1,0))</f>
        <v>0</v>
      </c>
      <c r="U51" s="10">
        <f>IF('raw data'!AI51="fridge",1,0)</f>
        <v>1</v>
      </c>
      <c r="V51" s="1">
        <f>IF('raw data'!AN51&lt;&gt;"happy",0,IF('raw data'!AO51&lt;&gt;"sad", 0, 1))</f>
        <v>0</v>
      </c>
      <c r="W51" s="72" t="str">
        <f>'raw data'!R51</f>
        <v>y</v>
      </c>
      <c r="X51" s="1" t="str">
        <f>'raw data'!U51</f>
        <v>y</v>
      </c>
      <c r="Y51" s="1" t="str">
        <f>'raw data'!AC51</f>
        <v>y</v>
      </c>
      <c r="Z51" s="72" t="str">
        <f>'raw data'!AF51</f>
        <v>y</v>
      </c>
      <c r="AA51" s="72" t="str">
        <f>'raw data'!AK51</f>
        <v>y</v>
      </c>
      <c r="AB51" s="1" t="str">
        <f>'raw data'!AQ51</f>
        <v>y</v>
      </c>
      <c r="AC51" s="1" t="str">
        <f>'raw data'!Q51</f>
        <v>y</v>
      </c>
      <c r="AD51" s="1" t="str">
        <f>'raw data'!T51</f>
        <v>n</v>
      </c>
      <c r="AE51" s="1" t="str">
        <f>'raw data'!AB51</f>
        <v>n</v>
      </c>
      <c r="AF51" s="1" t="str">
        <f>'raw data'!AE51</f>
        <v>y</v>
      </c>
      <c r="AG51" s="1" t="str">
        <f>'raw data'!AJ51</f>
        <v>y</v>
      </c>
      <c r="AH51" s="1" t="str">
        <f>'raw data'!AP51</f>
        <v>y</v>
      </c>
      <c r="AI51" s="1">
        <f>IF('raw data'!AR51="y",1,0)</f>
        <v>1</v>
      </c>
      <c r="AJ51" s="1">
        <f>IF('raw data'!AD51="y",1,0)</f>
        <v>1</v>
      </c>
      <c r="AK51" s="70">
        <f>IF('raw data'!S51="n",1,0)</f>
        <v>1</v>
      </c>
      <c r="AL51" s="1">
        <f>IF('raw data'!L51="keys",1,0)</f>
        <v>0</v>
      </c>
      <c r="AM51" s="1">
        <f>IF('raw data'!N51="keys",1,0)</f>
        <v>0</v>
      </c>
      <c r="AN51" s="1">
        <f>IF('raw data'!P51="keys",1,0)</f>
        <v>0</v>
      </c>
      <c r="AO51" s="1">
        <f>IF('raw data'!W51="pencils",1,0)</f>
        <v>1</v>
      </c>
      <c r="AP51" s="1">
        <f>IF('raw data'!Y51="pencils",1,0)</f>
        <v>1</v>
      </c>
      <c r="AQ51" s="1">
        <f>IF('raw data'!AA51="pencils",1,0)</f>
        <v>1</v>
      </c>
      <c r="AR51" s="70">
        <f>IF('raw data'!AG51="fridge",1,0)</f>
        <v>1</v>
      </c>
      <c r="AS51" s="1">
        <f>IF('raw data'!AH51="cabinet",1,0)</f>
        <v>0</v>
      </c>
      <c r="AT51" s="1">
        <f>IF('raw data'!AM51='raw data'!AL51,1,0)</f>
        <v>1</v>
      </c>
      <c r="AU51" s="1">
        <f>IF('raw data'!AO51="sad",1,0)</f>
        <v>1</v>
      </c>
      <c r="AV51" s="1"/>
      <c r="AW51" s="1">
        <f t="shared" si="3"/>
        <v>0.55555555555555558</v>
      </c>
      <c r="AX51" s="1">
        <f t="shared" si="4"/>
        <v>1</v>
      </c>
      <c r="AY51" s="1">
        <f t="shared" si="5"/>
        <v>0.69230769230769229</v>
      </c>
      <c r="AZ51" s="1">
        <f t="shared" si="6"/>
        <v>10</v>
      </c>
      <c r="BA51" s="1">
        <f t="shared" si="7"/>
        <v>1</v>
      </c>
      <c r="BB51" s="1"/>
      <c r="BC51" s="71">
        <v>3</v>
      </c>
      <c r="BD51" s="3" t="s">
        <v>76</v>
      </c>
      <c r="BE51" s="70">
        <v>1</v>
      </c>
    </row>
    <row r="52" spans="1:57" x14ac:dyDescent="0.2">
      <c r="A52" s="1">
        <f>'raw data'!A52</f>
        <v>68</v>
      </c>
      <c r="B52" s="1" t="str">
        <f>'raw data'!B52</f>
        <v>OLF-1</v>
      </c>
      <c r="C52" s="1" t="str">
        <f>'raw data'!C52</f>
        <v>male</v>
      </c>
      <c r="D52" s="7">
        <f>'raw data'!D52</f>
        <v>41471</v>
      </c>
      <c r="E52" s="7">
        <f>'raw data'!E52</f>
        <v>43224</v>
      </c>
      <c r="F52" s="7">
        <f>'raw data'!F52</f>
        <v>43230</v>
      </c>
      <c r="G52" s="8">
        <f>'raw data'!G52</f>
        <v>6</v>
      </c>
      <c r="H52" s="1">
        <f>'raw data'!H52</f>
        <v>4.8</v>
      </c>
      <c r="I52" s="1" t="str">
        <f>'raw data'!I52</f>
        <v>crayon</v>
      </c>
      <c r="J52" s="1" t="str">
        <f>'raw data'!J52</f>
        <v>C2A2B2</v>
      </c>
      <c r="K52" s="2">
        <f t="shared" si="0"/>
        <v>0</v>
      </c>
      <c r="L52" s="2" t="str">
        <f>'raw data'!AV52</f>
        <v>door</v>
      </c>
      <c r="M52" s="3">
        <f t="shared" si="1"/>
        <v>3</v>
      </c>
      <c r="N52" s="3" t="str">
        <f>'raw data'!AW52</f>
        <v>temp</v>
      </c>
      <c r="O52" s="4">
        <f t="shared" si="2"/>
        <v>4</v>
      </c>
      <c r="P52" s="4" t="str">
        <f>'raw data'!AX52</f>
        <v>email(foot)</v>
      </c>
      <c r="Q52" s="1">
        <f>IF('raw data'!M52='raw data'!K52,1,0)</f>
        <v>0</v>
      </c>
      <c r="R52">
        <f>IF('raw data'!O52='raw data'!K52,1,IF('raw data'!O52="crayons",1,0))</f>
        <v>0</v>
      </c>
      <c r="S52" s="1">
        <f>IF('raw data'!X52='raw data'!V52,1,0)</f>
        <v>0</v>
      </c>
      <c r="T52">
        <f>IF('raw data'!Z52='raw data'!V52,1,IF('raw data'!Z52="bandaids",1,0))</f>
        <v>0</v>
      </c>
      <c r="U52" s="10">
        <f>IF('raw data'!AI52="fridge",1,0)</f>
        <v>0</v>
      </c>
      <c r="V52" s="1">
        <f>IF('raw data'!AN52&lt;&gt;"happy",0,IF('raw data'!AO52&lt;&gt;"sad", 0, 1))</f>
        <v>0</v>
      </c>
      <c r="W52" s="72" t="str">
        <f>'raw data'!R52</f>
        <v>y</v>
      </c>
      <c r="X52" s="1" t="str">
        <f>'raw data'!U52</f>
        <v>n</v>
      </c>
      <c r="Y52" s="1" t="str">
        <f>'raw data'!AC52</f>
        <v>n</v>
      </c>
      <c r="Z52" s="72" t="str">
        <f>'raw data'!AF52</f>
        <v>n</v>
      </c>
      <c r="AA52" s="72" t="str">
        <f>'raw data'!AK52</f>
        <v>y</v>
      </c>
      <c r="AB52" s="1" t="str">
        <f>'raw data'!AQ52</f>
        <v>y</v>
      </c>
      <c r="AC52" s="1" t="str">
        <f>'raw data'!Q52</f>
        <v>y</v>
      </c>
      <c r="AD52" s="1" t="str">
        <f>'raw data'!T52</f>
        <v>y</v>
      </c>
      <c r="AE52" s="1" t="str">
        <f>'raw data'!AB52</f>
        <v>y</v>
      </c>
      <c r="AF52" s="1" t="str">
        <f>'raw data'!AE52</f>
        <v>y</v>
      </c>
      <c r="AG52" s="1" t="str">
        <f>'raw data'!AJ52</f>
        <v>n</v>
      </c>
      <c r="AH52" s="1" t="str">
        <f>'raw data'!AP52</f>
        <v>n</v>
      </c>
      <c r="AI52" s="1">
        <f>IF('raw data'!AR52="y",1,0)</f>
        <v>1</v>
      </c>
      <c r="AJ52" s="1">
        <f>IF('raw data'!AD52="y",1,0)</f>
        <v>1</v>
      </c>
      <c r="AK52" s="70">
        <f>IF('raw data'!S52="n",1,0)</f>
        <v>1</v>
      </c>
      <c r="AL52" s="1">
        <f>IF('raw data'!L52="keys",1,0)</f>
        <v>0</v>
      </c>
      <c r="AM52" s="1">
        <f>IF('raw data'!N52="keys",1,0)</f>
        <v>0</v>
      </c>
      <c r="AN52" s="1">
        <f>IF('raw data'!P52="keys",1,0)</f>
        <v>0</v>
      </c>
      <c r="AO52" s="1">
        <f>IF('raw data'!W52="pencils",1,0)</f>
        <v>1</v>
      </c>
      <c r="AP52" s="1">
        <f>IF('raw data'!Y52="pencils",1,0)</f>
        <v>1</v>
      </c>
      <c r="AQ52" s="1">
        <f>IF('raw data'!AA52="pencils",1,0)</f>
        <v>1</v>
      </c>
      <c r="AR52" s="70">
        <f>IF('raw data'!AG52="fridge",1,0)</f>
        <v>1</v>
      </c>
      <c r="AS52" s="1">
        <f>IF('raw data'!AH52="cabinet",1,0)</f>
        <v>0</v>
      </c>
      <c r="AT52" s="1">
        <f>IF('raw data'!AM52='raw data'!AL52,1,0)</f>
        <v>0</v>
      </c>
      <c r="AU52" s="1">
        <f>IF('raw data'!AO52="sad",1,0)</f>
        <v>1</v>
      </c>
      <c r="AV52" s="1"/>
      <c r="AW52" s="1">
        <f t="shared" si="3"/>
        <v>0.44444444444444442</v>
      </c>
      <c r="AX52" s="1">
        <f t="shared" si="4"/>
        <v>1</v>
      </c>
      <c r="AY52" s="1">
        <f t="shared" si="5"/>
        <v>0.61538461538461542</v>
      </c>
      <c r="AZ52" s="1">
        <f t="shared" si="6"/>
        <v>7</v>
      </c>
      <c r="BA52" s="1">
        <f t="shared" si="7"/>
        <v>1</v>
      </c>
      <c r="BB52" s="1"/>
      <c r="BC52" s="71">
        <v>3</v>
      </c>
      <c r="BD52" s="3" t="s">
        <v>76</v>
      </c>
      <c r="BE52" s="70">
        <v>1</v>
      </c>
    </row>
    <row r="53" spans="1:57" x14ac:dyDescent="0.2">
      <c r="A53" s="1">
        <f>'raw data'!A53</f>
        <v>69</v>
      </c>
      <c r="B53" s="1" t="str">
        <f>'raw data'!B53</f>
        <v>GD-8</v>
      </c>
      <c r="C53" s="1" t="str">
        <f>'raw data'!C53</f>
        <v>male</v>
      </c>
      <c r="D53" s="7">
        <f>'raw data'!D53</f>
        <v>41178</v>
      </c>
      <c r="E53" s="7">
        <f>'raw data'!E53</f>
        <v>43228</v>
      </c>
      <c r="F53" s="7">
        <f>'raw data'!F53</f>
        <v>43234</v>
      </c>
      <c r="G53" s="8">
        <f>'raw data'!G53</f>
        <v>6</v>
      </c>
      <c r="H53" s="1">
        <f>'raw data'!H53</f>
        <v>5.62</v>
      </c>
      <c r="I53" s="1" t="str">
        <f>'raw data'!I53</f>
        <v>andy</v>
      </c>
      <c r="J53" s="1" t="str">
        <f>'raw data'!J53</f>
        <v>B1C1A1</v>
      </c>
      <c r="K53" s="2">
        <f t="shared" si="0"/>
        <v>6</v>
      </c>
      <c r="L53" s="2" t="str">
        <f>'raw data'!AV53</f>
        <v>door</v>
      </c>
      <c r="M53" s="3">
        <f t="shared" si="1"/>
        <v>6</v>
      </c>
      <c r="N53" s="3" t="str">
        <f>'raw data'!AW53</f>
        <v>temp</v>
      </c>
      <c r="O53" s="4">
        <f t="shared" si="2"/>
        <v>2</v>
      </c>
      <c r="P53" s="4" t="str">
        <f>'raw data'!AX53</f>
        <v>email(foot)</v>
      </c>
      <c r="Q53" s="1">
        <f>IF('raw data'!M53='raw data'!K53,1,0)</f>
        <v>1</v>
      </c>
      <c r="R53">
        <f>IF('raw data'!O53='raw data'!K53,1,IF('raw data'!O53="crayons",1,0))</f>
        <v>1</v>
      </c>
      <c r="S53" s="1">
        <f>IF('raw data'!X53='raw data'!V53,1,0)</f>
        <v>1</v>
      </c>
      <c r="T53">
        <f>IF('raw data'!Z53='raw data'!V53,1,IF('raw data'!Z53="bandaids",1,0))</f>
        <v>1</v>
      </c>
      <c r="U53" s="10">
        <f>IF('raw data'!AI53="fridge",1,0)</f>
        <v>1</v>
      </c>
      <c r="V53" s="1">
        <f>IF('raw data'!AN53&lt;&gt;"happy",0,IF('raw data'!AO53&lt;&gt;"sad", 0, 1))</f>
        <v>1</v>
      </c>
      <c r="W53" s="72" t="str">
        <f>'raw data'!R53</f>
        <v>y</v>
      </c>
      <c r="X53" s="1" t="str">
        <f>'raw data'!U53</f>
        <v>y</v>
      </c>
      <c r="Y53" s="1" t="str">
        <f>'raw data'!AC53</f>
        <v>y</v>
      </c>
      <c r="Z53" s="72" t="str">
        <f>'raw data'!AF53</f>
        <v>y</v>
      </c>
      <c r="AA53" s="72" t="str">
        <f>'raw data'!AK53</f>
        <v>y</v>
      </c>
      <c r="AB53" s="1" t="str">
        <f>'raw data'!AQ53</f>
        <v>y</v>
      </c>
      <c r="AC53" s="1" t="str">
        <f>'raw data'!Q53</f>
        <v>n</v>
      </c>
      <c r="AD53" s="1" t="str">
        <f>'raw data'!T53</f>
        <v>y</v>
      </c>
      <c r="AE53" s="1" t="str">
        <f>'raw data'!AB53</f>
        <v>n</v>
      </c>
      <c r="AF53" s="1" t="str">
        <f>'raw data'!AE53</f>
        <v>n</v>
      </c>
      <c r="AG53" s="1" t="str">
        <f>'raw data'!AJ53</f>
        <v>y</v>
      </c>
      <c r="AH53" s="1" t="str">
        <f>'raw data'!AP53</f>
        <v>n</v>
      </c>
      <c r="AI53" s="1">
        <f>IF('raw data'!AR53="y",1,0)</f>
        <v>1</v>
      </c>
      <c r="AJ53" s="1">
        <f>IF('raw data'!AD53="y",1,0)</f>
        <v>0</v>
      </c>
      <c r="AK53" s="70">
        <f>IF('raw data'!S53="n",1,0)</f>
        <v>1</v>
      </c>
      <c r="AL53" s="1">
        <f>IF('raw data'!L53="keys",1,0)</f>
        <v>1</v>
      </c>
      <c r="AM53" s="1">
        <f>IF('raw data'!N53="keys",1,0)</f>
        <v>1</v>
      </c>
      <c r="AN53" s="1">
        <f>IF('raw data'!P53="keys",1,0)</f>
        <v>1</v>
      </c>
      <c r="AO53" s="1">
        <f>IF('raw data'!W53="pencils",1,0)</f>
        <v>1</v>
      </c>
      <c r="AP53" s="1">
        <f>IF('raw data'!Y53="pencils",1,0)</f>
        <v>1</v>
      </c>
      <c r="AQ53" s="1">
        <f>IF('raw data'!AA53="pencils",1,0)</f>
        <v>1</v>
      </c>
      <c r="AR53" s="70">
        <f>IF('raw data'!AG53="fridge",1,0)</f>
        <v>1</v>
      </c>
      <c r="AS53" s="1">
        <f>IF('raw data'!AH53="cabinet",1,0)</f>
        <v>1</v>
      </c>
      <c r="AT53" s="1">
        <f>IF('raw data'!AM53='raw data'!AL53,1,0)</f>
        <v>1</v>
      </c>
      <c r="AU53" s="1">
        <f>IF('raw data'!AO53="sad",1,0)</f>
        <v>1</v>
      </c>
      <c r="AV53" s="1"/>
      <c r="AW53" s="1">
        <f t="shared" si="3"/>
        <v>1</v>
      </c>
      <c r="AX53" s="1">
        <f t="shared" si="4"/>
        <v>0.66666666666666663</v>
      </c>
      <c r="AY53" s="1">
        <f t="shared" si="5"/>
        <v>0.92307692307692313</v>
      </c>
      <c r="AZ53" s="1">
        <f t="shared" si="6"/>
        <v>8</v>
      </c>
      <c r="BA53" s="1">
        <f t="shared" si="7"/>
        <v>1</v>
      </c>
      <c r="BB53" s="1"/>
      <c r="BC53" s="71">
        <v>3</v>
      </c>
      <c r="BD53" s="3" t="s">
        <v>76</v>
      </c>
      <c r="BE53" s="70">
        <v>1</v>
      </c>
    </row>
    <row r="54" spans="1:57" x14ac:dyDescent="0.2">
      <c r="A54" s="1">
        <f>'raw data'!A54</f>
        <v>70</v>
      </c>
      <c r="B54" s="1" t="str">
        <f>'raw data'!B54</f>
        <v>GD-14</v>
      </c>
      <c r="C54" s="1" t="str">
        <f>'raw data'!C54</f>
        <v>male</v>
      </c>
      <c r="D54" s="7">
        <f>'raw data'!D54</f>
        <v>41250</v>
      </c>
      <c r="E54" s="7">
        <f>'raw data'!E54</f>
        <v>43228</v>
      </c>
      <c r="F54" s="7">
        <f>'raw data'!F54</f>
        <v>43234</v>
      </c>
      <c r="G54" s="8">
        <f>'raw data'!G54</f>
        <v>6</v>
      </c>
      <c r="H54" s="1">
        <f>'raw data'!H54</f>
        <v>5.42</v>
      </c>
      <c r="I54" s="1" t="str">
        <f>'raw data'!I54</f>
        <v>andy</v>
      </c>
      <c r="J54" s="1" t="str">
        <f>'raw data'!J54</f>
        <v>A1B1C2</v>
      </c>
      <c r="K54" s="2">
        <f t="shared" si="0"/>
        <v>6</v>
      </c>
      <c r="L54" s="2" t="str">
        <f>'raw data'!AV54</f>
        <v>door</v>
      </c>
      <c r="M54" s="3">
        <f t="shared" si="1"/>
        <v>6</v>
      </c>
      <c r="N54" s="3" t="str">
        <f>'raw data'!AW54</f>
        <v>breakfast</v>
      </c>
      <c r="O54" s="4">
        <f t="shared" si="2"/>
        <v>6</v>
      </c>
      <c r="P54" s="4" t="str">
        <f>'raw data'!AX54</f>
        <v>phone(tummy)</v>
      </c>
      <c r="Q54" s="1">
        <f>IF('raw data'!M54='raw data'!K54,1,0)</f>
        <v>1</v>
      </c>
      <c r="R54">
        <f>IF('raw data'!O54='raw data'!K54,1,IF('raw data'!O54="crayons",1,0))</f>
        <v>1</v>
      </c>
      <c r="S54" s="1">
        <f>IF('raw data'!X54='raw data'!V54,1,0)</f>
        <v>1</v>
      </c>
      <c r="T54">
        <f>IF('raw data'!Z54='raw data'!V54,1,IF('raw data'!Z54="bandaids",1,0))</f>
        <v>1</v>
      </c>
      <c r="U54" s="10">
        <f>IF('raw data'!AI54="fridge",1,0)</f>
        <v>1</v>
      </c>
      <c r="V54" s="1">
        <f>IF('raw data'!AN54&lt;&gt;"happy",0,IF('raw data'!AO54&lt;&gt;"sad", 0, 1))</f>
        <v>1</v>
      </c>
      <c r="W54" s="72" t="str">
        <f>'raw data'!R54</f>
        <v>y</v>
      </c>
      <c r="X54" s="1" t="str">
        <f>'raw data'!U54</f>
        <v>y</v>
      </c>
      <c r="Y54" s="1" t="str">
        <f>'raw data'!AC54</f>
        <v>y</v>
      </c>
      <c r="Z54" s="72" t="str">
        <f>'raw data'!AF54</f>
        <v>y</v>
      </c>
      <c r="AA54" s="72" t="str">
        <f>'raw data'!AK54</f>
        <v>y</v>
      </c>
      <c r="AB54" s="1" t="str">
        <f>'raw data'!AQ54</f>
        <v>y</v>
      </c>
      <c r="AC54" s="1" t="str">
        <f>'raw data'!Q54</f>
        <v>y</v>
      </c>
      <c r="AD54" s="1" t="str">
        <f>'raw data'!T54</f>
        <v>y</v>
      </c>
      <c r="AE54" s="1" t="str">
        <f>'raw data'!AB54</f>
        <v>y</v>
      </c>
      <c r="AF54" s="1" t="str">
        <f>'raw data'!AE54</f>
        <v>y</v>
      </c>
      <c r="AG54" s="1" t="str">
        <f>'raw data'!AJ54</f>
        <v>y</v>
      </c>
      <c r="AH54" s="1" t="str">
        <f>'raw data'!AP54</f>
        <v>y</v>
      </c>
      <c r="AI54" s="1">
        <f>IF('raw data'!AR54="y",1,0)</f>
        <v>1</v>
      </c>
      <c r="AJ54" s="1">
        <f>IF('raw data'!AD54="y",1,0)</f>
        <v>1</v>
      </c>
      <c r="AK54" s="70">
        <f>IF('raw data'!S54="n",1,0)</f>
        <v>1</v>
      </c>
      <c r="AL54" s="1">
        <f>IF('raw data'!L54="keys",1,0)</f>
        <v>0</v>
      </c>
      <c r="AM54" s="1">
        <f>IF('raw data'!N54="keys",1,0)</f>
        <v>0</v>
      </c>
      <c r="AN54" s="1">
        <f>IF('raw data'!P54="keys",1,0)</f>
        <v>0</v>
      </c>
      <c r="AO54" s="1">
        <f>IF('raw data'!W54="pencils",1,0)</f>
        <v>1</v>
      </c>
      <c r="AP54" s="1">
        <f>IF('raw data'!Y54="pencils",1,0)</f>
        <v>1</v>
      </c>
      <c r="AQ54" s="1">
        <f>IF('raw data'!AA54="pencils",1,0)</f>
        <v>1</v>
      </c>
      <c r="AR54" s="70">
        <f>IF('raw data'!AG54="fridge",1,0)</f>
        <v>1</v>
      </c>
      <c r="AS54" s="1">
        <f>IF('raw data'!AH54="cabinet",1,0)</f>
        <v>1</v>
      </c>
      <c r="AT54" s="1">
        <f>IF('raw data'!AM54='raw data'!AL54,1,0)</f>
        <v>1</v>
      </c>
      <c r="AU54" s="1">
        <f>IF('raw data'!AO54="sad",1,0)</f>
        <v>1</v>
      </c>
      <c r="AV54" s="1"/>
      <c r="AW54" s="1">
        <f t="shared" si="3"/>
        <v>0.66666666666666663</v>
      </c>
      <c r="AX54" s="1">
        <f t="shared" si="4"/>
        <v>1</v>
      </c>
      <c r="AY54" s="1">
        <f t="shared" si="5"/>
        <v>0.76923076923076927</v>
      </c>
      <c r="AZ54" s="1">
        <f t="shared" si="6"/>
        <v>12</v>
      </c>
      <c r="BA54" s="1">
        <f t="shared" si="7"/>
        <v>1</v>
      </c>
      <c r="BB54" s="1"/>
      <c r="BC54" s="71">
        <v>3</v>
      </c>
      <c r="BD54" s="3" t="s">
        <v>76</v>
      </c>
      <c r="BE54" s="70">
        <v>1</v>
      </c>
    </row>
    <row r="55" spans="1:57" x14ac:dyDescent="0.2">
      <c r="A55" s="1">
        <f>'raw data'!A55</f>
        <v>71</v>
      </c>
      <c r="B55" s="1" t="str">
        <f>'raw data'!B55</f>
        <v>GD-9</v>
      </c>
      <c r="C55" s="1" t="str">
        <f>'raw data'!C55</f>
        <v>Male</v>
      </c>
      <c r="D55" s="7">
        <f>'raw data'!D55</f>
        <v>41256</v>
      </c>
      <c r="E55" s="7">
        <f>'raw data'!E55</f>
        <v>43228</v>
      </c>
      <c r="F55" s="7">
        <f>'raw data'!F55</f>
        <v>43234</v>
      </c>
      <c r="G55" s="8">
        <f>'raw data'!G55</f>
        <v>6</v>
      </c>
      <c r="H55" s="1">
        <f>'raw data'!H55</f>
        <v>5.4</v>
      </c>
      <c r="I55" s="1" t="str">
        <f>'raw data'!I55</f>
        <v>andy</v>
      </c>
      <c r="J55" s="1" t="str">
        <f>'raw data'!J55</f>
        <v>C1A1B2</v>
      </c>
      <c r="K55" s="2">
        <f t="shared" si="0"/>
        <v>5</v>
      </c>
      <c r="L55" s="2" t="str">
        <f>'raw data'!AV55</f>
        <v>table</v>
      </c>
      <c r="M55" s="3">
        <f t="shared" si="1"/>
        <v>3</v>
      </c>
      <c r="N55" s="3" t="str">
        <f>'raw data'!AW55</f>
        <v>temp</v>
      </c>
      <c r="O55" s="4">
        <f t="shared" si="2"/>
        <v>4</v>
      </c>
      <c r="P55" s="4" t="str">
        <f>'raw data'!AX55</f>
        <v>email(foot)</v>
      </c>
      <c r="Q55" s="1">
        <f>IF('raw data'!M55='raw data'!K55,1,0)</f>
        <v>1</v>
      </c>
      <c r="R55">
        <f>IF('raw data'!O55='raw data'!K55,1,IF('raw data'!O55="crayons",1,0))</f>
        <v>1</v>
      </c>
      <c r="S55" s="1">
        <f>IF('raw data'!X55='raw data'!V55,1,0)</f>
        <v>1</v>
      </c>
      <c r="T55">
        <f>IF('raw data'!Z55='raw data'!V55,1,IF('raw data'!Z55="bandaids",1,0))</f>
        <v>1</v>
      </c>
      <c r="U55" s="10">
        <f>IF('raw data'!AI55="fridge",1,0)</f>
        <v>1</v>
      </c>
      <c r="V55" s="1">
        <f>IF('raw data'!AN55&lt;&gt;"happy",0,IF('raw data'!AO55&lt;&gt;"sad", 0, 1))</f>
        <v>0</v>
      </c>
      <c r="W55" s="72" t="str">
        <f>'raw data'!R55</f>
        <v>n</v>
      </c>
      <c r="X55" s="1" t="str">
        <f>'raw data'!U55</f>
        <v>y</v>
      </c>
      <c r="Y55" s="1" t="str">
        <f>'raw data'!AC55</f>
        <v>y</v>
      </c>
      <c r="Z55" s="72" t="str">
        <f>'raw data'!AF55</f>
        <v>n</v>
      </c>
      <c r="AA55" s="72" t="str">
        <f>'raw data'!AK55</f>
        <v>y</v>
      </c>
      <c r="AB55" s="1" t="str">
        <f>'raw data'!AQ55</f>
        <v>n</v>
      </c>
      <c r="AC55" s="1" t="str">
        <f>'raw data'!Q55</f>
        <v>y</v>
      </c>
      <c r="AD55" s="1" t="str">
        <f>'raw data'!T55</f>
        <v>n</v>
      </c>
      <c r="AE55" s="1" t="str">
        <f>'raw data'!AB55</f>
        <v>y</v>
      </c>
      <c r="AF55" s="1" t="str">
        <f>'raw data'!AE55</f>
        <v>y</v>
      </c>
      <c r="AG55" s="1" t="str">
        <f>'raw data'!AJ55</f>
        <v>y</v>
      </c>
      <c r="AH55" s="1" t="str">
        <f>'raw data'!AP55</f>
        <v>n</v>
      </c>
      <c r="AI55" s="1">
        <f>IF('raw data'!AR55="y",1,0)</f>
        <v>1</v>
      </c>
      <c r="AJ55" s="1">
        <f>IF('raw data'!AD55="y",1,0)</f>
        <v>0</v>
      </c>
      <c r="AK55" s="70">
        <f>IF('raw data'!S55="n",1,0)</f>
        <v>1</v>
      </c>
      <c r="AL55" s="1">
        <f>IF('raw data'!L55="keys",1,0)</f>
        <v>1</v>
      </c>
      <c r="AM55" s="1">
        <f>IF('raw data'!N55="keys",1,0)</f>
        <v>1</v>
      </c>
      <c r="AN55" s="1">
        <f>IF('raw data'!P55="keys",1,0)</f>
        <v>1</v>
      </c>
      <c r="AO55" s="1">
        <f>IF('raw data'!W55="pencils",1,0)</f>
        <v>0</v>
      </c>
      <c r="AP55" s="1">
        <f>IF('raw data'!Y55="pencils",1,0)</f>
        <v>0</v>
      </c>
      <c r="AQ55" s="1">
        <f>IF('raw data'!AA55="pencils",1,0)</f>
        <v>0</v>
      </c>
      <c r="AR55" s="70">
        <f>IF('raw data'!AG55="fridge",1,0)</f>
        <v>1</v>
      </c>
      <c r="AS55" s="1">
        <f>IF('raw data'!AH55="cabinet",1,0)</f>
        <v>1</v>
      </c>
      <c r="AT55" s="1">
        <f>IF('raw data'!AM55='raw data'!AL55,1,0)</f>
        <v>1</v>
      </c>
      <c r="AU55" s="1">
        <f>IF('raw data'!AO55="sad",1,0)</f>
        <v>1</v>
      </c>
      <c r="AV55" s="1"/>
      <c r="AW55" s="1">
        <f t="shared" si="3"/>
        <v>0.66666666666666663</v>
      </c>
      <c r="AX55" s="1">
        <f t="shared" si="4"/>
        <v>0.66666666666666663</v>
      </c>
      <c r="AY55" s="1">
        <f t="shared" si="5"/>
        <v>0.69230769230769229</v>
      </c>
      <c r="AZ55" s="1">
        <f t="shared" si="6"/>
        <v>7</v>
      </c>
      <c r="BA55" s="1">
        <f t="shared" si="7"/>
        <v>1</v>
      </c>
      <c r="BB55" s="1"/>
      <c r="BC55" s="71">
        <v>3</v>
      </c>
      <c r="BD55" s="3" t="s">
        <v>76</v>
      </c>
      <c r="BE55" s="70">
        <v>1</v>
      </c>
    </row>
    <row r="56" spans="1:57" x14ac:dyDescent="0.2">
      <c r="A56" s="1">
        <f>'raw data'!A56</f>
        <v>72</v>
      </c>
      <c r="B56" s="1" t="str">
        <f>'raw data'!B56</f>
        <v>GD-20</v>
      </c>
      <c r="C56" s="1" t="str">
        <f>'raw data'!C56</f>
        <v>female</v>
      </c>
      <c r="D56" s="7">
        <f>'raw data'!D56</f>
        <v>41275</v>
      </c>
      <c r="E56" s="7">
        <f>'raw data'!E56</f>
        <v>43228</v>
      </c>
      <c r="F56" s="7">
        <f>'raw data'!F56</f>
        <v>43234</v>
      </c>
      <c r="G56" s="8">
        <f>'raw data'!G56</f>
        <v>6</v>
      </c>
      <c r="H56" s="1">
        <f>'raw data'!H56</f>
        <v>5.35</v>
      </c>
      <c r="I56" s="1" t="str">
        <f>'raw data'!I56</f>
        <v>andy</v>
      </c>
      <c r="J56" s="1" t="str">
        <f>'raw data'!J56</f>
        <v>B2C2A1</v>
      </c>
      <c r="K56" s="2">
        <f t="shared" si="0"/>
        <v>5</v>
      </c>
      <c r="L56" s="2" t="str">
        <f>'raw data'!AV56</f>
        <v>door</v>
      </c>
      <c r="M56" s="3">
        <f t="shared" si="1"/>
        <v>6</v>
      </c>
      <c r="N56" s="3" t="str">
        <f>'raw data'!AW56</f>
        <v>temp</v>
      </c>
      <c r="O56" s="4">
        <f t="shared" si="2"/>
        <v>3</v>
      </c>
      <c r="P56" s="4" t="str">
        <f>'raw data'!AX56</f>
        <v>email(foot)</v>
      </c>
      <c r="Q56" s="1">
        <f>IF('raw data'!M56='raw data'!K56,1,0)</f>
        <v>1</v>
      </c>
      <c r="R56">
        <f>IF('raw data'!O56='raw data'!K56,1,IF('raw data'!O56="crayons",1,0))</f>
        <v>1</v>
      </c>
      <c r="S56" s="1">
        <f>IF('raw data'!X56='raw data'!V56,1,0)</f>
        <v>1</v>
      </c>
      <c r="T56">
        <f>IF('raw data'!Z56='raw data'!V56,1,IF('raw data'!Z56="bandaids",1,0))</f>
        <v>1</v>
      </c>
      <c r="U56" s="10">
        <f>IF('raw data'!AI56="fridge",1,0)</f>
        <v>1</v>
      </c>
      <c r="V56" s="1">
        <f>IF('raw data'!AN56&lt;&gt;"happy",0,IF('raw data'!AO56&lt;&gt;"sad", 0, 1))</f>
        <v>0</v>
      </c>
      <c r="W56" s="72" t="str">
        <f>'raw data'!R56</f>
        <v>y</v>
      </c>
      <c r="X56" s="1" t="str">
        <f>'raw data'!U56</f>
        <v>y</v>
      </c>
      <c r="Y56" s="1" t="str">
        <f>'raw data'!AC56</f>
        <v>y</v>
      </c>
      <c r="Z56" s="72" t="str">
        <f>'raw data'!AF56</f>
        <v>y</v>
      </c>
      <c r="AA56" s="72" t="str">
        <f>'raw data'!AK56</f>
        <v>y</v>
      </c>
      <c r="AB56" s="1" t="str">
        <f>'raw data'!AQ56</f>
        <v>y</v>
      </c>
      <c r="AC56" s="1" t="str">
        <f>'raw data'!Q56</f>
        <v>y</v>
      </c>
      <c r="AD56" s="1" t="str">
        <f>'raw data'!T56</f>
        <v>n</v>
      </c>
      <c r="AE56" s="1" t="str">
        <f>'raw data'!AB56</f>
        <v>y</v>
      </c>
      <c r="AF56" s="1" t="str">
        <f>'raw data'!AE56</f>
        <v>y</v>
      </c>
      <c r="AG56" s="1" t="str">
        <f>'raw data'!AJ56</f>
        <v>n</v>
      </c>
      <c r="AH56" s="1" t="str">
        <f>'raw data'!AP56</f>
        <v>n</v>
      </c>
      <c r="AI56" s="1">
        <f>IF('raw data'!AR56="y",1,0)</f>
        <v>1</v>
      </c>
      <c r="AJ56" s="1">
        <f>IF('raw data'!AD56="y",1,0)</f>
        <v>0</v>
      </c>
      <c r="AK56" s="70">
        <f>IF('raw data'!S56="n",1,0)</f>
        <v>1</v>
      </c>
      <c r="AL56" s="1">
        <f>IF('raw data'!L56="keys",1,0)</f>
        <v>1</v>
      </c>
      <c r="AM56" s="1">
        <f>IF('raw data'!N56="keys",1,0)</f>
        <v>1</v>
      </c>
      <c r="AN56" s="1">
        <f>IF('raw data'!P56="keys",1,0)</f>
        <v>1</v>
      </c>
      <c r="AO56" s="1">
        <f>IF('raw data'!W56="pencils",1,0)</f>
        <v>1</v>
      </c>
      <c r="AP56" s="1">
        <f>IF('raw data'!Y56="pencils",1,0)</f>
        <v>1</v>
      </c>
      <c r="AQ56" s="1">
        <f>IF('raw data'!AA56="pencils",1,0)</f>
        <v>1</v>
      </c>
      <c r="AR56" s="70">
        <f>IF('raw data'!AG56="fridge",1,0)</f>
        <v>1</v>
      </c>
      <c r="AS56" s="1">
        <f>IF('raw data'!AH56="cabinet",1,0)</f>
        <v>1</v>
      </c>
      <c r="AT56" s="1">
        <f>IF('raw data'!AM56='raw data'!AL56,1,0)</f>
        <v>1</v>
      </c>
      <c r="AU56" s="1">
        <f>IF('raw data'!AO56="sad",1,0)</f>
        <v>1</v>
      </c>
      <c r="AV56" s="1"/>
      <c r="AW56" s="1">
        <f t="shared" si="3"/>
        <v>1</v>
      </c>
      <c r="AX56" s="1">
        <f t="shared" si="4"/>
        <v>0.66666666666666663</v>
      </c>
      <c r="AY56" s="1">
        <f t="shared" si="5"/>
        <v>0.92307692307692313</v>
      </c>
      <c r="AZ56" s="1">
        <f t="shared" si="6"/>
        <v>9</v>
      </c>
      <c r="BA56" s="1">
        <f t="shared" si="7"/>
        <v>1</v>
      </c>
      <c r="BB56" s="1"/>
      <c r="BC56" s="71">
        <v>3</v>
      </c>
      <c r="BD56" s="3" t="s">
        <v>76</v>
      </c>
      <c r="BE56" s="70">
        <v>1</v>
      </c>
    </row>
    <row r="57" spans="1:57" x14ac:dyDescent="0.2">
      <c r="A57" s="1">
        <f>'raw data'!A57</f>
        <v>73</v>
      </c>
      <c r="B57" s="1" t="str">
        <f>'raw data'!B57</f>
        <v>GD-21</v>
      </c>
      <c r="C57" s="1" t="str">
        <f>'raw data'!C57</f>
        <v>female</v>
      </c>
      <c r="D57" s="7">
        <f>'raw data'!D57</f>
        <v>41381</v>
      </c>
      <c r="E57" s="7">
        <f>'raw data'!E57</f>
        <v>43228</v>
      </c>
      <c r="F57" s="7">
        <f>'raw data'!F57</f>
        <v>43234</v>
      </c>
      <c r="G57" s="8">
        <f>'raw data'!G57</f>
        <v>6</v>
      </c>
      <c r="H57" s="1">
        <f>'raw data'!H57</f>
        <v>5.0599999999999996</v>
      </c>
      <c r="I57" s="1" t="str">
        <f>'raw data'!I57</f>
        <v>andy</v>
      </c>
      <c r="J57" s="1" t="str">
        <f>'raw data'!J57</f>
        <v>A2B1C1</v>
      </c>
      <c r="K57" s="2">
        <f t="shared" si="0"/>
        <v>1</v>
      </c>
      <c r="L57" s="2" t="str">
        <f>'raw data'!AV57</f>
        <v>table</v>
      </c>
      <c r="M57" s="3">
        <f t="shared" si="1"/>
        <v>6</v>
      </c>
      <c r="N57" s="3" t="str">
        <f>'raw data'!AW57</f>
        <v>temp</v>
      </c>
      <c r="O57" s="4">
        <f t="shared" si="2"/>
        <v>4</v>
      </c>
      <c r="P57" s="4" t="str">
        <f>'raw data'!AX57</f>
        <v>email(foot)</v>
      </c>
      <c r="Q57" s="1">
        <f>IF('raw data'!M57='raw data'!K57,1,0)</f>
        <v>0</v>
      </c>
      <c r="R57">
        <f>IF('raw data'!O57='raw data'!K57,1,IF('raw data'!O57="crayons",1,0))</f>
        <v>0</v>
      </c>
      <c r="S57" s="1">
        <f>IF('raw data'!X57='raw data'!V57,1,0)</f>
        <v>0</v>
      </c>
      <c r="T57">
        <f>IF('raw data'!Z57='raw data'!V57,1,IF('raw data'!Z57="bandaids",1,0))</f>
        <v>0</v>
      </c>
      <c r="U57" s="10">
        <f>IF('raw data'!AI57="fridge",1,0)</f>
        <v>0</v>
      </c>
      <c r="V57" s="1">
        <f>IF('raw data'!AN57&lt;&gt;"happy",0,IF('raw data'!AO57&lt;&gt;"sad", 0, 1))</f>
        <v>1</v>
      </c>
      <c r="W57" s="72" t="str">
        <f>'raw data'!R57</f>
        <v>y</v>
      </c>
      <c r="X57" s="1" t="str">
        <f>'raw data'!U57</f>
        <v>y</v>
      </c>
      <c r="Y57" s="1" t="str">
        <f>'raw data'!AC57</f>
        <v>y</v>
      </c>
      <c r="Z57" s="72" t="str">
        <f>'raw data'!AF57</f>
        <v>y</v>
      </c>
      <c r="AA57" s="72" t="str">
        <f>'raw data'!AK57</f>
        <v>y</v>
      </c>
      <c r="AB57" s="1" t="str">
        <f>'raw data'!AQ57</f>
        <v>y</v>
      </c>
      <c r="AC57" s="1" t="str">
        <f>'raw data'!Q57</f>
        <v>y</v>
      </c>
      <c r="AD57" s="1" t="str">
        <f>'raw data'!T57</f>
        <v>y</v>
      </c>
      <c r="AE57" s="1" t="str">
        <f>'raw data'!AB57</f>
        <v>y</v>
      </c>
      <c r="AF57" s="1" t="str">
        <f>'raw data'!AE57</f>
        <v>y</v>
      </c>
      <c r="AG57" s="1" t="str">
        <f>'raw data'!AJ57</f>
        <v>n</v>
      </c>
      <c r="AH57" s="1" t="str">
        <f>'raw data'!AP57</f>
        <v>n</v>
      </c>
      <c r="AI57" s="1">
        <f>IF('raw data'!AR57="y",1,0)</f>
        <v>1</v>
      </c>
      <c r="AJ57" s="1">
        <f>IF('raw data'!AD57="y",1,0)</f>
        <v>1</v>
      </c>
      <c r="AK57" s="70">
        <f>IF('raw data'!S57="n",1,0)</f>
        <v>0</v>
      </c>
      <c r="AL57" s="1">
        <f>IF('raw data'!L57="keys",1,0)</f>
        <v>1</v>
      </c>
      <c r="AM57" s="1">
        <f>IF('raw data'!N57="keys",1,0)</f>
        <v>1</v>
      </c>
      <c r="AN57" s="1">
        <f>IF('raw data'!P57="keys",1,0)</f>
        <v>1</v>
      </c>
      <c r="AO57" s="1">
        <f>IF('raw data'!W57="pencils",1,0)</f>
        <v>1</v>
      </c>
      <c r="AP57" s="1">
        <f>IF('raw data'!Y57="pencils",1,0)</f>
        <v>1</v>
      </c>
      <c r="AQ57" s="1">
        <f>IF('raw data'!AA57="pencils",1,0)</f>
        <v>1</v>
      </c>
      <c r="AR57" s="70">
        <f>IF('raw data'!AG57="fridge",1,0)</f>
        <v>1</v>
      </c>
      <c r="AS57" s="1">
        <f>IF('raw data'!AH57="cabinet",1,0)</f>
        <v>1</v>
      </c>
      <c r="AT57" s="1">
        <f>IF('raw data'!AM57='raw data'!AL57,1,0)</f>
        <v>1</v>
      </c>
      <c r="AU57" s="1">
        <f>IF('raw data'!AO57="sad",1,0)</f>
        <v>1</v>
      </c>
      <c r="AV57" s="1"/>
      <c r="AW57" s="1">
        <f t="shared" si="3"/>
        <v>1</v>
      </c>
      <c r="AX57" s="1">
        <f t="shared" si="4"/>
        <v>0.66666666666666663</v>
      </c>
      <c r="AY57" s="1">
        <f t="shared" si="5"/>
        <v>0.92307692307692313</v>
      </c>
      <c r="AZ57" s="1">
        <f t="shared" si="6"/>
        <v>10</v>
      </c>
      <c r="BA57" s="1">
        <f t="shared" si="7"/>
        <v>0</v>
      </c>
      <c r="BB57" s="1"/>
      <c r="BC57" s="71">
        <v>3</v>
      </c>
      <c r="BD57" s="3" t="s">
        <v>76</v>
      </c>
      <c r="BE57" s="70">
        <v>1</v>
      </c>
    </row>
    <row r="58" spans="1:57" x14ac:dyDescent="0.2">
      <c r="A58" s="1">
        <f>'raw data'!A58</f>
        <v>74</v>
      </c>
      <c r="B58" s="1" t="str">
        <f>'raw data'!B58</f>
        <v>GD-19</v>
      </c>
      <c r="C58" s="1" t="str">
        <f>'raw data'!C58</f>
        <v>female</v>
      </c>
      <c r="D58" s="7">
        <f>'raw data'!D58</f>
        <v>41474</v>
      </c>
      <c r="E58" s="7">
        <f>'raw data'!E58</f>
        <v>43228</v>
      </c>
      <c r="F58" s="7">
        <f>'raw data'!F58</f>
        <v>43234</v>
      </c>
      <c r="G58" s="8">
        <f>'raw data'!G58</f>
        <v>6</v>
      </c>
      <c r="H58" s="1">
        <f>'raw data'!H58</f>
        <v>4.8099999999999996</v>
      </c>
      <c r="I58" s="1" t="str">
        <f>'raw data'!I58</f>
        <v>n/a</v>
      </c>
      <c r="J58" s="1" t="str">
        <f>'raw data'!J58</f>
        <v>C2A2B1</v>
      </c>
      <c r="K58" s="2">
        <f t="shared" si="0"/>
        <v>1</v>
      </c>
      <c r="L58" s="2" t="str">
        <f>'raw data'!AV58</f>
        <v>door</v>
      </c>
      <c r="M58" s="3">
        <f t="shared" si="1"/>
        <v>0</v>
      </c>
      <c r="N58" s="3" t="str">
        <f>'raw data'!AW58</f>
        <v>temp</v>
      </c>
      <c r="O58" s="4">
        <f t="shared" si="2"/>
        <v>0</v>
      </c>
      <c r="P58" s="4" t="str">
        <f>'raw data'!AX58</f>
        <v>email(foot)</v>
      </c>
      <c r="Q58" s="1">
        <f>IF('raw data'!M58='raw data'!K58,1,0)</f>
        <v>0</v>
      </c>
      <c r="R58">
        <f>IF('raw data'!O58='raw data'!K58,1,IF('raw data'!O58="crayons",1,0))</f>
        <v>0</v>
      </c>
      <c r="S58" s="1">
        <f>IF('raw data'!X58='raw data'!V58,1,0)</f>
        <v>0</v>
      </c>
      <c r="T58">
        <f>IF('raw data'!Z58='raw data'!V58,1,IF('raw data'!Z58="bandaids",1,0))</f>
        <v>0</v>
      </c>
      <c r="U58" s="10">
        <f>IF('raw data'!AI58="fridge",1,0)</f>
        <v>0</v>
      </c>
      <c r="V58" s="1">
        <f>IF('raw data'!AN58&lt;&gt;"happy",0,IF('raw data'!AO58&lt;&gt;"sad", 0, 1))</f>
        <v>1</v>
      </c>
      <c r="W58" s="72" t="str">
        <f>'raw data'!R58</f>
        <v>n</v>
      </c>
      <c r="X58" s="1" t="str">
        <f>'raw data'!U58</f>
        <v>n</v>
      </c>
      <c r="Y58" s="1" t="str">
        <f>'raw data'!AC58</f>
        <v>n</v>
      </c>
      <c r="Z58" s="72" t="str">
        <f>'raw data'!AF58</f>
        <v>n</v>
      </c>
      <c r="AA58" s="72" t="str">
        <f>'raw data'!AK58</f>
        <v>n</v>
      </c>
      <c r="AB58" s="1" t="str">
        <f>'raw data'!AQ58</f>
        <v>n</v>
      </c>
      <c r="AC58" s="1" t="str">
        <f>'raw data'!Q58</f>
        <v>n</v>
      </c>
      <c r="AD58" s="1" t="str">
        <f>'raw data'!T58</f>
        <v>n</v>
      </c>
      <c r="AE58" s="1" t="str">
        <f>'raw data'!AB58</f>
        <v>n</v>
      </c>
      <c r="AF58" s="1" t="str">
        <f>'raw data'!AE58</f>
        <v>n</v>
      </c>
      <c r="AG58" s="1" t="str">
        <f>'raw data'!AJ58</f>
        <v>n</v>
      </c>
      <c r="AH58" s="1" t="str">
        <f>'raw data'!AP58</f>
        <v>n</v>
      </c>
      <c r="AI58" s="1">
        <f>IF('raw data'!AR58="y",1,0)</f>
        <v>0</v>
      </c>
      <c r="AJ58" s="1">
        <f>IF('raw data'!AD58="y",1,0)</f>
        <v>0</v>
      </c>
      <c r="AK58" s="70">
        <f>IF('raw data'!S58="n",1,0)</f>
        <v>1</v>
      </c>
      <c r="AL58" s="1">
        <f>IF('raw data'!L58="keys",1,0)</f>
        <v>1</v>
      </c>
      <c r="AM58" s="1">
        <f>IF('raw data'!N58="keys",1,0)</f>
        <v>1</v>
      </c>
      <c r="AN58" s="1">
        <f>IF('raw data'!P58="keys",1,0)</f>
        <v>1</v>
      </c>
      <c r="AO58" s="1">
        <f>IF('raw data'!W58="pencils",1,0)</f>
        <v>1</v>
      </c>
      <c r="AP58" s="1">
        <f>IF('raw data'!Y58="pencils",1,0)</f>
        <v>1</v>
      </c>
      <c r="AQ58" s="1">
        <f>IF('raw data'!AA58="pencils",1,0)</f>
        <v>1</v>
      </c>
      <c r="AR58" s="70">
        <f>IF('raw data'!AG58="fridge",1,0)</f>
        <v>1</v>
      </c>
      <c r="AS58" s="1">
        <f>IF('raw data'!AH58="cabinet",1,0)</f>
        <v>1</v>
      </c>
      <c r="AT58" s="1">
        <f>IF('raw data'!AM58='raw data'!AL58,1,0)</f>
        <v>0</v>
      </c>
      <c r="AU58" s="1">
        <f>IF('raw data'!AO58="sad",1,0)</f>
        <v>1</v>
      </c>
      <c r="AV58" s="1"/>
      <c r="AW58" s="1">
        <f t="shared" si="3"/>
        <v>0.88888888888888884</v>
      </c>
      <c r="AX58" s="1">
        <f t="shared" si="4"/>
        <v>0.33333333333333331</v>
      </c>
      <c r="AY58" s="1">
        <f t="shared" si="5"/>
        <v>0.76923076923076927</v>
      </c>
      <c r="AZ58" s="1">
        <f t="shared" si="6"/>
        <v>0</v>
      </c>
      <c r="BA58" s="1">
        <f t="shared" si="7"/>
        <v>1</v>
      </c>
      <c r="BB58" s="1"/>
      <c r="BC58" s="71">
        <v>3</v>
      </c>
      <c r="BD58" s="3" t="s">
        <v>76</v>
      </c>
      <c r="BE58" s="70">
        <v>1</v>
      </c>
    </row>
    <row r="59" spans="1:57" x14ac:dyDescent="0.2">
      <c r="A59" s="1">
        <f>'raw data'!A59</f>
        <v>75</v>
      </c>
      <c r="B59" s="1" t="str">
        <f>'raw data'!B59</f>
        <v>GD-12</v>
      </c>
      <c r="C59" s="1" t="str">
        <f>'raw data'!C59</f>
        <v>male</v>
      </c>
      <c r="D59" s="7">
        <f>'raw data'!D59</f>
        <v>41401</v>
      </c>
      <c r="E59" s="7">
        <f>'raw data'!E59</f>
        <v>43228</v>
      </c>
      <c r="F59" s="7">
        <f>'raw data'!F59</f>
        <v>43234</v>
      </c>
      <c r="G59" s="8">
        <f>'raw data'!G59</f>
        <v>6</v>
      </c>
      <c r="H59" s="1">
        <f>'raw data'!H59</f>
        <v>5.01</v>
      </c>
      <c r="I59" s="1" t="str">
        <f>'raw data'!I59</f>
        <v>andy</v>
      </c>
      <c r="J59" s="1" t="str">
        <f>'raw data'!J59</f>
        <v>B2C1A2</v>
      </c>
      <c r="K59" s="2">
        <f t="shared" si="0"/>
        <v>4</v>
      </c>
      <c r="L59" s="2" t="str">
        <f>'raw data'!AV59</f>
        <v>door</v>
      </c>
      <c r="M59" s="3">
        <f t="shared" si="1"/>
        <v>6</v>
      </c>
      <c r="N59" s="3" t="str">
        <f>'raw data'!AW59</f>
        <v>temp</v>
      </c>
      <c r="O59" s="4">
        <f t="shared" si="2"/>
        <v>4</v>
      </c>
      <c r="P59" s="4" t="str">
        <f>'raw data'!AX59</f>
        <v>phone(tummy)</v>
      </c>
      <c r="Q59" s="1">
        <f>IF('raw data'!M59='raw data'!K59,1,0)</f>
        <v>0</v>
      </c>
      <c r="R59">
        <f>IF('raw data'!O59='raw data'!K59,1,IF('raw data'!O59="crayons",1,0))</f>
        <v>1</v>
      </c>
      <c r="S59" s="1">
        <f>IF('raw data'!X59='raw data'!V59,1,0)</f>
        <v>0</v>
      </c>
      <c r="T59">
        <f>IF('raw data'!Z59='raw data'!V59,1,IF('raw data'!Z59="bandaids",1,0))</f>
        <v>1</v>
      </c>
      <c r="U59" s="10">
        <f>IF('raw data'!AI59="fridge",1,0)</f>
        <v>1</v>
      </c>
      <c r="V59" s="1">
        <f>IF('raw data'!AN59&lt;&gt;"happy",0,IF('raw data'!AO59&lt;&gt;"sad", 0, 1))</f>
        <v>1</v>
      </c>
      <c r="W59" s="72" t="str">
        <f>'raw data'!R59</f>
        <v>y</v>
      </c>
      <c r="X59" s="1" t="str">
        <f>'raw data'!U59</f>
        <v>y</v>
      </c>
      <c r="Y59" s="1" t="str">
        <f>'raw data'!AC59</f>
        <v>y</v>
      </c>
      <c r="Z59" s="72" t="str">
        <f>'raw data'!AF59</f>
        <v>y</v>
      </c>
      <c r="AA59" s="72" t="str">
        <f>'raw data'!AK59</f>
        <v>y</v>
      </c>
      <c r="AB59" s="1" t="str">
        <f>'raw data'!AQ59</f>
        <v>y</v>
      </c>
      <c r="AC59" s="1" t="str">
        <f>'raw data'!Q59</f>
        <v>y</v>
      </c>
      <c r="AD59" s="1" t="str">
        <f>'raw data'!T59</f>
        <v>n</v>
      </c>
      <c r="AE59" s="1" t="str">
        <f>'raw data'!AB59</f>
        <v>y</v>
      </c>
      <c r="AF59" s="1" t="str">
        <f>'raw data'!AE59</f>
        <v>y</v>
      </c>
      <c r="AG59" s="1" t="str">
        <f>'raw data'!AJ59</f>
        <v>y</v>
      </c>
      <c r="AH59" s="1" t="str">
        <f>'raw data'!AP59</f>
        <v>n</v>
      </c>
      <c r="AI59" s="1">
        <f>IF('raw data'!AR59="y",1,0)</f>
        <v>1</v>
      </c>
      <c r="AJ59" s="1">
        <f>IF('raw data'!AD59="y",1,0)</f>
        <v>1</v>
      </c>
      <c r="AK59" s="70">
        <f>IF('raw data'!S59="n",1,0)</f>
        <v>1</v>
      </c>
      <c r="AL59" s="1">
        <f>IF('raw data'!L59="keys",1,0)</f>
        <v>1</v>
      </c>
      <c r="AM59" s="1">
        <f>IF('raw data'!N59="keys",1,0)</f>
        <v>1</v>
      </c>
      <c r="AN59" s="1">
        <f>IF('raw data'!P59="keys",1,0)</f>
        <v>1</v>
      </c>
      <c r="AO59" s="1">
        <f>IF('raw data'!W59="pencils",1,0)</f>
        <v>1</v>
      </c>
      <c r="AP59" s="1">
        <f>IF('raw data'!Y59="pencils",1,0)</f>
        <v>1</v>
      </c>
      <c r="AQ59" s="1">
        <f>IF('raw data'!AA59="pencils",1,0)</f>
        <v>1</v>
      </c>
      <c r="AR59" s="70">
        <f>IF('raw data'!AG59="fridge",1,0)</f>
        <v>1</v>
      </c>
      <c r="AS59" s="1">
        <f>IF('raw data'!AH59="cabinet",1,0)</f>
        <v>1</v>
      </c>
      <c r="AT59" s="1">
        <f>IF('raw data'!AM59='raw data'!AL59,1,0)</f>
        <v>0</v>
      </c>
      <c r="AU59" s="1">
        <f>IF('raw data'!AO59="sad",1,0)</f>
        <v>1</v>
      </c>
      <c r="AV59" s="1"/>
      <c r="AW59" s="1">
        <f t="shared" si="3"/>
        <v>0.88888888888888884</v>
      </c>
      <c r="AX59" s="1">
        <f t="shared" si="4"/>
        <v>1</v>
      </c>
      <c r="AY59" s="1">
        <f t="shared" si="5"/>
        <v>0.92307692307692313</v>
      </c>
      <c r="AZ59" s="1">
        <f t="shared" si="6"/>
        <v>10</v>
      </c>
      <c r="BA59" s="1">
        <f t="shared" si="7"/>
        <v>1</v>
      </c>
      <c r="BB59" s="1"/>
      <c r="BC59" s="71">
        <v>3</v>
      </c>
      <c r="BD59" s="3" t="s">
        <v>76</v>
      </c>
      <c r="BE59" s="70">
        <v>1</v>
      </c>
    </row>
    <row r="60" spans="1:57" x14ac:dyDescent="0.2">
      <c r="A60" s="1">
        <f>'raw data'!A60</f>
        <v>76</v>
      </c>
      <c r="B60" s="1" t="str">
        <f>'raw data'!B60</f>
        <v>GD-6</v>
      </c>
      <c r="C60" s="1" t="str">
        <f>'raw data'!C60</f>
        <v>female</v>
      </c>
      <c r="D60" s="7">
        <f>'raw data'!D60</f>
        <v>41415</v>
      </c>
      <c r="E60" s="7">
        <f>'raw data'!E60</f>
        <v>43229</v>
      </c>
      <c r="F60" s="7">
        <f>'raw data'!F60</f>
        <v>43234</v>
      </c>
      <c r="G60" s="8">
        <f>'raw data'!G60</f>
        <v>5</v>
      </c>
      <c r="H60" s="1">
        <f>'raw data'!H60</f>
        <v>4.97</v>
      </c>
      <c r="I60" s="1" t="str">
        <f>'raw data'!I60</f>
        <v>andy</v>
      </c>
      <c r="J60" s="1" t="str">
        <f>'raw data'!J60</f>
        <v>A2B2C2</v>
      </c>
      <c r="K60" s="2">
        <f t="shared" si="0"/>
        <v>1</v>
      </c>
      <c r="L60" s="2" t="str">
        <f>'raw data'!AV60</f>
        <v>door</v>
      </c>
      <c r="M60" s="3">
        <f t="shared" si="1"/>
        <v>1</v>
      </c>
      <c r="N60" s="3" t="str">
        <f>'raw data'!AW60</f>
        <v>temp</v>
      </c>
      <c r="O60" s="4">
        <f t="shared" si="2"/>
        <v>1</v>
      </c>
      <c r="P60" s="4" t="str">
        <f>'raw data'!AX60</f>
        <v>phone(tummy)</v>
      </c>
      <c r="Q60" s="1">
        <f>IF('raw data'!M60='raw data'!K60,1,0)</f>
        <v>0</v>
      </c>
      <c r="R60">
        <f>IF('raw data'!O60='raw data'!K60,1,IF('raw data'!O60="crayons",1,0))</f>
        <v>1</v>
      </c>
      <c r="S60" s="1">
        <f>IF('raw data'!X60='raw data'!V60,1,0)</f>
        <v>0</v>
      </c>
      <c r="T60">
        <f>IF('raw data'!Z60='raw data'!V60,1,IF('raw data'!Z60="bandaids",1,0))</f>
        <v>0</v>
      </c>
      <c r="U60" s="10">
        <f>IF('raw data'!AI60="fridge",1,0)</f>
        <v>0</v>
      </c>
      <c r="V60" s="1">
        <f>IF('raw data'!AN60&lt;&gt;"happy",0,IF('raw data'!AO60&lt;&gt;"sad", 0, 1))</f>
        <v>0</v>
      </c>
      <c r="W60" s="72" t="str">
        <f>'raw data'!R60</f>
        <v>n</v>
      </c>
      <c r="X60" s="1" t="str">
        <f>'raw data'!U60</f>
        <v>n</v>
      </c>
      <c r="Y60" s="1" t="str">
        <f>'raw data'!AC60</f>
        <v>n</v>
      </c>
      <c r="Z60" s="72" t="str">
        <f>'raw data'!AF60</f>
        <v>n</v>
      </c>
      <c r="AA60" s="72" t="str">
        <f>'raw data'!AK60</f>
        <v>y</v>
      </c>
      <c r="AB60" s="1" t="str">
        <f>'raw data'!AQ60</f>
        <v>n</v>
      </c>
      <c r="AC60" s="1" t="str">
        <f>'raw data'!Q60</f>
        <v>n</v>
      </c>
      <c r="AD60" s="1" t="str">
        <f>'raw data'!T60</f>
        <v>n</v>
      </c>
      <c r="AE60" s="1" t="str">
        <f>'raw data'!AB60</f>
        <v>n</v>
      </c>
      <c r="AF60" s="1" t="str">
        <f>'raw data'!AE60</f>
        <v>n</v>
      </c>
      <c r="AG60" s="1" t="str">
        <f>'raw data'!AJ60</f>
        <v>n</v>
      </c>
      <c r="AH60" s="1" t="str">
        <f>'raw data'!AP60</f>
        <v>y</v>
      </c>
      <c r="AI60" s="1">
        <f>IF('raw data'!AR60="y",1,0)</f>
        <v>0</v>
      </c>
      <c r="AJ60" s="1">
        <f>IF('raw data'!AD60="y",1,0)</f>
        <v>0</v>
      </c>
      <c r="AK60" s="70">
        <f>IF('raw data'!S60="n",1,0)</f>
        <v>1</v>
      </c>
      <c r="AL60" s="1">
        <f>IF('raw data'!L60="keys",1,0)</f>
        <v>1</v>
      </c>
      <c r="AM60" s="1">
        <f>IF('raw data'!N60="keys",1,0)</f>
        <v>1</v>
      </c>
      <c r="AN60" s="1">
        <f>IF('raw data'!P60="keys",1,0)</f>
        <v>1</v>
      </c>
      <c r="AO60" s="1">
        <f>IF('raw data'!W60="pencils",1,0)</f>
        <v>1</v>
      </c>
      <c r="AP60" s="1">
        <f>IF('raw data'!Y60="pencils",1,0)</f>
        <v>1</v>
      </c>
      <c r="AQ60" s="1">
        <f>IF('raw data'!AA60="pencils",1,0)</f>
        <v>1</v>
      </c>
      <c r="AR60" s="70">
        <f>IF('raw data'!AG60="fridge",1,0)</f>
        <v>1</v>
      </c>
      <c r="AS60" s="1">
        <f>IF('raw data'!AH60="cabinet",1,0)</f>
        <v>1</v>
      </c>
      <c r="AT60" s="1">
        <f>IF('raw data'!AM60='raw data'!AL60,1,0)</f>
        <v>0</v>
      </c>
      <c r="AU60" s="1">
        <f>IF('raw data'!AO60="sad",1,0)</f>
        <v>1</v>
      </c>
      <c r="AV60" s="1"/>
      <c r="AW60" s="1">
        <f t="shared" si="3"/>
        <v>0.88888888888888884</v>
      </c>
      <c r="AX60" s="1">
        <f t="shared" si="4"/>
        <v>0.33333333333333331</v>
      </c>
      <c r="AY60" s="1">
        <f t="shared" si="5"/>
        <v>0.76923076923076927</v>
      </c>
      <c r="AZ60" s="1">
        <f t="shared" si="6"/>
        <v>2</v>
      </c>
      <c r="BA60" s="1">
        <f t="shared" si="7"/>
        <v>1</v>
      </c>
      <c r="BB60" s="1"/>
      <c r="BC60" s="71">
        <v>3</v>
      </c>
      <c r="BD60" s="3" t="s">
        <v>76</v>
      </c>
      <c r="BE60" s="70">
        <v>1</v>
      </c>
    </row>
    <row r="61" spans="1:57" x14ac:dyDescent="0.2">
      <c r="A61" s="1"/>
      <c r="B61" s="1"/>
      <c r="C61" s="1"/>
      <c r="D61" s="7"/>
      <c r="E61" s="7"/>
      <c r="F61" s="7"/>
      <c r="G61" s="8"/>
      <c r="H61" s="1"/>
      <c r="I61" s="1"/>
      <c r="J61" s="1"/>
      <c r="K61" s="2"/>
      <c r="L61" s="2"/>
      <c r="M61" s="3"/>
      <c r="N61" s="3"/>
      <c r="O61" s="4"/>
      <c r="P61" s="4"/>
      <c r="Q61" s="1"/>
      <c r="S61" s="1"/>
      <c r="U61" s="10"/>
      <c r="V61" s="1"/>
      <c r="W61" s="72"/>
      <c r="X61" s="1"/>
      <c r="Y61" s="1"/>
      <c r="Z61" s="72"/>
      <c r="AA61" s="72"/>
      <c r="AB61" s="1"/>
      <c r="AC61" s="1"/>
      <c r="AD61" s="1"/>
      <c r="AE61" s="1"/>
      <c r="AF61" s="1"/>
      <c r="AG61" s="1"/>
      <c r="AH61" s="1"/>
      <c r="AI61" s="1"/>
      <c r="AJ61" s="1"/>
      <c r="AK61" s="70"/>
      <c r="AL61" s="1"/>
      <c r="AM61" s="1"/>
      <c r="AN61" s="1"/>
      <c r="AO61" s="1"/>
      <c r="AP61" s="1"/>
      <c r="AQ61" s="1"/>
      <c r="AR61" s="70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71"/>
      <c r="BD61" s="3"/>
      <c r="BE61" s="70"/>
    </row>
    <row r="62" spans="1:57" x14ac:dyDescent="0.2">
      <c r="A62" s="1"/>
      <c r="B62" s="1"/>
      <c r="C62" s="1"/>
      <c r="D62" s="7"/>
      <c r="E62" s="7"/>
      <c r="F62" s="7"/>
      <c r="G62" s="8"/>
      <c r="H62" s="1"/>
      <c r="I62" s="1"/>
      <c r="J62" s="1"/>
      <c r="K62" s="2"/>
      <c r="L62" s="2"/>
      <c r="M62" s="3"/>
      <c r="N62" s="3"/>
      <c r="O62" s="4"/>
      <c r="P62" s="4"/>
      <c r="Q62" s="1">
        <f>AVERAGE(Q2:Q60)</f>
        <v>0.32203389830508472</v>
      </c>
      <c r="R62" s="1">
        <f t="shared" ref="R62:V62" si="9">AVERAGE(R2:R60)</f>
        <v>0.40677966101694918</v>
      </c>
      <c r="S62" s="1">
        <f t="shared" si="9"/>
        <v>0.32203389830508472</v>
      </c>
      <c r="T62" s="1">
        <f t="shared" si="9"/>
        <v>0.33898305084745761</v>
      </c>
      <c r="U62" s="1">
        <f t="shared" si="9"/>
        <v>0.5423728813559322</v>
      </c>
      <c r="V62" s="1">
        <f t="shared" si="9"/>
        <v>0.38983050847457629</v>
      </c>
      <c r="W62" s="72">
        <f>COUNTIFS(W2:W60,"y")/COUNTA(W2:W60)</f>
        <v>0.6271186440677966</v>
      </c>
      <c r="X62" s="72">
        <f t="shared" ref="X62:AH62" si="10">COUNTIFS(X2:X60,"y")/COUNTA(X2:X60)</f>
        <v>0.69491525423728817</v>
      </c>
      <c r="Y62" s="72">
        <f t="shared" si="10"/>
        <v>0.69491525423728817</v>
      </c>
      <c r="Z62" s="72">
        <f t="shared" si="10"/>
        <v>0.67796610169491522</v>
      </c>
      <c r="AA62" s="72">
        <f t="shared" si="10"/>
        <v>0.6271186440677966</v>
      </c>
      <c r="AB62" s="72">
        <f t="shared" si="10"/>
        <v>0.6271186440677966</v>
      </c>
      <c r="AC62" s="72">
        <f t="shared" si="10"/>
        <v>0.57627118644067798</v>
      </c>
      <c r="AD62" s="72">
        <f t="shared" si="10"/>
        <v>0.3728813559322034</v>
      </c>
      <c r="AE62" s="72">
        <f t="shared" si="10"/>
        <v>0.52542372881355937</v>
      </c>
      <c r="AF62" s="72">
        <f t="shared" si="10"/>
        <v>0.71186440677966101</v>
      </c>
      <c r="AG62" s="72">
        <f t="shared" si="10"/>
        <v>0.50847457627118642</v>
      </c>
      <c r="AH62" s="72">
        <f t="shared" si="10"/>
        <v>0.38983050847457629</v>
      </c>
      <c r="AI62" s="1"/>
      <c r="AJ62" s="1"/>
      <c r="AK62" s="70"/>
      <c r="AL62" s="1"/>
      <c r="AM62" s="1"/>
      <c r="AN62" s="1"/>
      <c r="AO62" s="1"/>
      <c r="AP62" s="1"/>
      <c r="AQ62" s="1"/>
      <c r="AR62" s="70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71"/>
      <c r="BD62" s="3"/>
      <c r="BE62" s="70"/>
    </row>
    <row r="63" spans="1:57" x14ac:dyDescent="0.2">
      <c r="A63" s="1"/>
      <c r="B63" s="1"/>
      <c r="C63" s="1"/>
      <c r="D63" s="7"/>
      <c r="E63" s="7"/>
      <c r="F63" s="7"/>
      <c r="G63" s="8"/>
      <c r="H63" s="1"/>
      <c r="I63" s="1"/>
      <c r="J63" s="1"/>
      <c r="K63" s="2"/>
      <c r="L63" s="2"/>
      <c r="M63" s="3"/>
      <c r="N63" s="3"/>
      <c r="O63" s="4"/>
      <c r="P63" s="4"/>
      <c r="Q63" s="1"/>
      <c r="S63" s="1"/>
      <c r="U63" s="10"/>
      <c r="V63" s="1"/>
      <c r="W63" s="72"/>
      <c r="X63" s="1"/>
      <c r="Y63" s="1"/>
      <c r="Z63" s="72"/>
      <c r="AA63" s="72"/>
      <c r="AB63" s="1"/>
      <c r="AC63" s="1"/>
      <c r="AD63" s="1"/>
      <c r="AE63" s="1"/>
      <c r="AF63" s="1"/>
      <c r="AG63" s="1"/>
      <c r="AH63" s="1"/>
      <c r="AI63" s="1"/>
      <c r="AJ63" s="1"/>
      <c r="AK63" s="70"/>
      <c r="AL63" s="1"/>
      <c r="AM63" s="1"/>
      <c r="AN63" s="1"/>
      <c r="AO63" s="1"/>
      <c r="AP63" s="1"/>
      <c r="AQ63" s="1"/>
      <c r="AR63" s="70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71"/>
      <c r="BD63" s="3"/>
      <c r="BE63" s="70"/>
    </row>
    <row r="64" spans="1:57" x14ac:dyDescent="0.2">
      <c r="A64" s="1"/>
      <c r="B64" s="1"/>
      <c r="C64" s="1"/>
      <c r="D64" s="7"/>
      <c r="E64" s="7"/>
      <c r="F64" s="7"/>
      <c r="G64" s="8"/>
      <c r="H64" s="1"/>
      <c r="I64" s="1"/>
      <c r="J64" s="1"/>
      <c r="K64" s="2"/>
      <c r="L64" s="2"/>
      <c r="M64" s="3"/>
      <c r="N64" s="3"/>
      <c r="O64" s="4"/>
      <c r="P64" s="4"/>
      <c r="Q64" s="1"/>
      <c r="S64" s="1"/>
      <c r="U64" s="10"/>
      <c r="V64" s="1"/>
      <c r="W64" s="72"/>
      <c r="X64" s="1"/>
      <c r="Y64" s="1"/>
      <c r="Z64" s="72"/>
      <c r="AA64" s="72"/>
      <c r="AB64" s="1"/>
      <c r="AC64" s="1"/>
      <c r="AD64" s="1"/>
      <c r="AE64" s="1"/>
      <c r="AF64" s="1"/>
      <c r="AG64" s="1"/>
      <c r="AH64" s="1"/>
      <c r="AI64" s="1"/>
      <c r="AJ64" s="1"/>
      <c r="AK64" s="70"/>
      <c r="AL64" s="1"/>
      <c r="AM64" s="1"/>
      <c r="AN64" s="1"/>
      <c r="AO64" s="1"/>
      <c r="AP64" s="1"/>
      <c r="AQ64" s="1"/>
      <c r="AR64" s="70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71"/>
      <c r="BD64" s="3"/>
      <c r="BE64" s="70"/>
    </row>
    <row r="65" spans="23:27" x14ac:dyDescent="0.2">
      <c r="W65" s="69"/>
      <c r="Z65" s="69"/>
      <c r="AA65" s="69"/>
    </row>
    <row r="66" spans="23:27" x14ac:dyDescent="0.2">
      <c r="W66" s="69"/>
      <c r="Z66" s="69"/>
      <c r="AA66" s="69"/>
    </row>
    <row r="67" spans="23:27" x14ac:dyDescent="0.2">
      <c r="W67" s="69"/>
      <c r="Z67" s="69"/>
      <c r="AA67" s="69"/>
    </row>
    <row r="68" spans="23:27" x14ac:dyDescent="0.2">
      <c r="W68" s="69"/>
      <c r="Z68" s="69"/>
      <c r="AA68" s="69"/>
    </row>
    <row r="69" spans="23:27" x14ac:dyDescent="0.2">
      <c r="W69" s="69"/>
      <c r="Z69" s="69"/>
      <c r="AA69" s="69"/>
    </row>
    <row r="70" spans="23:27" x14ac:dyDescent="0.2">
      <c r="W70" s="69"/>
      <c r="Z70" s="69"/>
      <c r="AA70" s="69"/>
    </row>
    <row r="71" spans="23:27" x14ac:dyDescent="0.2">
      <c r="W71" s="69"/>
      <c r="Z71" s="69"/>
      <c r="AA71" s="69"/>
    </row>
    <row r="72" spans="23:27" x14ac:dyDescent="0.2">
      <c r="W72" s="69"/>
      <c r="Z72" s="69"/>
      <c r="AA72" s="69"/>
    </row>
    <row r="73" spans="23:27" x14ac:dyDescent="0.2">
      <c r="W73" s="69"/>
      <c r="Z73" s="69"/>
      <c r="AA73" s="69"/>
    </row>
    <row r="74" spans="23:27" x14ac:dyDescent="0.2">
      <c r="W74" s="69"/>
      <c r="Z74" s="69"/>
      <c r="AA74" s="69"/>
    </row>
    <row r="75" spans="23:27" x14ac:dyDescent="0.2">
      <c r="W75" s="69"/>
      <c r="Z75" s="69"/>
      <c r="AA75" s="69"/>
    </row>
    <row r="76" spans="23:27" x14ac:dyDescent="0.2">
      <c r="W76" s="69"/>
      <c r="Z76" s="69"/>
      <c r="AA76" s="69"/>
    </row>
    <row r="77" spans="23:27" x14ac:dyDescent="0.2">
      <c r="W77" s="69"/>
      <c r="Z77" s="69"/>
      <c r="AA77" s="69"/>
    </row>
    <row r="78" spans="23:27" x14ac:dyDescent="0.2">
      <c r="W78" s="69"/>
      <c r="Z78" s="69"/>
      <c r="AA78" s="69"/>
    </row>
    <row r="79" spans="23:27" x14ac:dyDescent="0.2">
      <c r="W79" s="69"/>
      <c r="Z79" s="69"/>
      <c r="AA79" s="69"/>
    </row>
    <row r="80" spans="23:27" x14ac:dyDescent="0.2">
      <c r="W80" s="69"/>
      <c r="Z80" s="69"/>
      <c r="AA80" s="69"/>
    </row>
    <row r="81" spans="23:52" x14ac:dyDescent="0.2">
      <c r="W81" s="69"/>
      <c r="Z81" s="69"/>
      <c r="AA81" s="69"/>
    </row>
    <row r="82" spans="23:52" x14ac:dyDescent="0.2">
      <c r="W82" s="69"/>
      <c r="Z82" s="69"/>
      <c r="AA82" s="69"/>
    </row>
    <row r="83" spans="23:52" x14ac:dyDescent="0.2">
      <c r="W83" s="69"/>
      <c r="Z83" s="69"/>
      <c r="AA83" s="69"/>
    </row>
    <row r="84" spans="23:52" x14ac:dyDescent="0.2">
      <c r="W84" s="69"/>
      <c r="Z84" s="69"/>
      <c r="AA84" s="69"/>
    </row>
    <row r="85" spans="23:52" x14ac:dyDescent="0.2">
      <c r="W85" s="69"/>
      <c r="Z85" s="69"/>
      <c r="AA85" s="69"/>
    </row>
    <row r="86" spans="23:52" x14ac:dyDescent="0.2">
      <c r="W86" s="69"/>
      <c r="Z86" s="69"/>
      <c r="AA86" s="69"/>
    </row>
    <row r="87" spans="23:52" x14ac:dyDescent="0.2">
      <c r="W87" s="69"/>
      <c r="Z87" s="69"/>
      <c r="AA87" s="69"/>
      <c r="AY87" s="68" t="s">
        <v>76</v>
      </c>
    </row>
    <row r="88" spans="23:52" x14ac:dyDescent="0.2">
      <c r="W88" s="69"/>
      <c r="Z88" s="69"/>
      <c r="AA88" s="69"/>
      <c r="AW88" s="68">
        <v>0</v>
      </c>
      <c r="AX88" s="68">
        <v>10</v>
      </c>
      <c r="AY88" s="68">
        <v>3</v>
      </c>
      <c r="AZ88">
        <f t="shared" ref="AZ88:AZ92" si="11">AY88/AX88</f>
        <v>0.3</v>
      </c>
    </row>
    <row r="89" spans="23:52" x14ac:dyDescent="0.2">
      <c r="W89" s="69"/>
      <c r="Z89" s="69"/>
      <c r="AA89" s="69"/>
      <c r="AW89" s="68">
        <v>1</v>
      </c>
      <c r="AX89" s="68">
        <v>9</v>
      </c>
      <c r="AY89" s="68">
        <v>7</v>
      </c>
      <c r="AZ89">
        <f t="shared" si="11"/>
        <v>0.77777777777777779</v>
      </c>
    </row>
    <row r="90" spans="23:52" x14ac:dyDescent="0.2">
      <c r="W90" s="69"/>
      <c r="Z90" s="69"/>
      <c r="AA90" s="69"/>
      <c r="AW90" s="68">
        <v>2</v>
      </c>
      <c r="AX90" s="68">
        <v>8</v>
      </c>
      <c r="AY90" s="68">
        <v>6</v>
      </c>
      <c r="AZ90">
        <f t="shared" si="11"/>
        <v>0.75</v>
      </c>
    </row>
    <row r="91" spans="23:52" x14ac:dyDescent="0.2">
      <c r="W91" s="69"/>
      <c r="Z91" s="69"/>
      <c r="AA91" s="69"/>
      <c r="AW91" s="68">
        <v>3</v>
      </c>
      <c r="AX91" s="68">
        <v>21</v>
      </c>
      <c r="AY91" s="68">
        <v>16</v>
      </c>
      <c r="AZ91">
        <f t="shared" si="11"/>
        <v>0.76190476190476186</v>
      </c>
    </row>
    <row r="92" spans="23:52" x14ac:dyDescent="0.2">
      <c r="W92" s="69"/>
      <c r="Z92" s="69"/>
      <c r="AA92" s="69"/>
      <c r="AV92" s="68" t="s">
        <v>341</v>
      </c>
      <c r="AW92" s="68">
        <v>3</v>
      </c>
      <c r="AX92" s="68">
        <v>14</v>
      </c>
      <c r="AY92" s="68">
        <v>10</v>
      </c>
      <c r="AZ92">
        <f t="shared" si="11"/>
        <v>0.7142857142857143</v>
      </c>
    </row>
    <row r="93" spans="23:52" x14ac:dyDescent="0.2">
      <c r="W93" s="69"/>
      <c r="Z93" s="69"/>
      <c r="AA93" s="69"/>
    </row>
    <row r="94" spans="23:52" x14ac:dyDescent="0.2">
      <c r="W94" s="69"/>
      <c r="Z94" s="69"/>
      <c r="AA94" s="69"/>
    </row>
    <row r="95" spans="23:52" x14ac:dyDescent="0.2">
      <c r="W95" s="69"/>
      <c r="Z95" s="69"/>
      <c r="AA95" s="69"/>
      <c r="AW95" s="68" t="s">
        <v>342</v>
      </c>
      <c r="AX95" s="68">
        <v>14</v>
      </c>
      <c r="AY95" s="68">
        <v>6</v>
      </c>
      <c r="AZ95">
        <f t="shared" ref="AZ95:AZ97" si="12">AY95/AX95</f>
        <v>0.42857142857142855</v>
      </c>
    </row>
    <row r="96" spans="23:52" x14ac:dyDescent="0.2">
      <c r="W96" s="69"/>
      <c r="Z96" s="69"/>
      <c r="AA96" s="69"/>
      <c r="AW96" s="68" t="s">
        <v>343</v>
      </c>
      <c r="AX96" s="68">
        <v>19</v>
      </c>
      <c r="AY96" s="68">
        <v>15</v>
      </c>
      <c r="AZ96">
        <f t="shared" si="12"/>
        <v>0.78947368421052633</v>
      </c>
    </row>
    <row r="97" spans="23:52" x14ac:dyDescent="0.2">
      <c r="W97" s="69"/>
      <c r="Z97" s="69"/>
      <c r="AA97" s="69"/>
      <c r="AW97" s="68">
        <v>4</v>
      </c>
      <c r="AX97" s="68">
        <v>14</v>
      </c>
      <c r="AY97" s="68">
        <v>10</v>
      </c>
      <c r="AZ97">
        <f t="shared" si="12"/>
        <v>0.7142857142857143</v>
      </c>
    </row>
    <row r="98" spans="23:52" x14ac:dyDescent="0.2">
      <c r="W98" s="69"/>
      <c r="Z98" s="69"/>
      <c r="AA98" s="69"/>
    </row>
    <row r="99" spans="23:52" x14ac:dyDescent="0.2">
      <c r="W99" s="69"/>
      <c r="Z99" s="69"/>
      <c r="AA99" s="69"/>
      <c r="AW99" s="68" t="s">
        <v>342</v>
      </c>
      <c r="AX99" s="68">
        <v>10</v>
      </c>
      <c r="AY99" s="68">
        <v>5</v>
      </c>
      <c r="AZ99">
        <f t="shared" ref="AZ99:AZ102" si="13">AY99/AX99</f>
        <v>0.5</v>
      </c>
    </row>
    <row r="100" spans="23:52" x14ac:dyDescent="0.2">
      <c r="W100" s="69"/>
      <c r="Z100" s="69"/>
      <c r="AA100" s="69"/>
      <c r="AW100" s="68" t="s">
        <v>344</v>
      </c>
      <c r="AX100" s="68">
        <v>15</v>
      </c>
      <c r="AY100" s="68">
        <v>10</v>
      </c>
      <c r="AZ100">
        <f t="shared" si="13"/>
        <v>0.66666666666666663</v>
      </c>
    </row>
    <row r="101" spans="23:52" x14ac:dyDescent="0.2">
      <c r="W101" s="69"/>
      <c r="Z101" s="69"/>
      <c r="AA101" s="69"/>
      <c r="AW101" s="68">
        <v>6</v>
      </c>
      <c r="AX101" s="68">
        <v>12</v>
      </c>
      <c r="AY101" s="68">
        <v>10</v>
      </c>
      <c r="AZ101">
        <f t="shared" si="13"/>
        <v>0.83333333333333337</v>
      </c>
    </row>
    <row r="102" spans="23:52" x14ac:dyDescent="0.2">
      <c r="W102" s="69"/>
      <c r="Z102" s="69"/>
      <c r="AA102" s="69"/>
      <c r="AW102" s="68">
        <v>7</v>
      </c>
      <c r="AX102" s="68">
        <v>10</v>
      </c>
      <c r="AY102" s="68">
        <v>7</v>
      </c>
      <c r="AZ102">
        <f t="shared" si="13"/>
        <v>0.7</v>
      </c>
    </row>
    <row r="103" spans="23:52" x14ac:dyDescent="0.2">
      <c r="W103" s="69"/>
      <c r="Z103" s="69"/>
      <c r="AA103" s="69"/>
    </row>
    <row r="104" spans="23:52" x14ac:dyDescent="0.2">
      <c r="W104" s="69"/>
      <c r="Z104" s="69"/>
      <c r="AA104" s="69"/>
    </row>
    <row r="105" spans="23:52" x14ac:dyDescent="0.2">
      <c r="W105" s="69"/>
      <c r="Z105" s="69"/>
      <c r="AA105" s="69"/>
    </row>
    <row r="106" spans="23:52" x14ac:dyDescent="0.2">
      <c r="W106" s="69"/>
      <c r="Z106" s="69"/>
      <c r="AA106" s="69"/>
    </row>
    <row r="107" spans="23:52" x14ac:dyDescent="0.2">
      <c r="W107" s="69"/>
      <c r="Z107" s="69"/>
      <c r="AA107" s="69"/>
    </row>
    <row r="108" spans="23:52" x14ac:dyDescent="0.2">
      <c r="W108" s="69"/>
      <c r="Z108" s="69"/>
      <c r="AA108" s="69"/>
    </row>
    <row r="109" spans="23:52" x14ac:dyDescent="0.2">
      <c r="W109" s="69"/>
      <c r="Z109" s="69"/>
      <c r="AA109" s="69"/>
    </row>
    <row r="110" spans="23:52" x14ac:dyDescent="0.2">
      <c r="W110" s="69"/>
      <c r="Z110" s="69"/>
      <c r="AA110" s="69"/>
    </row>
    <row r="111" spans="23:52" x14ac:dyDescent="0.2">
      <c r="W111" s="69"/>
      <c r="Z111" s="69"/>
      <c r="AA111" s="69"/>
    </row>
    <row r="112" spans="23:52" x14ac:dyDescent="0.2">
      <c r="W112" s="69"/>
      <c r="Z112" s="69"/>
      <c r="AA112" s="69"/>
    </row>
    <row r="113" spans="23:27" x14ac:dyDescent="0.2">
      <c r="W113" s="69"/>
      <c r="Z113" s="69"/>
      <c r="AA113" s="69"/>
    </row>
    <row r="114" spans="23:27" x14ac:dyDescent="0.2">
      <c r="W114" s="69"/>
      <c r="Z114" s="69"/>
      <c r="AA114" s="69"/>
    </row>
    <row r="115" spans="23:27" x14ac:dyDescent="0.2">
      <c r="W115" s="69"/>
      <c r="Z115" s="69"/>
      <c r="AA115" s="69"/>
    </row>
    <row r="116" spans="23:27" x14ac:dyDescent="0.2">
      <c r="W116" s="69"/>
      <c r="Z116" s="69"/>
      <c r="AA116" s="69"/>
    </row>
    <row r="117" spans="23:27" x14ac:dyDescent="0.2">
      <c r="W117" s="69"/>
      <c r="Z117" s="69"/>
      <c r="AA117" s="69"/>
    </row>
    <row r="118" spans="23:27" x14ac:dyDescent="0.2">
      <c r="W118" s="69"/>
      <c r="Z118" s="69"/>
      <c r="AA118" s="69"/>
    </row>
    <row r="119" spans="23:27" x14ac:dyDescent="0.2">
      <c r="W119" s="69"/>
      <c r="Z119" s="69"/>
      <c r="AA119" s="69"/>
    </row>
    <row r="120" spans="23:27" x14ac:dyDescent="0.2">
      <c r="W120" s="69"/>
      <c r="Z120" s="69"/>
      <c r="AA120" s="69"/>
    </row>
    <row r="121" spans="23:27" x14ac:dyDescent="0.2">
      <c r="W121" s="69"/>
      <c r="Z121" s="69"/>
      <c r="AA121" s="69"/>
    </row>
    <row r="122" spans="23:27" x14ac:dyDescent="0.2">
      <c r="W122" s="69"/>
      <c r="Z122" s="69"/>
      <c r="AA122" s="69"/>
    </row>
    <row r="123" spans="23:27" x14ac:dyDescent="0.2">
      <c r="W123" s="69"/>
      <c r="Z123" s="69"/>
      <c r="AA123" s="69"/>
    </row>
    <row r="124" spans="23:27" x14ac:dyDescent="0.2">
      <c r="W124" s="69"/>
      <c r="Z124" s="69"/>
      <c r="AA124" s="69"/>
    </row>
    <row r="125" spans="23:27" x14ac:dyDescent="0.2">
      <c r="W125" s="69"/>
      <c r="Z125" s="69"/>
      <c r="AA125" s="69"/>
    </row>
    <row r="126" spans="23:27" x14ac:dyDescent="0.2">
      <c r="W126" s="69"/>
      <c r="Z126" s="69"/>
      <c r="AA126" s="69"/>
    </row>
    <row r="127" spans="23:27" x14ac:dyDescent="0.2">
      <c r="W127" s="69"/>
      <c r="Z127" s="69"/>
      <c r="AA127" s="69"/>
    </row>
    <row r="128" spans="23:27" x14ac:dyDescent="0.2">
      <c r="W128" s="69"/>
      <c r="Z128" s="69"/>
      <c r="AA128" s="69"/>
    </row>
    <row r="129" spans="23:27" x14ac:dyDescent="0.2">
      <c r="W129" s="69"/>
      <c r="Z129" s="69"/>
      <c r="AA129" s="69"/>
    </row>
    <row r="130" spans="23:27" x14ac:dyDescent="0.2">
      <c r="W130" s="69"/>
      <c r="Z130" s="69"/>
      <c r="AA130" s="69"/>
    </row>
    <row r="131" spans="23:27" x14ac:dyDescent="0.2">
      <c r="W131" s="69"/>
      <c r="Z131" s="69"/>
      <c r="AA131" s="69"/>
    </row>
    <row r="132" spans="23:27" x14ac:dyDescent="0.2">
      <c r="W132" s="69"/>
      <c r="Z132" s="69"/>
      <c r="AA132" s="69"/>
    </row>
    <row r="133" spans="23:27" x14ac:dyDescent="0.2">
      <c r="W133" s="69"/>
      <c r="Z133" s="69"/>
      <c r="AA133" s="69"/>
    </row>
    <row r="134" spans="23:27" x14ac:dyDescent="0.2">
      <c r="W134" s="69"/>
      <c r="Z134" s="69"/>
      <c r="AA134" s="69"/>
    </row>
    <row r="135" spans="23:27" x14ac:dyDescent="0.2">
      <c r="W135" s="69"/>
      <c r="Z135" s="69"/>
      <c r="AA135" s="69"/>
    </row>
    <row r="136" spans="23:27" x14ac:dyDescent="0.2">
      <c r="W136" s="69"/>
      <c r="Z136" s="69"/>
      <c r="AA136" s="69"/>
    </row>
    <row r="137" spans="23:27" x14ac:dyDescent="0.2">
      <c r="W137" s="69"/>
      <c r="Z137" s="69"/>
      <c r="AA137" s="69"/>
    </row>
    <row r="138" spans="23:27" x14ac:dyDescent="0.2">
      <c r="W138" s="69"/>
      <c r="Z138" s="69"/>
      <c r="AA138" s="69"/>
    </row>
    <row r="139" spans="23:27" x14ac:dyDescent="0.2">
      <c r="W139" s="69"/>
      <c r="Z139" s="69"/>
      <c r="AA139" s="69"/>
    </row>
    <row r="140" spans="23:27" x14ac:dyDescent="0.2">
      <c r="W140" s="69"/>
      <c r="Z140" s="69"/>
      <c r="AA140" s="69"/>
    </row>
    <row r="141" spans="23:27" x14ac:dyDescent="0.2">
      <c r="W141" s="69"/>
      <c r="Z141" s="69"/>
      <c r="AA141" s="69"/>
    </row>
    <row r="142" spans="23:27" x14ac:dyDescent="0.2">
      <c r="W142" s="69"/>
      <c r="Z142" s="69"/>
      <c r="AA142" s="69"/>
    </row>
    <row r="143" spans="23:27" x14ac:dyDescent="0.2">
      <c r="W143" s="69"/>
      <c r="Z143" s="69"/>
      <c r="AA143" s="69"/>
    </row>
    <row r="144" spans="23:27" x14ac:dyDescent="0.2">
      <c r="W144" s="69"/>
      <c r="Z144" s="69"/>
      <c r="AA144" s="69"/>
    </row>
    <row r="145" spans="23:27" x14ac:dyDescent="0.2">
      <c r="W145" s="69"/>
      <c r="Z145" s="69"/>
      <c r="AA145" s="69"/>
    </row>
    <row r="146" spans="23:27" x14ac:dyDescent="0.2">
      <c r="W146" s="69"/>
      <c r="Z146" s="69"/>
      <c r="AA146" s="69"/>
    </row>
    <row r="147" spans="23:27" x14ac:dyDescent="0.2">
      <c r="W147" s="69"/>
      <c r="Z147" s="69"/>
      <c r="AA147" s="69"/>
    </row>
    <row r="148" spans="23:27" x14ac:dyDescent="0.2">
      <c r="W148" s="69"/>
      <c r="Z148" s="69"/>
      <c r="AA148" s="69"/>
    </row>
    <row r="149" spans="23:27" x14ac:dyDescent="0.2">
      <c r="W149" s="69"/>
      <c r="Z149" s="69"/>
      <c r="AA149" s="69"/>
    </row>
    <row r="150" spans="23:27" x14ac:dyDescent="0.2">
      <c r="W150" s="69"/>
      <c r="Z150" s="69"/>
      <c r="AA150" s="69"/>
    </row>
    <row r="151" spans="23:27" x14ac:dyDescent="0.2">
      <c r="W151" s="69"/>
      <c r="Z151" s="69"/>
      <c r="AA151" s="69"/>
    </row>
    <row r="152" spans="23:27" x14ac:dyDescent="0.2">
      <c r="W152" s="69"/>
      <c r="Z152" s="69"/>
      <c r="AA152" s="69"/>
    </row>
    <row r="153" spans="23:27" x14ac:dyDescent="0.2">
      <c r="W153" s="69"/>
      <c r="Z153" s="69"/>
      <c r="AA153" s="69"/>
    </row>
    <row r="154" spans="23:27" x14ac:dyDescent="0.2">
      <c r="W154" s="69"/>
      <c r="Z154" s="69"/>
      <c r="AA154" s="69"/>
    </row>
    <row r="155" spans="23:27" x14ac:dyDescent="0.2">
      <c r="W155" s="69"/>
      <c r="Z155" s="69"/>
      <c r="AA155" s="69"/>
    </row>
    <row r="156" spans="23:27" x14ac:dyDescent="0.2">
      <c r="W156" s="69"/>
      <c r="Z156" s="69"/>
      <c r="AA156" s="69"/>
    </row>
    <row r="157" spans="23:27" x14ac:dyDescent="0.2">
      <c r="W157" s="69"/>
      <c r="Z157" s="69"/>
      <c r="AA157" s="69"/>
    </row>
    <row r="158" spans="23:27" x14ac:dyDescent="0.2">
      <c r="W158" s="69"/>
      <c r="Z158" s="69"/>
      <c r="AA158" s="69"/>
    </row>
    <row r="159" spans="23:27" x14ac:dyDescent="0.2">
      <c r="W159" s="69"/>
      <c r="Z159" s="69"/>
      <c r="AA159" s="69"/>
    </row>
    <row r="160" spans="23:27" x14ac:dyDescent="0.2">
      <c r="W160" s="69"/>
      <c r="Z160" s="69"/>
      <c r="AA160" s="69"/>
    </row>
    <row r="161" spans="23:27" x14ac:dyDescent="0.2">
      <c r="W161" s="69"/>
      <c r="Z161" s="69"/>
      <c r="AA161" s="69"/>
    </row>
    <row r="162" spans="23:27" x14ac:dyDescent="0.2">
      <c r="W162" s="69"/>
      <c r="Z162" s="69"/>
      <c r="AA162" s="69"/>
    </row>
    <row r="163" spans="23:27" x14ac:dyDescent="0.2">
      <c r="W163" s="69"/>
      <c r="Z163" s="69"/>
      <c r="AA163" s="69"/>
    </row>
    <row r="164" spans="23:27" x14ac:dyDescent="0.2">
      <c r="W164" s="69"/>
      <c r="Z164" s="69"/>
      <c r="AA164" s="69"/>
    </row>
    <row r="165" spans="23:27" x14ac:dyDescent="0.2">
      <c r="W165" s="69"/>
      <c r="Z165" s="69"/>
      <c r="AA165" s="69"/>
    </row>
    <row r="166" spans="23:27" x14ac:dyDescent="0.2">
      <c r="W166" s="69"/>
      <c r="Z166" s="69"/>
      <c r="AA166" s="69"/>
    </row>
    <row r="167" spans="23:27" x14ac:dyDescent="0.2">
      <c r="W167" s="69"/>
      <c r="Z167" s="69"/>
      <c r="AA167" s="69"/>
    </row>
    <row r="168" spans="23:27" x14ac:dyDescent="0.2">
      <c r="W168" s="69"/>
      <c r="Z168" s="69"/>
      <c r="AA168" s="69"/>
    </row>
    <row r="169" spans="23:27" x14ac:dyDescent="0.2">
      <c r="W169" s="69"/>
      <c r="Z169" s="69"/>
      <c r="AA169" s="69"/>
    </row>
    <row r="170" spans="23:27" x14ac:dyDescent="0.2">
      <c r="W170" s="69"/>
      <c r="Z170" s="69"/>
      <c r="AA170" s="69"/>
    </row>
    <row r="171" spans="23:27" x14ac:dyDescent="0.2">
      <c r="W171" s="69"/>
      <c r="Z171" s="69"/>
      <c r="AA171" s="69"/>
    </row>
    <row r="172" spans="23:27" x14ac:dyDescent="0.2">
      <c r="W172" s="69"/>
      <c r="Z172" s="69"/>
      <c r="AA172" s="69"/>
    </row>
    <row r="173" spans="23:27" x14ac:dyDescent="0.2">
      <c r="W173" s="69"/>
      <c r="Z173" s="69"/>
      <c r="AA173" s="69"/>
    </row>
    <row r="174" spans="23:27" x14ac:dyDescent="0.2">
      <c r="W174" s="69"/>
      <c r="Z174" s="69"/>
      <c r="AA174" s="69"/>
    </row>
    <row r="175" spans="23:27" x14ac:dyDescent="0.2">
      <c r="W175" s="69"/>
      <c r="Z175" s="69"/>
      <c r="AA175" s="69"/>
    </row>
    <row r="176" spans="23:27" x14ac:dyDescent="0.2">
      <c r="W176" s="69"/>
      <c r="Z176" s="69"/>
      <c r="AA176" s="69"/>
    </row>
    <row r="177" spans="23:27" x14ac:dyDescent="0.2">
      <c r="W177" s="69"/>
      <c r="Z177" s="69"/>
      <c r="AA177" s="69"/>
    </row>
    <row r="178" spans="23:27" x14ac:dyDescent="0.2">
      <c r="W178" s="69"/>
      <c r="Z178" s="69"/>
      <c r="AA178" s="69"/>
    </row>
    <row r="179" spans="23:27" x14ac:dyDescent="0.2">
      <c r="W179" s="69"/>
      <c r="Z179" s="69"/>
      <c r="AA179" s="69"/>
    </row>
    <row r="180" spans="23:27" x14ac:dyDescent="0.2">
      <c r="W180" s="69"/>
      <c r="Z180" s="69"/>
      <c r="AA180" s="69"/>
    </row>
    <row r="181" spans="23:27" x14ac:dyDescent="0.2">
      <c r="W181" s="69"/>
      <c r="Z181" s="69"/>
      <c r="AA181" s="69"/>
    </row>
    <row r="182" spans="23:27" x14ac:dyDescent="0.2">
      <c r="W182" s="69"/>
      <c r="Z182" s="69"/>
      <c r="AA182" s="69"/>
    </row>
    <row r="183" spans="23:27" x14ac:dyDescent="0.2">
      <c r="W183" s="69"/>
      <c r="Z183" s="69"/>
      <c r="AA183" s="69"/>
    </row>
    <row r="184" spans="23:27" x14ac:dyDescent="0.2">
      <c r="W184" s="69"/>
      <c r="Z184" s="69"/>
      <c r="AA184" s="69"/>
    </row>
    <row r="185" spans="23:27" x14ac:dyDescent="0.2">
      <c r="W185" s="69"/>
      <c r="Z185" s="69"/>
      <c r="AA185" s="69"/>
    </row>
    <row r="186" spans="23:27" x14ac:dyDescent="0.2">
      <c r="W186" s="69"/>
      <c r="Z186" s="69"/>
      <c r="AA186" s="69"/>
    </row>
    <row r="187" spans="23:27" x14ac:dyDescent="0.2">
      <c r="W187" s="69"/>
      <c r="Z187" s="69"/>
      <c r="AA187" s="69"/>
    </row>
    <row r="188" spans="23:27" x14ac:dyDescent="0.2">
      <c r="W188" s="69"/>
      <c r="Z188" s="69"/>
      <c r="AA188" s="69"/>
    </row>
    <row r="189" spans="23:27" x14ac:dyDescent="0.2">
      <c r="W189" s="69"/>
      <c r="Z189" s="69"/>
      <c r="AA189" s="69"/>
    </row>
    <row r="190" spans="23:27" x14ac:dyDescent="0.2">
      <c r="W190" s="69"/>
      <c r="Z190" s="69"/>
      <c r="AA190" s="69"/>
    </row>
    <row r="191" spans="23:27" x14ac:dyDescent="0.2">
      <c r="W191" s="69"/>
      <c r="Z191" s="69"/>
      <c r="AA191" s="69"/>
    </row>
    <row r="192" spans="23:27" x14ac:dyDescent="0.2">
      <c r="W192" s="69"/>
      <c r="Z192" s="69"/>
      <c r="AA192" s="69"/>
    </row>
    <row r="193" spans="23:27" x14ac:dyDescent="0.2">
      <c r="W193" s="69"/>
      <c r="Z193" s="69"/>
      <c r="AA193" s="69"/>
    </row>
    <row r="194" spans="23:27" x14ac:dyDescent="0.2">
      <c r="W194" s="69"/>
      <c r="Z194" s="69"/>
      <c r="AA194" s="69"/>
    </row>
    <row r="195" spans="23:27" x14ac:dyDescent="0.2">
      <c r="W195" s="69"/>
      <c r="Z195" s="69"/>
      <c r="AA195" s="69"/>
    </row>
    <row r="196" spans="23:27" x14ac:dyDescent="0.2">
      <c r="W196" s="69"/>
      <c r="Z196" s="69"/>
      <c r="AA196" s="69"/>
    </row>
    <row r="197" spans="23:27" x14ac:dyDescent="0.2">
      <c r="W197" s="69"/>
      <c r="Z197" s="69"/>
      <c r="AA197" s="69"/>
    </row>
    <row r="198" spans="23:27" x14ac:dyDescent="0.2">
      <c r="W198" s="69"/>
      <c r="Z198" s="69"/>
      <c r="AA198" s="69"/>
    </row>
    <row r="199" spans="23:27" x14ac:dyDescent="0.2">
      <c r="W199" s="69"/>
      <c r="Z199" s="69"/>
      <c r="AA199" s="69"/>
    </row>
    <row r="200" spans="23:27" x14ac:dyDescent="0.2">
      <c r="W200" s="69"/>
      <c r="Z200" s="69"/>
      <c r="AA200" s="69"/>
    </row>
    <row r="201" spans="23:27" x14ac:dyDescent="0.2">
      <c r="W201" s="69"/>
      <c r="Z201" s="69"/>
      <c r="AA201" s="69"/>
    </row>
    <row r="202" spans="23:27" x14ac:dyDescent="0.2">
      <c r="W202" s="69"/>
      <c r="Z202" s="69"/>
      <c r="AA202" s="69"/>
    </row>
    <row r="203" spans="23:27" x14ac:dyDescent="0.2">
      <c r="W203" s="69"/>
      <c r="Z203" s="69"/>
      <c r="AA203" s="69"/>
    </row>
    <row r="204" spans="23:27" x14ac:dyDescent="0.2">
      <c r="W204" s="69"/>
      <c r="Z204" s="69"/>
      <c r="AA204" s="69"/>
    </row>
    <row r="205" spans="23:27" x14ac:dyDescent="0.2">
      <c r="W205" s="69"/>
      <c r="Z205" s="69"/>
      <c r="AA205" s="69"/>
    </row>
    <row r="206" spans="23:27" x14ac:dyDescent="0.2">
      <c r="W206" s="69"/>
      <c r="Z206" s="69"/>
      <c r="AA206" s="69"/>
    </row>
    <row r="207" spans="23:27" x14ac:dyDescent="0.2">
      <c r="W207" s="69"/>
      <c r="Z207" s="69"/>
      <c r="AA207" s="69"/>
    </row>
    <row r="208" spans="23:27" x14ac:dyDescent="0.2">
      <c r="W208" s="69"/>
      <c r="Z208" s="69"/>
      <c r="AA208" s="69"/>
    </row>
    <row r="209" spans="23:27" x14ac:dyDescent="0.2">
      <c r="W209" s="69"/>
      <c r="Z209" s="69"/>
      <c r="AA209" s="69"/>
    </row>
    <row r="210" spans="23:27" x14ac:dyDescent="0.2">
      <c r="W210" s="69"/>
      <c r="Z210" s="69"/>
      <c r="AA210" s="69"/>
    </row>
    <row r="211" spans="23:27" x14ac:dyDescent="0.2">
      <c r="W211" s="69"/>
      <c r="Z211" s="69"/>
      <c r="AA211" s="69"/>
    </row>
    <row r="212" spans="23:27" x14ac:dyDescent="0.2">
      <c r="W212" s="69"/>
      <c r="Z212" s="69"/>
      <c r="AA212" s="69"/>
    </row>
    <row r="213" spans="23:27" x14ac:dyDescent="0.2">
      <c r="W213" s="69"/>
      <c r="Z213" s="69"/>
      <c r="AA213" s="69"/>
    </row>
    <row r="214" spans="23:27" x14ac:dyDescent="0.2">
      <c r="W214" s="69"/>
      <c r="Z214" s="69"/>
      <c r="AA214" s="69"/>
    </row>
    <row r="215" spans="23:27" x14ac:dyDescent="0.2">
      <c r="W215" s="69"/>
      <c r="Z215" s="69"/>
      <c r="AA215" s="69"/>
    </row>
    <row r="216" spans="23:27" x14ac:dyDescent="0.2">
      <c r="W216" s="69"/>
      <c r="Z216" s="69"/>
      <c r="AA216" s="69"/>
    </row>
    <row r="217" spans="23:27" x14ac:dyDescent="0.2">
      <c r="W217" s="69"/>
      <c r="Z217" s="69"/>
      <c r="AA217" s="69"/>
    </row>
    <row r="218" spans="23:27" x14ac:dyDescent="0.2">
      <c r="W218" s="69"/>
      <c r="Z218" s="69"/>
      <c r="AA218" s="69"/>
    </row>
    <row r="219" spans="23:27" x14ac:dyDescent="0.2">
      <c r="W219" s="69"/>
      <c r="Z219" s="69"/>
      <c r="AA219" s="69"/>
    </row>
    <row r="220" spans="23:27" x14ac:dyDescent="0.2">
      <c r="W220" s="69"/>
      <c r="Z220" s="69"/>
      <c r="AA220" s="69"/>
    </row>
    <row r="221" spans="23:27" x14ac:dyDescent="0.2">
      <c r="W221" s="69"/>
      <c r="Z221" s="69"/>
      <c r="AA221" s="69"/>
    </row>
    <row r="222" spans="23:27" x14ac:dyDescent="0.2">
      <c r="W222" s="69"/>
      <c r="Z222" s="69"/>
      <c r="AA222" s="69"/>
    </row>
    <row r="223" spans="23:27" x14ac:dyDescent="0.2">
      <c r="W223" s="69"/>
      <c r="Z223" s="69"/>
      <c r="AA223" s="69"/>
    </row>
    <row r="224" spans="23:27" x14ac:dyDescent="0.2">
      <c r="W224" s="69"/>
      <c r="Z224" s="69"/>
      <c r="AA224" s="69"/>
    </row>
    <row r="225" spans="23:27" x14ac:dyDescent="0.2">
      <c r="W225" s="69"/>
      <c r="Z225" s="69"/>
      <c r="AA225" s="69"/>
    </row>
    <row r="226" spans="23:27" x14ac:dyDescent="0.2">
      <c r="W226" s="69"/>
      <c r="Z226" s="69"/>
      <c r="AA226" s="69"/>
    </row>
    <row r="227" spans="23:27" x14ac:dyDescent="0.2">
      <c r="W227" s="69"/>
      <c r="Z227" s="69"/>
      <c r="AA227" s="69"/>
    </row>
    <row r="228" spans="23:27" x14ac:dyDescent="0.2">
      <c r="W228" s="69"/>
      <c r="Z228" s="69"/>
      <c r="AA228" s="69"/>
    </row>
    <row r="229" spans="23:27" x14ac:dyDescent="0.2">
      <c r="W229" s="69"/>
      <c r="Z229" s="69"/>
      <c r="AA229" s="69"/>
    </row>
    <row r="230" spans="23:27" x14ac:dyDescent="0.2">
      <c r="W230" s="69"/>
      <c r="Z230" s="69"/>
      <c r="AA230" s="69"/>
    </row>
    <row r="231" spans="23:27" x14ac:dyDescent="0.2">
      <c r="W231" s="69"/>
      <c r="Z231" s="69"/>
      <c r="AA231" s="69"/>
    </row>
    <row r="232" spans="23:27" x14ac:dyDescent="0.2">
      <c r="W232" s="69"/>
      <c r="Z232" s="69"/>
      <c r="AA232" s="69"/>
    </row>
    <row r="233" spans="23:27" x14ac:dyDescent="0.2">
      <c r="W233" s="69"/>
      <c r="Z233" s="69"/>
      <c r="AA233" s="69"/>
    </row>
    <row r="234" spans="23:27" x14ac:dyDescent="0.2">
      <c r="W234" s="69"/>
      <c r="Z234" s="69"/>
      <c r="AA234" s="69"/>
    </row>
    <row r="235" spans="23:27" x14ac:dyDescent="0.2">
      <c r="W235" s="69"/>
      <c r="Z235" s="69"/>
      <c r="AA235" s="69"/>
    </row>
    <row r="236" spans="23:27" x14ac:dyDescent="0.2">
      <c r="W236" s="69"/>
      <c r="Z236" s="69"/>
      <c r="AA236" s="69"/>
    </row>
    <row r="237" spans="23:27" x14ac:dyDescent="0.2">
      <c r="W237" s="69"/>
      <c r="Z237" s="69"/>
      <c r="AA237" s="69"/>
    </row>
    <row r="238" spans="23:27" x14ac:dyDescent="0.2">
      <c r="W238" s="69"/>
      <c r="Z238" s="69"/>
      <c r="AA238" s="69"/>
    </row>
    <row r="239" spans="23:27" x14ac:dyDescent="0.2">
      <c r="W239" s="69"/>
      <c r="Z239" s="69"/>
      <c r="AA239" s="69"/>
    </row>
    <row r="240" spans="23:27" x14ac:dyDescent="0.2">
      <c r="W240" s="69"/>
      <c r="Z240" s="69"/>
      <c r="AA240" s="69"/>
    </row>
    <row r="241" spans="23:27" x14ac:dyDescent="0.2">
      <c r="W241" s="69"/>
      <c r="Z241" s="69"/>
      <c r="AA241" s="69"/>
    </row>
    <row r="242" spans="23:27" x14ac:dyDescent="0.2">
      <c r="W242" s="69"/>
      <c r="Z242" s="69"/>
      <c r="AA242" s="69"/>
    </row>
    <row r="243" spans="23:27" x14ac:dyDescent="0.2">
      <c r="W243" s="69"/>
      <c r="Z243" s="69"/>
      <c r="AA243" s="69"/>
    </row>
    <row r="244" spans="23:27" x14ac:dyDescent="0.2">
      <c r="W244" s="69"/>
      <c r="Z244" s="69"/>
      <c r="AA244" s="69"/>
    </row>
    <row r="245" spans="23:27" x14ac:dyDescent="0.2">
      <c r="W245" s="69"/>
      <c r="Z245" s="69"/>
      <c r="AA245" s="69"/>
    </row>
    <row r="246" spans="23:27" x14ac:dyDescent="0.2">
      <c r="W246" s="69"/>
      <c r="Z246" s="69"/>
      <c r="AA246" s="69"/>
    </row>
    <row r="247" spans="23:27" x14ac:dyDescent="0.2">
      <c r="W247" s="69"/>
      <c r="Z247" s="69"/>
      <c r="AA247" s="69"/>
    </row>
    <row r="248" spans="23:27" x14ac:dyDescent="0.2">
      <c r="W248" s="69"/>
      <c r="Z248" s="69"/>
      <c r="AA248" s="69"/>
    </row>
    <row r="249" spans="23:27" x14ac:dyDescent="0.2">
      <c r="W249" s="69"/>
      <c r="Z249" s="69"/>
      <c r="AA249" s="69"/>
    </row>
    <row r="250" spans="23:27" x14ac:dyDescent="0.2">
      <c r="W250" s="69"/>
      <c r="Z250" s="69"/>
      <c r="AA250" s="69"/>
    </row>
    <row r="251" spans="23:27" x14ac:dyDescent="0.2">
      <c r="W251" s="69"/>
      <c r="Z251" s="69"/>
      <c r="AA251" s="69"/>
    </row>
    <row r="252" spans="23:27" x14ac:dyDescent="0.2">
      <c r="W252" s="69"/>
      <c r="Z252" s="69"/>
      <c r="AA252" s="69"/>
    </row>
    <row r="253" spans="23:27" x14ac:dyDescent="0.2">
      <c r="W253" s="69"/>
      <c r="Z253" s="69"/>
      <c r="AA253" s="69"/>
    </row>
    <row r="254" spans="23:27" x14ac:dyDescent="0.2">
      <c r="W254" s="69"/>
      <c r="Z254" s="69"/>
      <c r="AA254" s="69"/>
    </row>
    <row r="255" spans="23:27" x14ac:dyDescent="0.2">
      <c r="W255" s="69"/>
      <c r="Z255" s="69"/>
      <c r="AA255" s="69"/>
    </row>
    <row r="256" spans="23:27" x14ac:dyDescent="0.2">
      <c r="W256" s="69"/>
      <c r="Z256" s="69"/>
      <c r="AA256" s="69"/>
    </row>
    <row r="257" spans="23:27" x14ac:dyDescent="0.2">
      <c r="W257" s="69"/>
      <c r="Z257" s="69"/>
      <c r="AA257" s="69"/>
    </row>
    <row r="258" spans="23:27" x14ac:dyDescent="0.2">
      <c r="W258" s="69"/>
      <c r="Z258" s="69"/>
      <c r="AA258" s="69"/>
    </row>
    <row r="259" spans="23:27" x14ac:dyDescent="0.2">
      <c r="W259" s="69"/>
      <c r="Z259" s="69"/>
      <c r="AA259" s="69"/>
    </row>
    <row r="260" spans="23:27" x14ac:dyDescent="0.2">
      <c r="W260" s="69"/>
      <c r="Z260" s="69"/>
      <c r="AA260" s="69"/>
    </row>
    <row r="261" spans="23:27" x14ac:dyDescent="0.2">
      <c r="W261" s="69"/>
      <c r="Z261" s="69"/>
      <c r="AA261" s="69"/>
    </row>
    <row r="262" spans="23:27" x14ac:dyDescent="0.2">
      <c r="W262" s="69"/>
      <c r="Z262" s="69"/>
      <c r="AA262" s="69"/>
    </row>
    <row r="263" spans="23:27" x14ac:dyDescent="0.2">
      <c r="W263" s="69"/>
      <c r="Z263" s="69"/>
      <c r="AA263" s="69"/>
    </row>
    <row r="264" spans="23:27" x14ac:dyDescent="0.2">
      <c r="W264" s="69"/>
      <c r="Z264" s="69"/>
      <c r="AA264" s="69"/>
    </row>
    <row r="265" spans="23:27" x14ac:dyDescent="0.2">
      <c r="W265" s="69"/>
      <c r="Z265" s="69"/>
      <c r="AA265" s="69"/>
    </row>
    <row r="266" spans="23:27" x14ac:dyDescent="0.2">
      <c r="W266" s="69"/>
      <c r="Z266" s="69"/>
      <c r="AA266" s="69"/>
    </row>
    <row r="267" spans="23:27" x14ac:dyDescent="0.2">
      <c r="W267" s="69"/>
      <c r="Z267" s="69"/>
      <c r="AA267" s="69"/>
    </row>
    <row r="268" spans="23:27" x14ac:dyDescent="0.2">
      <c r="W268" s="69"/>
      <c r="Z268" s="69"/>
      <c r="AA268" s="69"/>
    </row>
    <row r="269" spans="23:27" x14ac:dyDescent="0.2">
      <c r="W269" s="69"/>
      <c r="Z269" s="69"/>
      <c r="AA269" s="69"/>
    </row>
    <row r="270" spans="23:27" x14ac:dyDescent="0.2">
      <c r="W270" s="69"/>
      <c r="Z270" s="69"/>
      <c r="AA270" s="69"/>
    </row>
    <row r="271" spans="23:27" x14ac:dyDescent="0.2">
      <c r="W271" s="69"/>
      <c r="Z271" s="69"/>
      <c r="AA271" s="69"/>
    </row>
    <row r="272" spans="23:27" x14ac:dyDescent="0.2">
      <c r="W272" s="69"/>
      <c r="Z272" s="69"/>
      <c r="AA272" s="69"/>
    </row>
    <row r="273" spans="23:27" x14ac:dyDescent="0.2">
      <c r="W273" s="69"/>
      <c r="Z273" s="69"/>
      <c r="AA273" s="69"/>
    </row>
    <row r="274" spans="23:27" x14ac:dyDescent="0.2">
      <c r="W274" s="69"/>
      <c r="Z274" s="69"/>
      <c r="AA274" s="69"/>
    </row>
    <row r="275" spans="23:27" x14ac:dyDescent="0.2">
      <c r="W275" s="69"/>
      <c r="Z275" s="69"/>
      <c r="AA275" s="69"/>
    </row>
    <row r="276" spans="23:27" x14ac:dyDescent="0.2">
      <c r="W276" s="69"/>
      <c r="Z276" s="69"/>
      <c r="AA276" s="69"/>
    </row>
    <row r="277" spans="23:27" x14ac:dyDescent="0.2">
      <c r="W277" s="69"/>
      <c r="Z277" s="69"/>
      <c r="AA277" s="69"/>
    </row>
    <row r="278" spans="23:27" x14ac:dyDescent="0.2">
      <c r="W278" s="69"/>
      <c r="Z278" s="69"/>
      <c r="AA278" s="69"/>
    </row>
    <row r="279" spans="23:27" x14ac:dyDescent="0.2">
      <c r="W279" s="69"/>
      <c r="Z279" s="69"/>
      <c r="AA279" s="69"/>
    </row>
    <row r="280" spans="23:27" x14ac:dyDescent="0.2">
      <c r="W280" s="69"/>
      <c r="Z280" s="69"/>
      <c r="AA280" s="69"/>
    </row>
    <row r="281" spans="23:27" x14ac:dyDescent="0.2">
      <c r="W281" s="69"/>
      <c r="Z281" s="69"/>
      <c r="AA281" s="69"/>
    </row>
    <row r="282" spans="23:27" x14ac:dyDescent="0.2">
      <c r="W282" s="69"/>
      <c r="Z282" s="69"/>
      <c r="AA282" s="69"/>
    </row>
    <row r="283" spans="23:27" x14ac:dyDescent="0.2">
      <c r="W283" s="69"/>
      <c r="Z283" s="69"/>
      <c r="AA283" s="69"/>
    </row>
    <row r="284" spans="23:27" x14ac:dyDescent="0.2">
      <c r="W284" s="69"/>
      <c r="Z284" s="69"/>
      <c r="AA284" s="69"/>
    </row>
    <row r="285" spans="23:27" x14ac:dyDescent="0.2">
      <c r="W285" s="69"/>
      <c r="Z285" s="69"/>
      <c r="AA285" s="69"/>
    </row>
    <row r="286" spans="23:27" x14ac:dyDescent="0.2">
      <c r="W286" s="69"/>
      <c r="Z286" s="69"/>
      <c r="AA286" s="69"/>
    </row>
    <row r="287" spans="23:27" x14ac:dyDescent="0.2">
      <c r="W287" s="69"/>
      <c r="Z287" s="69"/>
      <c r="AA287" s="69"/>
    </row>
    <row r="288" spans="23:27" x14ac:dyDescent="0.2">
      <c r="W288" s="69"/>
      <c r="Z288" s="69"/>
      <c r="AA288" s="69"/>
    </row>
    <row r="289" spans="23:27" x14ac:dyDescent="0.2">
      <c r="W289" s="69"/>
      <c r="Z289" s="69"/>
      <c r="AA289" s="69"/>
    </row>
    <row r="290" spans="23:27" x14ac:dyDescent="0.2">
      <c r="W290" s="69"/>
      <c r="Z290" s="69"/>
      <c r="AA290" s="69"/>
    </row>
    <row r="291" spans="23:27" x14ac:dyDescent="0.2">
      <c r="W291" s="69"/>
      <c r="Z291" s="69"/>
      <c r="AA291" s="69"/>
    </row>
    <row r="292" spans="23:27" x14ac:dyDescent="0.2">
      <c r="W292" s="69"/>
      <c r="Z292" s="69"/>
      <c r="AA292" s="69"/>
    </row>
    <row r="293" spans="23:27" x14ac:dyDescent="0.2">
      <c r="W293" s="69"/>
      <c r="Z293" s="69"/>
      <c r="AA293" s="69"/>
    </row>
    <row r="294" spans="23:27" x14ac:dyDescent="0.2">
      <c r="W294" s="69"/>
      <c r="Z294" s="69"/>
      <c r="AA294" s="69"/>
    </row>
    <row r="295" spans="23:27" x14ac:dyDescent="0.2">
      <c r="W295" s="69"/>
      <c r="Z295" s="69"/>
      <c r="AA295" s="69"/>
    </row>
    <row r="296" spans="23:27" x14ac:dyDescent="0.2">
      <c r="W296" s="69"/>
      <c r="Z296" s="69"/>
      <c r="AA296" s="69"/>
    </row>
    <row r="297" spans="23:27" x14ac:dyDescent="0.2">
      <c r="W297" s="69"/>
      <c r="Z297" s="69"/>
      <c r="AA297" s="69"/>
    </row>
    <row r="298" spans="23:27" x14ac:dyDescent="0.2">
      <c r="W298" s="69"/>
      <c r="Z298" s="69"/>
      <c r="AA298" s="69"/>
    </row>
    <row r="299" spans="23:27" x14ac:dyDescent="0.2">
      <c r="W299" s="69"/>
      <c r="Z299" s="69"/>
      <c r="AA299" s="69"/>
    </row>
    <row r="300" spans="23:27" x14ac:dyDescent="0.2">
      <c r="W300" s="69"/>
      <c r="Z300" s="69"/>
      <c r="AA300" s="69"/>
    </row>
    <row r="301" spans="23:27" x14ac:dyDescent="0.2">
      <c r="W301" s="69"/>
      <c r="Z301" s="69"/>
      <c r="AA301" s="69"/>
    </row>
    <row r="302" spans="23:27" x14ac:dyDescent="0.2">
      <c r="W302" s="69"/>
      <c r="Z302" s="69"/>
      <c r="AA302" s="69"/>
    </row>
    <row r="303" spans="23:27" x14ac:dyDescent="0.2">
      <c r="W303" s="69"/>
      <c r="Z303" s="69"/>
      <c r="AA303" s="69"/>
    </row>
    <row r="304" spans="23:27" x14ac:dyDescent="0.2">
      <c r="W304" s="69"/>
      <c r="Z304" s="69"/>
      <c r="AA304" s="69"/>
    </row>
    <row r="305" spans="23:27" x14ac:dyDescent="0.2">
      <c r="W305" s="69"/>
      <c r="Z305" s="69"/>
      <c r="AA305" s="69"/>
    </row>
    <row r="306" spans="23:27" x14ac:dyDescent="0.2">
      <c r="W306" s="69"/>
      <c r="Z306" s="69"/>
      <c r="AA306" s="69"/>
    </row>
    <row r="307" spans="23:27" x14ac:dyDescent="0.2">
      <c r="W307" s="69"/>
      <c r="Z307" s="69"/>
      <c r="AA307" s="69"/>
    </row>
    <row r="308" spans="23:27" x14ac:dyDescent="0.2">
      <c r="W308" s="69"/>
      <c r="Z308" s="69"/>
      <c r="AA308" s="69"/>
    </row>
    <row r="309" spans="23:27" x14ac:dyDescent="0.2">
      <c r="W309" s="69"/>
      <c r="Z309" s="69"/>
      <c r="AA309" s="69"/>
    </row>
    <row r="310" spans="23:27" x14ac:dyDescent="0.2">
      <c r="W310" s="69"/>
      <c r="Z310" s="69"/>
      <c r="AA310" s="69"/>
    </row>
    <row r="311" spans="23:27" x14ac:dyDescent="0.2">
      <c r="W311" s="69"/>
      <c r="Z311" s="69"/>
      <c r="AA311" s="69"/>
    </row>
    <row r="312" spans="23:27" x14ac:dyDescent="0.2">
      <c r="W312" s="69"/>
      <c r="Z312" s="69"/>
      <c r="AA312" s="69"/>
    </row>
    <row r="313" spans="23:27" x14ac:dyDescent="0.2">
      <c r="W313" s="69"/>
      <c r="Z313" s="69"/>
      <c r="AA313" s="69"/>
    </row>
    <row r="314" spans="23:27" x14ac:dyDescent="0.2">
      <c r="W314" s="69"/>
      <c r="Z314" s="69"/>
      <c r="AA314" s="69"/>
    </row>
    <row r="315" spans="23:27" x14ac:dyDescent="0.2">
      <c r="W315" s="69"/>
      <c r="Z315" s="69"/>
      <c r="AA315" s="69"/>
    </row>
    <row r="316" spans="23:27" x14ac:dyDescent="0.2">
      <c r="W316" s="69"/>
      <c r="Z316" s="69"/>
      <c r="AA316" s="69"/>
    </row>
    <row r="317" spans="23:27" x14ac:dyDescent="0.2">
      <c r="W317" s="69"/>
      <c r="Z317" s="69"/>
      <c r="AA317" s="69"/>
    </row>
    <row r="318" spans="23:27" x14ac:dyDescent="0.2">
      <c r="W318" s="69"/>
      <c r="Z318" s="69"/>
      <c r="AA318" s="69"/>
    </row>
    <row r="319" spans="23:27" x14ac:dyDescent="0.2">
      <c r="W319" s="69"/>
      <c r="Z319" s="69"/>
      <c r="AA319" s="69"/>
    </row>
    <row r="320" spans="23:27" x14ac:dyDescent="0.2">
      <c r="W320" s="69"/>
      <c r="Z320" s="69"/>
      <c r="AA320" s="69"/>
    </row>
    <row r="321" spans="23:27" x14ac:dyDescent="0.2">
      <c r="W321" s="69"/>
      <c r="Z321" s="69"/>
      <c r="AA321" s="69"/>
    </row>
    <row r="322" spans="23:27" x14ac:dyDescent="0.2">
      <c r="W322" s="69"/>
      <c r="Z322" s="69"/>
      <c r="AA322" s="69"/>
    </row>
    <row r="323" spans="23:27" x14ac:dyDescent="0.2">
      <c r="W323" s="69"/>
      <c r="Z323" s="69"/>
      <c r="AA323" s="69"/>
    </row>
    <row r="324" spans="23:27" x14ac:dyDescent="0.2">
      <c r="W324" s="69"/>
      <c r="Z324" s="69"/>
      <c r="AA324" s="69"/>
    </row>
    <row r="325" spans="23:27" x14ac:dyDescent="0.2">
      <c r="W325" s="69"/>
      <c r="Z325" s="69"/>
      <c r="AA325" s="69"/>
    </row>
    <row r="326" spans="23:27" x14ac:dyDescent="0.2">
      <c r="W326" s="69"/>
      <c r="Z326" s="69"/>
      <c r="AA326" s="69"/>
    </row>
    <row r="327" spans="23:27" x14ac:dyDescent="0.2">
      <c r="W327" s="69"/>
      <c r="Z327" s="69"/>
      <c r="AA327" s="69"/>
    </row>
    <row r="328" spans="23:27" x14ac:dyDescent="0.2">
      <c r="W328" s="69"/>
      <c r="Z328" s="69"/>
      <c r="AA328" s="69"/>
    </row>
    <row r="329" spans="23:27" x14ac:dyDescent="0.2">
      <c r="W329" s="69"/>
      <c r="Z329" s="69"/>
      <c r="AA329" s="69"/>
    </row>
    <row r="330" spans="23:27" x14ac:dyDescent="0.2">
      <c r="W330" s="69"/>
      <c r="Z330" s="69"/>
      <c r="AA330" s="69"/>
    </row>
    <row r="331" spans="23:27" x14ac:dyDescent="0.2">
      <c r="W331" s="69"/>
      <c r="Z331" s="69"/>
      <c r="AA331" s="69"/>
    </row>
    <row r="332" spans="23:27" x14ac:dyDescent="0.2">
      <c r="W332" s="69"/>
      <c r="Z332" s="69"/>
      <c r="AA332" s="69"/>
    </row>
    <row r="333" spans="23:27" x14ac:dyDescent="0.2">
      <c r="W333" s="69"/>
      <c r="Z333" s="69"/>
      <c r="AA333" s="69"/>
    </row>
    <row r="334" spans="23:27" x14ac:dyDescent="0.2">
      <c r="W334" s="69"/>
      <c r="Z334" s="69"/>
      <c r="AA334" s="69"/>
    </row>
    <row r="335" spans="23:27" x14ac:dyDescent="0.2">
      <c r="W335" s="69"/>
      <c r="Z335" s="69"/>
      <c r="AA335" s="69"/>
    </row>
    <row r="336" spans="23:27" x14ac:dyDescent="0.2">
      <c r="W336" s="69"/>
      <c r="Z336" s="69"/>
      <c r="AA336" s="69"/>
    </row>
    <row r="337" spans="23:27" x14ac:dyDescent="0.2">
      <c r="W337" s="69"/>
      <c r="Z337" s="69"/>
      <c r="AA337" s="69"/>
    </row>
    <row r="338" spans="23:27" x14ac:dyDescent="0.2">
      <c r="W338" s="69"/>
      <c r="Z338" s="69"/>
      <c r="AA338" s="69"/>
    </row>
    <row r="339" spans="23:27" x14ac:dyDescent="0.2">
      <c r="W339" s="69"/>
      <c r="Z339" s="69"/>
      <c r="AA339" s="69"/>
    </row>
    <row r="340" spans="23:27" x14ac:dyDescent="0.2">
      <c r="W340" s="69"/>
      <c r="Z340" s="69"/>
      <c r="AA340" s="69"/>
    </row>
    <row r="341" spans="23:27" x14ac:dyDescent="0.2">
      <c r="W341" s="69"/>
      <c r="Z341" s="69"/>
      <c r="AA341" s="69"/>
    </row>
    <row r="342" spans="23:27" x14ac:dyDescent="0.2">
      <c r="W342" s="69"/>
      <c r="Z342" s="69"/>
      <c r="AA342" s="69"/>
    </row>
    <row r="343" spans="23:27" x14ac:dyDescent="0.2">
      <c r="W343" s="69"/>
      <c r="Z343" s="69"/>
      <c r="AA343" s="69"/>
    </row>
    <row r="344" spans="23:27" x14ac:dyDescent="0.2">
      <c r="W344" s="69"/>
      <c r="Z344" s="69"/>
      <c r="AA344" s="69"/>
    </row>
    <row r="345" spans="23:27" x14ac:dyDescent="0.2">
      <c r="W345" s="69"/>
      <c r="Z345" s="69"/>
      <c r="AA345" s="69"/>
    </row>
    <row r="346" spans="23:27" x14ac:dyDescent="0.2">
      <c r="W346" s="69"/>
      <c r="Z346" s="69"/>
      <c r="AA346" s="69"/>
    </row>
    <row r="347" spans="23:27" x14ac:dyDescent="0.2">
      <c r="W347" s="69"/>
      <c r="Z347" s="69"/>
      <c r="AA347" s="69"/>
    </row>
    <row r="348" spans="23:27" x14ac:dyDescent="0.2">
      <c r="W348" s="69"/>
      <c r="Z348" s="69"/>
      <c r="AA348" s="69"/>
    </row>
    <row r="349" spans="23:27" x14ac:dyDescent="0.2">
      <c r="W349" s="69"/>
      <c r="Z349" s="69"/>
      <c r="AA349" s="69"/>
    </row>
    <row r="350" spans="23:27" x14ac:dyDescent="0.2">
      <c r="W350" s="69"/>
      <c r="Z350" s="69"/>
      <c r="AA350" s="69"/>
    </row>
    <row r="351" spans="23:27" x14ac:dyDescent="0.2">
      <c r="W351" s="69"/>
      <c r="Z351" s="69"/>
      <c r="AA351" s="69"/>
    </row>
    <row r="352" spans="23:27" x14ac:dyDescent="0.2">
      <c r="W352" s="69"/>
      <c r="Z352" s="69"/>
      <c r="AA352" s="69"/>
    </row>
    <row r="353" spans="23:27" x14ac:dyDescent="0.2">
      <c r="W353" s="69"/>
      <c r="Z353" s="69"/>
      <c r="AA353" s="69"/>
    </row>
    <row r="354" spans="23:27" x14ac:dyDescent="0.2">
      <c r="W354" s="69"/>
      <c r="Z354" s="69"/>
      <c r="AA354" s="69"/>
    </row>
    <row r="355" spans="23:27" x14ac:dyDescent="0.2">
      <c r="W355" s="69"/>
      <c r="Z355" s="69"/>
      <c r="AA355" s="69"/>
    </row>
    <row r="356" spans="23:27" x14ac:dyDescent="0.2">
      <c r="W356" s="69"/>
      <c r="Z356" s="69"/>
      <c r="AA356" s="69"/>
    </row>
    <row r="357" spans="23:27" x14ac:dyDescent="0.2">
      <c r="W357" s="69"/>
      <c r="Z357" s="69"/>
      <c r="AA357" s="69"/>
    </row>
    <row r="358" spans="23:27" x14ac:dyDescent="0.2">
      <c r="W358" s="69"/>
      <c r="Z358" s="69"/>
      <c r="AA358" s="69"/>
    </row>
    <row r="359" spans="23:27" x14ac:dyDescent="0.2">
      <c r="W359" s="69"/>
      <c r="Z359" s="69"/>
      <c r="AA359" s="69"/>
    </row>
    <row r="360" spans="23:27" x14ac:dyDescent="0.2">
      <c r="W360" s="69"/>
      <c r="Z360" s="69"/>
      <c r="AA360" s="69"/>
    </row>
    <row r="361" spans="23:27" x14ac:dyDescent="0.2">
      <c r="W361" s="69"/>
      <c r="Z361" s="69"/>
      <c r="AA361" s="69"/>
    </row>
    <row r="362" spans="23:27" x14ac:dyDescent="0.2">
      <c r="W362" s="69"/>
      <c r="Z362" s="69"/>
      <c r="AA362" s="69"/>
    </row>
    <row r="363" spans="23:27" x14ac:dyDescent="0.2">
      <c r="W363" s="69"/>
      <c r="Z363" s="69"/>
      <c r="AA363" s="69"/>
    </row>
    <row r="364" spans="23:27" x14ac:dyDescent="0.2">
      <c r="W364" s="69"/>
      <c r="Z364" s="69"/>
      <c r="AA364" s="69"/>
    </row>
    <row r="365" spans="23:27" x14ac:dyDescent="0.2">
      <c r="W365" s="69"/>
      <c r="Z365" s="69"/>
      <c r="AA365" s="69"/>
    </row>
    <row r="366" spans="23:27" x14ac:dyDescent="0.2">
      <c r="W366" s="69"/>
      <c r="Z366" s="69"/>
      <c r="AA366" s="69"/>
    </row>
    <row r="367" spans="23:27" x14ac:dyDescent="0.2">
      <c r="W367" s="69"/>
      <c r="Z367" s="69"/>
      <c r="AA367" s="69"/>
    </row>
    <row r="368" spans="23:27" x14ac:dyDescent="0.2">
      <c r="W368" s="69"/>
      <c r="Z368" s="69"/>
      <c r="AA368" s="69"/>
    </row>
    <row r="369" spans="23:27" x14ac:dyDescent="0.2">
      <c r="W369" s="69"/>
      <c r="Z369" s="69"/>
      <c r="AA369" s="69"/>
    </row>
    <row r="370" spans="23:27" x14ac:dyDescent="0.2">
      <c r="W370" s="69"/>
      <c r="Z370" s="69"/>
      <c r="AA370" s="69"/>
    </row>
    <row r="371" spans="23:27" x14ac:dyDescent="0.2">
      <c r="W371" s="69"/>
      <c r="Z371" s="69"/>
      <c r="AA371" s="69"/>
    </row>
    <row r="372" spans="23:27" x14ac:dyDescent="0.2">
      <c r="W372" s="69"/>
      <c r="Z372" s="69"/>
      <c r="AA372" s="69"/>
    </row>
    <row r="373" spans="23:27" x14ac:dyDescent="0.2">
      <c r="W373" s="69"/>
      <c r="Z373" s="69"/>
      <c r="AA373" s="69"/>
    </row>
    <row r="374" spans="23:27" x14ac:dyDescent="0.2">
      <c r="W374" s="69"/>
      <c r="Z374" s="69"/>
      <c r="AA374" s="69"/>
    </row>
    <row r="375" spans="23:27" x14ac:dyDescent="0.2">
      <c r="W375" s="69"/>
      <c r="Z375" s="69"/>
      <c r="AA375" s="69"/>
    </row>
    <row r="376" spans="23:27" x14ac:dyDescent="0.2">
      <c r="W376" s="69"/>
      <c r="Z376" s="69"/>
      <c r="AA376" s="69"/>
    </row>
    <row r="377" spans="23:27" x14ac:dyDescent="0.2">
      <c r="W377" s="69"/>
      <c r="Z377" s="69"/>
      <c r="AA377" s="69"/>
    </row>
    <row r="378" spans="23:27" x14ac:dyDescent="0.2">
      <c r="W378" s="69"/>
      <c r="Z378" s="69"/>
      <c r="AA378" s="69"/>
    </row>
    <row r="379" spans="23:27" x14ac:dyDescent="0.2">
      <c r="W379" s="69"/>
      <c r="Z379" s="69"/>
      <c r="AA379" s="69"/>
    </row>
    <row r="380" spans="23:27" x14ac:dyDescent="0.2">
      <c r="W380" s="69"/>
      <c r="Z380" s="69"/>
      <c r="AA380" s="69"/>
    </row>
    <row r="381" spans="23:27" x14ac:dyDescent="0.2">
      <c r="W381" s="69"/>
      <c r="Z381" s="69"/>
      <c r="AA381" s="69"/>
    </row>
    <row r="382" spans="23:27" x14ac:dyDescent="0.2">
      <c r="W382" s="69"/>
      <c r="Z382" s="69"/>
      <c r="AA382" s="69"/>
    </row>
    <row r="383" spans="23:27" x14ac:dyDescent="0.2">
      <c r="W383" s="69"/>
      <c r="Z383" s="69"/>
      <c r="AA383" s="69"/>
    </row>
    <row r="384" spans="23:27" x14ac:dyDescent="0.2">
      <c r="W384" s="69"/>
      <c r="Z384" s="69"/>
      <c r="AA384" s="69"/>
    </row>
    <row r="385" spans="23:27" x14ac:dyDescent="0.2">
      <c r="W385" s="69"/>
      <c r="Z385" s="69"/>
      <c r="AA385" s="69"/>
    </row>
    <row r="386" spans="23:27" x14ac:dyDescent="0.2">
      <c r="W386" s="69"/>
      <c r="Z386" s="69"/>
      <c r="AA386" s="69"/>
    </row>
    <row r="387" spans="23:27" x14ac:dyDescent="0.2">
      <c r="W387" s="69"/>
      <c r="Z387" s="69"/>
      <c r="AA387" s="69"/>
    </row>
    <row r="388" spans="23:27" x14ac:dyDescent="0.2">
      <c r="W388" s="69"/>
      <c r="Z388" s="69"/>
      <c r="AA388" s="69"/>
    </row>
    <row r="389" spans="23:27" x14ac:dyDescent="0.2">
      <c r="W389" s="69"/>
      <c r="Z389" s="69"/>
      <c r="AA389" s="69"/>
    </row>
    <row r="390" spans="23:27" x14ac:dyDescent="0.2">
      <c r="W390" s="69"/>
      <c r="Z390" s="69"/>
      <c r="AA390" s="69"/>
    </row>
    <row r="391" spans="23:27" x14ac:dyDescent="0.2">
      <c r="W391" s="69"/>
      <c r="Z391" s="69"/>
      <c r="AA391" s="69"/>
    </row>
    <row r="392" spans="23:27" x14ac:dyDescent="0.2">
      <c r="W392" s="69"/>
      <c r="Z392" s="69"/>
      <c r="AA392" s="69"/>
    </row>
    <row r="393" spans="23:27" x14ac:dyDescent="0.2">
      <c r="W393" s="69"/>
      <c r="Z393" s="69"/>
      <c r="AA393" s="69"/>
    </row>
    <row r="394" spans="23:27" x14ac:dyDescent="0.2">
      <c r="W394" s="69"/>
      <c r="Z394" s="69"/>
      <c r="AA394" s="69"/>
    </row>
    <row r="395" spans="23:27" x14ac:dyDescent="0.2">
      <c r="W395" s="69"/>
      <c r="Z395" s="69"/>
      <c r="AA395" s="69"/>
    </row>
    <row r="396" spans="23:27" x14ac:dyDescent="0.2">
      <c r="W396" s="69"/>
      <c r="Z396" s="69"/>
      <c r="AA396" s="69"/>
    </row>
    <row r="397" spans="23:27" x14ac:dyDescent="0.2">
      <c r="W397" s="69"/>
      <c r="Z397" s="69"/>
      <c r="AA397" s="69"/>
    </row>
    <row r="398" spans="23:27" x14ac:dyDescent="0.2">
      <c r="W398" s="69"/>
      <c r="Z398" s="69"/>
      <c r="AA398" s="69"/>
    </row>
    <row r="399" spans="23:27" x14ac:dyDescent="0.2">
      <c r="W399" s="69"/>
      <c r="Z399" s="69"/>
      <c r="AA399" s="69"/>
    </row>
    <row r="400" spans="23:27" x14ac:dyDescent="0.2">
      <c r="W400" s="69"/>
      <c r="Z400" s="69"/>
      <c r="AA400" s="69"/>
    </row>
    <row r="401" spans="23:27" x14ac:dyDescent="0.2">
      <c r="W401" s="69"/>
      <c r="Z401" s="69"/>
      <c r="AA401" s="69"/>
    </row>
    <row r="402" spans="23:27" x14ac:dyDescent="0.2">
      <c r="W402" s="69"/>
      <c r="Z402" s="69"/>
      <c r="AA402" s="69"/>
    </row>
    <row r="403" spans="23:27" x14ac:dyDescent="0.2">
      <c r="W403" s="69"/>
      <c r="Z403" s="69"/>
      <c r="AA403" s="69"/>
    </row>
    <row r="404" spans="23:27" x14ac:dyDescent="0.2">
      <c r="W404" s="69"/>
      <c r="Z404" s="69"/>
      <c r="AA404" s="69"/>
    </row>
    <row r="405" spans="23:27" x14ac:dyDescent="0.2">
      <c r="W405" s="69"/>
      <c r="Z405" s="69"/>
      <c r="AA405" s="69"/>
    </row>
    <row r="406" spans="23:27" x14ac:dyDescent="0.2">
      <c r="W406" s="69"/>
      <c r="Z406" s="69"/>
      <c r="AA406" s="69"/>
    </row>
    <row r="407" spans="23:27" x14ac:dyDescent="0.2">
      <c r="W407" s="69"/>
      <c r="Z407" s="69"/>
      <c r="AA407" s="69"/>
    </row>
    <row r="408" spans="23:27" x14ac:dyDescent="0.2">
      <c r="W408" s="69"/>
      <c r="Z408" s="69"/>
      <c r="AA408" s="69"/>
    </row>
    <row r="409" spans="23:27" x14ac:dyDescent="0.2">
      <c r="W409" s="69"/>
      <c r="Z409" s="69"/>
      <c r="AA409" s="69"/>
    </row>
    <row r="410" spans="23:27" x14ac:dyDescent="0.2">
      <c r="W410" s="69"/>
      <c r="Z410" s="69"/>
      <c r="AA410" s="69"/>
    </row>
    <row r="411" spans="23:27" x14ac:dyDescent="0.2">
      <c r="W411" s="69"/>
      <c r="Z411" s="69"/>
      <c r="AA411" s="69"/>
    </row>
    <row r="412" spans="23:27" x14ac:dyDescent="0.2">
      <c r="W412" s="69"/>
      <c r="Z412" s="69"/>
      <c r="AA412" s="69"/>
    </row>
    <row r="413" spans="23:27" x14ac:dyDescent="0.2">
      <c r="W413" s="69"/>
      <c r="Z413" s="69"/>
      <c r="AA413" s="69"/>
    </row>
    <row r="414" spans="23:27" x14ac:dyDescent="0.2">
      <c r="W414" s="69"/>
      <c r="Z414" s="69"/>
      <c r="AA414" s="69"/>
    </row>
    <row r="415" spans="23:27" x14ac:dyDescent="0.2">
      <c r="W415" s="69"/>
      <c r="Z415" s="69"/>
      <c r="AA415" s="69"/>
    </row>
    <row r="416" spans="23:27" x14ac:dyDescent="0.2">
      <c r="W416" s="69"/>
      <c r="Z416" s="69"/>
      <c r="AA416" s="69"/>
    </row>
    <row r="417" spans="23:27" x14ac:dyDescent="0.2">
      <c r="W417" s="69"/>
      <c r="Z417" s="69"/>
      <c r="AA417" s="69"/>
    </row>
    <row r="418" spans="23:27" x14ac:dyDescent="0.2">
      <c r="W418" s="69"/>
      <c r="Z418" s="69"/>
      <c r="AA418" s="69"/>
    </row>
    <row r="419" spans="23:27" x14ac:dyDescent="0.2">
      <c r="W419" s="69"/>
      <c r="Z419" s="69"/>
      <c r="AA419" s="69"/>
    </row>
    <row r="420" spans="23:27" x14ac:dyDescent="0.2">
      <c r="W420" s="69"/>
      <c r="Z420" s="69"/>
      <c r="AA420" s="69"/>
    </row>
    <row r="421" spans="23:27" x14ac:dyDescent="0.2">
      <c r="W421" s="69"/>
      <c r="Z421" s="69"/>
      <c r="AA421" s="69"/>
    </row>
    <row r="422" spans="23:27" x14ac:dyDescent="0.2">
      <c r="W422" s="69"/>
      <c r="Z422" s="69"/>
      <c r="AA422" s="69"/>
    </row>
    <row r="423" spans="23:27" x14ac:dyDescent="0.2">
      <c r="W423" s="69"/>
      <c r="Z423" s="69"/>
      <c r="AA423" s="69"/>
    </row>
    <row r="424" spans="23:27" x14ac:dyDescent="0.2">
      <c r="W424" s="69"/>
      <c r="Z424" s="69"/>
      <c r="AA424" s="69"/>
    </row>
    <row r="425" spans="23:27" x14ac:dyDescent="0.2">
      <c r="W425" s="69"/>
      <c r="Z425" s="69"/>
      <c r="AA425" s="69"/>
    </row>
    <row r="426" spans="23:27" x14ac:dyDescent="0.2">
      <c r="W426" s="69"/>
      <c r="Z426" s="69"/>
      <c r="AA426" s="69"/>
    </row>
    <row r="427" spans="23:27" x14ac:dyDescent="0.2">
      <c r="W427" s="69"/>
      <c r="Z427" s="69"/>
      <c r="AA427" s="69"/>
    </row>
    <row r="428" spans="23:27" x14ac:dyDescent="0.2">
      <c r="W428" s="69"/>
      <c r="Z428" s="69"/>
      <c r="AA428" s="69"/>
    </row>
    <row r="429" spans="23:27" x14ac:dyDescent="0.2">
      <c r="W429" s="69"/>
      <c r="Z429" s="69"/>
      <c r="AA429" s="69"/>
    </row>
    <row r="430" spans="23:27" x14ac:dyDescent="0.2">
      <c r="W430" s="69"/>
      <c r="Z430" s="69"/>
      <c r="AA430" s="69"/>
    </row>
    <row r="431" spans="23:27" x14ac:dyDescent="0.2">
      <c r="W431" s="69"/>
      <c r="Z431" s="69"/>
      <c r="AA431" s="69"/>
    </row>
    <row r="432" spans="23:27" x14ac:dyDescent="0.2">
      <c r="W432" s="69"/>
      <c r="Z432" s="69"/>
      <c r="AA432" s="69"/>
    </row>
    <row r="433" spans="23:27" x14ac:dyDescent="0.2">
      <c r="W433" s="69"/>
      <c r="Z433" s="69"/>
      <c r="AA433" s="69"/>
    </row>
    <row r="434" spans="23:27" x14ac:dyDescent="0.2">
      <c r="W434" s="69"/>
      <c r="Z434" s="69"/>
      <c r="AA434" s="69"/>
    </row>
    <row r="435" spans="23:27" x14ac:dyDescent="0.2">
      <c r="W435" s="69"/>
      <c r="Z435" s="69"/>
      <c r="AA435" s="69"/>
    </row>
    <row r="436" spans="23:27" x14ac:dyDescent="0.2">
      <c r="W436" s="69"/>
      <c r="Z436" s="69"/>
      <c r="AA436" s="69"/>
    </row>
    <row r="437" spans="23:27" x14ac:dyDescent="0.2">
      <c r="W437" s="69"/>
      <c r="Z437" s="69"/>
      <c r="AA437" s="69"/>
    </row>
    <row r="438" spans="23:27" x14ac:dyDescent="0.2">
      <c r="W438" s="69"/>
      <c r="Z438" s="69"/>
      <c r="AA438" s="69"/>
    </row>
    <row r="439" spans="23:27" x14ac:dyDescent="0.2">
      <c r="W439" s="69"/>
      <c r="Z439" s="69"/>
      <c r="AA439" s="69"/>
    </row>
    <row r="440" spans="23:27" x14ac:dyDescent="0.2">
      <c r="W440" s="69"/>
      <c r="Z440" s="69"/>
      <c r="AA440" s="69"/>
    </row>
    <row r="441" spans="23:27" x14ac:dyDescent="0.2">
      <c r="W441" s="69"/>
      <c r="Z441" s="69"/>
      <c r="AA441" s="69"/>
    </row>
    <row r="442" spans="23:27" x14ac:dyDescent="0.2">
      <c r="W442" s="69"/>
      <c r="Z442" s="69"/>
      <c r="AA442" s="69"/>
    </row>
    <row r="443" spans="23:27" x14ac:dyDescent="0.2">
      <c r="W443" s="69"/>
      <c r="Z443" s="69"/>
      <c r="AA443" s="69"/>
    </row>
    <row r="444" spans="23:27" x14ac:dyDescent="0.2">
      <c r="W444" s="69"/>
      <c r="Z444" s="69"/>
      <c r="AA444" s="69"/>
    </row>
    <row r="445" spans="23:27" x14ac:dyDescent="0.2">
      <c r="W445" s="69"/>
      <c r="Z445" s="69"/>
      <c r="AA445" s="69"/>
    </row>
    <row r="446" spans="23:27" x14ac:dyDescent="0.2">
      <c r="W446" s="69"/>
      <c r="Z446" s="69"/>
      <c r="AA446" s="69"/>
    </row>
    <row r="447" spans="23:27" x14ac:dyDescent="0.2">
      <c r="W447" s="69"/>
      <c r="Z447" s="69"/>
      <c r="AA447" s="69"/>
    </row>
    <row r="448" spans="23:27" x14ac:dyDescent="0.2">
      <c r="W448" s="69"/>
      <c r="Z448" s="69"/>
      <c r="AA448" s="69"/>
    </row>
    <row r="449" spans="23:27" x14ac:dyDescent="0.2">
      <c r="W449" s="69"/>
      <c r="Z449" s="69"/>
      <c r="AA449" s="69"/>
    </row>
    <row r="450" spans="23:27" x14ac:dyDescent="0.2">
      <c r="W450" s="69"/>
      <c r="Z450" s="69"/>
      <c r="AA450" s="69"/>
    </row>
    <row r="451" spans="23:27" x14ac:dyDescent="0.2">
      <c r="W451" s="69"/>
      <c r="Z451" s="69"/>
      <c r="AA451" s="69"/>
    </row>
    <row r="452" spans="23:27" x14ac:dyDescent="0.2">
      <c r="W452" s="69"/>
      <c r="Z452" s="69"/>
      <c r="AA452" s="69"/>
    </row>
    <row r="453" spans="23:27" x14ac:dyDescent="0.2">
      <c r="W453" s="69"/>
      <c r="Z453" s="69"/>
      <c r="AA453" s="69"/>
    </row>
    <row r="454" spans="23:27" x14ac:dyDescent="0.2">
      <c r="W454" s="69"/>
      <c r="Z454" s="69"/>
      <c r="AA454" s="69"/>
    </row>
    <row r="455" spans="23:27" x14ac:dyDescent="0.2">
      <c r="W455" s="69"/>
      <c r="Z455" s="69"/>
      <c r="AA455" s="69"/>
    </row>
    <row r="456" spans="23:27" x14ac:dyDescent="0.2">
      <c r="W456" s="69"/>
      <c r="Z456" s="69"/>
      <c r="AA456" s="69"/>
    </row>
    <row r="457" spans="23:27" x14ac:dyDescent="0.2">
      <c r="W457" s="69"/>
      <c r="Z457" s="69"/>
      <c r="AA457" s="69"/>
    </row>
    <row r="458" spans="23:27" x14ac:dyDescent="0.2">
      <c r="W458" s="69"/>
      <c r="Z458" s="69"/>
      <c r="AA458" s="69"/>
    </row>
    <row r="459" spans="23:27" x14ac:dyDescent="0.2">
      <c r="W459" s="69"/>
      <c r="Z459" s="69"/>
      <c r="AA459" s="69"/>
    </row>
    <row r="460" spans="23:27" x14ac:dyDescent="0.2">
      <c r="W460" s="69"/>
      <c r="Z460" s="69"/>
      <c r="AA460" s="69"/>
    </row>
    <row r="461" spans="23:27" x14ac:dyDescent="0.2">
      <c r="W461" s="69"/>
      <c r="Z461" s="69"/>
      <c r="AA461" s="69"/>
    </row>
    <row r="462" spans="23:27" x14ac:dyDescent="0.2">
      <c r="W462" s="69"/>
      <c r="Z462" s="69"/>
      <c r="AA462" s="69"/>
    </row>
    <row r="463" spans="23:27" x14ac:dyDescent="0.2">
      <c r="W463" s="69"/>
      <c r="Z463" s="69"/>
      <c r="AA463" s="69"/>
    </row>
    <row r="464" spans="23:27" x14ac:dyDescent="0.2">
      <c r="W464" s="69"/>
      <c r="Z464" s="69"/>
      <c r="AA464" s="69"/>
    </row>
    <row r="465" spans="23:27" x14ac:dyDescent="0.2">
      <c r="W465" s="69"/>
      <c r="Z465" s="69"/>
      <c r="AA465" s="69"/>
    </row>
    <row r="466" spans="23:27" x14ac:dyDescent="0.2">
      <c r="W466" s="69"/>
      <c r="Z466" s="69"/>
      <c r="AA466" s="69"/>
    </row>
    <row r="467" spans="23:27" x14ac:dyDescent="0.2">
      <c r="W467" s="69"/>
      <c r="Z467" s="69"/>
      <c r="AA467" s="69"/>
    </row>
    <row r="468" spans="23:27" x14ac:dyDescent="0.2">
      <c r="W468" s="69"/>
      <c r="Z468" s="69"/>
      <c r="AA468" s="69"/>
    </row>
    <row r="469" spans="23:27" x14ac:dyDescent="0.2">
      <c r="W469" s="69"/>
      <c r="Z469" s="69"/>
      <c r="AA469" s="69"/>
    </row>
    <row r="470" spans="23:27" x14ac:dyDescent="0.2">
      <c r="W470" s="69"/>
      <c r="Z470" s="69"/>
      <c r="AA470" s="69"/>
    </row>
    <row r="471" spans="23:27" x14ac:dyDescent="0.2">
      <c r="W471" s="69"/>
      <c r="Z471" s="69"/>
      <c r="AA471" s="69"/>
    </row>
    <row r="472" spans="23:27" x14ac:dyDescent="0.2">
      <c r="W472" s="69"/>
      <c r="Z472" s="69"/>
      <c r="AA472" s="69"/>
    </row>
    <row r="473" spans="23:27" x14ac:dyDescent="0.2">
      <c r="W473" s="69"/>
      <c r="Z473" s="69"/>
      <c r="AA473" s="69"/>
    </row>
    <row r="474" spans="23:27" x14ac:dyDescent="0.2">
      <c r="W474" s="69"/>
      <c r="Z474" s="69"/>
      <c r="AA474" s="69"/>
    </row>
    <row r="475" spans="23:27" x14ac:dyDescent="0.2">
      <c r="W475" s="69"/>
      <c r="Z475" s="69"/>
      <c r="AA475" s="69"/>
    </row>
    <row r="476" spans="23:27" x14ac:dyDescent="0.2">
      <c r="W476" s="69"/>
      <c r="Z476" s="69"/>
      <c r="AA476" s="69"/>
    </row>
    <row r="477" spans="23:27" x14ac:dyDescent="0.2">
      <c r="W477" s="69"/>
      <c r="Z477" s="69"/>
      <c r="AA477" s="69"/>
    </row>
    <row r="478" spans="23:27" x14ac:dyDescent="0.2">
      <c r="W478" s="69"/>
      <c r="Z478" s="69"/>
      <c r="AA478" s="69"/>
    </row>
    <row r="479" spans="23:27" x14ac:dyDescent="0.2">
      <c r="W479" s="69"/>
      <c r="Z479" s="69"/>
      <c r="AA479" s="69"/>
    </row>
    <row r="480" spans="23:27" x14ac:dyDescent="0.2">
      <c r="W480" s="69"/>
      <c r="Z480" s="69"/>
      <c r="AA480" s="69"/>
    </row>
    <row r="481" spans="23:27" x14ac:dyDescent="0.2">
      <c r="W481" s="69"/>
      <c r="Z481" s="69"/>
      <c r="AA481" s="69"/>
    </row>
    <row r="482" spans="23:27" x14ac:dyDescent="0.2">
      <c r="W482" s="69"/>
      <c r="Z482" s="69"/>
      <c r="AA482" s="69"/>
    </row>
    <row r="483" spans="23:27" x14ac:dyDescent="0.2">
      <c r="W483" s="69"/>
      <c r="Z483" s="69"/>
      <c r="AA483" s="69"/>
    </row>
    <row r="484" spans="23:27" x14ac:dyDescent="0.2">
      <c r="W484" s="69"/>
      <c r="Z484" s="69"/>
      <c r="AA484" s="69"/>
    </row>
    <row r="485" spans="23:27" x14ac:dyDescent="0.2">
      <c r="W485" s="69"/>
      <c r="Z485" s="69"/>
      <c r="AA485" s="69"/>
    </row>
    <row r="486" spans="23:27" x14ac:dyDescent="0.2">
      <c r="W486" s="69"/>
      <c r="Z486" s="69"/>
      <c r="AA486" s="69"/>
    </row>
    <row r="487" spans="23:27" x14ac:dyDescent="0.2">
      <c r="W487" s="69"/>
      <c r="Z487" s="69"/>
      <c r="AA487" s="69"/>
    </row>
    <row r="488" spans="23:27" x14ac:dyDescent="0.2">
      <c r="W488" s="69"/>
      <c r="Z488" s="69"/>
      <c r="AA488" s="69"/>
    </row>
    <row r="489" spans="23:27" x14ac:dyDescent="0.2">
      <c r="W489" s="69"/>
      <c r="Z489" s="69"/>
      <c r="AA489" s="69"/>
    </row>
    <row r="490" spans="23:27" x14ac:dyDescent="0.2">
      <c r="W490" s="69"/>
      <c r="Z490" s="69"/>
      <c r="AA490" s="69"/>
    </row>
    <row r="491" spans="23:27" x14ac:dyDescent="0.2">
      <c r="W491" s="69"/>
      <c r="Z491" s="69"/>
      <c r="AA491" s="69"/>
    </row>
    <row r="492" spans="23:27" x14ac:dyDescent="0.2">
      <c r="W492" s="69"/>
      <c r="Z492" s="69"/>
      <c r="AA492" s="69"/>
    </row>
    <row r="493" spans="23:27" x14ac:dyDescent="0.2">
      <c r="W493" s="69"/>
      <c r="Z493" s="69"/>
      <c r="AA493" s="69"/>
    </row>
    <row r="494" spans="23:27" x14ac:dyDescent="0.2">
      <c r="W494" s="69"/>
      <c r="Z494" s="69"/>
      <c r="AA494" s="69"/>
    </row>
    <row r="495" spans="23:27" x14ac:dyDescent="0.2">
      <c r="W495" s="69"/>
      <c r="Z495" s="69"/>
      <c r="AA495" s="69"/>
    </row>
    <row r="496" spans="23:27" x14ac:dyDescent="0.2">
      <c r="W496" s="69"/>
      <c r="Z496" s="69"/>
      <c r="AA496" s="69"/>
    </row>
    <row r="497" spans="23:27" x14ac:dyDescent="0.2">
      <c r="W497" s="69"/>
      <c r="Z497" s="69"/>
      <c r="AA497" s="69"/>
    </row>
    <row r="498" spans="23:27" x14ac:dyDescent="0.2">
      <c r="W498" s="69"/>
      <c r="Z498" s="69"/>
      <c r="AA498" s="69"/>
    </row>
    <row r="499" spans="23:27" x14ac:dyDescent="0.2">
      <c r="W499" s="69"/>
      <c r="Z499" s="69"/>
      <c r="AA499" s="69"/>
    </row>
    <row r="500" spans="23:27" x14ac:dyDescent="0.2">
      <c r="W500" s="69"/>
      <c r="Z500" s="69"/>
      <c r="AA500" s="69"/>
    </row>
    <row r="501" spans="23:27" x14ac:dyDescent="0.2">
      <c r="W501" s="69"/>
      <c r="Z501" s="69"/>
      <c r="AA501" s="69"/>
    </row>
    <row r="502" spans="23:27" x14ac:dyDescent="0.2">
      <c r="W502" s="69"/>
      <c r="Z502" s="69"/>
      <c r="AA502" s="69"/>
    </row>
    <row r="503" spans="23:27" x14ac:dyDescent="0.2">
      <c r="W503" s="69"/>
      <c r="Z503" s="69"/>
      <c r="AA503" s="69"/>
    </row>
    <row r="504" spans="23:27" x14ac:dyDescent="0.2">
      <c r="W504" s="69"/>
      <c r="Z504" s="69"/>
      <c r="AA504" s="69"/>
    </row>
    <row r="505" spans="23:27" x14ac:dyDescent="0.2">
      <c r="W505" s="69"/>
      <c r="Z505" s="69"/>
      <c r="AA505" s="69"/>
    </row>
    <row r="506" spans="23:27" x14ac:dyDescent="0.2">
      <c r="W506" s="69"/>
      <c r="Z506" s="69"/>
      <c r="AA506" s="69"/>
    </row>
    <row r="507" spans="23:27" x14ac:dyDescent="0.2">
      <c r="W507" s="69"/>
      <c r="Z507" s="69"/>
      <c r="AA507" s="69"/>
    </row>
    <row r="508" spans="23:27" x14ac:dyDescent="0.2">
      <c r="W508" s="69"/>
      <c r="Z508" s="69"/>
      <c r="AA508" s="69"/>
    </row>
    <row r="509" spans="23:27" x14ac:dyDescent="0.2">
      <c r="W509" s="69"/>
      <c r="Z509" s="69"/>
      <c r="AA509" s="69"/>
    </row>
    <row r="510" spans="23:27" x14ac:dyDescent="0.2">
      <c r="W510" s="69"/>
      <c r="Z510" s="69"/>
      <c r="AA510" s="69"/>
    </row>
    <row r="511" spans="23:27" x14ac:dyDescent="0.2">
      <c r="W511" s="69"/>
      <c r="Z511" s="69"/>
      <c r="AA511" s="69"/>
    </row>
    <row r="512" spans="23:27" x14ac:dyDescent="0.2">
      <c r="W512" s="69"/>
      <c r="Z512" s="69"/>
      <c r="AA512" s="69"/>
    </row>
    <row r="513" spans="23:27" x14ac:dyDescent="0.2">
      <c r="W513" s="69"/>
      <c r="Z513" s="69"/>
      <c r="AA513" s="69"/>
    </row>
    <row r="514" spans="23:27" x14ac:dyDescent="0.2">
      <c r="W514" s="69"/>
      <c r="Z514" s="69"/>
      <c r="AA514" s="69"/>
    </row>
    <row r="515" spans="23:27" x14ac:dyDescent="0.2">
      <c r="W515" s="69"/>
      <c r="Z515" s="69"/>
      <c r="AA515" s="69"/>
    </row>
    <row r="516" spans="23:27" x14ac:dyDescent="0.2">
      <c r="W516" s="69"/>
      <c r="Z516" s="69"/>
      <c r="AA516" s="69"/>
    </row>
    <row r="517" spans="23:27" x14ac:dyDescent="0.2">
      <c r="W517" s="69"/>
      <c r="Z517" s="69"/>
      <c r="AA517" s="69"/>
    </row>
    <row r="518" spans="23:27" x14ac:dyDescent="0.2">
      <c r="W518" s="69"/>
      <c r="Z518" s="69"/>
      <c r="AA518" s="69"/>
    </row>
    <row r="519" spans="23:27" x14ac:dyDescent="0.2">
      <c r="W519" s="69"/>
      <c r="Z519" s="69"/>
      <c r="AA519" s="69"/>
    </row>
    <row r="520" spans="23:27" x14ac:dyDescent="0.2">
      <c r="W520" s="69"/>
      <c r="Z520" s="69"/>
      <c r="AA520" s="69"/>
    </row>
    <row r="521" spans="23:27" x14ac:dyDescent="0.2">
      <c r="W521" s="69"/>
      <c r="Z521" s="69"/>
      <c r="AA521" s="69"/>
    </row>
    <row r="522" spans="23:27" x14ac:dyDescent="0.2">
      <c r="W522" s="69"/>
      <c r="Z522" s="69"/>
      <c r="AA522" s="69"/>
    </row>
    <row r="523" spans="23:27" x14ac:dyDescent="0.2">
      <c r="W523" s="69"/>
      <c r="Z523" s="69"/>
      <c r="AA523" s="69"/>
    </row>
    <row r="524" spans="23:27" x14ac:dyDescent="0.2">
      <c r="W524" s="69"/>
      <c r="Z524" s="69"/>
      <c r="AA524" s="69"/>
    </row>
    <row r="525" spans="23:27" x14ac:dyDescent="0.2">
      <c r="W525" s="69"/>
      <c r="Z525" s="69"/>
      <c r="AA525" s="69"/>
    </row>
    <row r="526" spans="23:27" x14ac:dyDescent="0.2">
      <c r="W526" s="69"/>
      <c r="Z526" s="69"/>
      <c r="AA526" s="69"/>
    </row>
    <row r="527" spans="23:27" x14ac:dyDescent="0.2">
      <c r="W527" s="69"/>
      <c r="Z527" s="69"/>
      <c r="AA527" s="69"/>
    </row>
    <row r="528" spans="23:27" x14ac:dyDescent="0.2">
      <c r="W528" s="69"/>
      <c r="Z528" s="69"/>
      <c r="AA528" s="69"/>
    </row>
    <row r="529" spans="23:27" x14ac:dyDescent="0.2">
      <c r="W529" s="69"/>
      <c r="Z529" s="69"/>
      <c r="AA529" s="69"/>
    </row>
    <row r="530" spans="23:27" x14ac:dyDescent="0.2">
      <c r="W530" s="69"/>
      <c r="Z530" s="69"/>
      <c r="AA530" s="69"/>
    </row>
    <row r="531" spans="23:27" x14ac:dyDescent="0.2">
      <c r="W531" s="69"/>
      <c r="Z531" s="69"/>
      <c r="AA531" s="69"/>
    </row>
    <row r="532" spans="23:27" x14ac:dyDescent="0.2">
      <c r="W532" s="69"/>
      <c r="Z532" s="69"/>
      <c r="AA532" s="69"/>
    </row>
    <row r="533" spans="23:27" x14ac:dyDescent="0.2">
      <c r="W533" s="69"/>
      <c r="Z533" s="69"/>
      <c r="AA533" s="69"/>
    </row>
    <row r="534" spans="23:27" x14ac:dyDescent="0.2">
      <c r="W534" s="69"/>
      <c r="Z534" s="69"/>
      <c r="AA534" s="69"/>
    </row>
    <row r="535" spans="23:27" x14ac:dyDescent="0.2">
      <c r="W535" s="69"/>
      <c r="Z535" s="69"/>
      <c r="AA535" s="69"/>
    </row>
    <row r="536" spans="23:27" x14ac:dyDescent="0.2">
      <c r="W536" s="69"/>
      <c r="Z536" s="69"/>
      <c r="AA536" s="69"/>
    </row>
    <row r="537" spans="23:27" x14ac:dyDescent="0.2">
      <c r="W537" s="69"/>
      <c r="Z537" s="69"/>
      <c r="AA537" s="69"/>
    </row>
    <row r="538" spans="23:27" x14ac:dyDescent="0.2">
      <c r="W538" s="69"/>
      <c r="Z538" s="69"/>
      <c r="AA538" s="69"/>
    </row>
    <row r="539" spans="23:27" x14ac:dyDescent="0.2">
      <c r="W539" s="69"/>
      <c r="Z539" s="69"/>
      <c r="AA539" s="69"/>
    </row>
    <row r="540" spans="23:27" x14ac:dyDescent="0.2">
      <c r="W540" s="69"/>
      <c r="Z540" s="69"/>
      <c r="AA540" s="69"/>
    </row>
    <row r="541" spans="23:27" x14ac:dyDescent="0.2">
      <c r="W541" s="69"/>
      <c r="Z541" s="69"/>
      <c r="AA541" s="69"/>
    </row>
    <row r="542" spans="23:27" x14ac:dyDescent="0.2">
      <c r="W542" s="69"/>
      <c r="Z542" s="69"/>
      <c r="AA542" s="69"/>
    </row>
    <row r="543" spans="23:27" x14ac:dyDescent="0.2">
      <c r="W543" s="69"/>
      <c r="Z543" s="69"/>
      <c r="AA543" s="69"/>
    </row>
    <row r="544" spans="23:27" x14ac:dyDescent="0.2">
      <c r="W544" s="69"/>
      <c r="Z544" s="69"/>
      <c r="AA544" s="69"/>
    </row>
    <row r="545" spans="23:27" x14ac:dyDescent="0.2">
      <c r="W545" s="69"/>
      <c r="Z545" s="69"/>
      <c r="AA545" s="69"/>
    </row>
    <row r="546" spans="23:27" x14ac:dyDescent="0.2">
      <c r="W546" s="69"/>
      <c r="Z546" s="69"/>
      <c r="AA546" s="69"/>
    </row>
    <row r="547" spans="23:27" x14ac:dyDescent="0.2">
      <c r="W547" s="69"/>
      <c r="Z547" s="69"/>
      <c r="AA547" s="69"/>
    </row>
    <row r="548" spans="23:27" x14ac:dyDescent="0.2">
      <c r="W548" s="69"/>
      <c r="Z548" s="69"/>
      <c r="AA548" s="69"/>
    </row>
    <row r="549" spans="23:27" x14ac:dyDescent="0.2">
      <c r="W549" s="69"/>
      <c r="Z549" s="69"/>
      <c r="AA549" s="69"/>
    </row>
    <row r="550" spans="23:27" x14ac:dyDescent="0.2">
      <c r="W550" s="69"/>
      <c r="Z550" s="69"/>
      <c r="AA550" s="69"/>
    </row>
    <row r="551" spans="23:27" x14ac:dyDescent="0.2">
      <c r="W551" s="69"/>
      <c r="Z551" s="69"/>
      <c r="AA551" s="69"/>
    </row>
    <row r="552" spans="23:27" x14ac:dyDescent="0.2">
      <c r="W552" s="69"/>
      <c r="Z552" s="69"/>
      <c r="AA552" s="69"/>
    </row>
    <row r="553" spans="23:27" x14ac:dyDescent="0.2">
      <c r="W553" s="69"/>
      <c r="Z553" s="69"/>
      <c r="AA553" s="69"/>
    </row>
    <row r="554" spans="23:27" x14ac:dyDescent="0.2">
      <c r="W554" s="69"/>
      <c r="Z554" s="69"/>
      <c r="AA554" s="69"/>
    </row>
    <row r="555" spans="23:27" x14ac:dyDescent="0.2">
      <c r="W555" s="69"/>
      <c r="Z555" s="69"/>
      <c r="AA555" s="69"/>
    </row>
    <row r="556" spans="23:27" x14ac:dyDescent="0.2">
      <c r="W556" s="69"/>
      <c r="Z556" s="69"/>
      <c r="AA556" s="69"/>
    </row>
    <row r="557" spans="23:27" x14ac:dyDescent="0.2">
      <c r="W557" s="69"/>
      <c r="Z557" s="69"/>
      <c r="AA557" s="69"/>
    </row>
    <row r="558" spans="23:27" x14ac:dyDescent="0.2">
      <c r="W558" s="69"/>
      <c r="Z558" s="69"/>
      <c r="AA558" s="69"/>
    </row>
    <row r="559" spans="23:27" x14ac:dyDescent="0.2">
      <c r="W559" s="69"/>
      <c r="Z559" s="69"/>
      <c r="AA559" s="69"/>
    </row>
    <row r="560" spans="23:27" x14ac:dyDescent="0.2">
      <c r="W560" s="69"/>
      <c r="Z560" s="69"/>
      <c r="AA560" s="69"/>
    </row>
    <row r="561" spans="23:27" x14ac:dyDescent="0.2">
      <c r="W561" s="69"/>
      <c r="Z561" s="69"/>
      <c r="AA561" s="69"/>
    </row>
    <row r="562" spans="23:27" x14ac:dyDescent="0.2">
      <c r="W562" s="69"/>
      <c r="Z562" s="69"/>
      <c r="AA562" s="69"/>
    </row>
    <row r="563" spans="23:27" x14ac:dyDescent="0.2">
      <c r="W563" s="69"/>
      <c r="Z563" s="69"/>
      <c r="AA563" s="69"/>
    </row>
    <row r="564" spans="23:27" x14ac:dyDescent="0.2">
      <c r="W564" s="69"/>
      <c r="Z564" s="69"/>
      <c r="AA564" s="69"/>
    </row>
    <row r="565" spans="23:27" x14ac:dyDescent="0.2">
      <c r="W565" s="69"/>
      <c r="Z565" s="69"/>
      <c r="AA565" s="69"/>
    </row>
    <row r="566" spans="23:27" x14ac:dyDescent="0.2">
      <c r="W566" s="69"/>
      <c r="Z566" s="69"/>
      <c r="AA566" s="69"/>
    </row>
    <row r="567" spans="23:27" x14ac:dyDescent="0.2">
      <c r="W567" s="69"/>
      <c r="Z567" s="69"/>
      <c r="AA567" s="69"/>
    </row>
    <row r="568" spans="23:27" x14ac:dyDescent="0.2">
      <c r="W568" s="69"/>
      <c r="Z568" s="69"/>
      <c r="AA568" s="69"/>
    </row>
    <row r="569" spans="23:27" x14ac:dyDescent="0.2">
      <c r="W569" s="69"/>
      <c r="Z569" s="69"/>
      <c r="AA569" s="69"/>
    </row>
    <row r="570" spans="23:27" x14ac:dyDescent="0.2">
      <c r="W570" s="69"/>
      <c r="Z570" s="69"/>
      <c r="AA570" s="69"/>
    </row>
    <row r="571" spans="23:27" x14ac:dyDescent="0.2">
      <c r="W571" s="69"/>
      <c r="Z571" s="69"/>
      <c r="AA571" s="69"/>
    </row>
    <row r="572" spans="23:27" x14ac:dyDescent="0.2">
      <c r="W572" s="69"/>
      <c r="Z572" s="69"/>
      <c r="AA572" s="69"/>
    </row>
    <row r="573" spans="23:27" x14ac:dyDescent="0.2">
      <c r="W573" s="69"/>
      <c r="Z573" s="69"/>
      <c r="AA573" s="69"/>
    </row>
    <row r="574" spans="23:27" x14ac:dyDescent="0.2">
      <c r="W574" s="69"/>
      <c r="Z574" s="69"/>
      <c r="AA574" s="69"/>
    </row>
    <row r="575" spans="23:27" x14ac:dyDescent="0.2">
      <c r="W575" s="69"/>
      <c r="Z575" s="69"/>
      <c r="AA575" s="69"/>
    </row>
    <row r="576" spans="23:27" x14ac:dyDescent="0.2">
      <c r="W576" s="69"/>
      <c r="Z576" s="69"/>
      <c r="AA576" s="69"/>
    </row>
    <row r="577" spans="23:27" x14ac:dyDescent="0.2">
      <c r="W577" s="69"/>
      <c r="Z577" s="69"/>
      <c r="AA577" s="69"/>
    </row>
    <row r="578" spans="23:27" x14ac:dyDescent="0.2">
      <c r="W578" s="69"/>
      <c r="Z578" s="69"/>
      <c r="AA578" s="69"/>
    </row>
    <row r="579" spans="23:27" x14ac:dyDescent="0.2">
      <c r="W579" s="69"/>
      <c r="Z579" s="69"/>
      <c r="AA579" s="69"/>
    </row>
    <row r="580" spans="23:27" x14ac:dyDescent="0.2">
      <c r="W580" s="69"/>
      <c r="Z580" s="69"/>
      <c r="AA580" s="69"/>
    </row>
    <row r="581" spans="23:27" x14ac:dyDescent="0.2">
      <c r="W581" s="69"/>
      <c r="Z581" s="69"/>
      <c r="AA581" s="69"/>
    </row>
    <row r="582" spans="23:27" x14ac:dyDescent="0.2">
      <c r="W582" s="69"/>
      <c r="Z582" s="69"/>
      <c r="AA582" s="69"/>
    </row>
    <row r="583" spans="23:27" x14ac:dyDescent="0.2">
      <c r="W583" s="69"/>
      <c r="Z583" s="69"/>
      <c r="AA583" s="69"/>
    </row>
    <row r="584" spans="23:27" x14ac:dyDescent="0.2">
      <c r="W584" s="69"/>
      <c r="Z584" s="69"/>
      <c r="AA584" s="69"/>
    </row>
    <row r="585" spans="23:27" x14ac:dyDescent="0.2">
      <c r="W585" s="69"/>
      <c r="Z585" s="69"/>
      <c r="AA585" s="69"/>
    </row>
    <row r="586" spans="23:27" x14ac:dyDescent="0.2">
      <c r="W586" s="69"/>
      <c r="Z586" s="69"/>
      <c r="AA586" s="69"/>
    </row>
    <row r="587" spans="23:27" x14ac:dyDescent="0.2">
      <c r="W587" s="69"/>
      <c r="Z587" s="69"/>
      <c r="AA587" s="69"/>
    </row>
    <row r="588" spans="23:27" x14ac:dyDescent="0.2">
      <c r="W588" s="69"/>
      <c r="Z588" s="69"/>
      <c r="AA588" s="69"/>
    </row>
    <row r="589" spans="23:27" x14ac:dyDescent="0.2">
      <c r="W589" s="69"/>
      <c r="Z589" s="69"/>
      <c r="AA589" s="69"/>
    </row>
    <row r="590" spans="23:27" x14ac:dyDescent="0.2">
      <c r="W590" s="69"/>
      <c r="Z590" s="69"/>
      <c r="AA590" s="69"/>
    </row>
    <row r="591" spans="23:27" x14ac:dyDescent="0.2">
      <c r="W591" s="69"/>
      <c r="Z591" s="69"/>
      <c r="AA591" s="69"/>
    </row>
    <row r="592" spans="23:27" x14ac:dyDescent="0.2">
      <c r="W592" s="69"/>
      <c r="Z592" s="69"/>
      <c r="AA592" s="69"/>
    </row>
    <row r="593" spans="23:27" x14ac:dyDescent="0.2">
      <c r="W593" s="69"/>
      <c r="Z593" s="69"/>
      <c r="AA593" s="69"/>
    </row>
    <row r="594" spans="23:27" x14ac:dyDescent="0.2">
      <c r="W594" s="69"/>
      <c r="Z594" s="69"/>
      <c r="AA594" s="69"/>
    </row>
    <row r="595" spans="23:27" x14ac:dyDescent="0.2">
      <c r="W595" s="69"/>
      <c r="Z595" s="69"/>
      <c r="AA595" s="69"/>
    </row>
    <row r="596" spans="23:27" x14ac:dyDescent="0.2">
      <c r="W596" s="69"/>
      <c r="Z596" s="69"/>
      <c r="AA596" s="69"/>
    </row>
    <row r="597" spans="23:27" x14ac:dyDescent="0.2">
      <c r="W597" s="69"/>
      <c r="Z597" s="69"/>
      <c r="AA597" s="69"/>
    </row>
    <row r="598" spans="23:27" x14ac:dyDescent="0.2">
      <c r="W598" s="69"/>
      <c r="Z598" s="69"/>
      <c r="AA598" s="69"/>
    </row>
    <row r="599" spans="23:27" x14ac:dyDescent="0.2">
      <c r="W599" s="69"/>
      <c r="Z599" s="69"/>
      <c r="AA599" s="69"/>
    </row>
    <row r="600" spans="23:27" x14ac:dyDescent="0.2">
      <c r="W600" s="69"/>
      <c r="Z600" s="69"/>
      <c r="AA600" s="69"/>
    </row>
    <row r="601" spans="23:27" x14ac:dyDescent="0.2">
      <c r="W601" s="69"/>
      <c r="Z601" s="69"/>
      <c r="AA601" s="69"/>
    </row>
    <row r="602" spans="23:27" x14ac:dyDescent="0.2">
      <c r="W602" s="69"/>
      <c r="Z602" s="69"/>
      <c r="AA602" s="69"/>
    </row>
    <row r="603" spans="23:27" x14ac:dyDescent="0.2">
      <c r="W603" s="69"/>
      <c r="Z603" s="69"/>
      <c r="AA603" s="69"/>
    </row>
    <row r="604" spans="23:27" x14ac:dyDescent="0.2">
      <c r="W604" s="69"/>
      <c r="Z604" s="69"/>
      <c r="AA604" s="69"/>
    </row>
    <row r="605" spans="23:27" x14ac:dyDescent="0.2">
      <c r="W605" s="69"/>
      <c r="Z605" s="69"/>
      <c r="AA605" s="69"/>
    </row>
    <row r="606" spans="23:27" x14ac:dyDescent="0.2">
      <c r="W606" s="69"/>
      <c r="Z606" s="69"/>
      <c r="AA606" s="69"/>
    </row>
    <row r="607" spans="23:27" x14ac:dyDescent="0.2">
      <c r="W607" s="69"/>
      <c r="Z607" s="69"/>
      <c r="AA607" s="69"/>
    </row>
    <row r="608" spans="23:27" x14ac:dyDescent="0.2">
      <c r="W608" s="69"/>
      <c r="Z608" s="69"/>
      <c r="AA608" s="69"/>
    </row>
    <row r="609" spans="23:27" x14ac:dyDescent="0.2">
      <c r="W609" s="69"/>
      <c r="Z609" s="69"/>
      <c r="AA609" s="69"/>
    </row>
    <row r="610" spans="23:27" x14ac:dyDescent="0.2">
      <c r="W610" s="69"/>
      <c r="Z610" s="69"/>
      <c r="AA610" s="69"/>
    </row>
    <row r="611" spans="23:27" x14ac:dyDescent="0.2">
      <c r="W611" s="69"/>
      <c r="Z611" s="69"/>
      <c r="AA611" s="69"/>
    </row>
    <row r="612" spans="23:27" x14ac:dyDescent="0.2">
      <c r="W612" s="69"/>
      <c r="Z612" s="69"/>
      <c r="AA612" s="69"/>
    </row>
    <row r="613" spans="23:27" x14ac:dyDescent="0.2">
      <c r="W613" s="69"/>
      <c r="Z613" s="69"/>
      <c r="AA613" s="69"/>
    </row>
    <row r="614" spans="23:27" x14ac:dyDescent="0.2">
      <c r="W614" s="69"/>
      <c r="Z614" s="69"/>
      <c r="AA614" s="69"/>
    </row>
    <row r="615" spans="23:27" x14ac:dyDescent="0.2">
      <c r="W615" s="69"/>
      <c r="Z615" s="69"/>
      <c r="AA615" s="69"/>
    </row>
    <row r="616" spans="23:27" x14ac:dyDescent="0.2">
      <c r="W616" s="69"/>
      <c r="Z616" s="69"/>
      <c r="AA616" s="69"/>
    </row>
    <row r="617" spans="23:27" x14ac:dyDescent="0.2">
      <c r="W617" s="69"/>
      <c r="Z617" s="69"/>
      <c r="AA617" s="69"/>
    </row>
    <row r="618" spans="23:27" x14ac:dyDescent="0.2">
      <c r="W618" s="69"/>
      <c r="Z618" s="69"/>
      <c r="AA618" s="69"/>
    </row>
    <row r="619" spans="23:27" x14ac:dyDescent="0.2">
      <c r="W619" s="69"/>
      <c r="Z619" s="69"/>
      <c r="AA619" s="69"/>
    </row>
    <row r="620" spans="23:27" x14ac:dyDescent="0.2">
      <c r="W620" s="69"/>
      <c r="Z620" s="69"/>
      <c r="AA620" s="69"/>
    </row>
    <row r="621" spans="23:27" x14ac:dyDescent="0.2">
      <c r="W621" s="69"/>
      <c r="Z621" s="69"/>
      <c r="AA621" s="69"/>
    </row>
    <row r="622" spans="23:27" x14ac:dyDescent="0.2">
      <c r="W622" s="69"/>
      <c r="Z622" s="69"/>
      <c r="AA622" s="69"/>
    </row>
    <row r="623" spans="23:27" x14ac:dyDescent="0.2">
      <c r="W623" s="69"/>
      <c r="Z623" s="69"/>
      <c r="AA623" s="69"/>
    </row>
    <row r="624" spans="23:27" x14ac:dyDescent="0.2">
      <c r="W624" s="69"/>
      <c r="Z624" s="69"/>
      <c r="AA624" s="69"/>
    </row>
    <row r="625" spans="23:27" x14ac:dyDescent="0.2">
      <c r="W625" s="69"/>
      <c r="Z625" s="69"/>
      <c r="AA625" s="69"/>
    </row>
    <row r="626" spans="23:27" x14ac:dyDescent="0.2">
      <c r="W626" s="69"/>
      <c r="Z626" s="69"/>
      <c r="AA626" s="69"/>
    </row>
    <row r="627" spans="23:27" x14ac:dyDescent="0.2">
      <c r="W627" s="69"/>
      <c r="Z627" s="69"/>
      <c r="AA627" s="69"/>
    </row>
    <row r="628" spans="23:27" x14ac:dyDescent="0.2">
      <c r="W628" s="69"/>
      <c r="Z628" s="69"/>
      <c r="AA628" s="69"/>
    </row>
    <row r="629" spans="23:27" x14ac:dyDescent="0.2">
      <c r="W629" s="69"/>
      <c r="Z629" s="69"/>
      <c r="AA629" s="69"/>
    </row>
    <row r="630" spans="23:27" x14ac:dyDescent="0.2">
      <c r="W630" s="69"/>
      <c r="Z630" s="69"/>
      <c r="AA630" s="69"/>
    </row>
    <row r="631" spans="23:27" x14ac:dyDescent="0.2">
      <c r="W631" s="69"/>
      <c r="Z631" s="69"/>
      <c r="AA631" s="69"/>
    </row>
    <row r="632" spans="23:27" x14ac:dyDescent="0.2">
      <c r="W632" s="69"/>
      <c r="Z632" s="69"/>
      <c r="AA632" s="69"/>
    </row>
    <row r="633" spans="23:27" x14ac:dyDescent="0.2">
      <c r="W633" s="69"/>
      <c r="Z633" s="69"/>
      <c r="AA633" s="69"/>
    </row>
    <row r="634" spans="23:27" x14ac:dyDescent="0.2">
      <c r="W634" s="69"/>
      <c r="Z634" s="69"/>
      <c r="AA634" s="69"/>
    </row>
    <row r="635" spans="23:27" x14ac:dyDescent="0.2">
      <c r="W635" s="69"/>
      <c r="Z635" s="69"/>
      <c r="AA635" s="69"/>
    </row>
    <row r="636" spans="23:27" x14ac:dyDescent="0.2">
      <c r="W636" s="69"/>
      <c r="Z636" s="69"/>
      <c r="AA636" s="69"/>
    </row>
    <row r="637" spans="23:27" x14ac:dyDescent="0.2">
      <c r="W637" s="69"/>
      <c r="Z637" s="69"/>
      <c r="AA637" s="69"/>
    </row>
    <row r="638" spans="23:27" x14ac:dyDescent="0.2">
      <c r="W638" s="69"/>
      <c r="Z638" s="69"/>
      <c r="AA638" s="69"/>
    </row>
    <row r="639" spans="23:27" x14ac:dyDescent="0.2">
      <c r="W639" s="69"/>
      <c r="Z639" s="69"/>
      <c r="AA639" s="69"/>
    </row>
    <row r="640" spans="23:27" x14ac:dyDescent="0.2">
      <c r="W640" s="69"/>
      <c r="Z640" s="69"/>
      <c r="AA640" s="69"/>
    </row>
    <row r="641" spans="23:27" x14ac:dyDescent="0.2">
      <c r="W641" s="69"/>
      <c r="Z641" s="69"/>
      <c r="AA641" s="69"/>
    </row>
    <row r="642" spans="23:27" x14ac:dyDescent="0.2">
      <c r="W642" s="69"/>
      <c r="Z642" s="69"/>
      <c r="AA642" s="69"/>
    </row>
    <row r="643" spans="23:27" x14ac:dyDescent="0.2">
      <c r="W643" s="69"/>
      <c r="Z643" s="69"/>
      <c r="AA643" s="69"/>
    </row>
    <row r="644" spans="23:27" x14ac:dyDescent="0.2">
      <c r="W644" s="69"/>
      <c r="Z644" s="69"/>
      <c r="AA644" s="69"/>
    </row>
    <row r="645" spans="23:27" x14ac:dyDescent="0.2">
      <c r="W645" s="69"/>
      <c r="Z645" s="69"/>
      <c r="AA645" s="69"/>
    </row>
    <row r="646" spans="23:27" x14ac:dyDescent="0.2">
      <c r="W646" s="69"/>
      <c r="Z646" s="69"/>
      <c r="AA646" s="69"/>
    </row>
    <row r="647" spans="23:27" x14ac:dyDescent="0.2">
      <c r="W647" s="69"/>
      <c r="Z647" s="69"/>
      <c r="AA647" s="69"/>
    </row>
    <row r="648" spans="23:27" x14ac:dyDescent="0.2">
      <c r="W648" s="69"/>
      <c r="Z648" s="69"/>
      <c r="AA648" s="69"/>
    </row>
    <row r="649" spans="23:27" x14ac:dyDescent="0.2">
      <c r="W649" s="69"/>
      <c r="Z649" s="69"/>
      <c r="AA649" s="69"/>
    </row>
    <row r="650" spans="23:27" x14ac:dyDescent="0.2">
      <c r="W650" s="69"/>
      <c r="Z650" s="69"/>
      <c r="AA650" s="69"/>
    </row>
    <row r="651" spans="23:27" x14ac:dyDescent="0.2">
      <c r="W651" s="69"/>
      <c r="Z651" s="69"/>
      <c r="AA651" s="69"/>
    </row>
    <row r="652" spans="23:27" x14ac:dyDescent="0.2">
      <c r="W652" s="69"/>
      <c r="Z652" s="69"/>
      <c r="AA652" s="69"/>
    </row>
    <row r="653" spans="23:27" x14ac:dyDescent="0.2">
      <c r="W653" s="69"/>
      <c r="Z653" s="69"/>
      <c r="AA653" s="69"/>
    </row>
    <row r="654" spans="23:27" x14ac:dyDescent="0.2">
      <c r="W654" s="69"/>
      <c r="Z654" s="69"/>
      <c r="AA654" s="69"/>
    </row>
    <row r="655" spans="23:27" x14ac:dyDescent="0.2">
      <c r="W655" s="69"/>
      <c r="Z655" s="69"/>
      <c r="AA655" s="69"/>
    </row>
    <row r="656" spans="23:27" x14ac:dyDescent="0.2">
      <c r="W656" s="69"/>
      <c r="Z656" s="69"/>
      <c r="AA656" s="69"/>
    </row>
    <row r="657" spans="23:27" x14ac:dyDescent="0.2">
      <c r="W657" s="69"/>
      <c r="Z657" s="69"/>
      <c r="AA657" s="69"/>
    </row>
    <row r="658" spans="23:27" x14ac:dyDescent="0.2">
      <c r="W658" s="69"/>
      <c r="Z658" s="69"/>
      <c r="AA658" s="69"/>
    </row>
    <row r="659" spans="23:27" x14ac:dyDescent="0.2">
      <c r="W659" s="69"/>
      <c r="Z659" s="69"/>
      <c r="AA659" s="69"/>
    </row>
    <row r="660" spans="23:27" x14ac:dyDescent="0.2">
      <c r="W660" s="69"/>
      <c r="Z660" s="69"/>
      <c r="AA660" s="69"/>
    </row>
    <row r="661" spans="23:27" x14ac:dyDescent="0.2">
      <c r="W661" s="69"/>
      <c r="Z661" s="69"/>
      <c r="AA661" s="69"/>
    </row>
    <row r="662" spans="23:27" x14ac:dyDescent="0.2">
      <c r="W662" s="69"/>
      <c r="Z662" s="69"/>
      <c r="AA662" s="69"/>
    </row>
    <row r="663" spans="23:27" x14ac:dyDescent="0.2">
      <c r="W663" s="69"/>
      <c r="Z663" s="69"/>
      <c r="AA663" s="69"/>
    </row>
    <row r="664" spans="23:27" x14ac:dyDescent="0.2">
      <c r="W664" s="69"/>
      <c r="Z664" s="69"/>
      <c r="AA664" s="69"/>
    </row>
    <row r="665" spans="23:27" x14ac:dyDescent="0.2">
      <c r="W665" s="69"/>
      <c r="Z665" s="69"/>
      <c r="AA665" s="69"/>
    </row>
    <row r="666" spans="23:27" x14ac:dyDescent="0.2">
      <c r="W666" s="69"/>
      <c r="Z666" s="69"/>
      <c r="AA666" s="69"/>
    </row>
    <row r="667" spans="23:27" x14ac:dyDescent="0.2">
      <c r="W667" s="69"/>
      <c r="Z667" s="69"/>
      <c r="AA667" s="69"/>
    </row>
    <row r="668" spans="23:27" x14ac:dyDescent="0.2">
      <c r="W668" s="69"/>
      <c r="Z668" s="69"/>
      <c r="AA668" s="69"/>
    </row>
    <row r="669" spans="23:27" x14ac:dyDescent="0.2">
      <c r="W669" s="69"/>
      <c r="Z669" s="69"/>
      <c r="AA669" s="69"/>
    </row>
    <row r="670" spans="23:27" x14ac:dyDescent="0.2">
      <c r="W670" s="69"/>
      <c r="Z670" s="69"/>
      <c r="AA670" s="69"/>
    </row>
    <row r="671" spans="23:27" x14ac:dyDescent="0.2">
      <c r="W671" s="69"/>
      <c r="Z671" s="69"/>
      <c r="AA671" s="69"/>
    </row>
    <row r="672" spans="23:27" x14ac:dyDescent="0.2">
      <c r="W672" s="69"/>
      <c r="Z672" s="69"/>
      <c r="AA672" s="69"/>
    </row>
    <row r="673" spans="23:27" x14ac:dyDescent="0.2">
      <c r="W673" s="69"/>
      <c r="Z673" s="69"/>
      <c r="AA673" s="69"/>
    </row>
    <row r="674" spans="23:27" x14ac:dyDescent="0.2">
      <c r="W674" s="69"/>
      <c r="Z674" s="69"/>
      <c r="AA674" s="69"/>
    </row>
    <row r="675" spans="23:27" x14ac:dyDescent="0.2">
      <c r="W675" s="69"/>
      <c r="Z675" s="69"/>
      <c r="AA675" s="69"/>
    </row>
    <row r="676" spans="23:27" x14ac:dyDescent="0.2">
      <c r="W676" s="69"/>
      <c r="Z676" s="69"/>
      <c r="AA676" s="69"/>
    </row>
    <row r="677" spans="23:27" x14ac:dyDescent="0.2">
      <c r="W677" s="69"/>
      <c r="Z677" s="69"/>
      <c r="AA677" s="69"/>
    </row>
    <row r="678" spans="23:27" x14ac:dyDescent="0.2">
      <c r="W678" s="69"/>
      <c r="Z678" s="69"/>
      <c r="AA678" s="69"/>
    </row>
    <row r="679" spans="23:27" x14ac:dyDescent="0.2">
      <c r="W679" s="69"/>
      <c r="Z679" s="69"/>
      <c r="AA679" s="69"/>
    </row>
    <row r="680" spans="23:27" x14ac:dyDescent="0.2">
      <c r="W680" s="69"/>
      <c r="Z680" s="69"/>
      <c r="AA680" s="69"/>
    </row>
    <row r="681" spans="23:27" x14ac:dyDescent="0.2">
      <c r="W681" s="69"/>
      <c r="Z681" s="69"/>
      <c r="AA681" s="69"/>
    </row>
    <row r="682" spans="23:27" x14ac:dyDescent="0.2">
      <c r="W682" s="69"/>
      <c r="Z682" s="69"/>
      <c r="AA682" s="69"/>
    </row>
    <row r="683" spans="23:27" x14ac:dyDescent="0.2">
      <c r="W683" s="69"/>
      <c r="Z683" s="69"/>
      <c r="AA683" s="69"/>
    </row>
    <row r="684" spans="23:27" x14ac:dyDescent="0.2">
      <c r="W684" s="69"/>
      <c r="Z684" s="69"/>
      <c r="AA684" s="69"/>
    </row>
    <row r="685" spans="23:27" x14ac:dyDescent="0.2">
      <c r="W685" s="69"/>
      <c r="Z685" s="69"/>
      <c r="AA685" s="69"/>
    </row>
    <row r="686" spans="23:27" x14ac:dyDescent="0.2">
      <c r="W686" s="69"/>
      <c r="Z686" s="69"/>
      <c r="AA686" s="69"/>
    </row>
    <row r="687" spans="23:27" x14ac:dyDescent="0.2">
      <c r="W687" s="69"/>
      <c r="Z687" s="69"/>
      <c r="AA687" s="69"/>
    </row>
    <row r="688" spans="23:27" x14ac:dyDescent="0.2">
      <c r="W688" s="69"/>
      <c r="Z688" s="69"/>
      <c r="AA688" s="69"/>
    </row>
    <row r="689" spans="23:27" x14ac:dyDescent="0.2">
      <c r="W689" s="69"/>
      <c r="Z689" s="69"/>
      <c r="AA689" s="69"/>
    </row>
    <row r="690" spans="23:27" x14ac:dyDescent="0.2">
      <c r="W690" s="69"/>
      <c r="Z690" s="69"/>
      <c r="AA690" s="69"/>
    </row>
    <row r="691" spans="23:27" x14ac:dyDescent="0.2">
      <c r="W691" s="69"/>
      <c r="Z691" s="69"/>
      <c r="AA691" s="69"/>
    </row>
    <row r="692" spans="23:27" x14ac:dyDescent="0.2">
      <c r="W692" s="69"/>
      <c r="Z692" s="69"/>
      <c r="AA692" s="69"/>
    </row>
    <row r="693" spans="23:27" x14ac:dyDescent="0.2">
      <c r="W693" s="69"/>
      <c r="Z693" s="69"/>
      <c r="AA693" s="69"/>
    </row>
    <row r="694" spans="23:27" x14ac:dyDescent="0.2">
      <c r="W694" s="69"/>
      <c r="Z694" s="69"/>
      <c r="AA694" s="69"/>
    </row>
    <row r="695" spans="23:27" x14ac:dyDescent="0.2">
      <c r="W695" s="69"/>
      <c r="Z695" s="69"/>
      <c r="AA695" s="69"/>
    </row>
    <row r="696" spans="23:27" x14ac:dyDescent="0.2">
      <c r="W696" s="69"/>
      <c r="Z696" s="69"/>
      <c r="AA696" s="69"/>
    </row>
    <row r="697" spans="23:27" x14ac:dyDescent="0.2">
      <c r="W697" s="69"/>
      <c r="Z697" s="69"/>
      <c r="AA697" s="69"/>
    </row>
    <row r="698" spans="23:27" x14ac:dyDescent="0.2">
      <c r="W698" s="69"/>
      <c r="Z698" s="69"/>
      <c r="AA698" s="69"/>
    </row>
    <row r="699" spans="23:27" x14ac:dyDescent="0.2">
      <c r="W699" s="69"/>
      <c r="Z699" s="69"/>
      <c r="AA699" s="69"/>
    </row>
    <row r="700" spans="23:27" x14ac:dyDescent="0.2">
      <c r="W700" s="69"/>
      <c r="Z700" s="69"/>
      <c r="AA700" s="69"/>
    </row>
    <row r="701" spans="23:27" x14ac:dyDescent="0.2">
      <c r="W701" s="69"/>
      <c r="Z701" s="69"/>
      <c r="AA701" s="69"/>
    </row>
    <row r="702" spans="23:27" x14ac:dyDescent="0.2">
      <c r="W702" s="69"/>
      <c r="Z702" s="69"/>
      <c r="AA702" s="69"/>
    </row>
    <row r="703" spans="23:27" x14ac:dyDescent="0.2">
      <c r="W703" s="69"/>
      <c r="Z703" s="69"/>
      <c r="AA703" s="69"/>
    </row>
    <row r="704" spans="23:27" x14ac:dyDescent="0.2">
      <c r="W704" s="69"/>
      <c r="Z704" s="69"/>
      <c r="AA704" s="69"/>
    </row>
    <row r="705" spans="23:27" x14ac:dyDescent="0.2">
      <c r="W705" s="69"/>
      <c r="Z705" s="69"/>
      <c r="AA705" s="69"/>
    </row>
    <row r="706" spans="23:27" x14ac:dyDescent="0.2">
      <c r="W706" s="69"/>
      <c r="Z706" s="69"/>
      <c r="AA706" s="69"/>
    </row>
    <row r="707" spans="23:27" x14ac:dyDescent="0.2">
      <c r="W707" s="69"/>
      <c r="Z707" s="69"/>
      <c r="AA707" s="69"/>
    </row>
    <row r="708" spans="23:27" x14ac:dyDescent="0.2">
      <c r="W708" s="69"/>
      <c r="Z708" s="69"/>
      <c r="AA708" s="69"/>
    </row>
    <row r="709" spans="23:27" x14ac:dyDescent="0.2">
      <c r="W709" s="69"/>
      <c r="Z709" s="69"/>
      <c r="AA709" s="69"/>
    </row>
    <row r="710" spans="23:27" x14ac:dyDescent="0.2">
      <c r="W710" s="69"/>
      <c r="Z710" s="69"/>
      <c r="AA710" s="69"/>
    </row>
    <row r="711" spans="23:27" x14ac:dyDescent="0.2">
      <c r="W711" s="69"/>
      <c r="Z711" s="69"/>
      <c r="AA711" s="69"/>
    </row>
    <row r="712" spans="23:27" x14ac:dyDescent="0.2">
      <c r="W712" s="69"/>
      <c r="Z712" s="69"/>
      <c r="AA712" s="69"/>
    </row>
    <row r="713" spans="23:27" x14ac:dyDescent="0.2">
      <c r="W713" s="69"/>
      <c r="Z713" s="69"/>
      <c r="AA713" s="69"/>
    </row>
    <row r="714" spans="23:27" x14ac:dyDescent="0.2">
      <c r="W714" s="69"/>
      <c r="Z714" s="69"/>
      <c r="AA714" s="69"/>
    </row>
    <row r="715" spans="23:27" x14ac:dyDescent="0.2">
      <c r="W715" s="69"/>
      <c r="Z715" s="69"/>
      <c r="AA715" s="69"/>
    </row>
    <row r="716" spans="23:27" x14ac:dyDescent="0.2">
      <c r="W716" s="69"/>
      <c r="Z716" s="69"/>
      <c r="AA716" s="69"/>
    </row>
    <row r="717" spans="23:27" x14ac:dyDescent="0.2">
      <c r="W717" s="69"/>
      <c r="Z717" s="69"/>
      <c r="AA717" s="69"/>
    </row>
    <row r="718" spans="23:27" x14ac:dyDescent="0.2">
      <c r="W718" s="69"/>
      <c r="Z718" s="69"/>
      <c r="AA718" s="69"/>
    </row>
    <row r="719" spans="23:27" x14ac:dyDescent="0.2">
      <c r="W719" s="69"/>
      <c r="Z719" s="69"/>
      <c r="AA719" s="69"/>
    </row>
    <row r="720" spans="23:27" x14ac:dyDescent="0.2">
      <c r="W720" s="69"/>
      <c r="Z720" s="69"/>
      <c r="AA720" s="69"/>
    </row>
    <row r="721" spans="23:27" x14ac:dyDescent="0.2">
      <c r="W721" s="69"/>
      <c r="Z721" s="69"/>
      <c r="AA721" s="69"/>
    </row>
    <row r="722" spans="23:27" x14ac:dyDescent="0.2">
      <c r="W722" s="69"/>
      <c r="Z722" s="69"/>
      <c r="AA722" s="69"/>
    </row>
    <row r="723" spans="23:27" x14ac:dyDescent="0.2">
      <c r="W723" s="69"/>
      <c r="Z723" s="69"/>
      <c r="AA723" s="69"/>
    </row>
    <row r="724" spans="23:27" x14ac:dyDescent="0.2">
      <c r="W724" s="69"/>
      <c r="Z724" s="69"/>
      <c r="AA724" s="69"/>
    </row>
    <row r="725" spans="23:27" x14ac:dyDescent="0.2">
      <c r="W725" s="69"/>
      <c r="Z725" s="69"/>
      <c r="AA725" s="69"/>
    </row>
    <row r="726" spans="23:27" x14ac:dyDescent="0.2">
      <c r="W726" s="69"/>
      <c r="Z726" s="69"/>
      <c r="AA726" s="69"/>
    </row>
    <row r="727" spans="23:27" x14ac:dyDescent="0.2">
      <c r="W727" s="69"/>
      <c r="Z727" s="69"/>
      <c r="AA727" s="69"/>
    </row>
    <row r="728" spans="23:27" x14ac:dyDescent="0.2">
      <c r="W728" s="69"/>
      <c r="Z728" s="69"/>
      <c r="AA728" s="69"/>
    </row>
    <row r="729" spans="23:27" x14ac:dyDescent="0.2">
      <c r="W729" s="69"/>
      <c r="Z729" s="69"/>
      <c r="AA729" s="69"/>
    </row>
    <row r="730" spans="23:27" x14ac:dyDescent="0.2">
      <c r="W730" s="69"/>
      <c r="Z730" s="69"/>
      <c r="AA730" s="69"/>
    </row>
    <row r="731" spans="23:27" x14ac:dyDescent="0.2">
      <c r="W731" s="69"/>
      <c r="Z731" s="69"/>
      <c r="AA731" s="69"/>
    </row>
    <row r="732" spans="23:27" x14ac:dyDescent="0.2">
      <c r="W732" s="69"/>
      <c r="Z732" s="69"/>
      <c r="AA732" s="69"/>
    </row>
    <row r="733" spans="23:27" x14ac:dyDescent="0.2">
      <c r="W733" s="69"/>
      <c r="Z733" s="69"/>
      <c r="AA733" s="69"/>
    </row>
    <row r="734" spans="23:27" x14ac:dyDescent="0.2">
      <c r="W734" s="69"/>
      <c r="Z734" s="69"/>
      <c r="AA734" s="69"/>
    </row>
    <row r="735" spans="23:27" x14ac:dyDescent="0.2">
      <c r="W735" s="69"/>
      <c r="Z735" s="69"/>
      <c r="AA735" s="69"/>
    </row>
    <row r="736" spans="23:27" x14ac:dyDescent="0.2">
      <c r="W736" s="69"/>
      <c r="Z736" s="69"/>
      <c r="AA736" s="69"/>
    </row>
    <row r="737" spans="23:27" x14ac:dyDescent="0.2">
      <c r="W737" s="69"/>
      <c r="Z737" s="69"/>
      <c r="AA737" s="69"/>
    </row>
    <row r="738" spans="23:27" x14ac:dyDescent="0.2">
      <c r="W738" s="69"/>
      <c r="Z738" s="69"/>
      <c r="AA738" s="69"/>
    </row>
    <row r="739" spans="23:27" x14ac:dyDescent="0.2">
      <c r="W739" s="69"/>
      <c r="Z739" s="69"/>
      <c r="AA739" s="69"/>
    </row>
    <row r="740" spans="23:27" x14ac:dyDescent="0.2">
      <c r="W740" s="69"/>
      <c r="Z740" s="69"/>
      <c r="AA740" s="69"/>
    </row>
    <row r="741" spans="23:27" x14ac:dyDescent="0.2">
      <c r="W741" s="69"/>
      <c r="Z741" s="69"/>
      <c r="AA741" s="69"/>
    </row>
    <row r="742" spans="23:27" x14ac:dyDescent="0.2">
      <c r="W742" s="69"/>
      <c r="Z742" s="69"/>
      <c r="AA742" s="69"/>
    </row>
    <row r="743" spans="23:27" x14ac:dyDescent="0.2">
      <c r="W743" s="69"/>
      <c r="Z743" s="69"/>
      <c r="AA743" s="69"/>
    </row>
    <row r="744" spans="23:27" x14ac:dyDescent="0.2">
      <c r="W744" s="69"/>
      <c r="Z744" s="69"/>
      <c r="AA744" s="69"/>
    </row>
    <row r="745" spans="23:27" x14ac:dyDescent="0.2">
      <c r="W745" s="69"/>
      <c r="Z745" s="69"/>
      <c r="AA745" s="69"/>
    </row>
    <row r="746" spans="23:27" x14ac:dyDescent="0.2">
      <c r="W746" s="69"/>
      <c r="Z746" s="69"/>
      <c r="AA746" s="69"/>
    </row>
    <row r="747" spans="23:27" x14ac:dyDescent="0.2">
      <c r="W747" s="69"/>
      <c r="Z747" s="69"/>
      <c r="AA747" s="69"/>
    </row>
    <row r="748" spans="23:27" x14ac:dyDescent="0.2">
      <c r="W748" s="69"/>
      <c r="Z748" s="69"/>
      <c r="AA748" s="69"/>
    </row>
    <row r="749" spans="23:27" x14ac:dyDescent="0.2">
      <c r="W749" s="69"/>
      <c r="Z749" s="69"/>
      <c r="AA749" s="69"/>
    </row>
    <row r="750" spans="23:27" x14ac:dyDescent="0.2">
      <c r="W750" s="69"/>
      <c r="Z750" s="69"/>
      <c r="AA750" s="69"/>
    </row>
    <row r="751" spans="23:27" x14ac:dyDescent="0.2">
      <c r="W751" s="69"/>
      <c r="Z751" s="69"/>
      <c r="AA751" s="69"/>
    </row>
    <row r="752" spans="23:27" x14ac:dyDescent="0.2">
      <c r="W752" s="69"/>
      <c r="Z752" s="69"/>
      <c r="AA752" s="69"/>
    </row>
    <row r="753" spans="23:27" x14ac:dyDescent="0.2">
      <c r="W753" s="69"/>
      <c r="Z753" s="69"/>
      <c r="AA753" s="69"/>
    </row>
    <row r="754" spans="23:27" x14ac:dyDescent="0.2">
      <c r="W754" s="69"/>
      <c r="Z754" s="69"/>
      <c r="AA754" s="69"/>
    </row>
    <row r="755" spans="23:27" x14ac:dyDescent="0.2">
      <c r="W755" s="69"/>
      <c r="Z755" s="69"/>
      <c r="AA755" s="69"/>
    </row>
    <row r="756" spans="23:27" x14ac:dyDescent="0.2">
      <c r="W756" s="69"/>
      <c r="Z756" s="69"/>
      <c r="AA756" s="69"/>
    </row>
    <row r="757" spans="23:27" x14ac:dyDescent="0.2">
      <c r="W757" s="69"/>
      <c r="Z757" s="69"/>
      <c r="AA757" s="69"/>
    </row>
    <row r="758" spans="23:27" x14ac:dyDescent="0.2">
      <c r="W758" s="69"/>
      <c r="Z758" s="69"/>
      <c r="AA758" s="69"/>
    </row>
    <row r="759" spans="23:27" x14ac:dyDescent="0.2">
      <c r="W759" s="69"/>
      <c r="Z759" s="69"/>
      <c r="AA759" s="69"/>
    </row>
    <row r="760" spans="23:27" x14ac:dyDescent="0.2">
      <c r="W760" s="69"/>
      <c r="Z760" s="69"/>
      <c r="AA760" s="69"/>
    </row>
    <row r="761" spans="23:27" x14ac:dyDescent="0.2">
      <c r="W761" s="69"/>
      <c r="Z761" s="69"/>
      <c r="AA761" s="69"/>
    </row>
    <row r="762" spans="23:27" x14ac:dyDescent="0.2">
      <c r="W762" s="69"/>
      <c r="Z762" s="69"/>
      <c r="AA762" s="69"/>
    </row>
    <row r="763" spans="23:27" x14ac:dyDescent="0.2">
      <c r="W763" s="69"/>
      <c r="Z763" s="69"/>
      <c r="AA763" s="69"/>
    </row>
    <row r="764" spans="23:27" x14ac:dyDescent="0.2">
      <c r="W764" s="69"/>
      <c r="Z764" s="69"/>
      <c r="AA764" s="69"/>
    </row>
    <row r="765" spans="23:27" x14ac:dyDescent="0.2">
      <c r="W765" s="69"/>
      <c r="Z765" s="69"/>
      <c r="AA765" s="69"/>
    </row>
    <row r="766" spans="23:27" x14ac:dyDescent="0.2">
      <c r="W766" s="69"/>
      <c r="Z766" s="69"/>
      <c r="AA766" s="69"/>
    </row>
    <row r="767" spans="23:27" x14ac:dyDescent="0.2">
      <c r="W767" s="69"/>
      <c r="Z767" s="69"/>
      <c r="AA767" s="69"/>
    </row>
    <row r="768" spans="23:27" x14ac:dyDescent="0.2">
      <c r="W768" s="69"/>
      <c r="Z768" s="69"/>
      <c r="AA768" s="69"/>
    </row>
    <row r="769" spans="23:27" x14ac:dyDescent="0.2">
      <c r="W769" s="69"/>
      <c r="Z769" s="69"/>
      <c r="AA769" s="69"/>
    </row>
    <row r="770" spans="23:27" x14ac:dyDescent="0.2">
      <c r="W770" s="69"/>
      <c r="Z770" s="69"/>
      <c r="AA770" s="69"/>
    </row>
    <row r="771" spans="23:27" x14ac:dyDescent="0.2">
      <c r="W771" s="69"/>
      <c r="Z771" s="69"/>
      <c r="AA771" s="69"/>
    </row>
    <row r="772" spans="23:27" x14ac:dyDescent="0.2">
      <c r="W772" s="69"/>
      <c r="Z772" s="69"/>
      <c r="AA772" s="69"/>
    </row>
    <row r="773" spans="23:27" x14ac:dyDescent="0.2">
      <c r="W773" s="69"/>
      <c r="Z773" s="69"/>
      <c r="AA773" s="69"/>
    </row>
    <row r="774" spans="23:27" x14ac:dyDescent="0.2">
      <c r="W774" s="69"/>
      <c r="Z774" s="69"/>
      <c r="AA774" s="69"/>
    </row>
    <row r="775" spans="23:27" x14ac:dyDescent="0.2">
      <c r="W775" s="69"/>
      <c r="Z775" s="69"/>
      <c r="AA775" s="69"/>
    </row>
    <row r="776" spans="23:27" x14ac:dyDescent="0.2">
      <c r="W776" s="69"/>
      <c r="Z776" s="69"/>
      <c r="AA776" s="69"/>
    </row>
    <row r="777" spans="23:27" x14ac:dyDescent="0.2">
      <c r="W777" s="69"/>
      <c r="Z777" s="69"/>
      <c r="AA777" s="69"/>
    </row>
    <row r="778" spans="23:27" x14ac:dyDescent="0.2">
      <c r="W778" s="69"/>
      <c r="Z778" s="69"/>
      <c r="AA778" s="69"/>
    </row>
    <row r="779" spans="23:27" x14ac:dyDescent="0.2">
      <c r="W779" s="69"/>
      <c r="Z779" s="69"/>
      <c r="AA779" s="69"/>
    </row>
    <row r="780" spans="23:27" x14ac:dyDescent="0.2">
      <c r="W780" s="69"/>
      <c r="Z780" s="69"/>
      <c r="AA780" s="69"/>
    </row>
    <row r="781" spans="23:27" x14ac:dyDescent="0.2">
      <c r="W781" s="69"/>
      <c r="Z781" s="69"/>
      <c r="AA781" s="69"/>
    </row>
    <row r="782" spans="23:27" x14ac:dyDescent="0.2">
      <c r="W782" s="69"/>
      <c r="Z782" s="69"/>
      <c r="AA782" s="69"/>
    </row>
    <row r="783" spans="23:27" x14ac:dyDescent="0.2">
      <c r="W783" s="69"/>
      <c r="Z783" s="69"/>
      <c r="AA783" s="69"/>
    </row>
    <row r="784" spans="23:27" x14ac:dyDescent="0.2">
      <c r="W784" s="69"/>
      <c r="Z784" s="69"/>
      <c r="AA784" s="69"/>
    </row>
    <row r="785" spans="23:27" x14ac:dyDescent="0.2">
      <c r="W785" s="69"/>
      <c r="Z785" s="69"/>
      <c r="AA785" s="69"/>
    </row>
    <row r="786" spans="23:27" x14ac:dyDescent="0.2">
      <c r="W786" s="69"/>
      <c r="Z786" s="69"/>
      <c r="AA786" s="69"/>
    </row>
    <row r="787" spans="23:27" x14ac:dyDescent="0.2">
      <c r="W787" s="69"/>
      <c r="Z787" s="69"/>
      <c r="AA787" s="69"/>
    </row>
    <row r="788" spans="23:27" x14ac:dyDescent="0.2">
      <c r="W788" s="69"/>
      <c r="Z788" s="69"/>
      <c r="AA788" s="69"/>
    </row>
    <row r="789" spans="23:27" x14ac:dyDescent="0.2">
      <c r="W789" s="69"/>
      <c r="Z789" s="69"/>
      <c r="AA789" s="69"/>
    </row>
    <row r="790" spans="23:27" x14ac:dyDescent="0.2">
      <c r="W790" s="69"/>
      <c r="Z790" s="69"/>
      <c r="AA790" s="69"/>
    </row>
    <row r="791" spans="23:27" x14ac:dyDescent="0.2">
      <c r="W791" s="69"/>
      <c r="Z791" s="69"/>
      <c r="AA791" s="69"/>
    </row>
    <row r="792" spans="23:27" x14ac:dyDescent="0.2">
      <c r="W792" s="69"/>
      <c r="Z792" s="69"/>
      <c r="AA792" s="69"/>
    </row>
    <row r="793" spans="23:27" x14ac:dyDescent="0.2">
      <c r="W793" s="69"/>
      <c r="Z793" s="69"/>
      <c r="AA793" s="69"/>
    </row>
    <row r="794" spans="23:27" x14ac:dyDescent="0.2">
      <c r="W794" s="69"/>
      <c r="Z794" s="69"/>
      <c r="AA794" s="69"/>
    </row>
    <row r="795" spans="23:27" x14ac:dyDescent="0.2">
      <c r="W795" s="69"/>
      <c r="Z795" s="69"/>
      <c r="AA795" s="69"/>
    </row>
    <row r="796" spans="23:27" x14ac:dyDescent="0.2">
      <c r="W796" s="69"/>
      <c r="Z796" s="69"/>
      <c r="AA796" s="69"/>
    </row>
    <row r="797" spans="23:27" x14ac:dyDescent="0.2">
      <c r="W797" s="69"/>
      <c r="Z797" s="69"/>
      <c r="AA797" s="69"/>
    </row>
    <row r="798" spans="23:27" x14ac:dyDescent="0.2">
      <c r="W798" s="69"/>
      <c r="Z798" s="69"/>
      <c r="AA798" s="69"/>
    </row>
    <row r="799" spans="23:27" x14ac:dyDescent="0.2">
      <c r="W799" s="69"/>
      <c r="Z799" s="69"/>
      <c r="AA799" s="69"/>
    </row>
    <row r="800" spans="23:27" x14ac:dyDescent="0.2">
      <c r="W800" s="69"/>
      <c r="Z800" s="69"/>
      <c r="AA800" s="69"/>
    </row>
    <row r="801" spans="23:27" x14ac:dyDescent="0.2">
      <c r="W801" s="69"/>
      <c r="Z801" s="69"/>
      <c r="AA801" s="69"/>
    </row>
    <row r="802" spans="23:27" x14ac:dyDescent="0.2">
      <c r="W802" s="69"/>
      <c r="Z802" s="69"/>
      <c r="AA802" s="69"/>
    </row>
    <row r="803" spans="23:27" x14ac:dyDescent="0.2">
      <c r="W803" s="69"/>
      <c r="Z803" s="69"/>
      <c r="AA803" s="69"/>
    </row>
    <row r="804" spans="23:27" x14ac:dyDescent="0.2">
      <c r="W804" s="69"/>
      <c r="Z804" s="69"/>
      <c r="AA804" s="69"/>
    </row>
    <row r="805" spans="23:27" x14ac:dyDescent="0.2">
      <c r="W805" s="69"/>
      <c r="Z805" s="69"/>
      <c r="AA805" s="69"/>
    </row>
    <row r="806" spans="23:27" x14ac:dyDescent="0.2">
      <c r="W806" s="69"/>
      <c r="Z806" s="69"/>
      <c r="AA806" s="69"/>
    </row>
    <row r="807" spans="23:27" x14ac:dyDescent="0.2">
      <c r="W807" s="69"/>
      <c r="Z807" s="69"/>
      <c r="AA807" s="69"/>
    </row>
    <row r="808" spans="23:27" x14ac:dyDescent="0.2">
      <c r="W808" s="69"/>
      <c r="Z808" s="69"/>
      <c r="AA808" s="69"/>
    </row>
    <row r="809" spans="23:27" x14ac:dyDescent="0.2">
      <c r="W809" s="69"/>
      <c r="Z809" s="69"/>
      <c r="AA809" s="69"/>
    </row>
    <row r="810" spans="23:27" x14ac:dyDescent="0.2">
      <c r="W810" s="69"/>
      <c r="Z810" s="69"/>
      <c r="AA810" s="69"/>
    </row>
    <row r="811" spans="23:27" x14ac:dyDescent="0.2">
      <c r="W811" s="69"/>
      <c r="Z811" s="69"/>
      <c r="AA811" s="69"/>
    </row>
    <row r="812" spans="23:27" x14ac:dyDescent="0.2">
      <c r="W812" s="69"/>
      <c r="Z812" s="69"/>
      <c r="AA812" s="69"/>
    </row>
    <row r="813" spans="23:27" x14ac:dyDescent="0.2">
      <c r="W813" s="69"/>
      <c r="Z813" s="69"/>
      <c r="AA813" s="69"/>
    </row>
    <row r="814" spans="23:27" x14ac:dyDescent="0.2">
      <c r="W814" s="69"/>
      <c r="Z814" s="69"/>
      <c r="AA814" s="69"/>
    </row>
    <row r="815" spans="23:27" x14ac:dyDescent="0.2">
      <c r="W815" s="69"/>
      <c r="Z815" s="69"/>
      <c r="AA815" s="69"/>
    </row>
    <row r="816" spans="23:27" x14ac:dyDescent="0.2">
      <c r="W816" s="69"/>
      <c r="Z816" s="69"/>
      <c r="AA816" s="69"/>
    </row>
    <row r="817" spans="23:27" x14ac:dyDescent="0.2">
      <c r="W817" s="69"/>
      <c r="Z817" s="69"/>
      <c r="AA817" s="69"/>
    </row>
    <row r="818" spans="23:27" x14ac:dyDescent="0.2">
      <c r="W818" s="69"/>
      <c r="Z818" s="69"/>
      <c r="AA818" s="69"/>
    </row>
    <row r="819" spans="23:27" x14ac:dyDescent="0.2">
      <c r="W819" s="69"/>
      <c r="Z819" s="69"/>
      <c r="AA819" s="69"/>
    </row>
    <row r="820" spans="23:27" x14ac:dyDescent="0.2">
      <c r="W820" s="69"/>
      <c r="Z820" s="69"/>
      <c r="AA820" s="69"/>
    </row>
    <row r="821" spans="23:27" x14ac:dyDescent="0.2">
      <c r="W821" s="69"/>
      <c r="Z821" s="69"/>
      <c r="AA821" s="69"/>
    </row>
    <row r="822" spans="23:27" x14ac:dyDescent="0.2">
      <c r="W822" s="69"/>
      <c r="Z822" s="69"/>
      <c r="AA822" s="69"/>
    </row>
    <row r="823" spans="23:27" x14ac:dyDescent="0.2">
      <c r="W823" s="69"/>
      <c r="Z823" s="69"/>
      <c r="AA823" s="69"/>
    </row>
    <row r="824" spans="23:27" x14ac:dyDescent="0.2">
      <c r="W824" s="69"/>
      <c r="Z824" s="69"/>
      <c r="AA824" s="69"/>
    </row>
    <row r="825" spans="23:27" x14ac:dyDescent="0.2">
      <c r="W825" s="69"/>
      <c r="Z825" s="69"/>
      <c r="AA825" s="69"/>
    </row>
    <row r="826" spans="23:27" x14ac:dyDescent="0.2">
      <c r="W826" s="69"/>
      <c r="Z826" s="69"/>
      <c r="AA826" s="69"/>
    </row>
    <row r="827" spans="23:27" x14ac:dyDescent="0.2">
      <c r="W827" s="69"/>
      <c r="Z827" s="69"/>
      <c r="AA827" s="69"/>
    </row>
    <row r="828" spans="23:27" x14ac:dyDescent="0.2">
      <c r="W828" s="69"/>
      <c r="Z828" s="69"/>
      <c r="AA828" s="69"/>
    </row>
    <row r="829" spans="23:27" x14ac:dyDescent="0.2">
      <c r="W829" s="69"/>
      <c r="Z829" s="69"/>
      <c r="AA829" s="69"/>
    </row>
    <row r="830" spans="23:27" x14ac:dyDescent="0.2">
      <c r="W830" s="69"/>
      <c r="Z830" s="69"/>
      <c r="AA830" s="69"/>
    </row>
    <row r="831" spans="23:27" x14ac:dyDescent="0.2">
      <c r="W831" s="69"/>
      <c r="Z831" s="69"/>
      <c r="AA831" s="69"/>
    </row>
    <row r="832" spans="23:27" x14ac:dyDescent="0.2">
      <c r="W832" s="69"/>
      <c r="Z832" s="69"/>
      <c r="AA832" s="69"/>
    </row>
    <row r="833" spans="23:27" x14ac:dyDescent="0.2">
      <c r="W833" s="69"/>
      <c r="Z833" s="69"/>
      <c r="AA833" s="69"/>
    </row>
    <row r="834" spans="23:27" x14ac:dyDescent="0.2">
      <c r="W834" s="69"/>
      <c r="Z834" s="69"/>
      <c r="AA834" s="69"/>
    </row>
    <row r="835" spans="23:27" x14ac:dyDescent="0.2">
      <c r="W835" s="69"/>
      <c r="Z835" s="69"/>
      <c r="AA835" s="69"/>
    </row>
    <row r="836" spans="23:27" x14ac:dyDescent="0.2">
      <c r="W836" s="69"/>
      <c r="Z836" s="69"/>
      <c r="AA836" s="69"/>
    </row>
    <row r="837" spans="23:27" x14ac:dyDescent="0.2">
      <c r="W837" s="69"/>
      <c r="Z837" s="69"/>
      <c r="AA837" s="69"/>
    </row>
    <row r="838" spans="23:27" x14ac:dyDescent="0.2">
      <c r="W838" s="69"/>
      <c r="Z838" s="69"/>
      <c r="AA838" s="69"/>
    </row>
    <row r="839" spans="23:27" x14ac:dyDescent="0.2">
      <c r="W839" s="69"/>
      <c r="Z839" s="69"/>
      <c r="AA839" s="69"/>
    </row>
    <row r="840" spans="23:27" x14ac:dyDescent="0.2">
      <c r="W840" s="69"/>
      <c r="Z840" s="69"/>
      <c r="AA840" s="69"/>
    </row>
    <row r="841" spans="23:27" x14ac:dyDescent="0.2">
      <c r="W841" s="69"/>
      <c r="Z841" s="69"/>
      <c r="AA841" s="69"/>
    </row>
    <row r="842" spans="23:27" x14ac:dyDescent="0.2">
      <c r="W842" s="69"/>
      <c r="Z842" s="69"/>
      <c r="AA842" s="69"/>
    </row>
    <row r="843" spans="23:27" x14ac:dyDescent="0.2">
      <c r="W843" s="69"/>
      <c r="Z843" s="69"/>
      <c r="AA843" s="69"/>
    </row>
    <row r="844" spans="23:27" x14ac:dyDescent="0.2">
      <c r="W844" s="69"/>
      <c r="Z844" s="69"/>
      <c r="AA844" s="69"/>
    </row>
    <row r="845" spans="23:27" x14ac:dyDescent="0.2">
      <c r="W845" s="69"/>
      <c r="Z845" s="69"/>
      <c r="AA845" s="69"/>
    </row>
    <row r="846" spans="23:27" x14ac:dyDescent="0.2">
      <c r="W846" s="69"/>
      <c r="Z846" s="69"/>
      <c r="AA846" s="69"/>
    </row>
    <row r="847" spans="23:27" x14ac:dyDescent="0.2">
      <c r="W847" s="69"/>
      <c r="Z847" s="69"/>
      <c r="AA847" s="69"/>
    </row>
    <row r="848" spans="23:27" x14ac:dyDescent="0.2">
      <c r="W848" s="69"/>
      <c r="Z848" s="69"/>
      <c r="AA848" s="69"/>
    </row>
    <row r="849" spans="23:27" x14ac:dyDescent="0.2">
      <c r="W849" s="69"/>
      <c r="Z849" s="69"/>
      <c r="AA849" s="69"/>
    </row>
    <row r="850" spans="23:27" x14ac:dyDescent="0.2">
      <c r="W850" s="69"/>
      <c r="Z850" s="69"/>
      <c r="AA850" s="69"/>
    </row>
    <row r="851" spans="23:27" x14ac:dyDescent="0.2">
      <c r="W851" s="69"/>
      <c r="Z851" s="69"/>
      <c r="AA851" s="69"/>
    </row>
    <row r="852" spans="23:27" x14ac:dyDescent="0.2">
      <c r="W852" s="69"/>
      <c r="Z852" s="69"/>
      <c r="AA852" s="69"/>
    </row>
    <row r="853" spans="23:27" x14ac:dyDescent="0.2">
      <c r="W853" s="69"/>
      <c r="Z853" s="69"/>
      <c r="AA853" s="69"/>
    </row>
    <row r="854" spans="23:27" x14ac:dyDescent="0.2">
      <c r="W854" s="69"/>
      <c r="Z854" s="69"/>
      <c r="AA854" s="69"/>
    </row>
    <row r="855" spans="23:27" x14ac:dyDescent="0.2">
      <c r="W855" s="69"/>
      <c r="Z855" s="69"/>
      <c r="AA855" s="69"/>
    </row>
    <row r="856" spans="23:27" x14ac:dyDescent="0.2">
      <c r="W856" s="69"/>
      <c r="Z856" s="69"/>
      <c r="AA856" s="69"/>
    </row>
    <row r="857" spans="23:27" x14ac:dyDescent="0.2">
      <c r="W857" s="69"/>
      <c r="Z857" s="69"/>
      <c r="AA857" s="69"/>
    </row>
    <row r="858" spans="23:27" x14ac:dyDescent="0.2">
      <c r="W858" s="69"/>
      <c r="Z858" s="69"/>
      <c r="AA858" s="69"/>
    </row>
    <row r="859" spans="23:27" x14ac:dyDescent="0.2">
      <c r="W859" s="69"/>
      <c r="Z859" s="69"/>
      <c r="AA859" s="69"/>
    </row>
    <row r="860" spans="23:27" x14ac:dyDescent="0.2">
      <c r="W860" s="69"/>
      <c r="Z860" s="69"/>
      <c r="AA860" s="69"/>
    </row>
    <row r="861" spans="23:27" x14ac:dyDescent="0.2">
      <c r="W861" s="69"/>
      <c r="Z861" s="69"/>
      <c r="AA861" s="69"/>
    </row>
    <row r="862" spans="23:27" x14ac:dyDescent="0.2">
      <c r="W862" s="69"/>
      <c r="Z862" s="69"/>
      <c r="AA862" s="69"/>
    </row>
    <row r="863" spans="23:27" x14ac:dyDescent="0.2">
      <c r="W863" s="69"/>
      <c r="Z863" s="69"/>
      <c r="AA863" s="69"/>
    </row>
    <row r="864" spans="23:27" x14ac:dyDescent="0.2">
      <c r="W864" s="69"/>
      <c r="Z864" s="69"/>
      <c r="AA864" s="69"/>
    </row>
    <row r="865" spans="23:27" x14ac:dyDescent="0.2">
      <c r="W865" s="69"/>
      <c r="Z865" s="69"/>
      <c r="AA865" s="69"/>
    </row>
    <row r="866" spans="23:27" x14ac:dyDescent="0.2">
      <c r="W866" s="69"/>
      <c r="Z866" s="69"/>
      <c r="AA866" s="69"/>
    </row>
    <row r="867" spans="23:27" x14ac:dyDescent="0.2">
      <c r="W867" s="69"/>
      <c r="Z867" s="69"/>
      <c r="AA867" s="69"/>
    </row>
    <row r="868" spans="23:27" x14ac:dyDescent="0.2">
      <c r="W868" s="69"/>
      <c r="Z868" s="69"/>
      <c r="AA868" s="69"/>
    </row>
    <row r="869" spans="23:27" x14ac:dyDescent="0.2">
      <c r="W869" s="69"/>
      <c r="Z869" s="69"/>
      <c r="AA869" s="69"/>
    </row>
    <row r="870" spans="23:27" x14ac:dyDescent="0.2">
      <c r="W870" s="69"/>
      <c r="Z870" s="69"/>
      <c r="AA870" s="69"/>
    </row>
    <row r="871" spans="23:27" x14ac:dyDescent="0.2">
      <c r="W871" s="69"/>
      <c r="Z871" s="69"/>
      <c r="AA871" s="69"/>
    </row>
    <row r="872" spans="23:27" x14ac:dyDescent="0.2">
      <c r="W872" s="69"/>
      <c r="Z872" s="69"/>
      <c r="AA872" s="69"/>
    </row>
    <row r="873" spans="23:27" x14ac:dyDescent="0.2">
      <c r="W873" s="69"/>
      <c r="Z873" s="69"/>
      <c r="AA873" s="69"/>
    </row>
    <row r="874" spans="23:27" x14ac:dyDescent="0.2">
      <c r="W874" s="69"/>
      <c r="Z874" s="69"/>
      <c r="AA874" s="69"/>
    </row>
    <row r="875" spans="23:27" x14ac:dyDescent="0.2">
      <c r="W875" s="69"/>
      <c r="Z875" s="69"/>
      <c r="AA875" s="69"/>
    </row>
    <row r="876" spans="23:27" x14ac:dyDescent="0.2">
      <c r="W876" s="69"/>
      <c r="Z876" s="69"/>
      <c r="AA876" s="69"/>
    </row>
    <row r="877" spans="23:27" x14ac:dyDescent="0.2">
      <c r="W877" s="69"/>
      <c r="Z877" s="69"/>
      <c r="AA877" s="69"/>
    </row>
    <row r="878" spans="23:27" x14ac:dyDescent="0.2">
      <c r="W878" s="69"/>
      <c r="Z878" s="69"/>
      <c r="AA878" s="69"/>
    </row>
    <row r="879" spans="23:27" x14ac:dyDescent="0.2">
      <c r="W879" s="69"/>
      <c r="Z879" s="69"/>
      <c r="AA879" s="69"/>
    </row>
    <row r="880" spans="23:27" x14ac:dyDescent="0.2">
      <c r="W880" s="69"/>
      <c r="Z880" s="69"/>
      <c r="AA880" s="69"/>
    </row>
    <row r="881" spans="23:27" x14ac:dyDescent="0.2">
      <c r="W881" s="69"/>
      <c r="Z881" s="69"/>
      <c r="AA881" s="69"/>
    </row>
    <row r="882" spans="23:27" x14ac:dyDescent="0.2">
      <c r="W882" s="69"/>
      <c r="Z882" s="69"/>
      <c r="AA882" s="69"/>
    </row>
    <row r="883" spans="23:27" x14ac:dyDescent="0.2">
      <c r="W883" s="69"/>
      <c r="Z883" s="69"/>
      <c r="AA883" s="69"/>
    </row>
    <row r="884" spans="23:27" x14ac:dyDescent="0.2">
      <c r="W884" s="69"/>
      <c r="Z884" s="69"/>
      <c r="AA884" s="69"/>
    </row>
    <row r="885" spans="23:27" x14ac:dyDescent="0.2">
      <c r="W885" s="69"/>
      <c r="Z885" s="69"/>
      <c r="AA885" s="69"/>
    </row>
    <row r="886" spans="23:27" x14ac:dyDescent="0.2">
      <c r="W886" s="69"/>
      <c r="Z886" s="69"/>
      <c r="AA886" s="69"/>
    </row>
    <row r="887" spans="23:27" x14ac:dyDescent="0.2">
      <c r="W887" s="69"/>
      <c r="Z887" s="69"/>
      <c r="AA887" s="69"/>
    </row>
    <row r="888" spans="23:27" x14ac:dyDescent="0.2">
      <c r="W888" s="69"/>
      <c r="Z888" s="69"/>
      <c r="AA888" s="69"/>
    </row>
    <row r="889" spans="23:27" x14ac:dyDescent="0.2">
      <c r="W889" s="69"/>
      <c r="Z889" s="69"/>
      <c r="AA889" s="69"/>
    </row>
    <row r="890" spans="23:27" x14ac:dyDescent="0.2">
      <c r="W890" s="69"/>
      <c r="Z890" s="69"/>
      <c r="AA890" s="69"/>
    </row>
    <row r="891" spans="23:27" x14ac:dyDescent="0.2">
      <c r="W891" s="69"/>
      <c r="Z891" s="69"/>
      <c r="AA891" s="69"/>
    </row>
    <row r="892" spans="23:27" x14ac:dyDescent="0.2">
      <c r="W892" s="69"/>
      <c r="Z892" s="69"/>
      <c r="AA892" s="69"/>
    </row>
    <row r="893" spans="23:27" x14ac:dyDescent="0.2">
      <c r="W893" s="69"/>
      <c r="Z893" s="69"/>
      <c r="AA893" s="69"/>
    </row>
    <row r="894" spans="23:27" x14ac:dyDescent="0.2">
      <c r="W894" s="69"/>
      <c r="Z894" s="69"/>
      <c r="AA894" s="69"/>
    </row>
    <row r="895" spans="23:27" x14ac:dyDescent="0.2">
      <c r="W895" s="69"/>
      <c r="Z895" s="69"/>
      <c r="AA895" s="69"/>
    </row>
    <row r="896" spans="23:27" x14ac:dyDescent="0.2">
      <c r="W896" s="69"/>
      <c r="Z896" s="69"/>
      <c r="AA896" s="69"/>
    </row>
    <row r="897" spans="23:27" x14ac:dyDescent="0.2">
      <c r="W897" s="69"/>
      <c r="Z897" s="69"/>
      <c r="AA897" s="69"/>
    </row>
    <row r="898" spans="23:27" x14ac:dyDescent="0.2">
      <c r="W898" s="69"/>
      <c r="Z898" s="69"/>
      <c r="AA898" s="69"/>
    </row>
    <row r="899" spans="23:27" x14ac:dyDescent="0.2">
      <c r="W899" s="69"/>
      <c r="Z899" s="69"/>
      <c r="AA899" s="69"/>
    </row>
    <row r="900" spans="23:27" x14ac:dyDescent="0.2">
      <c r="W900" s="69"/>
      <c r="Z900" s="69"/>
      <c r="AA900" s="69"/>
    </row>
    <row r="901" spans="23:27" x14ac:dyDescent="0.2">
      <c r="W901" s="69"/>
      <c r="Z901" s="69"/>
      <c r="AA901" s="69"/>
    </row>
    <row r="902" spans="23:27" x14ac:dyDescent="0.2">
      <c r="W902" s="69"/>
      <c r="Z902" s="69"/>
      <c r="AA902" s="69"/>
    </row>
    <row r="903" spans="23:27" x14ac:dyDescent="0.2">
      <c r="W903" s="69"/>
      <c r="Z903" s="69"/>
      <c r="AA903" s="69"/>
    </row>
    <row r="904" spans="23:27" x14ac:dyDescent="0.2">
      <c r="W904" s="69"/>
      <c r="Z904" s="69"/>
      <c r="AA904" s="69"/>
    </row>
    <row r="905" spans="23:27" x14ac:dyDescent="0.2">
      <c r="W905" s="69"/>
      <c r="Z905" s="69"/>
      <c r="AA905" s="69"/>
    </row>
    <row r="906" spans="23:27" x14ac:dyDescent="0.2">
      <c r="W906" s="69"/>
      <c r="Z906" s="69"/>
      <c r="AA906" s="69"/>
    </row>
    <row r="907" spans="23:27" x14ac:dyDescent="0.2">
      <c r="W907" s="69"/>
      <c r="Z907" s="69"/>
      <c r="AA907" s="69"/>
    </row>
    <row r="908" spans="23:27" x14ac:dyDescent="0.2">
      <c r="W908" s="69"/>
      <c r="Z908" s="69"/>
      <c r="AA908" s="69"/>
    </row>
    <row r="909" spans="23:27" x14ac:dyDescent="0.2">
      <c r="W909" s="69"/>
      <c r="Z909" s="69"/>
      <c r="AA909" s="69"/>
    </row>
    <row r="910" spans="23:27" x14ac:dyDescent="0.2">
      <c r="W910" s="69"/>
      <c r="Z910" s="69"/>
      <c r="AA910" s="69"/>
    </row>
    <row r="911" spans="23:27" x14ac:dyDescent="0.2">
      <c r="W911" s="69"/>
      <c r="Z911" s="69"/>
      <c r="AA911" s="69"/>
    </row>
    <row r="912" spans="23:27" x14ac:dyDescent="0.2">
      <c r="W912" s="69"/>
      <c r="Z912" s="69"/>
      <c r="AA912" s="69"/>
    </row>
    <row r="913" spans="23:27" x14ac:dyDescent="0.2">
      <c r="W913" s="69"/>
      <c r="Z913" s="69"/>
      <c r="AA913" s="69"/>
    </row>
    <row r="914" spans="23:27" x14ac:dyDescent="0.2">
      <c r="W914" s="69"/>
      <c r="Z914" s="69"/>
      <c r="AA914" s="69"/>
    </row>
    <row r="915" spans="23:27" x14ac:dyDescent="0.2">
      <c r="W915" s="69"/>
      <c r="Z915" s="69"/>
      <c r="AA915" s="69"/>
    </row>
    <row r="916" spans="23:27" x14ac:dyDescent="0.2">
      <c r="W916" s="69"/>
      <c r="Z916" s="69"/>
      <c r="AA916" s="69"/>
    </row>
    <row r="917" spans="23:27" x14ac:dyDescent="0.2">
      <c r="W917" s="69"/>
      <c r="Z917" s="69"/>
      <c r="AA917" s="69"/>
    </row>
    <row r="918" spans="23:27" x14ac:dyDescent="0.2">
      <c r="W918" s="69"/>
      <c r="Z918" s="69"/>
      <c r="AA918" s="69"/>
    </row>
    <row r="919" spans="23:27" x14ac:dyDescent="0.2">
      <c r="W919" s="69"/>
      <c r="Z919" s="69"/>
      <c r="AA919" s="69"/>
    </row>
    <row r="920" spans="23:27" x14ac:dyDescent="0.2">
      <c r="W920" s="69"/>
      <c r="Z920" s="69"/>
      <c r="AA920" s="69"/>
    </row>
    <row r="921" spans="23:27" x14ac:dyDescent="0.2">
      <c r="W921" s="69"/>
      <c r="Z921" s="69"/>
      <c r="AA921" s="69"/>
    </row>
    <row r="922" spans="23:27" x14ac:dyDescent="0.2">
      <c r="W922" s="69"/>
      <c r="Z922" s="69"/>
      <c r="AA922" s="69"/>
    </row>
    <row r="923" spans="23:27" x14ac:dyDescent="0.2">
      <c r="W923" s="69"/>
      <c r="Z923" s="69"/>
      <c r="AA923" s="69"/>
    </row>
    <row r="924" spans="23:27" x14ac:dyDescent="0.2">
      <c r="W924" s="69"/>
      <c r="Z924" s="69"/>
      <c r="AA924" s="69"/>
    </row>
    <row r="925" spans="23:27" x14ac:dyDescent="0.2">
      <c r="W925" s="69"/>
      <c r="Z925" s="69"/>
      <c r="AA925" s="69"/>
    </row>
    <row r="926" spans="23:27" x14ac:dyDescent="0.2">
      <c r="W926" s="69"/>
      <c r="Z926" s="69"/>
      <c r="AA926" s="69"/>
    </row>
    <row r="927" spans="23:27" x14ac:dyDescent="0.2">
      <c r="W927" s="69"/>
      <c r="Z927" s="69"/>
      <c r="AA927" s="69"/>
    </row>
    <row r="928" spans="23:27" x14ac:dyDescent="0.2">
      <c r="W928" s="69"/>
      <c r="Z928" s="69"/>
      <c r="AA928" s="69"/>
    </row>
    <row r="929" spans="23:27" x14ac:dyDescent="0.2">
      <c r="W929" s="69"/>
      <c r="Z929" s="69"/>
      <c r="AA929" s="69"/>
    </row>
    <row r="930" spans="23:27" x14ac:dyDescent="0.2">
      <c r="W930" s="69"/>
      <c r="Z930" s="69"/>
      <c r="AA930" s="69"/>
    </row>
    <row r="931" spans="23:27" x14ac:dyDescent="0.2">
      <c r="W931" s="69"/>
      <c r="Z931" s="69"/>
      <c r="AA931" s="69"/>
    </row>
    <row r="932" spans="23:27" x14ac:dyDescent="0.2">
      <c r="W932" s="69"/>
      <c r="Z932" s="69"/>
      <c r="AA932" s="69"/>
    </row>
    <row r="933" spans="23:27" x14ac:dyDescent="0.2">
      <c r="W933" s="69"/>
      <c r="Z933" s="69"/>
      <c r="AA933" s="69"/>
    </row>
    <row r="934" spans="23:27" x14ac:dyDescent="0.2">
      <c r="W934" s="69"/>
      <c r="Z934" s="69"/>
      <c r="AA934" s="69"/>
    </row>
    <row r="935" spans="23:27" x14ac:dyDescent="0.2">
      <c r="W935" s="69"/>
      <c r="Z935" s="69"/>
      <c r="AA935" s="69"/>
    </row>
    <row r="936" spans="23:27" x14ac:dyDescent="0.2">
      <c r="W936" s="69"/>
      <c r="Z936" s="69"/>
      <c r="AA936" s="69"/>
    </row>
    <row r="937" spans="23:27" x14ac:dyDescent="0.2">
      <c r="W937" s="69"/>
      <c r="Z937" s="69"/>
      <c r="AA937" s="69"/>
    </row>
    <row r="938" spans="23:27" x14ac:dyDescent="0.2">
      <c r="W938" s="69"/>
      <c r="Z938" s="69"/>
      <c r="AA938" s="69"/>
    </row>
    <row r="939" spans="23:27" x14ac:dyDescent="0.2">
      <c r="W939" s="69"/>
      <c r="Z939" s="69"/>
      <c r="AA939" s="69"/>
    </row>
    <row r="940" spans="23:27" x14ac:dyDescent="0.2">
      <c r="W940" s="69"/>
      <c r="Z940" s="69"/>
      <c r="AA940" s="69"/>
    </row>
    <row r="941" spans="23:27" x14ac:dyDescent="0.2">
      <c r="W941" s="69"/>
      <c r="Z941" s="69"/>
      <c r="AA941" s="69"/>
    </row>
    <row r="942" spans="23:27" x14ac:dyDescent="0.2">
      <c r="W942" s="69"/>
      <c r="Z942" s="69"/>
      <c r="AA942" s="69"/>
    </row>
    <row r="943" spans="23:27" x14ac:dyDescent="0.2">
      <c r="W943" s="69"/>
      <c r="Z943" s="69"/>
      <c r="AA943" s="69"/>
    </row>
    <row r="944" spans="23:27" x14ac:dyDescent="0.2">
      <c r="W944" s="69"/>
      <c r="Z944" s="69"/>
      <c r="AA944" s="69"/>
    </row>
    <row r="945" spans="23:27" x14ac:dyDescent="0.2">
      <c r="W945" s="69"/>
      <c r="Z945" s="69"/>
      <c r="AA945" s="69"/>
    </row>
    <row r="946" spans="23:27" x14ac:dyDescent="0.2">
      <c r="W946" s="69"/>
      <c r="Z946" s="69"/>
      <c r="AA946" s="69"/>
    </row>
    <row r="947" spans="23:27" x14ac:dyDescent="0.2">
      <c r="W947" s="69"/>
      <c r="Z947" s="69"/>
      <c r="AA947" s="69"/>
    </row>
    <row r="948" spans="23:27" x14ac:dyDescent="0.2">
      <c r="W948" s="69"/>
      <c r="Z948" s="69"/>
      <c r="AA948" s="69"/>
    </row>
    <row r="949" spans="23:27" x14ac:dyDescent="0.2">
      <c r="W949" s="69"/>
      <c r="Z949" s="69"/>
      <c r="AA949" s="69"/>
    </row>
    <row r="950" spans="23:27" x14ac:dyDescent="0.2">
      <c r="W950" s="69"/>
      <c r="Z950" s="69"/>
      <c r="AA950" s="69"/>
    </row>
    <row r="951" spans="23:27" x14ac:dyDescent="0.2">
      <c r="W951" s="69"/>
      <c r="Z951" s="69"/>
      <c r="AA951" s="69"/>
    </row>
    <row r="952" spans="23:27" x14ac:dyDescent="0.2">
      <c r="W952" s="69"/>
      <c r="Z952" s="69"/>
      <c r="AA952" s="69"/>
    </row>
    <row r="953" spans="23:27" x14ac:dyDescent="0.2">
      <c r="W953" s="69"/>
      <c r="Z953" s="69"/>
      <c r="AA953" s="69"/>
    </row>
    <row r="954" spans="23:27" x14ac:dyDescent="0.2">
      <c r="W954" s="69"/>
      <c r="Z954" s="69"/>
      <c r="AA954" s="69"/>
    </row>
    <row r="955" spans="23:27" x14ac:dyDescent="0.2">
      <c r="W955" s="69"/>
      <c r="Z955" s="69"/>
      <c r="AA955" s="69"/>
    </row>
    <row r="956" spans="23:27" x14ac:dyDescent="0.2">
      <c r="W956" s="69"/>
      <c r="Z956" s="69"/>
      <c r="AA956" s="69"/>
    </row>
    <row r="957" spans="23:27" x14ac:dyDescent="0.2">
      <c r="W957" s="69"/>
      <c r="Z957" s="69"/>
      <c r="AA957" s="69"/>
    </row>
    <row r="958" spans="23:27" x14ac:dyDescent="0.2">
      <c r="W958" s="69"/>
      <c r="Z958" s="69"/>
      <c r="AA958" s="69"/>
    </row>
    <row r="959" spans="23:27" x14ac:dyDescent="0.2">
      <c r="W959" s="69"/>
      <c r="Z959" s="69"/>
      <c r="AA959" s="69"/>
    </row>
    <row r="960" spans="23:27" x14ac:dyDescent="0.2">
      <c r="W960" s="69"/>
      <c r="Z960" s="69"/>
      <c r="AA960" s="69"/>
    </row>
    <row r="961" spans="23:27" x14ac:dyDescent="0.2">
      <c r="W961" s="69"/>
      <c r="Z961" s="69"/>
      <c r="AA961" s="69"/>
    </row>
    <row r="962" spans="23:27" x14ac:dyDescent="0.2">
      <c r="W962" s="69"/>
      <c r="Z962" s="69"/>
      <c r="AA962" s="69"/>
    </row>
    <row r="963" spans="23:27" x14ac:dyDescent="0.2">
      <c r="W963" s="69"/>
      <c r="Z963" s="69"/>
      <c r="AA963" s="69"/>
    </row>
    <row r="964" spans="23:27" x14ac:dyDescent="0.2">
      <c r="W964" s="69"/>
      <c r="Z964" s="69"/>
      <c r="AA964" s="69"/>
    </row>
    <row r="965" spans="23:27" x14ac:dyDescent="0.2">
      <c r="W965" s="69"/>
      <c r="Z965" s="69"/>
      <c r="AA965" s="69"/>
    </row>
    <row r="966" spans="23:27" x14ac:dyDescent="0.2">
      <c r="W966" s="69"/>
      <c r="Z966" s="69"/>
      <c r="AA966" s="69"/>
    </row>
    <row r="967" spans="23:27" x14ac:dyDescent="0.2">
      <c r="W967" s="69"/>
      <c r="Z967" s="69"/>
      <c r="AA967" s="69"/>
    </row>
    <row r="968" spans="23:27" x14ac:dyDescent="0.2">
      <c r="W968" s="69"/>
      <c r="Z968" s="69"/>
      <c r="AA968" s="69"/>
    </row>
    <row r="969" spans="23:27" x14ac:dyDescent="0.2">
      <c r="W969" s="69"/>
      <c r="Z969" s="69"/>
      <c r="AA969" s="69"/>
    </row>
    <row r="970" spans="23:27" x14ac:dyDescent="0.2">
      <c r="W970" s="69"/>
      <c r="Z970" s="69"/>
      <c r="AA970" s="69"/>
    </row>
    <row r="971" spans="23:27" x14ac:dyDescent="0.2">
      <c r="W971" s="69"/>
      <c r="Z971" s="69"/>
      <c r="AA971" s="69"/>
    </row>
    <row r="972" spans="23:27" x14ac:dyDescent="0.2">
      <c r="W972" s="69"/>
      <c r="Z972" s="69"/>
      <c r="AA972" s="69"/>
    </row>
    <row r="973" spans="23:27" x14ac:dyDescent="0.2">
      <c r="W973" s="69"/>
      <c r="Z973" s="69"/>
      <c r="AA973" s="69"/>
    </row>
    <row r="974" spans="23:27" x14ac:dyDescent="0.2">
      <c r="W974" s="69"/>
      <c r="Z974" s="69"/>
      <c r="AA974" s="69"/>
    </row>
    <row r="975" spans="23:27" x14ac:dyDescent="0.2">
      <c r="W975" s="69"/>
      <c r="Z975" s="69"/>
      <c r="AA975" s="69"/>
    </row>
    <row r="976" spans="23:27" x14ac:dyDescent="0.2">
      <c r="W976" s="69"/>
      <c r="Z976" s="69"/>
      <c r="AA976" s="69"/>
    </row>
    <row r="977" spans="23:27" x14ac:dyDescent="0.2">
      <c r="W977" s="69"/>
      <c r="Z977" s="69"/>
      <c r="AA977" s="69"/>
    </row>
    <row r="978" spans="23:27" x14ac:dyDescent="0.2">
      <c r="W978" s="69"/>
      <c r="Z978" s="69"/>
      <c r="AA978" s="69"/>
    </row>
    <row r="979" spans="23:27" x14ac:dyDescent="0.2">
      <c r="W979" s="69"/>
      <c r="Z979" s="69"/>
      <c r="AA979" s="69"/>
    </row>
    <row r="980" spans="23:27" x14ac:dyDescent="0.2">
      <c r="W980" s="69"/>
      <c r="Z980" s="69"/>
      <c r="AA980" s="69"/>
    </row>
    <row r="981" spans="23:27" x14ac:dyDescent="0.2">
      <c r="W981" s="69"/>
      <c r="Z981" s="69"/>
      <c r="AA981" s="69"/>
    </row>
    <row r="982" spans="23:27" x14ac:dyDescent="0.2">
      <c r="W982" s="69"/>
      <c r="Z982" s="69"/>
      <c r="AA982" s="69"/>
    </row>
    <row r="983" spans="23:27" x14ac:dyDescent="0.2">
      <c r="W983" s="69"/>
      <c r="Z983" s="69"/>
      <c r="AA983" s="69"/>
    </row>
    <row r="984" spans="23:27" x14ac:dyDescent="0.2">
      <c r="W984" s="69"/>
      <c r="Z984" s="69"/>
      <c r="AA984" s="69"/>
    </row>
    <row r="985" spans="23:27" x14ac:dyDescent="0.2">
      <c r="W985" s="69"/>
      <c r="Z985" s="69"/>
      <c r="AA985" s="69"/>
    </row>
    <row r="986" spans="23:27" x14ac:dyDescent="0.2">
      <c r="W986" s="69"/>
      <c r="Z986" s="69"/>
      <c r="AA986" s="69"/>
    </row>
    <row r="987" spans="23:27" x14ac:dyDescent="0.2">
      <c r="W987" s="69"/>
      <c r="Z987" s="69"/>
      <c r="AA987" s="69"/>
    </row>
    <row r="988" spans="23:27" x14ac:dyDescent="0.2">
      <c r="W988" s="69"/>
      <c r="Z988" s="69"/>
      <c r="AA988" s="69"/>
    </row>
    <row r="989" spans="23:27" x14ac:dyDescent="0.2">
      <c r="W989" s="69"/>
      <c r="Z989" s="69"/>
      <c r="AA989" s="69"/>
    </row>
    <row r="990" spans="23:27" x14ac:dyDescent="0.2">
      <c r="W990" s="69"/>
      <c r="Z990" s="69"/>
      <c r="AA990" s="69"/>
    </row>
    <row r="991" spans="23:27" x14ac:dyDescent="0.2">
      <c r="W991" s="69"/>
      <c r="Z991" s="69"/>
      <c r="AA991" s="69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graph</vt:lpstr>
      <vt:lpstr>raw data</vt:lpstr>
      <vt:lpstr>calculating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Wang</cp:lastModifiedBy>
  <dcterms:modified xsi:type="dcterms:W3CDTF">2018-10-01T14:15:21Z</dcterms:modified>
</cp:coreProperties>
</file>