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ETNUM\"/>
    </mc:Choice>
  </mc:AlternateContent>
  <bookViews>
    <workbookView xWindow="0" yWindow="0" windowWidth="20490" windowHeight="7155" activeTab="2"/>
  </bookViews>
  <sheets>
    <sheet name="7.16 Straight Line" sheetId="3" r:id="rId1"/>
    <sheet name="7.16 Parabola" sheetId="4" r:id="rId2"/>
    <sheet name="7.19 Multiple Linear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5" l="1"/>
  <c r="E26" i="4" l="1"/>
  <c r="E30" i="4"/>
  <c r="D26" i="4"/>
  <c r="D30" i="4" s="1"/>
  <c r="D34" i="4" s="1"/>
  <c r="E34" i="4"/>
  <c r="C30" i="4"/>
  <c r="C29" i="4"/>
  <c r="D29" i="4"/>
  <c r="E29" i="4"/>
  <c r="J3" i="4"/>
  <c r="C16" i="4"/>
  <c r="B30" i="4"/>
  <c r="B29" i="4"/>
  <c r="C26" i="4"/>
  <c r="B26" i="4"/>
  <c r="E25" i="4"/>
  <c r="D25" i="4"/>
  <c r="C25" i="4"/>
  <c r="B25" i="4"/>
  <c r="E24" i="4"/>
  <c r="D24" i="4"/>
  <c r="C24" i="4"/>
  <c r="C23" i="3"/>
  <c r="C34" i="4" l="1"/>
  <c r="C15" i="5"/>
  <c r="K12" i="5"/>
  <c r="K4" i="5"/>
  <c r="K5" i="5"/>
  <c r="K6" i="5"/>
  <c r="K7" i="5"/>
  <c r="K8" i="5"/>
  <c r="K9" i="5"/>
  <c r="K10" i="5"/>
  <c r="K11" i="5"/>
  <c r="K3" i="5"/>
  <c r="E25" i="5"/>
  <c r="E24" i="5"/>
  <c r="D25" i="5"/>
  <c r="D24" i="5"/>
  <c r="D23" i="5"/>
  <c r="C25" i="5"/>
  <c r="C24" i="5"/>
  <c r="C23" i="5"/>
  <c r="B25" i="5"/>
  <c r="B24" i="5"/>
  <c r="C13" i="5"/>
  <c r="D13" i="5"/>
  <c r="H13" i="5"/>
  <c r="C12" i="5"/>
  <c r="D12" i="5"/>
  <c r="E4" i="5"/>
  <c r="F4" i="5"/>
  <c r="G4" i="5"/>
  <c r="H4" i="5"/>
  <c r="I4" i="5"/>
  <c r="E5" i="5"/>
  <c r="F5" i="5"/>
  <c r="G5" i="5"/>
  <c r="G13" i="5" s="1"/>
  <c r="H5" i="5"/>
  <c r="I5" i="5"/>
  <c r="E6" i="5"/>
  <c r="F6" i="5"/>
  <c r="G6" i="5"/>
  <c r="H6" i="5"/>
  <c r="I6" i="5"/>
  <c r="E7" i="5"/>
  <c r="F7" i="5"/>
  <c r="G7" i="5"/>
  <c r="H7" i="5"/>
  <c r="I7" i="5"/>
  <c r="E8" i="5"/>
  <c r="F8" i="5"/>
  <c r="G8" i="5"/>
  <c r="H8" i="5"/>
  <c r="H12" i="5" s="1"/>
  <c r="I8" i="5"/>
  <c r="E9" i="5"/>
  <c r="F9" i="5"/>
  <c r="G9" i="5"/>
  <c r="H9" i="5"/>
  <c r="I9" i="5"/>
  <c r="E10" i="5"/>
  <c r="F10" i="5"/>
  <c r="G10" i="5"/>
  <c r="H10" i="5"/>
  <c r="I10" i="5"/>
  <c r="E11" i="5"/>
  <c r="F11" i="5"/>
  <c r="G11" i="5"/>
  <c r="H11" i="5"/>
  <c r="I11" i="5"/>
  <c r="I12" i="5" s="1"/>
  <c r="I3" i="5"/>
  <c r="I13" i="5" s="1"/>
  <c r="H3" i="5"/>
  <c r="G3" i="5"/>
  <c r="G12" i="5" s="1"/>
  <c r="F3" i="5"/>
  <c r="F12" i="5" s="1"/>
  <c r="E3" i="5"/>
  <c r="E12" i="5" s="1"/>
  <c r="B13" i="5"/>
  <c r="B12" i="5"/>
  <c r="H4" i="4"/>
  <c r="H5" i="4"/>
  <c r="H6" i="4"/>
  <c r="H7" i="4"/>
  <c r="H8" i="4"/>
  <c r="H9" i="4"/>
  <c r="H10" i="4"/>
  <c r="H11" i="4"/>
  <c r="H12" i="4"/>
  <c r="H3" i="4"/>
  <c r="G4" i="4"/>
  <c r="G5" i="4"/>
  <c r="G6" i="4"/>
  <c r="G7" i="4"/>
  <c r="G8" i="4"/>
  <c r="G9" i="4"/>
  <c r="G10" i="4"/>
  <c r="G11" i="4"/>
  <c r="G12" i="4"/>
  <c r="G3" i="4"/>
  <c r="F4" i="4"/>
  <c r="F5" i="4"/>
  <c r="F6" i="4"/>
  <c r="F7" i="4"/>
  <c r="F8" i="4"/>
  <c r="F9" i="4"/>
  <c r="F10" i="4"/>
  <c r="F11" i="4"/>
  <c r="F12" i="4"/>
  <c r="F3" i="4"/>
  <c r="E4" i="4"/>
  <c r="E5" i="4"/>
  <c r="E6" i="4"/>
  <c r="E7" i="4"/>
  <c r="E8" i="4"/>
  <c r="E9" i="4"/>
  <c r="E10" i="4"/>
  <c r="E11" i="4"/>
  <c r="E12" i="4"/>
  <c r="E3" i="4"/>
  <c r="D4" i="4"/>
  <c r="D5" i="4"/>
  <c r="D6" i="4"/>
  <c r="D7" i="4"/>
  <c r="D8" i="4"/>
  <c r="D9" i="4"/>
  <c r="D10" i="4"/>
  <c r="D11" i="4"/>
  <c r="D12" i="4"/>
  <c r="D3" i="4"/>
  <c r="C14" i="4"/>
  <c r="J7" i="4" s="1"/>
  <c r="B14" i="4"/>
  <c r="C13" i="4"/>
  <c r="B13" i="4"/>
  <c r="C14" i="3"/>
  <c r="G12" i="3" s="1"/>
  <c r="B14" i="3"/>
  <c r="C13" i="3"/>
  <c r="B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F4" i="3"/>
  <c r="E4" i="3"/>
  <c r="D4" i="3"/>
  <c r="F3" i="3"/>
  <c r="E3" i="3"/>
  <c r="D3" i="3"/>
  <c r="H34" i="4" l="1"/>
  <c r="F13" i="5"/>
  <c r="E13" i="5"/>
  <c r="J10" i="4"/>
  <c r="J6" i="4"/>
  <c r="J12" i="4"/>
  <c r="J4" i="4"/>
  <c r="J5" i="4"/>
  <c r="J11" i="4"/>
  <c r="J9" i="4"/>
  <c r="J8" i="4"/>
  <c r="G13" i="4"/>
  <c r="F13" i="4"/>
  <c r="H13" i="4"/>
  <c r="D13" i="4"/>
  <c r="E13" i="4"/>
  <c r="D14" i="4"/>
  <c r="E14" i="4"/>
  <c r="F14" i="4"/>
  <c r="F13" i="3"/>
  <c r="G5" i="3"/>
  <c r="G3" i="3"/>
  <c r="G7" i="3"/>
  <c r="G9" i="3"/>
  <c r="G11" i="3"/>
  <c r="G4" i="3"/>
  <c r="G6" i="3"/>
  <c r="G8" i="3"/>
  <c r="G10" i="3"/>
  <c r="E13" i="3"/>
  <c r="G17" i="3" s="1"/>
  <c r="E14" i="3"/>
  <c r="D14" i="3"/>
  <c r="D13" i="3"/>
  <c r="G16" i="3" s="1"/>
  <c r="F14" i="3"/>
  <c r="H18" i="4" l="1"/>
  <c r="H33" i="4"/>
  <c r="H17" i="4" s="1"/>
  <c r="B28" i="5"/>
  <c r="E28" i="5"/>
  <c r="D28" i="5"/>
  <c r="C28" i="5"/>
  <c r="J13" i="4"/>
  <c r="G13" i="3"/>
  <c r="C18" i="3" s="1"/>
  <c r="C20" i="3" s="1"/>
  <c r="C16" i="3"/>
  <c r="C17" i="3" s="1"/>
  <c r="H6" i="3" s="1"/>
  <c r="H32" i="4" l="1"/>
  <c r="H16" i="4" s="1"/>
  <c r="C29" i="5"/>
  <c r="B29" i="5"/>
  <c r="D29" i="5"/>
  <c r="E29" i="5"/>
  <c r="H8" i="3"/>
  <c r="H11" i="3"/>
  <c r="H4" i="3"/>
  <c r="H12" i="3"/>
  <c r="H9" i="3"/>
  <c r="H10" i="3"/>
  <c r="H3" i="3"/>
  <c r="H7" i="3"/>
  <c r="H5" i="3"/>
  <c r="I5" i="4" l="1"/>
  <c r="I3" i="4"/>
  <c r="I6" i="4"/>
  <c r="I8" i="4"/>
  <c r="I11" i="4"/>
  <c r="I4" i="4"/>
  <c r="I9" i="4"/>
  <c r="I7" i="4"/>
  <c r="I12" i="4"/>
  <c r="I10" i="4"/>
  <c r="E33" i="5"/>
  <c r="D33" i="5"/>
  <c r="C33" i="5"/>
  <c r="H13" i="3"/>
  <c r="C19" i="3" s="1"/>
  <c r="C21" i="3" s="1"/>
  <c r="H33" i="5" l="1"/>
  <c r="C22" i="3"/>
  <c r="H17" i="5" l="1"/>
  <c r="H32" i="5"/>
  <c r="H16" i="5" s="1"/>
  <c r="H31" i="5" l="1"/>
  <c r="H15" i="5" s="1"/>
  <c r="J6" i="5" l="1"/>
  <c r="J10" i="5"/>
  <c r="J4" i="5"/>
  <c r="J7" i="5"/>
  <c r="J5" i="5"/>
  <c r="J8" i="5"/>
  <c r="J9" i="5"/>
  <c r="J3" i="5"/>
  <c r="J11" i="5"/>
  <c r="I13" i="4"/>
  <c r="C17" i="4" s="1"/>
  <c r="J12" i="5" l="1"/>
  <c r="C16" i="5" s="1"/>
  <c r="C17" i="5" s="1"/>
  <c r="C19" i="4"/>
  <c r="C20" i="4" s="1"/>
  <c r="C18" i="4"/>
  <c r="C18" i="5" l="1"/>
  <c r="C19" i="5" s="1"/>
</calcChain>
</file>

<file path=xl/sharedStrings.xml><?xml version="1.0" encoding="utf-8"?>
<sst xmlns="http://schemas.openxmlformats.org/spreadsheetml/2006/main" count="106" uniqueCount="74">
  <si>
    <t>X</t>
  </si>
  <si>
    <t>Y</t>
  </si>
  <si>
    <t>Xi*Yi</t>
  </si>
  <si>
    <t>Xi^2</t>
  </si>
  <si>
    <t>Yi^2</t>
  </si>
  <si>
    <t>Sum</t>
  </si>
  <si>
    <t>Rata2</t>
  </si>
  <si>
    <t>a1</t>
  </si>
  <si>
    <t>a0</t>
  </si>
  <si>
    <t>ST</t>
  </si>
  <si>
    <t>SR</t>
  </si>
  <si>
    <t>SY</t>
  </si>
  <si>
    <t>SY/X</t>
  </si>
  <si>
    <t>r^2</t>
  </si>
  <si>
    <t>No</t>
  </si>
  <si>
    <t>S1</t>
  </si>
  <si>
    <t>S2</t>
  </si>
  <si>
    <r>
      <t>SR = (y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-a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</si>
  <si>
    <t>ST = (yi - Yrata-rata)^2</t>
  </si>
  <si>
    <t>Rumus Polinomial / Parabola</t>
  </si>
  <si>
    <t>sum(xi)*a0 + sum(xi^2) * a1 + sum(xi^3) * a2 = sum(xi * yi)</t>
  </si>
  <si>
    <t>sum(xi ^ 2) * a0 + sum(xi^3) * a1 + sum(xi^4) * a2 = sum(xi^2 * yi)</t>
  </si>
  <si>
    <t>n(a0) + sum(xi) * a1 + sum(xi^2) * a2)  =  sum(yi)</t>
  </si>
  <si>
    <t>xi^2</t>
  </si>
  <si>
    <t>xi^3</t>
  </si>
  <si>
    <t>xi^4</t>
  </si>
  <si>
    <t>xi*yi</t>
  </si>
  <si>
    <t>xi^2 * yi</t>
  </si>
  <si>
    <t>Dekomposisi LU</t>
  </si>
  <si>
    <t>U'</t>
  </si>
  <si>
    <t>U</t>
  </si>
  <si>
    <t>a2</t>
  </si>
  <si>
    <t>Rumus buat bikin matriks</t>
  </si>
  <si>
    <t>Rumus St = (yi-yr) ^ 2</t>
  </si>
  <si>
    <t>St = (yi-yr) ^ 2</t>
  </si>
  <si>
    <t>Rumus Sr = (yi-a0-a1*xi-a2*xi^2)^2</t>
  </si>
  <si>
    <t>Sr = (yi-a0-a1*xi-a2*xi^2)^2</t>
  </si>
  <si>
    <t>Rumus Sy/x = sqrt(sr/n-(m+1))</t>
  </si>
  <si>
    <t>r</t>
  </si>
  <si>
    <t>Rumus r^2 = (Sr-St)/Sr</t>
  </si>
  <si>
    <t>x1</t>
  </si>
  <si>
    <t>x2</t>
  </si>
  <si>
    <t>y</t>
  </si>
  <si>
    <t>no</t>
  </si>
  <si>
    <t>Rumus2 Multiple Linear</t>
  </si>
  <si>
    <t>Rumus Matriks</t>
  </si>
  <si>
    <t>n*a0 + sum(x1) * a1 + sum(x2) * a2 = sum(yi)</t>
  </si>
  <si>
    <t>sum(x1) * a0 + sum(x1^2) * a1 + sum(x1*x2) * a2 = sum(x1*yi)</t>
  </si>
  <si>
    <t>sum(x2) * a0 + sum(x1*x2) * a1 + sum(x2^2) * a2 = sum(x2*yi)</t>
  </si>
  <si>
    <t>atau</t>
  </si>
  <si>
    <t>n</t>
  </si>
  <si>
    <t>sum(x1)</t>
  </si>
  <si>
    <t>sum(x2)</t>
  </si>
  <si>
    <t>sum(x1^2)</t>
  </si>
  <si>
    <t>sum(x1*x2)</t>
  </si>
  <si>
    <t>sum(x1 * x2)</t>
  </si>
  <si>
    <t>sum(x2^2)</t>
  </si>
  <si>
    <t>sum(yi)</t>
  </si>
  <si>
    <t>sum(x2*yi)</t>
  </si>
  <si>
    <t>sum(x1*yi)</t>
  </si>
  <si>
    <t>Rumus Sy/x = sqrt(sr/(n-(m+1)))</t>
  </si>
  <si>
    <t>Rumus Sr = (yi-a0-a1*x1-a2*x2)^2</t>
  </si>
  <si>
    <t>Rumus St = (yi - yr) ^ 2</t>
  </si>
  <si>
    <t>sum</t>
  </si>
  <si>
    <t>Average</t>
  </si>
  <si>
    <t>x1^2</t>
  </si>
  <si>
    <t>x1 * x2</t>
  </si>
  <si>
    <t>x2 ^ 2</t>
  </si>
  <si>
    <t>x1 * yi</t>
  </si>
  <si>
    <t>x2 * yi</t>
  </si>
  <si>
    <t>St = (yi - yr) ^ 2</t>
  </si>
  <si>
    <t>Sr = (yi-a0-a1*x1-a2*x2)^2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</si>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</sst>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3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opLeftCell="A9" workbookViewId="0">
      <selection activeCell="C23" sqref="C23"/>
    </sheetView>
  </sheetViews>
  <sheetFormatPr defaultRowHeight="15" x14ac:dyDescent="0.25"/>
  <cols>
    <col min="2" max="2" width="11.140625" customWidth="1"/>
    <col min="3" max="3" width="11.5703125" bestFit="1" customWidth="1"/>
    <col min="4" max="4" width="12.7109375" customWidth="1"/>
    <col min="5" max="5" width="14.7109375" customWidth="1"/>
    <col min="6" max="6" width="15.42578125" customWidth="1"/>
    <col min="7" max="7" width="20.28515625" bestFit="1" customWidth="1"/>
    <col min="8" max="8" width="15.140625" bestFit="1" customWidth="1"/>
  </cols>
  <sheetData>
    <row r="2" spans="1:8" ht="18.75" x14ac:dyDescent="0.3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18</v>
      </c>
      <c r="H2" t="s">
        <v>17</v>
      </c>
    </row>
    <row r="3" spans="1:8" x14ac:dyDescent="0.25">
      <c r="A3">
        <v>1</v>
      </c>
      <c r="B3">
        <v>5</v>
      </c>
      <c r="C3">
        <v>17</v>
      </c>
      <c r="D3">
        <f>B3*C3</f>
        <v>85</v>
      </c>
      <c r="E3">
        <f>B3^2</f>
        <v>25</v>
      </c>
      <c r="F3">
        <f>C3^2</f>
        <v>289</v>
      </c>
      <c r="G3" s="1">
        <f>(C3-$C$14)^2</f>
        <v>295.84000000000009</v>
      </c>
      <c r="H3">
        <f>(C3-$C$17-($C$16*B3))^2</f>
        <v>36.878016528925635</v>
      </c>
    </row>
    <row r="4" spans="1:8" x14ac:dyDescent="0.25">
      <c r="A4">
        <v>2</v>
      </c>
      <c r="B4">
        <v>10</v>
      </c>
      <c r="C4">
        <v>24</v>
      </c>
      <c r="D4">
        <f t="shared" ref="D4:D12" si="0">B4*C4</f>
        <v>240</v>
      </c>
      <c r="E4">
        <f t="shared" ref="E4:F12" si="1">B4^2</f>
        <v>100</v>
      </c>
      <c r="F4">
        <f t="shared" si="1"/>
        <v>576</v>
      </c>
      <c r="G4" s="1">
        <f t="shared" ref="G4:G12" si="2">(C4-$C$14)^2</f>
        <v>104.04000000000006</v>
      </c>
      <c r="H4">
        <f t="shared" ref="H4:H12" si="3">(C4-$C$17-($C$16*B4))^2</f>
        <v>2.3884297520661195</v>
      </c>
    </row>
    <row r="5" spans="1:8" x14ac:dyDescent="0.25">
      <c r="A5">
        <v>3</v>
      </c>
      <c r="B5">
        <v>15</v>
      </c>
      <c r="C5">
        <v>31</v>
      </c>
      <c r="D5">
        <f t="shared" si="0"/>
        <v>465</v>
      </c>
      <c r="E5">
        <f t="shared" si="1"/>
        <v>225</v>
      </c>
      <c r="F5">
        <f t="shared" si="1"/>
        <v>961</v>
      </c>
      <c r="G5" s="1">
        <f t="shared" si="2"/>
        <v>10.240000000000018</v>
      </c>
      <c r="H5">
        <f t="shared" si="3"/>
        <v>8.8912396694214753</v>
      </c>
    </row>
    <row r="6" spans="1:8" x14ac:dyDescent="0.25">
      <c r="A6">
        <v>4</v>
      </c>
      <c r="B6">
        <v>20</v>
      </c>
      <c r="C6">
        <v>33</v>
      </c>
      <c r="D6">
        <f t="shared" si="0"/>
        <v>660</v>
      </c>
      <c r="E6">
        <f t="shared" si="1"/>
        <v>400</v>
      </c>
      <c r="F6">
        <f t="shared" si="1"/>
        <v>1089</v>
      </c>
      <c r="G6" s="1">
        <f t="shared" si="2"/>
        <v>1.4400000000000068</v>
      </c>
      <c r="H6">
        <f t="shared" si="3"/>
        <v>6.2955371900826389</v>
      </c>
    </row>
    <row r="7" spans="1:8" x14ac:dyDescent="0.25">
      <c r="A7">
        <v>5</v>
      </c>
      <c r="B7">
        <v>25</v>
      </c>
      <c r="C7">
        <v>37</v>
      </c>
      <c r="D7">
        <f t="shared" si="0"/>
        <v>925</v>
      </c>
      <c r="E7">
        <f t="shared" si="1"/>
        <v>625</v>
      </c>
      <c r="F7">
        <f t="shared" si="1"/>
        <v>1369</v>
      </c>
      <c r="G7" s="1">
        <f t="shared" si="2"/>
        <v>7.8399999999999839</v>
      </c>
      <c r="H7">
        <f t="shared" si="3"/>
        <v>16.29223140495867</v>
      </c>
    </row>
    <row r="8" spans="1:8" x14ac:dyDescent="0.25">
      <c r="A8">
        <v>6</v>
      </c>
      <c r="B8">
        <v>30</v>
      </c>
      <c r="C8">
        <v>37</v>
      </c>
      <c r="D8">
        <f t="shared" si="0"/>
        <v>1110</v>
      </c>
      <c r="E8">
        <f t="shared" si="1"/>
        <v>900</v>
      </c>
      <c r="F8">
        <f t="shared" si="1"/>
        <v>1369</v>
      </c>
      <c r="G8" s="1">
        <f t="shared" si="2"/>
        <v>7.8399999999999839</v>
      </c>
      <c r="H8">
        <f t="shared" si="3"/>
        <v>2.4449586776859418</v>
      </c>
    </row>
    <row r="9" spans="1:8" x14ac:dyDescent="0.25">
      <c r="A9">
        <v>7</v>
      </c>
      <c r="B9">
        <v>35</v>
      </c>
      <c r="C9">
        <v>40</v>
      </c>
      <c r="D9">
        <f t="shared" si="0"/>
        <v>1400</v>
      </c>
      <c r="E9">
        <f t="shared" si="1"/>
        <v>1225</v>
      </c>
      <c r="F9">
        <f t="shared" si="1"/>
        <v>1600</v>
      </c>
      <c r="G9" s="1">
        <f t="shared" si="2"/>
        <v>33.639999999999965</v>
      </c>
      <c r="H9">
        <f t="shared" si="3"/>
        <v>4.3719008264462769</v>
      </c>
    </row>
    <row r="10" spans="1:8" x14ac:dyDescent="0.25">
      <c r="A10">
        <v>8</v>
      </c>
      <c r="B10">
        <v>40</v>
      </c>
      <c r="C10">
        <v>40</v>
      </c>
      <c r="D10">
        <f t="shared" si="0"/>
        <v>1600</v>
      </c>
      <c r="E10">
        <f t="shared" si="1"/>
        <v>1600</v>
      </c>
      <c r="F10">
        <f t="shared" si="1"/>
        <v>1600</v>
      </c>
      <c r="G10" s="1">
        <f t="shared" si="2"/>
        <v>33.639999999999965</v>
      </c>
      <c r="H10">
        <f t="shared" si="3"/>
        <v>0.14578512396694285</v>
      </c>
    </row>
    <row r="11" spans="1:8" x14ac:dyDescent="0.25">
      <c r="A11">
        <v>9</v>
      </c>
      <c r="B11">
        <v>45</v>
      </c>
      <c r="C11">
        <v>42</v>
      </c>
      <c r="D11">
        <f t="shared" si="0"/>
        <v>1890</v>
      </c>
      <c r="E11">
        <f t="shared" si="1"/>
        <v>2025</v>
      </c>
      <c r="F11">
        <f t="shared" si="1"/>
        <v>1764</v>
      </c>
      <c r="G11" s="1">
        <f t="shared" si="2"/>
        <v>60.839999999999954</v>
      </c>
      <c r="H11">
        <f t="shared" si="3"/>
        <v>0.73024793388429898</v>
      </c>
    </row>
    <row r="12" spans="1:8" x14ac:dyDescent="0.25">
      <c r="A12">
        <v>10</v>
      </c>
      <c r="B12">
        <v>50</v>
      </c>
      <c r="C12">
        <v>41</v>
      </c>
      <c r="D12">
        <f t="shared" si="0"/>
        <v>2050</v>
      </c>
      <c r="E12">
        <f t="shared" si="1"/>
        <v>2500</v>
      </c>
      <c r="F12">
        <f t="shared" si="1"/>
        <v>1681</v>
      </c>
      <c r="G12" s="1">
        <f t="shared" si="2"/>
        <v>46.239999999999959</v>
      </c>
      <c r="H12">
        <f t="shared" si="3"/>
        <v>18.725289256198355</v>
      </c>
    </row>
    <row r="13" spans="1:8" x14ac:dyDescent="0.25">
      <c r="A13" t="s">
        <v>5</v>
      </c>
      <c r="B13">
        <f>SUM(B3:B12)</f>
        <v>275</v>
      </c>
      <c r="C13">
        <f t="shared" ref="C13:F13" si="4">SUM(C3:C12)</f>
        <v>342</v>
      </c>
      <c r="D13">
        <f t="shared" si="4"/>
        <v>10425</v>
      </c>
      <c r="E13">
        <f t="shared" si="4"/>
        <v>9625</v>
      </c>
      <c r="F13">
        <f t="shared" si="4"/>
        <v>12298</v>
      </c>
      <c r="G13" s="1">
        <f>SUM(G3:G12)</f>
        <v>601.6</v>
      </c>
      <c r="H13">
        <f>SUM(H3:H12)</f>
        <v>97.163636363636357</v>
      </c>
    </row>
    <row r="14" spans="1:8" x14ac:dyDescent="0.25">
      <c r="A14" t="s">
        <v>6</v>
      </c>
      <c r="B14">
        <f>AVERAGE(B3:B12)</f>
        <v>27.5</v>
      </c>
      <c r="C14">
        <f t="shared" ref="C14:F14" si="5">AVERAGE(C3:C12)</f>
        <v>34.200000000000003</v>
      </c>
      <c r="D14">
        <f t="shared" si="5"/>
        <v>1042.5</v>
      </c>
      <c r="E14">
        <f t="shared" si="5"/>
        <v>962.5</v>
      </c>
      <c r="F14">
        <f t="shared" si="5"/>
        <v>1229.8</v>
      </c>
    </row>
    <row r="16" spans="1:8" x14ac:dyDescent="0.25">
      <c r="B16" t="s">
        <v>7</v>
      </c>
      <c r="C16" s="2">
        <f>G16/G17</f>
        <v>0.49454545454545457</v>
      </c>
      <c r="F16" t="s">
        <v>15</v>
      </c>
      <c r="G16">
        <f>(D13)-(10*B14*C14)</f>
        <v>1020</v>
      </c>
    </row>
    <row r="17" spans="2:7" x14ac:dyDescent="0.25">
      <c r="B17" t="s">
        <v>8</v>
      </c>
      <c r="C17" s="2">
        <f>C14-C16*B14</f>
        <v>20.6</v>
      </c>
      <c r="F17" t="s">
        <v>16</v>
      </c>
      <c r="G17">
        <f>E13-(10*(B14^2))</f>
        <v>2062.5</v>
      </c>
    </row>
    <row r="18" spans="2:7" x14ac:dyDescent="0.25">
      <c r="B18" t="s">
        <v>9</v>
      </c>
      <c r="C18" s="2">
        <f>G13</f>
        <v>601.6</v>
      </c>
    </row>
    <row r="19" spans="2:7" x14ac:dyDescent="0.25">
      <c r="B19" t="s">
        <v>10</v>
      </c>
      <c r="C19" s="2">
        <f>H13</f>
        <v>97.163636363636357</v>
      </c>
    </row>
    <row r="20" spans="2:7" x14ac:dyDescent="0.25">
      <c r="B20" t="s">
        <v>11</v>
      </c>
      <c r="C20" s="2">
        <f>SQRT(C18/(10-1))</f>
        <v>8.1758451822698088</v>
      </c>
    </row>
    <row r="21" spans="2:7" x14ac:dyDescent="0.25">
      <c r="B21" t="s">
        <v>12</v>
      </c>
      <c r="C21" s="2">
        <f>SQRT(C19/(10-2))</f>
        <v>3.4850329331951149</v>
      </c>
    </row>
    <row r="22" spans="2:7" x14ac:dyDescent="0.25">
      <c r="B22" t="s">
        <v>13</v>
      </c>
      <c r="C22" s="2">
        <f>(C18-C19)/C18</f>
        <v>0.83849129593810456</v>
      </c>
    </row>
    <row r="23" spans="2:7" x14ac:dyDescent="0.25">
      <c r="B23" t="s">
        <v>38</v>
      </c>
      <c r="C23">
        <f>SQRT(C22)</f>
        <v>0.91569170354334029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zoomScaleNormal="100" workbookViewId="0">
      <pane ySplit="2" topLeftCell="A5" activePane="bottomLeft" state="frozen"/>
      <selection pane="bottomLeft" activeCell="H29" sqref="H29"/>
    </sheetView>
  </sheetViews>
  <sheetFormatPr defaultRowHeight="15" x14ac:dyDescent="0.25"/>
  <cols>
    <col min="3" max="3" width="12" bestFit="1" customWidth="1"/>
    <col min="4" max="4" width="10.7109375" bestFit="1" customWidth="1"/>
    <col min="7" max="7" width="9" bestFit="1" customWidth="1"/>
    <col min="8" max="8" width="15.140625" bestFit="1" customWidth="1"/>
    <col min="9" max="9" width="25.28515625" bestFit="1" customWidth="1"/>
    <col min="10" max="10" width="59" bestFit="1" customWidth="1"/>
  </cols>
  <sheetData>
    <row r="2" spans="1:10" x14ac:dyDescent="0.25">
      <c r="A2" t="s">
        <v>14</v>
      </c>
      <c r="B2" t="s">
        <v>0</v>
      </c>
      <c r="C2" t="s">
        <v>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36</v>
      </c>
      <c r="J2" t="s">
        <v>34</v>
      </c>
    </row>
    <row r="3" spans="1:10" x14ac:dyDescent="0.25">
      <c r="A3">
        <v>1</v>
      </c>
      <c r="B3">
        <v>5</v>
      </c>
      <c r="C3">
        <v>17</v>
      </c>
      <c r="D3">
        <f>B3^2</f>
        <v>25</v>
      </c>
      <c r="E3">
        <f>B3^3</f>
        <v>125</v>
      </c>
      <c r="F3">
        <f>B3^4</f>
        <v>625</v>
      </c>
      <c r="G3" s="4">
        <f>B3*C3</f>
        <v>85</v>
      </c>
      <c r="H3">
        <f>B3^2*C3</f>
        <v>425</v>
      </c>
      <c r="I3">
        <f>(C3-$H$16-$H$17*B3-$H$18*D3)^2</f>
        <v>1.5738842975206508</v>
      </c>
      <c r="J3">
        <f>(C3-$C$14)^2</f>
        <v>295.84000000000009</v>
      </c>
    </row>
    <row r="4" spans="1:10" x14ac:dyDescent="0.25">
      <c r="A4">
        <v>2</v>
      </c>
      <c r="B4">
        <v>10</v>
      </c>
      <c r="C4">
        <v>24</v>
      </c>
      <c r="D4">
        <f t="shared" ref="D4:D12" si="0">B4^2</f>
        <v>100</v>
      </c>
      <c r="E4">
        <f t="shared" ref="E4:E12" si="1">B4^3</f>
        <v>1000</v>
      </c>
      <c r="F4">
        <f t="shared" ref="F4:F12" si="2">B4^4</f>
        <v>10000</v>
      </c>
      <c r="G4" s="4">
        <f t="shared" ref="G4:G12" si="3">B4*C4</f>
        <v>240</v>
      </c>
      <c r="H4">
        <f t="shared" ref="H4:H12" si="4">B4^2*C4</f>
        <v>2400</v>
      </c>
      <c r="I4">
        <f t="shared" ref="I4:I12" si="5">(C4-$H$16-$H$17*B4-$H$18*D4)^2</f>
        <v>3.6730945821859692E-3</v>
      </c>
      <c r="J4">
        <f t="shared" ref="J4:J12" si="6">(C4-$C$14)^2</f>
        <v>104.04000000000006</v>
      </c>
    </row>
    <row r="5" spans="1:10" x14ac:dyDescent="0.25">
      <c r="A5">
        <v>3</v>
      </c>
      <c r="B5">
        <v>15</v>
      </c>
      <c r="C5">
        <v>31</v>
      </c>
      <c r="D5">
        <f t="shared" si="0"/>
        <v>225</v>
      </c>
      <c r="E5">
        <f t="shared" si="1"/>
        <v>3375</v>
      </c>
      <c r="F5">
        <f t="shared" si="2"/>
        <v>50625</v>
      </c>
      <c r="G5" s="4">
        <f t="shared" si="3"/>
        <v>465</v>
      </c>
      <c r="H5">
        <f t="shared" si="4"/>
        <v>6975</v>
      </c>
      <c r="I5">
        <f t="shared" si="5"/>
        <v>4.7471166207530038</v>
      </c>
      <c r="J5">
        <f t="shared" si="6"/>
        <v>10.240000000000018</v>
      </c>
    </row>
    <row r="6" spans="1:10" x14ac:dyDescent="0.25">
      <c r="A6">
        <v>4</v>
      </c>
      <c r="B6">
        <v>20</v>
      </c>
      <c r="C6">
        <v>33</v>
      </c>
      <c r="D6">
        <f t="shared" si="0"/>
        <v>400</v>
      </c>
      <c r="E6">
        <f t="shared" si="1"/>
        <v>8000</v>
      </c>
      <c r="F6">
        <f t="shared" si="2"/>
        <v>160000</v>
      </c>
      <c r="G6" s="4">
        <f t="shared" si="3"/>
        <v>660</v>
      </c>
      <c r="H6">
        <f t="shared" si="4"/>
        <v>13200</v>
      </c>
      <c r="I6">
        <f t="shared" si="5"/>
        <v>1.000000000000064E-2</v>
      </c>
      <c r="J6">
        <f t="shared" si="6"/>
        <v>1.4400000000000068</v>
      </c>
    </row>
    <row r="7" spans="1:10" x14ac:dyDescent="0.25">
      <c r="A7">
        <v>5</v>
      </c>
      <c r="B7">
        <v>25</v>
      </c>
      <c r="C7">
        <v>37</v>
      </c>
      <c r="D7">
        <f t="shared" si="0"/>
        <v>625</v>
      </c>
      <c r="E7">
        <f t="shared" si="1"/>
        <v>15625</v>
      </c>
      <c r="F7">
        <f t="shared" si="2"/>
        <v>390625</v>
      </c>
      <c r="G7" s="4">
        <f t="shared" si="3"/>
        <v>925</v>
      </c>
      <c r="H7">
        <f t="shared" si="4"/>
        <v>23125</v>
      </c>
      <c r="I7">
        <f>(C7-$H$16-$H$17*B7-$H$18*D7)^2</f>
        <v>0.6793755739210372</v>
      </c>
      <c r="J7">
        <f t="shared" si="6"/>
        <v>7.8399999999999839</v>
      </c>
    </row>
    <row r="8" spans="1:10" x14ac:dyDescent="0.25">
      <c r="A8">
        <v>6</v>
      </c>
      <c r="B8">
        <v>30</v>
      </c>
      <c r="C8">
        <v>37</v>
      </c>
      <c r="D8">
        <f t="shared" si="0"/>
        <v>900</v>
      </c>
      <c r="E8">
        <f t="shared" si="1"/>
        <v>27000</v>
      </c>
      <c r="F8">
        <f t="shared" si="2"/>
        <v>810000</v>
      </c>
      <c r="G8" s="4">
        <f t="shared" si="3"/>
        <v>1110</v>
      </c>
      <c r="H8">
        <f t="shared" si="4"/>
        <v>33300</v>
      </c>
      <c r="I8">
        <f t="shared" si="5"/>
        <v>2.7175022956841022</v>
      </c>
      <c r="J8">
        <f t="shared" si="6"/>
        <v>7.8399999999999839</v>
      </c>
    </row>
    <row r="9" spans="1:10" x14ac:dyDescent="0.25">
      <c r="A9">
        <v>7</v>
      </c>
      <c r="B9">
        <v>35</v>
      </c>
      <c r="C9">
        <v>40</v>
      </c>
      <c r="D9">
        <f t="shared" si="0"/>
        <v>1225</v>
      </c>
      <c r="E9">
        <f t="shared" si="1"/>
        <v>42875</v>
      </c>
      <c r="F9">
        <f t="shared" si="2"/>
        <v>1500625</v>
      </c>
      <c r="G9" s="4">
        <f t="shared" si="3"/>
        <v>1400</v>
      </c>
      <c r="H9">
        <f t="shared" si="4"/>
        <v>49000</v>
      </c>
      <c r="I9">
        <f t="shared" si="5"/>
        <v>0.10123966942148657</v>
      </c>
      <c r="J9">
        <f t="shared" si="6"/>
        <v>33.639999999999965</v>
      </c>
    </row>
    <row r="10" spans="1:10" x14ac:dyDescent="0.25">
      <c r="A10">
        <v>8</v>
      </c>
      <c r="B10">
        <v>40</v>
      </c>
      <c r="C10">
        <v>40</v>
      </c>
      <c r="D10">
        <f t="shared" si="0"/>
        <v>1600</v>
      </c>
      <c r="E10">
        <f t="shared" si="1"/>
        <v>64000</v>
      </c>
      <c r="F10">
        <f t="shared" si="2"/>
        <v>2560000</v>
      </c>
      <c r="G10" s="4">
        <f t="shared" si="3"/>
        <v>1600</v>
      </c>
      <c r="H10">
        <f t="shared" si="4"/>
        <v>64000</v>
      </c>
      <c r="I10">
        <f t="shared" si="5"/>
        <v>1.4038659320477476</v>
      </c>
      <c r="J10">
        <f t="shared" si="6"/>
        <v>33.639999999999965</v>
      </c>
    </row>
    <row r="11" spans="1:10" x14ac:dyDescent="0.25">
      <c r="A11">
        <v>9</v>
      </c>
      <c r="B11">
        <v>45</v>
      </c>
      <c r="C11">
        <v>42</v>
      </c>
      <c r="D11">
        <f t="shared" si="0"/>
        <v>2025</v>
      </c>
      <c r="E11">
        <f t="shared" si="1"/>
        <v>91125</v>
      </c>
      <c r="F11">
        <f t="shared" si="2"/>
        <v>4100625</v>
      </c>
      <c r="G11" s="4">
        <f t="shared" si="3"/>
        <v>1890</v>
      </c>
      <c r="H11">
        <f t="shared" si="4"/>
        <v>85050</v>
      </c>
      <c r="I11">
        <f t="shared" si="5"/>
        <v>0.56477502295684445</v>
      </c>
      <c r="J11">
        <f t="shared" si="6"/>
        <v>60.839999999999954</v>
      </c>
    </row>
    <row r="12" spans="1:10" x14ac:dyDescent="0.25">
      <c r="A12">
        <v>10</v>
      </c>
      <c r="B12">
        <v>50</v>
      </c>
      <c r="C12">
        <v>41</v>
      </c>
      <c r="D12">
        <f t="shared" si="0"/>
        <v>2500</v>
      </c>
      <c r="E12">
        <f t="shared" si="1"/>
        <v>125000</v>
      </c>
      <c r="F12">
        <f t="shared" si="2"/>
        <v>6250000</v>
      </c>
      <c r="G12" s="4">
        <f t="shared" si="3"/>
        <v>2050</v>
      </c>
      <c r="H12">
        <f t="shared" si="4"/>
        <v>102500</v>
      </c>
      <c r="I12">
        <f t="shared" si="5"/>
        <v>0.24099173553719122</v>
      </c>
      <c r="J12">
        <f t="shared" si="6"/>
        <v>46.239999999999959</v>
      </c>
    </row>
    <row r="13" spans="1:10" x14ac:dyDescent="0.25">
      <c r="A13" t="s">
        <v>5</v>
      </c>
      <c r="B13">
        <f>SUM(B3:B12)</f>
        <v>275</v>
      </c>
      <c r="C13">
        <f t="shared" ref="C13:J13" si="7">SUM(C3:C12)</f>
        <v>342</v>
      </c>
      <c r="D13">
        <f t="shared" si="7"/>
        <v>9625</v>
      </c>
      <c r="E13">
        <f t="shared" si="7"/>
        <v>378125</v>
      </c>
      <c r="F13">
        <f t="shared" si="7"/>
        <v>15833125</v>
      </c>
      <c r="G13">
        <f t="shared" si="7"/>
        <v>10425</v>
      </c>
      <c r="H13">
        <f t="shared" si="7"/>
        <v>379975</v>
      </c>
      <c r="I13">
        <f t="shared" si="7"/>
        <v>12.04242424242425</v>
      </c>
      <c r="J13">
        <f t="shared" si="7"/>
        <v>601.6</v>
      </c>
    </row>
    <row r="14" spans="1:10" x14ac:dyDescent="0.25">
      <c r="A14" t="s">
        <v>6</v>
      </c>
      <c r="B14">
        <f>AVERAGE(B3:B12)</f>
        <v>27.5</v>
      </c>
      <c r="C14">
        <f t="shared" ref="C14:F14" si="8">AVERAGE(C3:C12)</f>
        <v>34.200000000000003</v>
      </c>
      <c r="D14">
        <f t="shared" si="8"/>
        <v>962.5</v>
      </c>
      <c r="E14">
        <f t="shared" si="8"/>
        <v>37812.5</v>
      </c>
      <c r="F14">
        <f t="shared" si="8"/>
        <v>1583312.5</v>
      </c>
    </row>
    <row r="16" spans="1:10" s="3" customFormat="1" x14ac:dyDescent="0.25">
      <c r="B16" t="s">
        <v>9</v>
      </c>
      <c r="C16" s="2">
        <f>J13</f>
        <v>601.6</v>
      </c>
      <c r="G16" s="5" t="s">
        <v>8</v>
      </c>
      <c r="H16" s="5">
        <f>H32</f>
        <v>11.766666666666662</v>
      </c>
      <c r="J16" t="s">
        <v>19</v>
      </c>
    </row>
    <row r="17" spans="1:10" x14ac:dyDescent="0.25">
      <c r="B17" t="s">
        <v>10</v>
      </c>
      <c r="C17" s="2">
        <f>I13</f>
        <v>12.04242424242425</v>
      </c>
      <c r="G17" s="5" t="s">
        <v>7</v>
      </c>
      <c r="H17" s="5">
        <f>H33</f>
        <v>1.3778787878787879</v>
      </c>
    </row>
    <row r="18" spans="1:10" x14ac:dyDescent="0.25">
      <c r="B18" t="s">
        <v>12</v>
      </c>
      <c r="C18" s="2">
        <f>SQRT(C17/(9-(3+1)))</f>
        <v>1.5519293954574254</v>
      </c>
      <c r="G18" s="5" t="s">
        <v>31</v>
      </c>
      <c r="H18" s="5">
        <f>H34</f>
        <v>-1.606060606060606E-2</v>
      </c>
      <c r="J18" t="s">
        <v>32</v>
      </c>
    </row>
    <row r="19" spans="1:10" x14ac:dyDescent="0.25">
      <c r="B19" t="s">
        <v>13</v>
      </c>
      <c r="C19" s="2">
        <f>(C16-C17)/C16</f>
        <v>0.97998267246937465</v>
      </c>
      <c r="J19" t="s">
        <v>22</v>
      </c>
    </row>
    <row r="20" spans="1:10" x14ac:dyDescent="0.25">
      <c r="B20" s="5" t="s">
        <v>38</v>
      </c>
      <c r="C20" s="5">
        <f>SQRT(C19)</f>
        <v>0.98994074189790504</v>
      </c>
      <c r="J20" t="s">
        <v>20</v>
      </c>
    </row>
    <row r="21" spans="1:10" x14ac:dyDescent="0.25">
      <c r="J21" t="s">
        <v>21</v>
      </c>
    </row>
    <row r="23" spans="1:10" x14ac:dyDescent="0.25">
      <c r="B23" t="s">
        <v>28</v>
      </c>
      <c r="E23" t="s">
        <v>73</v>
      </c>
      <c r="J23" t="s">
        <v>35</v>
      </c>
    </row>
    <row r="24" spans="1:10" x14ac:dyDescent="0.25">
      <c r="A24" t="s">
        <v>72</v>
      </c>
      <c r="B24" s="5">
        <v>10</v>
      </c>
      <c r="C24" s="5">
        <f>B13</f>
        <v>275</v>
      </c>
      <c r="D24" s="5">
        <f>D13</f>
        <v>9625</v>
      </c>
      <c r="E24" s="5">
        <f>C13</f>
        <v>342</v>
      </c>
    </row>
    <row r="25" spans="1:10" x14ac:dyDescent="0.25">
      <c r="B25">
        <f>B13</f>
        <v>275</v>
      </c>
      <c r="C25">
        <f>D13</f>
        <v>9625</v>
      </c>
      <c r="D25">
        <f>E13</f>
        <v>378125</v>
      </c>
      <c r="E25">
        <f>G13</f>
        <v>10425</v>
      </c>
      <c r="J25" t="s">
        <v>33</v>
      </c>
    </row>
    <row r="26" spans="1:10" x14ac:dyDescent="0.25">
      <c r="B26">
        <f>D13</f>
        <v>9625</v>
      </c>
      <c r="C26">
        <f>E13</f>
        <v>378125</v>
      </c>
      <c r="D26">
        <f>F13</f>
        <v>15833125</v>
      </c>
      <c r="E26">
        <f>H13</f>
        <v>379975</v>
      </c>
    </row>
    <row r="27" spans="1:10" x14ac:dyDescent="0.25">
      <c r="J27" t="s">
        <v>37</v>
      </c>
    </row>
    <row r="28" spans="1:10" x14ac:dyDescent="0.25">
      <c r="B28" s="5">
        <v>10</v>
      </c>
      <c r="C28" s="5">
        <v>275</v>
      </c>
      <c r="D28" s="5">
        <v>9625</v>
      </c>
      <c r="E28" s="5">
        <v>342</v>
      </c>
    </row>
    <row r="29" spans="1:10" x14ac:dyDescent="0.25">
      <c r="A29" t="s">
        <v>29</v>
      </c>
      <c r="B29">
        <f>-($B$25/$B$24)*B24+B25</f>
        <v>0</v>
      </c>
      <c r="C29">
        <f t="shared" ref="C29:E29" si="9">-($B$25/$B$24)*C24+C25</f>
        <v>2062.5</v>
      </c>
      <c r="D29">
        <f t="shared" si="9"/>
        <v>113437.5</v>
      </c>
      <c r="E29">
        <f t="shared" si="9"/>
        <v>1020</v>
      </c>
      <c r="J29" t="s">
        <v>39</v>
      </c>
    </row>
    <row r="30" spans="1:10" x14ac:dyDescent="0.25">
      <c r="B30">
        <f>-($B$26/$B$24)*B24+B26</f>
        <v>0</v>
      </c>
      <c r="C30">
        <f t="shared" ref="C30:D30" si="10">-($B$26/$B$24)*C24+C26</f>
        <v>113437.5</v>
      </c>
      <c r="D30">
        <f t="shared" si="10"/>
        <v>6569062.5</v>
      </c>
      <c r="E30">
        <f>-($B$26/$B$24)*E24+E26</f>
        <v>50800</v>
      </c>
    </row>
    <row r="32" spans="1:10" x14ac:dyDescent="0.25">
      <c r="B32" s="5">
        <v>10</v>
      </c>
      <c r="C32" s="5">
        <v>275</v>
      </c>
      <c r="D32" s="5">
        <v>9625</v>
      </c>
      <c r="E32" s="5">
        <v>342</v>
      </c>
      <c r="G32" t="s">
        <v>8</v>
      </c>
      <c r="H32">
        <f>(E32-(D32*H34)-(C32*H33))/B32</f>
        <v>11.766666666666662</v>
      </c>
    </row>
    <row r="33" spans="1:8" x14ac:dyDescent="0.25">
      <c r="A33" t="s">
        <v>30</v>
      </c>
      <c r="B33">
        <v>0</v>
      </c>
      <c r="C33">
        <v>2062.5</v>
      </c>
      <c r="D33">
        <v>113437.5</v>
      </c>
      <c r="E33">
        <v>1020</v>
      </c>
      <c r="G33" t="s">
        <v>7</v>
      </c>
      <c r="H33">
        <f>(E33-(D33*H34))/C33</f>
        <v>1.3778787878787879</v>
      </c>
    </row>
    <row r="34" spans="1:8" x14ac:dyDescent="0.25">
      <c r="B34">
        <v>0</v>
      </c>
      <c r="C34">
        <f>-($C$30/$C$29)*C29+C30</f>
        <v>0</v>
      </c>
      <c r="D34">
        <f t="shared" ref="D34:E34" si="11">-($C$30/$C$29)*D29+D30</f>
        <v>330000</v>
      </c>
      <c r="E34">
        <f t="shared" si="11"/>
        <v>-5300</v>
      </c>
      <c r="G34" t="s">
        <v>31</v>
      </c>
      <c r="H34">
        <f>E34/D34</f>
        <v>-1.606060606060606E-2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tabSelected="1" workbookViewId="0">
      <pane ySplit="2" topLeftCell="A3" activePane="bottomLeft" state="frozen"/>
      <selection pane="bottomLeft" activeCell="E23" sqref="E23"/>
    </sheetView>
  </sheetViews>
  <sheetFormatPr defaultRowHeight="15" x14ac:dyDescent="0.25"/>
  <cols>
    <col min="3" max="3" width="16.7109375" bestFit="1" customWidth="1"/>
    <col min="10" max="10" width="24.140625" bestFit="1" customWidth="1"/>
    <col min="11" max="11" width="13.85546875" bestFit="1" customWidth="1"/>
    <col min="13" max="13" width="9.5703125" customWidth="1"/>
    <col min="14" max="14" width="11.85546875" customWidth="1"/>
    <col min="15" max="15" width="12.28515625" customWidth="1"/>
    <col min="16" max="16" width="13.140625" customWidth="1"/>
  </cols>
  <sheetData>
    <row r="2" spans="1:16" x14ac:dyDescent="0.25">
      <c r="A2" t="s">
        <v>43</v>
      </c>
      <c r="B2" t="s">
        <v>40</v>
      </c>
      <c r="C2" t="s">
        <v>41</v>
      </c>
      <c r="D2" t="s">
        <v>42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71</v>
      </c>
      <c r="K2" t="s">
        <v>70</v>
      </c>
      <c r="M2" t="s">
        <v>44</v>
      </c>
    </row>
    <row r="3" spans="1:16" x14ac:dyDescent="0.25">
      <c r="A3">
        <v>1</v>
      </c>
      <c r="B3">
        <v>0</v>
      </c>
      <c r="C3">
        <v>0</v>
      </c>
      <c r="D3">
        <v>14</v>
      </c>
      <c r="E3">
        <f>B3^2</f>
        <v>0</v>
      </c>
      <c r="F3">
        <f>B3*C3</f>
        <v>0</v>
      </c>
      <c r="G3">
        <f>C3^2</f>
        <v>0</v>
      </c>
      <c r="H3">
        <f>B3*D3</f>
        <v>0</v>
      </c>
      <c r="I3">
        <f>C3*D3</f>
        <v>0</v>
      </c>
      <c r="J3">
        <f>(D3-$H$15-$H$16*B3-$H$17*C3)^2</f>
        <v>0.44444444444444364</v>
      </c>
      <c r="K3">
        <f>(D3-$D$13) ^ 2</f>
        <v>1</v>
      </c>
    </row>
    <row r="4" spans="1:16" x14ac:dyDescent="0.25">
      <c r="A4">
        <v>2</v>
      </c>
      <c r="B4">
        <v>0</v>
      </c>
      <c r="C4">
        <v>2</v>
      </c>
      <c r="D4">
        <v>21</v>
      </c>
      <c r="E4">
        <f t="shared" ref="E4:E11" si="0">B4^2</f>
        <v>0</v>
      </c>
      <c r="F4">
        <f t="shared" ref="F4:F11" si="1">B4*C4</f>
        <v>0</v>
      </c>
      <c r="G4">
        <f t="shared" ref="G4:G11" si="2">C4^2</f>
        <v>4</v>
      </c>
      <c r="H4">
        <f t="shared" ref="H4:H11" si="3">B4*D4</f>
        <v>0</v>
      </c>
      <c r="I4">
        <f t="shared" ref="I4:I11" si="4">C4*D4</f>
        <v>42</v>
      </c>
      <c r="J4">
        <f t="shared" ref="J4:J11" si="5">(D4-$H$15-$H$16*B4-$H$17*C4)^2</f>
        <v>2.7777777777777786</v>
      </c>
      <c r="K4">
        <f t="shared" ref="K4:K11" si="6">(D4-$D$13) ^ 2</f>
        <v>36</v>
      </c>
      <c r="M4" t="s">
        <v>45</v>
      </c>
    </row>
    <row r="5" spans="1:16" x14ac:dyDescent="0.25">
      <c r="A5">
        <v>3</v>
      </c>
      <c r="B5">
        <v>1</v>
      </c>
      <c r="C5">
        <v>2</v>
      </c>
      <c r="D5">
        <v>11</v>
      </c>
      <c r="E5">
        <f t="shared" si="0"/>
        <v>1</v>
      </c>
      <c r="F5">
        <f t="shared" si="1"/>
        <v>2</v>
      </c>
      <c r="G5">
        <f t="shared" si="2"/>
        <v>4</v>
      </c>
      <c r="H5">
        <f t="shared" si="3"/>
        <v>11</v>
      </c>
      <c r="I5">
        <f t="shared" si="4"/>
        <v>22</v>
      </c>
      <c r="J5">
        <f t="shared" si="5"/>
        <v>2.7777777777777759</v>
      </c>
      <c r="K5">
        <f t="shared" si="6"/>
        <v>16</v>
      </c>
      <c r="M5" t="s">
        <v>46</v>
      </c>
    </row>
    <row r="6" spans="1:16" x14ac:dyDescent="0.25">
      <c r="A6">
        <v>4</v>
      </c>
      <c r="B6">
        <v>2</v>
      </c>
      <c r="C6">
        <v>4</v>
      </c>
      <c r="D6">
        <v>12</v>
      </c>
      <c r="E6">
        <f t="shared" si="0"/>
        <v>4</v>
      </c>
      <c r="F6">
        <f t="shared" si="1"/>
        <v>8</v>
      </c>
      <c r="G6">
        <f t="shared" si="2"/>
        <v>16</v>
      </c>
      <c r="H6">
        <f t="shared" si="3"/>
        <v>24</v>
      </c>
      <c r="I6">
        <f t="shared" si="4"/>
        <v>48</v>
      </c>
      <c r="J6">
        <f t="shared" si="5"/>
        <v>1.7777777777777795</v>
      </c>
      <c r="K6">
        <f t="shared" si="6"/>
        <v>9</v>
      </c>
      <c r="M6" t="s">
        <v>47</v>
      </c>
    </row>
    <row r="7" spans="1:16" x14ac:dyDescent="0.25">
      <c r="A7">
        <v>5</v>
      </c>
      <c r="B7">
        <v>0</v>
      </c>
      <c r="C7">
        <v>4</v>
      </c>
      <c r="D7">
        <v>23</v>
      </c>
      <c r="E7">
        <f t="shared" si="0"/>
        <v>0</v>
      </c>
      <c r="F7">
        <f t="shared" si="1"/>
        <v>0</v>
      </c>
      <c r="G7">
        <f t="shared" si="2"/>
        <v>16</v>
      </c>
      <c r="H7">
        <f t="shared" si="3"/>
        <v>0</v>
      </c>
      <c r="I7">
        <f t="shared" si="4"/>
        <v>92</v>
      </c>
      <c r="J7">
        <f t="shared" si="5"/>
        <v>1</v>
      </c>
      <c r="K7">
        <f t="shared" si="6"/>
        <v>64</v>
      </c>
      <c r="M7" t="s">
        <v>48</v>
      </c>
    </row>
    <row r="8" spans="1:16" x14ac:dyDescent="0.25">
      <c r="A8">
        <v>6</v>
      </c>
      <c r="B8">
        <v>1</v>
      </c>
      <c r="C8">
        <v>6</v>
      </c>
      <c r="D8">
        <v>23</v>
      </c>
      <c r="E8">
        <f t="shared" si="0"/>
        <v>1</v>
      </c>
      <c r="F8">
        <f t="shared" si="1"/>
        <v>6</v>
      </c>
      <c r="G8">
        <f t="shared" si="2"/>
        <v>36</v>
      </c>
      <c r="H8">
        <f t="shared" si="3"/>
        <v>23</v>
      </c>
      <c r="I8">
        <f t="shared" si="4"/>
        <v>138</v>
      </c>
      <c r="J8">
        <f t="shared" si="5"/>
        <v>1</v>
      </c>
      <c r="K8">
        <f t="shared" si="6"/>
        <v>64</v>
      </c>
    </row>
    <row r="9" spans="1:16" x14ac:dyDescent="0.25">
      <c r="A9">
        <v>7</v>
      </c>
      <c r="B9">
        <v>2</v>
      </c>
      <c r="C9">
        <v>6</v>
      </c>
      <c r="D9">
        <v>14</v>
      </c>
      <c r="E9">
        <f t="shared" si="0"/>
        <v>4</v>
      </c>
      <c r="F9">
        <f t="shared" si="1"/>
        <v>12</v>
      </c>
      <c r="G9">
        <f t="shared" si="2"/>
        <v>36</v>
      </c>
      <c r="H9">
        <f t="shared" si="3"/>
        <v>28</v>
      </c>
      <c r="I9">
        <f t="shared" si="4"/>
        <v>84</v>
      </c>
      <c r="J9">
        <f t="shared" si="5"/>
        <v>1.7777777777777746</v>
      </c>
      <c r="K9">
        <f t="shared" si="6"/>
        <v>1</v>
      </c>
      <c r="M9" t="s">
        <v>49</v>
      </c>
    </row>
    <row r="10" spans="1:16" x14ac:dyDescent="0.25">
      <c r="A10">
        <v>8</v>
      </c>
      <c r="B10">
        <v>2</v>
      </c>
      <c r="C10">
        <v>2</v>
      </c>
      <c r="D10">
        <v>6</v>
      </c>
      <c r="E10">
        <f t="shared" si="0"/>
        <v>4</v>
      </c>
      <c r="F10">
        <f t="shared" si="1"/>
        <v>4</v>
      </c>
      <c r="G10">
        <f t="shared" si="2"/>
        <v>4</v>
      </c>
      <c r="H10">
        <f t="shared" si="3"/>
        <v>12</v>
      </c>
      <c r="I10">
        <f t="shared" si="4"/>
        <v>12</v>
      </c>
      <c r="J10">
        <f t="shared" si="5"/>
        <v>7.8886090522101181E-31</v>
      </c>
      <c r="K10">
        <f t="shared" si="6"/>
        <v>81</v>
      </c>
    </row>
    <row r="11" spans="1:16" x14ac:dyDescent="0.25">
      <c r="A11">
        <v>9</v>
      </c>
      <c r="B11">
        <v>1</v>
      </c>
      <c r="C11">
        <v>1</v>
      </c>
      <c r="D11">
        <v>11</v>
      </c>
      <c r="E11">
        <f t="shared" si="0"/>
        <v>1</v>
      </c>
      <c r="F11">
        <f t="shared" si="1"/>
        <v>1</v>
      </c>
      <c r="G11">
        <f t="shared" si="2"/>
        <v>1</v>
      </c>
      <c r="H11">
        <f t="shared" si="3"/>
        <v>11</v>
      </c>
      <c r="I11">
        <f t="shared" si="4"/>
        <v>11</v>
      </c>
      <c r="J11">
        <f t="shared" si="5"/>
        <v>0.44444444444444542</v>
      </c>
      <c r="K11">
        <f t="shared" si="6"/>
        <v>16</v>
      </c>
      <c r="M11" t="s">
        <v>50</v>
      </c>
      <c r="N11" t="s">
        <v>51</v>
      </c>
      <c r="O11" t="s">
        <v>52</v>
      </c>
      <c r="P11" t="s">
        <v>57</v>
      </c>
    </row>
    <row r="12" spans="1:16" x14ac:dyDescent="0.25">
      <c r="A12" t="s">
        <v>63</v>
      </c>
      <c r="B12">
        <f>SUM(B3:B11)</f>
        <v>9</v>
      </c>
      <c r="C12">
        <f t="shared" ref="C12:I12" si="7">SUM(C3:C11)</f>
        <v>27</v>
      </c>
      <c r="D12">
        <f t="shared" si="7"/>
        <v>135</v>
      </c>
      <c r="E12">
        <f t="shared" si="7"/>
        <v>15</v>
      </c>
      <c r="F12">
        <f t="shared" si="7"/>
        <v>33</v>
      </c>
      <c r="G12">
        <f t="shared" si="7"/>
        <v>117</v>
      </c>
      <c r="H12">
        <f t="shared" si="7"/>
        <v>109</v>
      </c>
      <c r="I12">
        <f t="shared" si="7"/>
        <v>449</v>
      </c>
      <c r="J12">
        <f t="shared" ref="J12" si="8">SUM(J3:J11)</f>
        <v>11.999999999999998</v>
      </c>
      <c r="K12">
        <f t="shared" ref="K12" si="9">SUM(K3:K11)</f>
        <v>288</v>
      </c>
      <c r="M12" t="s">
        <v>51</v>
      </c>
      <c r="N12" t="s">
        <v>53</v>
      </c>
      <c r="O12" t="s">
        <v>55</v>
      </c>
      <c r="P12" t="s">
        <v>59</v>
      </c>
    </row>
    <row r="13" spans="1:16" x14ac:dyDescent="0.25">
      <c r="A13" t="s">
        <v>64</v>
      </c>
      <c r="B13">
        <f>AVERAGE(B3:B11)</f>
        <v>1</v>
      </c>
      <c r="C13">
        <f t="shared" ref="C13:I13" si="10">AVERAGE(C3:C11)</f>
        <v>3</v>
      </c>
      <c r="D13">
        <f t="shared" si="10"/>
        <v>15</v>
      </c>
      <c r="E13">
        <f t="shared" si="10"/>
        <v>1.6666666666666667</v>
      </c>
      <c r="F13">
        <f t="shared" si="10"/>
        <v>3.6666666666666665</v>
      </c>
      <c r="G13">
        <f t="shared" si="10"/>
        <v>13</v>
      </c>
      <c r="H13">
        <f t="shared" si="10"/>
        <v>12.111111111111111</v>
      </c>
      <c r="I13">
        <f t="shared" si="10"/>
        <v>49.888888888888886</v>
      </c>
      <c r="M13" t="s">
        <v>52</v>
      </c>
      <c r="N13" t="s">
        <v>54</v>
      </c>
      <c r="O13" t="s">
        <v>56</v>
      </c>
      <c r="P13" t="s">
        <v>58</v>
      </c>
    </row>
    <row r="15" spans="1:16" x14ac:dyDescent="0.25">
      <c r="A15" s="3"/>
      <c r="B15" t="s">
        <v>9</v>
      </c>
      <c r="C15" s="2">
        <f>K12</f>
        <v>288</v>
      </c>
      <c r="D15" s="3"/>
      <c r="E15" s="3"/>
      <c r="F15" s="3"/>
      <c r="G15" s="5" t="s">
        <v>8</v>
      </c>
      <c r="H15" s="5">
        <f>H31</f>
        <v>14.666666666666666</v>
      </c>
      <c r="M15" t="s">
        <v>60</v>
      </c>
    </row>
    <row r="16" spans="1:16" x14ac:dyDescent="0.25">
      <c r="B16" t="s">
        <v>10</v>
      </c>
      <c r="C16" s="2">
        <f>J12</f>
        <v>11.999999999999998</v>
      </c>
      <c r="G16" s="5" t="s">
        <v>7</v>
      </c>
      <c r="H16" s="5">
        <f>H32</f>
        <v>-6.666666666666667</v>
      </c>
    </row>
    <row r="17" spans="1:13" x14ac:dyDescent="0.25">
      <c r="B17" t="s">
        <v>12</v>
      </c>
      <c r="C17" s="2">
        <f>SQRT(C16/(9-(3+1)))</f>
        <v>1.5491933384829666</v>
      </c>
      <c r="G17" s="5" t="s">
        <v>31</v>
      </c>
      <c r="H17" s="5">
        <f>H33</f>
        <v>2.3333333333333335</v>
      </c>
      <c r="M17" t="s">
        <v>61</v>
      </c>
    </row>
    <row r="18" spans="1:13" x14ac:dyDescent="0.25">
      <c r="B18" t="s">
        <v>13</v>
      </c>
      <c r="C18" s="2">
        <f>(C15-C16)/C15</f>
        <v>0.95833333333333337</v>
      </c>
    </row>
    <row r="19" spans="1:13" x14ac:dyDescent="0.25">
      <c r="B19" s="5" t="s">
        <v>38</v>
      </c>
      <c r="C19" s="5">
        <f>SQRT(C18)</f>
        <v>0.97894501037256088</v>
      </c>
      <c r="M19" t="s">
        <v>62</v>
      </c>
    </row>
    <row r="21" spans="1:13" x14ac:dyDescent="0.25">
      <c r="M21" t="s">
        <v>39</v>
      </c>
    </row>
    <row r="22" spans="1:13" x14ac:dyDescent="0.25">
      <c r="B22" t="s">
        <v>28</v>
      </c>
    </row>
    <row r="23" spans="1:13" x14ac:dyDescent="0.25">
      <c r="B23" s="5">
        <v>9</v>
      </c>
      <c r="C23" s="5">
        <f>B12</f>
        <v>9</v>
      </c>
      <c r="D23" s="5">
        <f>C12</f>
        <v>27</v>
      </c>
      <c r="E23" s="5">
        <f>D12</f>
        <v>135</v>
      </c>
    </row>
    <row r="24" spans="1:13" x14ac:dyDescent="0.25">
      <c r="B24">
        <f>B12</f>
        <v>9</v>
      </c>
      <c r="C24">
        <f>E12</f>
        <v>15</v>
      </c>
      <c r="D24">
        <f>F12</f>
        <v>33</v>
      </c>
      <c r="E24">
        <f>H12</f>
        <v>109</v>
      </c>
    </row>
    <row r="25" spans="1:13" x14ac:dyDescent="0.25">
      <c r="B25">
        <f>C12</f>
        <v>27</v>
      </c>
      <c r="C25">
        <f>F12</f>
        <v>33</v>
      </c>
      <c r="D25">
        <f>G12</f>
        <v>117</v>
      </c>
      <c r="E25">
        <f>I12</f>
        <v>449</v>
      </c>
    </row>
    <row r="27" spans="1:13" x14ac:dyDescent="0.25">
      <c r="B27" s="5">
        <v>9</v>
      </c>
      <c r="C27" s="5">
        <v>9</v>
      </c>
      <c r="D27" s="5">
        <v>27</v>
      </c>
      <c r="E27" s="5">
        <v>135</v>
      </c>
    </row>
    <row r="28" spans="1:13" x14ac:dyDescent="0.25">
      <c r="A28" t="s">
        <v>29</v>
      </c>
      <c r="B28">
        <f>-($B$24/$B$23)*B23+B24</f>
        <v>0</v>
      </c>
      <c r="C28">
        <f>-($B$24/$B$23)*C23+C24</f>
        <v>6</v>
      </c>
      <c r="D28">
        <f>-($B$24/$B$23)*D23+D24</f>
        <v>6</v>
      </c>
      <c r="E28">
        <f>-($B$24/$B$23)*E23+E24</f>
        <v>-26</v>
      </c>
    </row>
    <row r="29" spans="1:13" x14ac:dyDescent="0.25">
      <c r="B29">
        <f>-($B$25/$B$23)*B23+B25</f>
        <v>0</v>
      </c>
      <c r="C29">
        <f>-($B$25/$B$23)*C23+C25</f>
        <v>6</v>
      </c>
      <c r="D29">
        <f>-($B$25/$B$23)*D23+D25</f>
        <v>36</v>
      </c>
      <c r="E29">
        <f>-($B$25/$B$23)*E23+E25</f>
        <v>44</v>
      </c>
    </row>
    <row r="31" spans="1:13" x14ac:dyDescent="0.25">
      <c r="B31" s="5">
        <v>9</v>
      </c>
      <c r="C31" s="5">
        <v>9</v>
      </c>
      <c r="D31" s="5">
        <v>27</v>
      </c>
      <c r="E31" s="5">
        <v>135</v>
      </c>
      <c r="G31" t="s">
        <v>8</v>
      </c>
      <c r="H31">
        <f>(E31-(D31*H33)-(C31*H32))/B31</f>
        <v>14.666666666666666</v>
      </c>
    </row>
    <row r="32" spans="1:13" x14ac:dyDescent="0.25">
      <c r="A32" t="s">
        <v>30</v>
      </c>
      <c r="B32">
        <v>0</v>
      </c>
      <c r="C32">
        <v>6</v>
      </c>
      <c r="D32">
        <v>6</v>
      </c>
      <c r="E32">
        <v>-26</v>
      </c>
      <c r="G32" t="s">
        <v>7</v>
      </c>
      <c r="H32">
        <f>(E32-(D32*H33))/C32</f>
        <v>-6.666666666666667</v>
      </c>
    </row>
    <row r="33" spans="2:8" x14ac:dyDescent="0.25">
      <c r="B33">
        <v>0</v>
      </c>
      <c r="C33">
        <f>-($C$29/$C$28)*C28+C29</f>
        <v>0</v>
      </c>
      <c r="D33">
        <f>-($C$29/$C$28)*D28+D29</f>
        <v>30</v>
      </c>
      <c r="E33">
        <f>-($C$29/$C$28)*E28+E29</f>
        <v>70</v>
      </c>
      <c r="G33" t="s">
        <v>31</v>
      </c>
      <c r="H33">
        <f>E33/D33</f>
        <v>2.3333333333333335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7.16 Straight Line</vt:lpstr>
      <vt:lpstr>7.16 Parabola</vt:lpstr>
      <vt:lpstr>7.19 Multiple Linear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2019-04-09T03:46:38Z</dcterms:created>
  <dcterms:modified xsi:type="dcterms:W3CDTF">2019-04-22T02:13:18Z</dcterms:modified>
</cp:coreProperties>
</file>