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GA-Tech\"/>
    </mc:Choice>
  </mc:AlternateContent>
  <xr:revisionPtr revIDLastSave="0" documentId="13_ncr:1_{8A56A419-4DFE-46BC-89E9-DE53977FAA3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HW" sheetId="1" r:id="rId1"/>
    <sheet name="Statistical Analysis" sheetId="13" r:id="rId2"/>
    <sheet name="Bonus" sheetId="9" r:id="rId3"/>
    <sheet name="PivotbyPcatagory-StackedPC" sheetId="10" r:id="rId4"/>
    <sheet name="PivotbyScatagory-StackedPC" sheetId="6" r:id="rId5"/>
    <sheet name="PivotbyPcatagoryYear-LinePC" sheetId="8" r:id="rId6"/>
  </sheets>
  <definedNames>
    <definedName name="_xlnm._FilterDatabase" localSheetId="0" hidden="1">CrowdfundingHW!$G$1:$H$1001</definedName>
    <definedName name="_xlchart.v1.0" hidden="1">Bonus!$A$2:$A$13</definedName>
    <definedName name="_xlchart.v1.1" hidden="1">Bonus!$B$1</definedName>
    <definedName name="_xlchart.v1.10" hidden="1">Bonus!$F$2:$F$13</definedName>
    <definedName name="_xlchart.v1.11" hidden="1">Bonus!$G$1</definedName>
    <definedName name="_xlchart.v1.12" hidden="1">Bonus!$G$2:$G$13</definedName>
    <definedName name="_xlchart.v1.13" hidden="1">Bonus!$H$1</definedName>
    <definedName name="_xlchart.v1.14" hidden="1">Bonus!$H$2:$H$13</definedName>
    <definedName name="_xlchart.v1.2" hidden="1">Bonus!$B$2:$B$13</definedName>
    <definedName name="_xlchart.v1.3" hidden="1">Bonus!$C$1</definedName>
    <definedName name="_xlchart.v1.4" hidden="1">Bonus!$C$2:$C$13</definedName>
    <definedName name="_xlchart.v1.5" hidden="1">Bonus!$D$1</definedName>
    <definedName name="_xlchart.v1.6" hidden="1">Bonus!$D$2:$D$13</definedName>
    <definedName name="_xlchart.v1.7" hidden="1">Bonus!$E$1</definedName>
    <definedName name="_xlchart.v1.8" hidden="1">Bonus!$E$2:$E$13</definedName>
    <definedName name="_xlchart.v1.9" hidden="1">Bonus!$F$1</definedName>
  </definedNames>
  <calcPr calcId="191029"/>
  <pivotCaches>
    <pivotCache cacheId="1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H3" i="9"/>
  <c r="H4" i="9"/>
  <c r="H5" i="9"/>
  <c r="H6" i="9"/>
  <c r="H7" i="9"/>
  <c r="H8" i="9"/>
  <c r="H9" i="9"/>
  <c r="H10" i="9"/>
  <c r="H11" i="9"/>
  <c r="H12" i="9"/>
  <c r="H13" i="9"/>
  <c r="G3" i="9"/>
  <c r="G4" i="9"/>
  <c r="G5" i="9"/>
  <c r="G6" i="9"/>
  <c r="G7" i="9"/>
  <c r="G8" i="9"/>
  <c r="G9" i="9"/>
  <c r="G10" i="9"/>
  <c r="G11" i="9"/>
  <c r="G12" i="9"/>
  <c r="G13" i="9"/>
  <c r="E3" i="9"/>
  <c r="E4" i="9"/>
  <c r="E5" i="9"/>
  <c r="E6" i="9"/>
  <c r="E7" i="9"/>
  <c r="E8" i="9"/>
  <c r="E9" i="9"/>
  <c r="E10" i="9"/>
  <c r="E11" i="9"/>
  <c r="E12" i="9"/>
  <c r="E13" i="9"/>
  <c r="E2" i="9"/>
  <c r="H2" i="9"/>
  <c r="G2" i="9"/>
  <c r="D13" i="9"/>
  <c r="D12" i="9"/>
  <c r="D11" i="9"/>
  <c r="D10" i="9"/>
  <c r="D9" i="9"/>
  <c r="D8" i="9"/>
  <c r="D7" i="9"/>
  <c r="D6" i="9"/>
  <c r="D5" i="9"/>
  <c r="D4" i="9"/>
  <c r="D3" i="9"/>
  <c r="D2" i="9"/>
  <c r="C3" i="9"/>
  <c r="C4" i="9"/>
  <c r="C5" i="9"/>
  <c r="C6" i="9"/>
  <c r="C7" i="9"/>
  <c r="C8" i="9"/>
  <c r="C9" i="9"/>
  <c r="C10" i="9"/>
  <c r="C11" i="9"/>
  <c r="C13" i="9"/>
  <c r="C12" i="9"/>
  <c r="C2" i="9"/>
  <c r="B13" i="9"/>
  <c r="B2" i="9"/>
  <c r="B12" i="9"/>
  <c r="B11" i="9"/>
  <c r="B10" i="9"/>
  <c r="B9" i="9"/>
  <c r="B8" i="9"/>
  <c r="B7" i="9"/>
  <c r="B6" i="9"/>
  <c r="P17" i="13"/>
  <c r="P16" i="13"/>
  <c r="O17" i="13"/>
  <c r="N17" i="13"/>
  <c r="M17" i="13"/>
  <c r="L17" i="13"/>
  <c r="K17" i="13"/>
  <c r="L16" i="13"/>
  <c r="O16" i="13"/>
  <c r="N16" i="13"/>
  <c r="M16" i="13"/>
  <c r="K16" i="13"/>
  <c r="B5" i="9"/>
  <c r="B4" i="9"/>
  <c r="B3" i="9"/>
  <c r="I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F2" i="9" l="1"/>
</calcChain>
</file>

<file path=xl/sharedStrings.xml><?xml version="1.0" encoding="utf-8"?>
<sst xmlns="http://schemas.openxmlformats.org/spreadsheetml/2006/main" count="9056" uniqueCount="2113">
  <si>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</si>
  <si>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</si>
  <si>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</si>
  <si>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</si>
  <si>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</si>
  <si>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</si>
  <si>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</si>
  <si>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</si>
  <si>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</si>
  <si>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</si>
  <si>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</si>
  <si>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</si>
  <si>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</si>
  <si>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</si>
  <si>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</si>
  <si>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</si>
  <si>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</si>
  <si>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</si>
  <si>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</si>
  <si>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</si>
  <si>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</si>
  <si>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</si>
  <si>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</si>
  <si>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</si>
  <si>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</si>
  <si>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</si>
  <si>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</si>
  <si>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</si>
  <si>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</si>
  <si>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</si>
  <si>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</si>
  <si>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</si>
  <si>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</si>
  <si>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</si>
  <si>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</si>
  <si>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</si>
  <si>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</si>
  <si>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</si>
  <si>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</si>
  <si>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</si>
  <si>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</si>
  <si>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</si>
  <si>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</si>
  <si>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</si>
  <si>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</si>
  <si>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</si>
  <si>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</si>
  <si>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</si>
  <si>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</si>
  <si>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</si>
  <si>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</si>
  <si>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</si>
  <si>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</si>
  <si>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</si>
  <si>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</si>
  <si>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</si>
  <si>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</si>
  <si>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</si>
  <si>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</si>
  <si>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</si>
  <si>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</si>
  <si>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</si>
  <si>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</si>
  <si>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</si>
  <si>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</si>
  <si>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</si>
  <si>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</si>
  <si>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</si>
  <si>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</si>
  <si>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</si>
  <si>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</si>
  <si>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</si>
  <si>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</si>
  <si>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</si>
  <si>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</si>
  <si>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</si>
  <si>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</si>
  <si>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</si>
  <si>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</si>
  <si>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</si>
  <si>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</si>
  <si>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</si>
  <si>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</si>
  <si>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</si>
  <si>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</si>
  <si>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</si>
  <si>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</si>
  <si>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</si>
  <si>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</si>
  <si>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</si>
  <si>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</si>
  <si>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</si>
  <si>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</si>
  <si>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</si>
  <si>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</si>
  <si>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</si>
  <si>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</si>
  <si>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</si>
  <si>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</si>
  <si>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</si>
  <si>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</si>
  <si>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</si>
  <si>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</si>
  <si>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</si>
  <si>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</si>
  <si>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</si>
  <si>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</si>
  <si>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</si>
  <si>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</si>
  <si>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</si>
  <si>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</si>
  <si>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</si>
  <si>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</si>
  <si>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</si>
  <si>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</si>
  <si>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</si>
  <si>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</si>
  <si>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</si>
  <si>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</si>
  <si>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</si>
  <si>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</si>
  <si>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</si>
  <si>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</si>
  <si>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</si>
  <si>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</si>
  <si>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</si>
  <si>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</si>
  <si>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</si>
  <si>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</si>
  <si>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</si>
  <si>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</si>
  <si>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</si>
  <si>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</si>
  <si>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</si>
  <si>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</si>
  <si>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</si>
  <si>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</si>
  <si>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</si>
  <si>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</si>
  <si>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</si>
  <si>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</si>
  <si>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</si>
  <si>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</si>
  <si>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</si>
  <si>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</si>
  <si>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</si>
  <si>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</si>
  <si>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</si>
  <si>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</si>
  <si>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</si>
  <si>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</si>
  <si>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</si>
  <si>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</si>
  <si>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</si>
  <si>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</si>
  <si>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</si>
  <si>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</si>
  <si>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</si>
  <si>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</si>
  <si>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</si>
  <si>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</si>
  <si>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</si>
  <si>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</si>
  <si>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</si>
  <si>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</si>
  <si>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</si>
  <si>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</si>
  <si>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</si>
  <si>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</si>
  <si>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</si>
  <si>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</si>
  <si>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</si>
  <si>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</si>
  <si>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</si>
  <si>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</si>
  <si>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</si>
  <si>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</si>
  <si>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</si>
  <si>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</si>
  <si>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</si>
  <si>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</si>
  <si>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</si>
  <si>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</si>
  <si>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</si>
  <si>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</si>
  <si>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</si>
  <si>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</si>
  <si>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</si>
  <si>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</si>
  <si>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</si>
  <si>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</si>
  <si>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</si>
  <si>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</si>
  <si>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</si>
  <si>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</si>
  <si>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</si>
  <si>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</si>
  <si>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</si>
  <si>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</si>
  <si>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</si>
  <si>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</si>
  <si>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</si>
  <si>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</si>
  <si>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</si>
  <si>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</si>
  <si>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</si>
  <si>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</si>
  <si>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</si>
  <si>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</si>
  <si>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</si>
  <si>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</si>
  <si>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</si>
  <si>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</si>
  <si>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</si>
  <si>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</si>
  <si>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</si>
  <si>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</si>
  <si>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</si>
  <si>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</si>
  <si>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</si>
  <si>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</si>
  <si>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</si>
  <si>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</si>
  <si>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</si>
  <si>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</si>
  <si>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</si>
  <si>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</si>
  <si>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</si>
  <si>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</si>
  <si>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</si>
  <si>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</si>
  <si>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</si>
  <si>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</si>
  <si>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</si>
  <si>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</si>
  <si>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</si>
  <si>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</si>
  <si>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</si>
  <si>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</si>
  <si>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</si>
  <si>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</si>
  <si>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</si>
  <si>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</si>
  <si>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</si>
  <si>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</si>
  <si>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</si>
  <si>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</si>
  <si>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</si>
  <si>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</si>
  <si>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</si>
  <si>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</si>
  <si>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</si>
  <si>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</si>
  <si>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</si>
  <si>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</si>
  <si>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</si>
  <si>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</si>
  <si>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</si>
  <si>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</si>
  <si>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</si>
  <si>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</si>
  <si>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</si>
  <si>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</si>
  <si>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</si>
  <si>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</si>
  <si>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</si>
  <si>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</si>
  <si>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</si>
  <si>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</si>
  <si>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</si>
  <si>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</si>
  <si>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</si>
  <si>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</si>
  <si>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</si>
  <si>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</si>
  <si>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</si>
  <si>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</si>
  <si>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</si>
  <si>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</si>
  <si>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</si>
  <si>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</si>
  <si>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</si>
  <si>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</si>
  <si>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</si>
  <si>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</si>
  <si>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</si>
  <si>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</si>
  <si>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</si>
  <si>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</si>
  <si>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</si>
  <si>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</si>
  <si>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</si>
  <si>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</si>
  <si>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</si>
  <si>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</si>
  <si>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</si>
  <si>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</si>
  <si>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</si>
  <si>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</si>
  <si>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</si>
  <si>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</si>
  <si>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</si>
  <si>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</si>
  <si>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</si>
  <si>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</si>
  <si>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</si>
  <si>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</si>
  <si>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</si>
  <si>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</si>
  <si>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</si>
  <si>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</si>
  <si>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</si>
  <si>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</si>
  <si>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</si>
  <si>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</si>
  <si>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</si>
  <si>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</si>
  <si>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</si>
  <si>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</si>
  <si>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</si>
  <si>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</si>
  <si>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</si>
  <si>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</si>
  <si>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</si>
  <si>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</si>
  <si>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</si>
  <si>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</si>
  <si>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</si>
  <si>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</si>
  <si>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</si>
  <si>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</si>
  <si>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</si>
  <si>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</si>
  <si>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</si>
  <si>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</si>
  <si>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</si>
  <si>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</si>
  <si>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</si>
  <si>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</si>
  <si>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</si>
  <si>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</si>
  <si>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</si>
  <si>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</si>
  <si>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</si>
  <si>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</si>
  <si>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</si>
  <si>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</si>
  <si>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</si>
  <si>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</si>
  <si>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</si>
  <si>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</si>
  <si>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</si>
  <si>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</si>
  <si>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</si>
  <si>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</si>
  <si>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</si>
  <si>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</si>
  <si>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</si>
  <si>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</si>
  <si>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</si>
  <si>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</si>
  <si>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</si>
  <si>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</si>
  <si>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</si>
  <si>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</si>
  <si>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</si>
  <si>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</si>
  <si>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</si>
  <si>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</si>
  <si>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</si>
  <si>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</si>
  <si>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</si>
  <si>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</si>
  <si>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</si>
  <si>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</si>
  <si>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</si>
  <si>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</si>
  <si>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</si>
  <si>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</si>
  <si>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</si>
  <si>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</si>
  <si>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</si>
  <si>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</si>
  <si>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</si>
  <si>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</si>
  <si>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</si>
  <si>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</si>
  <si>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</si>
  <si>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</si>
  <si>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</si>
  <si>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</si>
  <si>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</si>
  <si>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</si>
  <si>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</si>
  <si>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</si>
  <si>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</si>
  <si>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</si>
  <si>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</si>
  <si>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</si>
  <si>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</si>
  <si>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</si>
  <si>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</si>
  <si>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</si>
  <si>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</si>
  <si>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</si>
  <si>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</si>
  <si>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</si>
  <si>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</si>
  <si>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</si>
  <si>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</si>
  <si>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</si>
  <si>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</si>
  <si>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</si>
  <si>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</si>
  <si>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</si>
  <si>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</si>
  <si>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</si>
  <si>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</si>
  <si>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</si>
  <si>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</si>
  <si>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</si>
  <si>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</si>
  <si>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</si>
  <si>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</si>
  <si>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</si>
  <si>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</si>
  <si>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</si>
  <si>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</si>
  <si>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</si>
  <si>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</si>
  <si>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</si>
  <si>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</si>
  <si>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</si>
  <si>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</si>
  <si>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</si>
  <si>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</si>
  <si>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</si>
  <si>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</si>
  <si>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</si>
  <si>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</si>
  <si>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</si>
  <si>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</si>
  <si>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</si>
  <si>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</si>
  <si>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</si>
  <si>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</si>
  <si>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</si>
  <si>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</si>
  <si>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</si>
  <si>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</si>
  <si>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</si>
  <si>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</si>
  <si>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</si>
  <si>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</si>
  <si>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</si>
  <si>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</si>
  <si>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</si>
  <si>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</si>
  <si>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</si>
  <si>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</si>
  <si>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</si>
  <si>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</si>
  <si>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</si>
  <si>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</si>
  <si>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</si>
  <si>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</si>
  <si>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</si>
  <si>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</si>
  <si>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</si>
  <si>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</si>
  <si>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</si>
  <si>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</si>
  <si>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</si>
  <si>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</si>
  <si>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</si>
  <si>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</si>
  <si>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</si>
  <si>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</si>
  <si>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</si>
  <si>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</si>
  <si>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</si>
  <si>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</si>
  <si>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</si>
  <si>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</si>
  <si>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</si>
  <si>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</si>
  <si>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</si>
  <si>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</si>
  <si>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</si>
  <si>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</si>
  <si>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</si>
  <si>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</si>
  <si>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</si>
  <si>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</si>
  <si>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</si>
  <si>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</si>
  <si>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</si>
  <si>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</si>
  <si>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</si>
  <si>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</si>
  <si>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</si>
  <si>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</si>
  <si>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</si>
  <si>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</si>
  <si>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</si>
  <si>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</si>
  <si>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</si>
  <si>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</si>
  <si>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</si>
  <si>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</si>
  <si>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</si>
  <si>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</si>
  <si>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</si>
  <si>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</si>
  <si>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</si>
  <si>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</si>
  <si>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</si>
  <si>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</si>
  <si>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</si>
  <si>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</si>
  <si>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</si>
  <si>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</si>
  <si>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</si>
  <si>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</si>
  <si>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</si>
  <si>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</si>
  <si>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</si>
  <si>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</si>
  <si>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</si>
  <si>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</si>
  <si>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</si>
  <si>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</si>
  <si>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</si>
  <si>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</si>
  <si>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</si>
  <si>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</si>
  <si>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</si>
  <si>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</si>
  <si>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</si>
  <si>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</si>
  <si>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</si>
  <si>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</si>
  <si>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</si>
  <si>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</si>
  <si>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</si>
  <si>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</si>
  <si>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</si>
  <si>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</si>
  <si>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</si>
  <si>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</si>
  <si>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</si>
  <si>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</si>
  <si>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</si>
  <si>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</si>
  <si>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</si>
  <si>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</si>
  <si>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</si>
  <si>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</si>
  <si>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</si>
  <si>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</si>
  <si>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</si>
  <si>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</si>
  <si>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</si>
  <si>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</si>
  <si>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</si>
  <si>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</si>
  <si>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</si>
  <si>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</si>
  <si>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</si>
  <si>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</si>
  <si>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</si>
  <si>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</si>
  <si>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</si>
  <si>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</si>
  <si>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</si>
  <si>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</si>
  <si>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</si>
  <si>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</si>
  <si>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</si>
  <si>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</si>
  <si>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</si>
  <si>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</si>
  <si>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</si>
  <si>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</si>
  <si>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</si>
  <si>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</si>
  <si>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</si>
  <si>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</si>
  <si>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</si>
  <si>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</si>
  <si>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</si>
  <si>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</si>
  <si>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</si>
  <si>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</si>
  <si>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</si>
  <si>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</si>
  <si>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</si>
  <si>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</si>
  <si>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</si>
  <si>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</si>
  <si>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</si>
  <si>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</si>
  <si>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</si>
  <si>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</si>
  <si>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</si>
  <si>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</si>
  <si>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</si>
  <si>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</si>
  <si>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</si>
  <si>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</si>
  <si>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</si>
  <si>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</si>
  <si>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</si>
  <si>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</si>
  <si>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</si>
  <si>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</si>
  <si>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</si>
  <si>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</si>
  <si>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</si>
  <si>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</si>
  <si>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</si>
  <si>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</si>
  <si>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</si>
  <si>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</si>
  <si>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</si>
  <si>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</si>
  <si>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</si>
  <si>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</si>
  <si>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</si>
  <si>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</si>
  <si>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</si>
  <si>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</si>
  <si>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</si>
  <si>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</si>
  <si>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</si>
  <si>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</si>
  <si>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</si>
  <si>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</si>
  <si>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</si>
  <si>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</si>
  <si>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</si>
  <si>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</si>
  <si>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</si>
  <si>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</si>
  <si>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</si>
  <si>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</si>
  <si>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</si>
  <si>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</si>
  <si>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</si>
  <si>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</si>
  <si>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</si>
  <si>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</si>
  <si>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</si>
  <si>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</si>
  <si>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</si>
  <si>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</si>
  <si>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</si>
  <si>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</si>
  <si>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</si>
  <si>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</si>
  <si>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</si>
  <si>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</si>
  <si>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</si>
  <si>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</si>
  <si>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</si>
  <si>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</si>
  <si>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</si>
  <si>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</si>
  <si>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</si>
  <si>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</si>
  <si>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</si>
  <si>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</si>
  <si>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</si>
  <si>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</si>
  <si>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</si>
  <si>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</si>
  <si>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</si>
  <si>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</si>
  <si>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</si>
  <si>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</si>
  <si>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</si>
  <si>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</si>
  <si>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</si>
  <si>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</si>
  <si>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</si>
  <si>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</si>
  <si>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</si>
  <si>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</si>
  <si>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</si>
  <si>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</si>
  <si>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</si>
  <si>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</si>
  <si>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</si>
  <si>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</si>
  <si>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</si>
  <si>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</si>
  <si>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</si>
  <si>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</si>
  <si>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</si>
  <si>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</si>
  <si>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</si>
  <si>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</si>
  <si>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</si>
  <si>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</si>
  <si>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</si>
  <si>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</si>
  <si>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</si>
  <si>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</si>
  <si>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</si>
  <si>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</si>
  <si>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</si>
  <si>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</si>
  <si>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</si>
  <si>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</si>
  <si>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</si>
  <si>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</si>
  <si>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</si>
  <si>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</si>
  <si>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</si>
  <si>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</si>
  <si>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</si>
  <si>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</si>
  <si>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</si>
  <si>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</si>
  <si>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</si>
  <si>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</si>
  <si>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</si>
  <si>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</si>
  <si>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</si>
  <si>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</si>
  <si>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</si>
  <si>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</si>
  <si>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</si>
  <si>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</si>
  <si>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</si>
  <si>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</si>
  <si>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</si>
  <si>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</si>
  <si>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</si>
  <si>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</si>
  <si>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</si>
  <si>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</si>
  <si>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</si>
  <si>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</si>
  <si>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</si>
  <si>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</si>
  <si>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</si>
  <si>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</si>
  <si>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</si>
  <si>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</si>
  <si>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</si>
  <si>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</si>
  <si>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</si>
  <si>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</si>
  <si>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</si>
  <si>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</si>
  <si>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</si>
  <si>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</si>
  <si>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</si>
  <si>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</si>
  <si>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</si>
  <si>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</si>
  <si>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</si>
  <si>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</si>
  <si>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</si>
  <si>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</si>
  <si>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</si>
  <si>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</si>
  <si>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</si>
  <si>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</si>
  <si>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</si>
  <si>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</si>
  <si>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</si>
  <si>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</si>
  <si>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</si>
  <si>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</si>
  <si>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</si>
  <si>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</si>
  <si>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</si>
  <si>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</si>
  <si>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</si>
  <si>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</si>
  <si>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</si>
  <si>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</si>
  <si>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</si>
  <si>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</si>
  <si>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</si>
  <si>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</si>
  <si>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</si>
  <si>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</si>
  <si>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</si>
  <si>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</si>
  <si>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</si>
  <si>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</si>
  <si>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</si>
  <si>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</si>
  <si>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</si>
  <si>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</si>
  <si>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</si>
  <si>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</si>
  <si>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</si>
  <si>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</si>
  <si>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</si>
  <si>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</si>
  <si>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</si>
  <si>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</si>
  <si>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</si>
  <si>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</si>
  <si>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</si>
  <si>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</si>
  <si>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</si>
  <si>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</si>
  <si>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</si>
  <si>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</si>
  <si>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</si>
  <si>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</si>
  <si>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</si>
  <si>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</si>
  <si>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</si>
  <si>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</si>
  <si>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</si>
  <si>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</si>
  <si>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</si>
  <si>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</si>
  <si>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</si>
  <si>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</si>
  <si>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</si>
  <si>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</si>
  <si>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</si>
  <si>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</si>
  <si>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</si>
  <si>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</si>
  <si>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</si>
  <si>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</si>
  <si>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</si>
  <si>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</si>
  <si>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</si>
  <si>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</si>
  <si>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</si>
  <si>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</si>
  <si>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</si>
  <si>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</si>
  <si>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</si>
  <si>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</si>
  <si>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</si>
  <si>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</si>
  <si>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</si>
  <si>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</si>
  <si>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</si>
  <si>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</si>
  <si>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</si>
  <si>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</si>
  <si>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</si>
  <si>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</si>
  <si>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</si>
  <si>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</si>
  <si>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</si>
  <si>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</si>
  <si>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</si>
  <si>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</si>
  <si>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</si>
  <si>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</si>
  <si>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</si>
  <si>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</si>
  <si>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</si>
  <si>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</si>
  <si>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</si>
  <si>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</si>
  <si>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</si>
  <si>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</si>
  <si>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</si>
  <si>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</si>
  <si>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</si>
  <si>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</si>
  <si>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</si>
  <si>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</si>
  <si>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</si>
  <si>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</si>
  <si>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</si>
  <si>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</si>
  <si>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</si>
  <si>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</si>
  <si>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</si>
  <si>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</si>
  <si>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</si>
  <si>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</si>
  <si>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</si>
  <si>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</si>
  <si>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</si>
  <si>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</si>
  <si>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</si>
  <si>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</si>
  <si>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</si>
  <si>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</si>
  <si>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</si>
  <si>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</si>
  <si>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</si>
  <si>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</si>
  <si>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</si>
  <si>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</si>
  <si>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</si>
  <si>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</si>
  <si>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</si>
  <si>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</si>
  <si>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</si>
  <si>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</si>
  <si>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</si>
  <si>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</si>
  <si>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</si>
  <si>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</si>
  <si>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</si>
  <si>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</si>
  <si>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</si>
  <si>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</si>
  <si>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</si>
  <si>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</si>
  <si>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</si>
  <si>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</si>
  <si>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</si>
  <si>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</si>
  <si>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</si>
  <si>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</si>
  <si>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</si>
  <si>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</si>
  <si>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</si>
  <si>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</si>
  <si>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</si>
  <si>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</si>
  <si>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</si>
  <si>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</si>
  <si>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</si>
  <si>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</si>
  <si>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</si>
  <si>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</si>
  <si>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</si>
  <si>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</si>
  <si>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</si>
  <si>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</si>
  <si>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</si>
  <si>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</si>
  <si>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</si>
  <si>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</si>
  <si>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</si>
  <si>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</si>
  <si>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</si>
  <si>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</si>
  <si>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</si>
  <si>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</si>
  <si>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</si>
  <si>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</si>
  <si>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</si>
  <si>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</si>
  <si>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</si>
  <si>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</si>
  <si>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</si>
  <si>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</si>
  <si>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</si>
  <si>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</si>
  <si>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</si>
  <si>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</si>
  <si>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</si>
  <si>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</si>
  <si>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</si>
  <si>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</si>
  <si>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</si>
  <si>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</si>
  <si>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</si>
  <si>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</si>
  <si>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</si>
  <si>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</si>
  <si>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</si>
  <si>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</si>
  <si>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</si>
  <si>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</si>
  <si>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</si>
  <si>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</si>
  <si>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</si>
  <si>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</si>
  <si>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</si>
  <si>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</si>
  <si>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</si>
  <si>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</si>
  <si>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</si>
  <si>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</si>
  <si>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</si>
  <si>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</si>
  <si>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</si>
  <si>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</si>
  <si>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</si>
  <si>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</si>
  <si>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</si>
  <si>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</si>
  <si>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</si>
  <si>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</si>
  <si>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</si>
  <si>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</si>
  <si>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</si>
  <si>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</si>
  <si>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</si>
  <si>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</si>
  <si>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</si>
  <si>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</si>
  <si>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</si>
  <si>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</si>
  <si>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</si>
  <si>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</si>
  <si>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</si>
  <si>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</si>
  <si>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</si>
  <si>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</si>
  <si>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</si>
  <si>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</si>
  <si>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</si>
  <si>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</si>
  <si>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</si>
  <si>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</si>
  <si>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</si>
  <si>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</si>
  <si>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</si>
  <si>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</si>
  <si>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</si>
  <si>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</si>
  <si>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</si>
  <si>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</si>
  <si>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</si>
  <si>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</si>
  <si>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</si>
  <si>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</si>
  <si>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</si>
  <si>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</si>
  <si>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</si>
  <si>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</si>
  <si>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</si>
  <si>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</si>
  <si>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</si>
  <si>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</si>
  <si>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</si>
  <si>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</si>
  <si>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</si>
  <si>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</si>
  <si>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</si>
  <si>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</si>
  <si>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</si>
  <si>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</si>
  <si>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</si>
  <si>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</si>
  <si>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</si>
  <si>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</si>
  <si>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</si>
  <si>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</si>
  <si>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</si>
  <si>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</si>
  <si>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</si>
  <si>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</si>
  <si>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</si>
  <si>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</si>
  <si>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</si>
  <si>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</si>
  <si>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</si>
  <si>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</si>
  <si>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</si>
  <si>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</si>
  <si>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</si>
  <si>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</si>
  <si>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</si>
  <si>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</si>
  <si>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</si>
  <si>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</si>
  <si>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</si>
  <si>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</si>
  <si>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</si>
  <si>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</si>
  <si>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</si>
  <si>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</si>
  <si>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</si>
  <si>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</si>
  <si>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</si>
  <si>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</si>
  <si>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</si>
  <si>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</si>
  <si>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</si>
  <si>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</si>
  <si>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</si>
  <si>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</si>
  <si>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</si>
  <si>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</si>
  <si>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</si>
  <si>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</si>
  <si>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</si>
  <si>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</si>
  <si>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</si>
  <si>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</si>
  <si>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</si>
  <si>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</si>
  <si>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</si>
  <si>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</si>
  <si>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</si>
  <si>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</si>
  <si>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</si>
  <si>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</si>
  <si>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</si>
  <si>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</si>
  <si>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</si>
  <si>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</si>
  <si>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</si>
  <si>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</si>
  <si>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</si>
  <si>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</si>
  <si>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</si>
  <si>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</si>
  <si>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</si>
  <si>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</si>
  <si>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</si>
  <si>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</si>
  <si>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</si>
  <si>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</si>
  <si>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</si>
  <si>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</si>
  <si>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</si>
  <si>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</si>
  <si>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</si>
  <si>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</si>
  <si>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</si>
  <si>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</si>
  <si>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</si>
  <si>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</si>
  <si>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</si>
  <si>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</si>
  <si>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</si>
  <si>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</si>
  <si>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</si>
  <si>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</si>
  <si>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</si>
  <si>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</si>
  <si>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</si>
  <si>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</si>
  <si>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</si>
  <si>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</si>
  <si>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</si>
  <si>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</si>
  <si>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</si>
  <si>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</si>
  <si>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</si>
  <si>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</si>
  <si>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</si>
  <si>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</si>
  <si>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</si>
  <si>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</si>
  <si>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</si>
  <si>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</si>
  <si>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</si>
  <si>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</si>
  <si>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</si>
  <si>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</si>
  <si>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</si>
  <si>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</si>
  <si>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</si>
  <si>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</si>
  <si>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</si>
  <si>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</si>
  <si>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</si>
  <si>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</si>
  <si>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</si>
  <si>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</si>
  <si>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</si>
  <si>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</si>
  <si>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</si>
  <si>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</si>
  <si>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</si>
  <si>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</si>
  <si>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</si>
  <si>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</si>
  <si>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</si>
  <si>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</si>
  <si>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</si>
  <si>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</si>
  <si>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</si>
  <si>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</si>
  <si>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</si>
  <si>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</si>
  <si>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</si>
  <si>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</si>
  <si>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</si>
  <si>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</si>
  <si>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</si>
  <si>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</si>
  <si>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</si>
  <si>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</si>
  <si>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</si>
  <si>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</si>
  <si>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</si>
  <si>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</si>
  <si>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</si>
  <si>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</si>
  <si>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</si>
  <si>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</si>
  <si>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</si>
  <si>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</si>
  <si>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</si>
  <si>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</si>
  <si>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</si>
  <si>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</si>
  <si>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</si>
  <si>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</si>
  <si>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</si>
  <si>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</si>
  <si>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</si>
  <si>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</si>
  <si>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</si>
  <si>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</si>
  <si>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</si>
  <si>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</si>
  <si>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</si>
  <si>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</si>
  <si>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</si>
  <si>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</si>
  <si>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</si>
  <si>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</si>
  <si>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</si>
  <si>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</si>
  <si>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</si>
  <si>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</si>
  <si>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</si>
  <si>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</si>
  <si>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</si>
  <si>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</si>
  <si>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</si>
  <si>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</si>
  <si>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</si>
  <si>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</si>
  <si>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</si>
  <si>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</si>
  <si>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</si>
  <si>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</si>
  <si>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</si>
  <si>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</si>
  <si>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</si>
  <si>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</si>
  <si>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</si>
  <si>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</si>
  <si>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</si>
  <si>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</si>
  <si>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</si>
  <si>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</si>
  <si>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</si>
  <si>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</si>
  <si>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</si>
  <si>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</si>
  <si>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</si>
  <si>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</si>
  <si>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</si>
  <si>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</si>
  <si>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</si>
  <si>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</si>
  <si>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</si>
  <si>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</si>
  <si>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</si>
  <si>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</si>
  <si>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</si>
  <si>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</si>
  <si>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</si>
  <si>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</si>
  <si>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</si>
  <si>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</si>
  <si>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</si>
  <si>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</si>
  <si>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</si>
  <si>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</si>
  <si>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</si>
  <si>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</si>
  <si>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</si>
  <si>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</si>
  <si>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</si>
  <si>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</si>
  <si>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</si>
  <si>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</si>
  <si>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</si>
  <si>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</si>
  <si>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</si>
  <si>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</si>
  <si>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</si>
  <si>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</si>
  <si>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</si>
  <si>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</si>
  <si>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</si>
  <si>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</si>
  <si>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</si>
  <si>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</si>
  <si>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</si>
  <si>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</si>
  <si>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</si>
  <si>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</si>
  <si>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</si>
  <si>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</si>
  <si>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</si>
  <si>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</si>
  <si>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</si>
  <si>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</si>
  <si>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</si>
  <si>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</si>
  <si>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</si>
  <si>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</si>
  <si>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</si>
  <si>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</si>
  <si>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</si>
  <si>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</si>
  <si>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</si>
  <si>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</si>
  <si>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</si>
  <si>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</si>
  <si>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</si>
  <si>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</si>
  <si>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</si>
  <si>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</si>
  <si>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</si>
  <si>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</si>
  <si>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</si>
  <si>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</si>
  <si>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</si>
  <si>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</si>
  <si>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</si>
  <si>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</si>
  <si>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</si>
  <si>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</si>
  <si>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</si>
  <si>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</si>
  <si>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</si>
  <si>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</si>
  <si>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</si>
  <si>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</si>
  <si>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</si>
  <si>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</si>
  <si>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</si>
  <si>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</si>
  <si>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</si>
  <si>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</si>
  <si>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</si>
  <si>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</si>
  <si>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</si>
  <si>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</si>
  <si>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</si>
  <si>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</si>
  <si>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</si>
  <si>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</si>
  <si>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</si>
  <si>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</si>
  <si>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</si>
  <si>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</si>
  <si>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</si>
  <si>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</si>
  <si>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</si>
  <si>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</si>
  <si>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</si>
  <si>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</si>
  <si>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</si>
  <si>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</si>
  <si>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</si>
  <si>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</si>
  <si>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</si>
  <si>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</si>
  <si>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</si>
  <si>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</si>
  <si>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</si>
  <si>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</si>
  <si>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</si>
  <si>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</si>
  <si>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</si>
  <si>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</si>
  <si>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</si>
  <si>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</si>
  <si>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</si>
  <si>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</si>
  <si>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</si>
  <si>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</si>
  <si>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</si>
  <si>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</si>
  <si>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</si>
  <si>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</si>
  <si>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</si>
  <si>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</si>
  <si>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</si>
  <si>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</si>
  <si>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</si>
  <si>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</si>
  <si>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</si>
  <si>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</si>
  <si>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</si>
  <si>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</si>
  <si>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</si>
  <si>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</si>
  <si>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</si>
  <si>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</si>
  <si>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</si>
  <si>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</si>
  <si>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</si>
  <si>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</si>
  <si>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</si>
  <si>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</si>
  <si>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</si>
  <si>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</si>
  <si>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</si>
  <si>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</si>
  <si>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</si>
  <si>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</si>
  <si>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</si>
  <si>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</si>
  <si>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</si>
  <si>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</si>
  <si>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</si>
  <si>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</si>
  <si>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</si>
  <si>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</si>
  <si>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</si>
  <si>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</si>
  <si>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</si>
  <si>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</si>
  <si>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</si>
  <si>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</si>
  <si>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</si>
  <si>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</si>
  <si>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</si>
  <si>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</si>
  <si>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</si>
  <si>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</si>
  <si>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</si>
  <si>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</si>
  <si>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</si>
  <si>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</si>
  <si>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</si>
  <si>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</si>
  <si>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</si>
  <si>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</si>
  <si>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</si>
  <si>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</si>
  <si>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</si>
  <si>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</si>
  <si>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</si>
  <si>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</si>
  <si>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</si>
  <si>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</si>
  <si>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</si>
  <si>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</si>
  <si>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</si>
  <si>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</si>
  <si>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</si>
  <si>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</si>
  <si>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</si>
  <si>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</si>
  <si>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</si>
  <si>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</si>
  <si>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</si>
  <si>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</si>
  <si>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</si>
  <si>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</si>
  <si>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</si>
  <si>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</si>
  <si>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</si>
  <si>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</si>
  <si>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</si>
  <si>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</si>
  <si>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</si>
  <si>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</si>
  <si>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</si>
  <si>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</si>
  <si>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</si>
  <si>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</si>
  <si>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</si>
  <si>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</si>
  <si>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</si>
  <si>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</si>
  <si>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</si>
  <si>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</si>
  <si>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</si>
  <si>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</si>
  <si>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</si>
  <si>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</si>
  <si>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</si>
  <si>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</si>
  <si>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</si>
  <si>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</si>
  <si>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</si>
  <si>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</si>
  <si>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</si>
  <si>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</si>
  <si>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</si>
  <si>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</si>
  <si>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</si>
  <si>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</si>
  <si>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</si>
  <si>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</si>
  <si>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</si>
  <si>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</si>
  <si>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</si>
  <si>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</si>
  <si>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</si>
  <si>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</si>
  <si>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</si>
  <si>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</si>
  <si>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</si>
  <si>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</si>
  <si>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</si>
  <si>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</si>
  <si>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</si>
  <si>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</si>
  <si>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</si>
  <si>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</si>
  <si>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</si>
  <si>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</si>
  <si>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</si>
  <si>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</si>
  <si>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</si>
  <si>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</si>
  <si>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</si>
  <si>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</si>
  <si>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</si>
  <si>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</si>
  <si>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</si>
  <si>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</si>
  <si>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</si>
  <si>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</si>
  <si>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</si>
  <si>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</si>
  <si>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</si>
  <si>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</si>
  <si>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</si>
  <si>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</si>
  <si>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</si>
  <si>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</si>
  <si>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</si>
  <si>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</si>
  <si>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</si>
  <si>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</si>
  <si>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</si>
  <si>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</si>
  <si>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</si>
  <si>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</si>
  <si>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</si>
  <si>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</si>
  <si>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</si>
  <si>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</si>
  <si>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</si>
  <si>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</si>
  <si>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</si>
  <si>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</si>
  <si>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</si>
  <si>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</si>
  <si>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</si>
  <si>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</si>
  <si>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</si>
  <si>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</si>
  <si>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</si>
  <si>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</si>
  <si>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</si>
  <si>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</si>
  <si>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</si>
  <si>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</si>
  <si>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</si>
  <si>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</si>
  <si>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</si>
  <si>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</si>
  <si>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</si>
  <si>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</si>
  <si>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</si>
  <si>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</si>
  <si>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</si>
  <si>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</si>
  <si>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</si>
  <si>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</si>
  <si>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</si>
  <si>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</si>
  <si>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</si>
  <si>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</si>
  <si>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</si>
  <si>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</si>
  <si>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</si>
  <si>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</si>
  <si>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</si>
  <si>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</si>
  <si>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</si>
  <si>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</si>
  <si>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</si>
  <si>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</si>
  <si>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</si>
  <si>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</si>
  <si>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</si>
  <si>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</si>
  <si>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</si>
  <si>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</si>
  <si>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</si>
  <si>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</si>
  <si>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</si>
  <si>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</si>
  <si>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</si>
  <si>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</si>
  <si>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</si>
  <si>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</si>
  <si>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</si>
  <si>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</si>
  <si>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</si>
  <si>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</si>
  <si>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</si>
  <si>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</si>
  <si>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</si>
  <si>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</si>
  <si>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</si>
  <si>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</si>
  <si>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</si>
  <si>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</si>
  <si>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</si>
  <si>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</si>
  <si>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</si>
  <si>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</si>
  <si>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</si>
  <si>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</si>
  <si>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</si>
  <si>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</si>
  <si>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</si>
  <si>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</si>
  <si>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</si>
  <si>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</si>
  <si>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</si>
  <si>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</si>
  <si>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</si>
  <si>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</si>
  <si>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</si>
  <si>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</si>
  <si>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</si>
  <si>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</si>
  <si>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</si>
  <si>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</si>
  <si>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</si>
  <si>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</si>
  <si>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</si>
  <si>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</si>
  <si>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</si>
  <si>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</si>
  <si>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</si>
  <si>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</si>
  <si>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</si>
  <si>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</si>
  <si>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</si>
  <si>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</si>
  <si>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</si>
  <si>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</si>
  <si>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</si>
  <si>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</si>
  <si>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</si>
  <si>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</si>
  <si>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</si>
  <si>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</si>
  <si>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</si>
  <si>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</si>
  <si>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</si>
  <si>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</si>
  <si>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</si>
  <si>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</si>
  <si>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</si>
  <si>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</si>
  <si>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</si>
  <si>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</si>
  <si>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</si>
  <si>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</si>
  <si>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</si>
  <si>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</si>
  <si>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</si>
  <si>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</si>
  <si>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</si>
  <si>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</si>
  <si>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</si>
  <si>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</si>
  <si>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</si>
  <si>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</si>
  <si>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</si>
  <si>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</si>
  <si>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</si>
  <si>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</si>
  <si>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</si>
  <si>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</si>
  <si>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</si>
  <si>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</si>
  <si>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</si>
  <si>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</si>
  <si>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</si>
  <si>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</si>
  <si>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</si>
  <si>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</si>
  <si>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</si>
  <si>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</si>
  <si>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</si>
  <si>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</si>
  <si>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</si>
  <si>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</si>
  <si>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</si>
  <si>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</si>
  <si>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</si>
  <si>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</si>
  <si>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</si>
  <si>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</si>
  <si>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</si>
  <si>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</si>
  <si>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</si>
  <si>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</si>
  <si>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</si>
  <si>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</si>
  <si>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</si>
  <si>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</si>
  <si>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</si>
  <si>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</si>
  <si>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</si>
  <si>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</si>
  <si>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</si>
  <si>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</si>
  <si>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</si>
  <si>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</si>
  <si>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</si>
  <si>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</si>
  <si>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</si>
  <si>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</si>
  <si>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</si>
  <si>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</si>
  <si>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</si>
  <si>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</si>
  <si>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</si>
  <si>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</si>
  <si>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</si>
  <si>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</si>
  <si>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</si>
  <si>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</si>
  <si>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</si>
  <si>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</si>
  <si>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</si>
  <si>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</si>
  <si>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</si>
  <si>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</si>
  <si>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</si>
  <si>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</si>
  <si>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</si>
  <si>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</si>
  <si>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</si>
  <si>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</si>
  <si>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</si>
  <si>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</si>
  <si>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</si>
  <si>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</si>
  <si>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</si>
  <si>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</si>
  <si>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</si>
  <si>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</si>
  <si>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</si>
  <si>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</si>
  <si>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</si>
  <si>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</si>
  <si>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</si>
  <si>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</si>
  <si>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</si>
  <si>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</si>
  <si>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</si>
  <si>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</si>
  <si>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</si>
  <si>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</si>
  <si>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</si>
  <si>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</si>
  <si>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</si>
  <si>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</si>
  <si>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</si>
  <si>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</si>
  <si>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</si>
  <si>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</si>
  <si>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</si>
  <si>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</si>
  <si>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</si>
  <si>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</si>
  <si>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</si>
  <si>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</si>
  <si>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</si>
  <si>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</si>
  <si>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</si>
  <si>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</si>
  <si>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</si>
  <si>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</si>
  <si>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</si>
  <si>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</si>
  <si>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</si>
  <si>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</si>
  <si>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</si>
  <si>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</si>
  <si>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</si>
  <si>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</si>
  <si>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</si>
  <si>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</si>
  <si>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</si>
  <si>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</si>
  <si>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</si>
  <si>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</si>
  <si>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</si>
  <si>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</si>
  <si>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</si>
  <si>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</si>
  <si>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</si>
  <si>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</si>
  <si>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</si>
  <si>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</si>
  <si>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</si>
  <si>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</si>
  <si>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</si>
  <si>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</si>
  <si>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</si>
  <si>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</si>
  <si>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</si>
  <si>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</si>
  <si>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</si>
  <si>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</si>
  <si>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</si>
  <si>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</si>
  <si>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</si>
  <si>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</si>
  <si>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</si>
  <si>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</si>
  <si>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</si>
  <si>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</si>
  <si>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</si>
  <si>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</si>
  <si>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</si>
  <si>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</si>
  <si>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</si>
  <si>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</si>
  <si>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</si>
  <si>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</si>
  <si>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</si>
  <si>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</si>
  <si>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</si>
  <si>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</si>
  <si>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</si>
  <si>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</si>
  <si>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</si>
  <si>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</si>
  <si>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</si>
  <si>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</si>
  <si>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</si>
  <si>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</si>
  <si>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</si>
  <si>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</si>
  <si>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</si>
  <si>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</si>
  <si>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</si>
  <si>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</si>
  <si>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</si>
  <si>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</si>
  <si>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</si>
  <si>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</si>
  <si>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</si>
  <si>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</si>
  <si>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</si>
  <si>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</si>
  <si>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</si>
  <si>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</si>
  <si>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</si>
  <si>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</si>
  <si>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</si>
  <si>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</si>
  <si>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</si>
  <si>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</si>
  <si>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</si>
  <si>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</si>
  <si>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</si>
  <si>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</si>
  <si>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</si>
  <si>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</si>
  <si>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</si>
  <si>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</si>
  <si>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</si>
  <si>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</si>
  <si>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</si>
  <si>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</si>
  <si>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</si>
  <si>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</si>
  <si>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</si>
  <si>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</si>
  <si>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</si>
  <si>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</si>
  <si>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</si>
  <si>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</si>
  <si>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</si>
  <si>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</si>
  <si>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</si>
  <si>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</si>
  <si>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</si>
  <si>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</si>
  <si>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</si>
  <si>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</si>
  <si>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</si>
  <si>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</si>
  <si>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</si>
  <si>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</si>
  <si>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</si>
  <si>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</si>
  <si>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</si>
  <si>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</si>
  <si>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</si>
  <si>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</si>
  <si>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</si>
  <si>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</si>
  <si>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</si>
  <si>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</si>
  <si>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</si>
  <si>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</si>
  <si>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</si>
  <si>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</si>
  <si>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</si>
  <si>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</si>
  <si>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</si>
  <si>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</si>
  <si>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</si>
  <si>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</si>
  <si>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</si>
  <si>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</si>
  <si>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</si>
  <si>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</si>
  <si>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</si>
  <si>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</si>
  <si>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</si>
  <si>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</si>
  <si>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</si>
  <si>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</si>
  <si>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</si>
  <si>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</si>
  <si>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</si>
  <si>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</si>
  <si>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</si>
  <si>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</si>
  <si>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</si>
  <si>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</si>
  <si>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</si>
  <si>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</si>
  <si>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</si>
  <si>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</si>
  <si>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</si>
  <si>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</si>
  <si>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</si>
  <si>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</si>
  <si>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</si>
  <si>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</si>
  <si>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</si>
  <si>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</si>
  <si>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</si>
  <si>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</si>
  <si>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</si>
  <si>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</si>
  <si>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</si>
  <si>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</si>
  <si>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</si>
  <si>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</si>
  <si>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</si>
  <si>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</si>
  <si>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</si>
  <si>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</si>
  <si>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</si>
  <si>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</si>
  <si>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</si>
  <si>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</si>
  <si>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</si>
  <si>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</si>
  <si>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</si>
  <si>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</si>
  <si>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</si>
  <si>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</si>
  <si>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</si>
  <si>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</si>
  <si>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</si>
  <si>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</si>
  <si>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</si>
  <si>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</si>
  <si>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</si>
  <si>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</si>
  <si>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</si>
  <si>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</si>
  <si>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</si>
  <si>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</si>
  <si>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</si>
  <si>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</si>
  <si>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</si>
  <si>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</si>
  <si>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</si>
  <si>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</si>
  <si>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</si>
  <si>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</si>
  <si>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</si>
  <si>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</si>
  <si>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</si>
  <si>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</si>
  <si>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</si>
  <si>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</si>
  <si>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</si>
  <si>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</si>
  <si>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</si>
  <si>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</si>
  <si>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</si>
  <si>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</si>
  <si>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</si>
  <si>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</si>
  <si>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</si>
  <si>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</si>
  <si>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</si>
  <si>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</si>
  <si>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</si>
  <si>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</si>
  <si>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</si>
  <si>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</si>
  <si>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</si>
  <si>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</si>
  <si>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</si>
  <si>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</si>
  <si>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</si>
  <si>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</si>
  <si>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</si>
  <si>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</si>
  <si>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</si>
  <si>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</si>
  <si>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</si>
  <si>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</si>
  <si>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</si>
  <si>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</si>
  <si>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</si>
  <si>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</si>
  <si>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</si>
  <si>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</si>
  <si>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</si>
  <si>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</si>
  <si>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</si>
  <si>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</si>
  <si>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</si>
  <si>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</si>
  <si>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</si>
  <si>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</si>
  <si>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</si>
  <si>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</si>
  <si>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</si>
  <si>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</si>
  <si>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</si>
  <si>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</si>
  <si>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</si>
  <si>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</si>
  <si>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</si>
  <si>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</si>
  <si>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</si>
  <si>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</si>
  <si>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</si>
  <si>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</si>
  <si>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</si>
  <si>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</si>
  <si>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</si>
  <si>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</si>
  <si>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</si>
  <si>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</si>
  <si>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</si>
  <si>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</si>
  <si>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</si>
  <si>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</si>
  <si>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</si>
  <si>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</si>
  <si>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</si>
  <si>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</si>
  <si>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</si>
  <si>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</si>
  <si>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</si>
  <si>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</si>
  <si>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</si>
  <si>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</si>
  <si>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</si>
  <si>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Sub category2</t>
  </si>
  <si>
    <t>Date_Created</t>
  </si>
  <si>
    <t>Date_Ended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</si>
  <si>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</si>
  <si>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</si>
  <si>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</si>
  <si>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</si>
  <si>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</si>
  <si>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</si>
  <si>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</si>
  <si>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</si>
  <si>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</si>
  <si>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</si>
  <si>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</si>
  <si>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</si>
  <si>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</si>
  <si>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</si>
  <si>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</si>
  <si>
    <t>Goal</t>
  </si>
  <si>
    <t xml:space="preserve">  Number Successful</t>
  </si>
  <si>
    <t xml:space="preserve">  Number Failed</t>
  </si>
  <si>
    <t xml:space="preserve">  Number Canceled</t>
  </si>
  <si>
    <t xml:space="preserve">  Total Projects</t>
  </si>
  <si>
    <t xml:space="preserve">  Percentage Successful</t>
  </si>
  <si>
    <t xml:space="preserve">  Percentage Failed</t>
  </si>
  <si>
    <t xml:space="preserve">  Percentage Canceled</t>
  </si>
  <si>
    <t xml:space="preserve">  Less than 1000</t>
  </si>
  <si>
    <t>5000 to 9999</t>
  </si>
  <si>
    <t>Greater than or equal to 50000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</si>
  <si>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</si>
  <si>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</si>
  <si>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</si>
  <si>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</si>
  <si>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</si>
  <si>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</si>
  <si>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</si>
  <si>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</si>
  <si>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</si>
  <si>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</si>
  <si>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</si>
  <si>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Maximum</t>
  </si>
  <si>
    <t>Minimum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</si>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</sst>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6" formatCode="0;[Red]0"/>
    <numFmt numFmtId="168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  <font>
      <sz val="12"/>
      <color rgb="FF2B2B2B"/>
      <name val="Roboto"/>
    </font>
    <font>
      <b/>
      <sz val="12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42" applyNumberFormat="1" applyFont="1"/>
    <xf numFmtId="164" fontId="0" fillId="0" borderId="0" xfId="0" applyNumberFormat="1"/>
    <xf numFmtId="166" fontId="0" fillId="0" borderId="0" xfId="0" applyNumberFormat="1"/>
    <xf numFmtId="168" fontId="16" fillId="0" borderId="0" xfId="0" applyNumberFormat="1" applyFont="1" applyAlignment="1">
      <alignment horizontal="center"/>
    </xf>
    <xf numFmtId="168" fontId="18" fillId="0" borderId="0" xfId="0" applyNumberFormat="1" applyFont="1"/>
    <xf numFmtId="168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1" fillId="6" borderId="4" xfId="11" applyAlignment="1">
      <alignment horizontal="center"/>
    </xf>
    <xf numFmtId="0" fontId="11" fillId="6" borderId="4" xfId="11"/>
    <xf numFmtId="0" fontId="11" fillId="0" borderId="4" xfId="11" applyFill="1" applyAlignment="1">
      <alignment horizontal="center"/>
    </xf>
    <xf numFmtId="0" fontId="16" fillId="0" borderId="0" xfId="0" applyFont="1" applyFill="1" applyAlignment="1">
      <alignment horizontal="center"/>
    </xf>
    <xf numFmtId="9" fontId="0" fillId="0" borderId="0" xfId="42" applyFont="1"/>
    <xf numFmtId="0" fontId="19" fillId="0" borderId="0" xfId="0" applyFont="1"/>
    <xf numFmtId="0" fontId="0" fillId="0" borderId="10" xfId="0" applyBorder="1"/>
    <xf numFmtId="0" fontId="0" fillId="0" borderId="0" xfId="0" applyBorder="1"/>
    <xf numFmtId="0" fontId="16" fillId="33" borderId="10" xfId="0" applyFont="1" applyFill="1" applyBorder="1"/>
    <xf numFmtId="0" fontId="16" fillId="34" borderId="11" xfId="0" applyFont="1" applyFill="1" applyBorder="1"/>
    <xf numFmtId="0" fontId="16" fillId="34" borderId="10" xfId="0" applyFont="1" applyFill="1" applyBorder="1"/>
    <xf numFmtId="0" fontId="20" fillId="34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ill>
        <patternFill patternType="solid">
          <fgColor rgb="FFFF6699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D6A2C3"/>
        </patternFill>
      </fill>
    </dxf>
    <dxf>
      <fill>
        <patternFill>
          <bgColor rgb="FF99FF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CC"/>
      <color rgb="FFD6A2C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  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 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2-4E89-977F-83484473287F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  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 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2-4E89-977F-83484473287F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  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 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2-4E89-977F-83484473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591112"/>
        <c:axId val="75559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  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  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32-4E89-977F-8348447328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  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  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32-4E89-977F-834844732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  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  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32-4E89-977F-834844732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  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  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232-4E89-977F-83484473287F}"/>
                  </c:ext>
                </c:extLst>
              </c15:ser>
            </c15:filteredLineSeries>
          </c:ext>
        </c:extLst>
      </c:lineChart>
      <c:catAx>
        <c:axId val="7555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95376"/>
        <c:crosses val="autoZero"/>
        <c:auto val="1"/>
        <c:lblAlgn val="ctr"/>
        <c:lblOffset val="100"/>
        <c:noMultiLvlLbl val="0"/>
      </c:catAx>
      <c:valAx>
        <c:axId val="7555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9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[CrowdfundingBook-HW-Final.xlsx]PivotbyPcatagory-StackedPC!PivotTable1</c:name>
    <c:fmtId val="1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'PivotbyPcatagory-StackedPC'!$B$3:$B$4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'PivotbyPcatagory-StackedPC'!$A$5:$A$14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'PivotbyPcatagory-StackedPC'!$B$5:$B$14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AAE-9AE6-4AEF5B548C96}"/>
            </c:ext>
          </c:extLst>
        </c:ser>
        <c:ser>
          <c:idx val="1"/>
          <c:order val="1"/>
          <c:tx>
            <c:strRef>
              <c:f>'PivotbyPcatagory-StackedPC'!$C$3:$C$4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'PivotbyPcatagory-StackedPC'!$A$5:$A$14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'PivotbyPcatagory-StackedPC'!$C$5:$C$14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B-4AAE-9AE6-4AEF5B548C96}"/>
            </c:ext>
          </c:extLst>
        </c:ser>
        <c:ser>
          <c:idx val="2"/>
          <c:order val="2"/>
          <c:tx>
            <c:strRef>
              <c:f>'PivotbyPcatagory-StackedPC'!$D$3:$D$4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'PivotbyPcatagory-StackedPC'!$A$5:$A$14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'PivotbyPcatagory-StackedPC'!$D$5:$D$14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B-4AAE-9AE6-4AEF5B548C96}"/>
            </c:ext>
          </c:extLst>
        </c:ser>
        <c:ser>
          <c:idx val="3"/>
          <c:order val="3"/>
          <c:tx>
            <c:strRef>
              <c:f>'PivotbyPcatagory-StackedPC'!$E$3:$E$4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'PivotbyPcatagory-StackedPC'!$A$5:$A$14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'PivotbyPcatagory-StackedPC'!$E$5:$E$14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B-4AAE-9AE6-4AEF5B548C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184656"/>
        <c:axId val="630185312"/>
      </c:barChart>
      <c:catAx>
        <c:axId val="63018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312"/>
        <c:crosses val="autoZero"/>
        <c:auto val="0"/>
        <c:lblAlgn val="ctr"/>
        <c:lblOffset val="100"/>
        <c:noMultiLvlLbl val="0"/>
      </c:catAx>
      <c:valAx>
        <c:axId val="6301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465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[CrowdfundingBook-HW-Final.xlsx]PivotbyScatagory-StackedPC!PivotTable1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'PivotbyScatagory-StackedPC'!$B$3:$B$4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'PivotbyScatagory-StackedPC'!$A$5:$A$29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'PivotbyScatagory-StackedPC'!$B$5:$B$29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9-44A9-8A39-577486E08731}"/>
            </c:ext>
          </c:extLst>
        </c:ser>
        <c:ser>
          <c:idx val="1"/>
          <c:order val="1"/>
          <c:tx>
            <c:strRef>
              <c:f>'PivotbyScatagory-StackedPC'!$C$3:$C$4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'PivotbyScatagory-StackedPC'!$A$5:$A$29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'PivotbyScatagory-StackedPC'!$C$5:$C$29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9-44A9-8A39-577486E08731}"/>
            </c:ext>
          </c:extLst>
        </c:ser>
        <c:ser>
          <c:idx val="2"/>
          <c:order val="2"/>
          <c:tx>
            <c:strRef>
              <c:f>'PivotbyScatagory-StackedPC'!$D$3:$D$4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'PivotbyScatagory-StackedPC'!$A$5:$A$29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'PivotbyScatagory-StackedPC'!$D$5:$D$29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9-44A9-8A39-577486E08731}"/>
            </c:ext>
          </c:extLst>
        </c:ser>
        <c:ser>
          <c:idx val="3"/>
          <c:order val="3"/>
          <c:tx>
            <c:strRef>
              <c:f>'PivotbyScatagory-StackedPC'!$E$3:$E$4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'PivotbyScatagory-StackedPC'!$A$5:$A$29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'PivotbyScatagory-StackedPC'!$E$5:$E$29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19-44A9-8A39-577486E0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427968"/>
        <c:axId val="746430920"/>
      </c:barChart>
      <c:catAx>
        <c:axId val="7464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0920"/>
        <c:crosses val="autoZero"/>
        <c:auto val="1"/>
        <c:lblAlgn val="ctr"/>
        <c:lblOffset val="100"/>
        <c:noMultiLvlLbl val="0"/>
      </c:catAx>
      <c:valAx>
        <c:axId val="7464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[CrowdfundingBook-HW-Final.xlsx]PivotbyPcatagoryYear-LinePC!PivotTable3</c:name>
    <c:fmtId val="0"/>
  </c:pivotSource>
  <c:chart>
    <c:autoTitleDeleted val="0"/>
    <c:pivotFmts>
      <c:pivotFmt>
        <c:idx val="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'PivotbyPcatagoryYear-LinePC'!$B$4:$B$5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'PivotbyPcatagoryYear-LinePC'!$A$6:$A$18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'PivotbyPcatagoryYear-LinePC'!$B$6:$B$18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4-42E1-84F3-4373C4327293}"/>
            </c:ext>
          </c:extLst>
        </c:ser>
        <c:ser>
          <c:idx val="1"/>
          <c:order val="1"/>
          <c:tx>
            <c:strRef>
              <c:f>'PivotbyPcatagoryYear-LinePC'!$C$4:$C$5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'PivotbyPcatagoryYear-LinePC'!$A$6:$A$18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'PivotbyPcatagoryYear-LinePC'!$C$6:$C$18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2E1-84F3-4373C4327293}"/>
            </c:ext>
          </c:extLst>
        </c:ser>
        <c:ser>
          <c:idx val="2"/>
          <c:order val="2"/>
          <c:tx>
            <c:strRef>
              <c:f>'PivotbyPcatagoryYear-LinePC'!$D$4:$D$5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'PivotbyPcatagoryYear-LinePC'!$A$6:$A$18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'PivotbyPcatagoryYear-LinePC'!$D$6:$D$18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4-42E1-84F3-4373C432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60552"/>
        <c:axId val="598662192"/>
      </c:lineChart>
      <c:catAx>
        <c:axId val="59866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2192"/>
        <c:crosses val="autoZero"/>
        <c:auto val="1"/>
        <c:lblAlgn val="ctr"/>
        <c:lblOffset val="100"/>
        <c:noMultiLvlLbl val="0"/>
      </c:catAx>
      <c:valAx>
        <c:axId val="5986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17</xdr:row>
      <xdr:rowOff>76200</xdr:rowOff>
    </xdr:from>
    <xdr:to>
      <xdr:col>6</xdr:col>
      <xdr:colOff>634365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9D680-0040-B180-6A70-EC0C0A6D8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6</xdr:row>
      <xdr:rowOff>38100</xdr:rowOff>
    </xdr:from>
    <xdr:to>
      <xdr:col>19</xdr:col>
      <xdr:colOff>93344</xdr:colOff>
      <xdr:row>29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5897E-4511-E84F-1E13-4F13E60E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167640</xdr:rowOff>
    </xdr:from>
    <xdr:to>
      <xdr:col>15</xdr:col>
      <xdr:colOff>483870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09DA2-CE3E-AE47-F979-BDB90206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3</xdr:row>
      <xdr:rowOff>120015</xdr:rowOff>
    </xdr:from>
    <xdr:to>
      <xdr:col>17</xdr:col>
      <xdr:colOff>628650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1E701-30D3-D36C-E09A-5674D8A9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Brahmbhatt" refreshedDate="44900.595697106481" createdVersion="8" refreshedVersion="8" minRefreshableVersion="3" recordCount="1001" xr:uid="{C5162A8C-C91F-408C-BCB0-B8450F017885}">
  <cacheSource type="worksheet">
    <worksheetSource ref="A1:O1048576" sheet="Crowdfunding"/>
  </cacheSource>
  <cacheFields count="1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Brahmbhatt" refreshedDate="44900.636552314812" createdVersion="8" refreshedVersion="8" minRefreshableVersion="3" recordCount="1001" xr:uid="{4AE9DF91-E805-4BF3-846E-5A8F7EF40BD9}">
  <cacheSource type="worksheet">
    <worksheetSource ref="A1:T1048576" sheet="CrowdfundingHW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Average Donation" numFmtId="0">
      <sharedItems containsString="0" containsBlank="1" containsNumber="1" minValue="0" maxValue="102127.5" count="973">
        <n v="0"/>
        <n v="7359"/>
        <n v="71974"/>
        <n v="1250.5"/>
        <n v="2659"/>
        <n v="6684.5"/>
        <n v="554"/>
        <n v="7484"/>
        <n v="11327"/>
        <n v="1626"/>
        <n v="7029"/>
        <n v="1528.5"/>
        <n v="2842"/>
        <n v="5196.5"/>
        <n v="9514.5"/>
        <n v="19433"/>
        <n v="5570.5"/>
        <n v="68047"/>
        <n v="3112"/>
        <n v="15502.5"/>
        <n v="74666"/>
        <n v="19545.5"/>
        <n v="38290"/>
        <n v="7542"/>
        <n v="53465"/>
        <n v="6033.5"/>
        <n v="26647"/>
        <n v="807"/>
        <n v="69927.5"/>
        <n v="76285.5"/>
        <n v="7292"/>
        <n v="5538"/>
        <n v="44991.5"/>
        <n v="97542.5"/>
        <n v="7095"/>
        <n v="95296.5"/>
        <n v="558.5"/>
        <n v="5723"/>
        <n v="5109.5"/>
        <n v="2557.5"/>
        <n v="7538"/>
        <n v="6017.5"/>
        <n v="4106.5"/>
        <n v="86964.5"/>
        <n v="5319.5"/>
        <n v="2289"/>
        <n v="2169.5"/>
        <n v="3639"/>
        <n v="65646.5"/>
        <n v="6978"/>
        <n v="1.5"/>
        <n v="73355"/>
        <n v="1267"/>
        <n v="6282.5"/>
        <n v="2756"/>
        <n v="5938.5"/>
        <n v="5828.5"/>
        <n v="3222"/>
        <n v="3171.5"/>
        <n v="1989.5"/>
        <n v="68798.5"/>
        <n v="93501.5"/>
        <n v="7350.5"/>
        <n v="281"/>
        <n v="1386"/>
        <n v="7320.5"/>
        <n v="659.5"/>
        <n v="60978.5"/>
        <n v="7377"/>
        <n v="959"/>
        <n v="80432"/>
        <n v="3280"/>
        <n v="2038"/>
        <n v="4670.5"/>
        <n v="2430.5"/>
        <n v="7388"/>
        <n v="48838.5"/>
        <n v="2258"/>
        <n v="6933"/>
        <n v="20533"/>
        <n v="3569.5"/>
        <n v="19134"/>
        <n v="7576.5"/>
        <n v="20498"/>
        <n v="20969"/>
        <n v="3250.5"/>
        <n v="6304"/>
        <n v="62261"/>
        <n v="6314.5"/>
        <n v="4342"/>
        <n v="3119"/>
        <n v="37683.5"/>
        <n v="26136.5"/>
        <n v="33243.5"/>
        <n v="4493.5"/>
        <n v="522"/>
        <n v="76922"/>
        <n v="6080"/>
        <n v="17085.5"/>
        <n v="7557.5"/>
        <n v="1"/>
        <n v="4678.5"/>
        <n v="5379"/>
        <n v="1249"/>
        <n v="86270"/>
        <n v="4962"/>
        <n v="7076.5"/>
        <n v="3306.5"/>
        <n v="4506"/>
        <n v="1569.5"/>
        <n v="10801.5"/>
        <n v="37164.5"/>
        <n v="6498"/>
        <n v="6284"/>
        <n v="6971"/>
        <n v="74343"/>
        <n v="3204.5"/>
        <n v="4399"/>
        <n v="3209"/>
        <n v="5451"/>
        <n v="57027"/>
        <n v="50132"/>
        <n v="45721"/>
        <n v="16877"/>
        <n v="4828"/>
        <n v="4327.5"/>
        <n v="35195.5"/>
        <n v="26869.5"/>
        <n v="21564"/>
        <n v="2405.5"/>
        <n v="7729"/>
        <n v="84279.5"/>
        <n v="1961.5"/>
        <n v="7072"/>
        <n v="45114"/>
        <n v="2802.5"/>
        <n v="1389.5"/>
        <n v="2381"/>
        <n v="4665.5"/>
        <n v="9786"/>
        <n v="6230"/>
        <n v="33197"/>
        <n v="5809.5"/>
        <n v="3696"/>
        <n v="5877"/>
        <n v="29948"/>
        <n v="784.5"/>
        <n v="4768"/>
        <n v="5681"/>
        <n v="6913.5"/>
        <n v="44752"/>
        <n v="89474.5"/>
        <n v="90896.5"/>
        <n v="50854.5"/>
        <n v="45950"/>
        <n v="13646.5"/>
        <n v="1121"/>
        <n v="2340.5"/>
        <n v="96521.5"/>
        <n v="6574.5"/>
        <n v="2187.5"/>
        <n v="4645.5"/>
        <n v="4555"/>
        <n v="76075.5"/>
        <n v="56392.5"/>
        <n v="6841.5"/>
        <n v="5475"/>
        <n v="20531"/>
        <n v="50039"/>
        <n v="2797.5"/>
        <n v="263"/>
        <n v="344.5"/>
        <n v="79598"/>
        <n v="2708"/>
        <n v="24294.5"/>
        <n v="43421"/>
        <n v="82166"/>
        <n v="3568.5"/>
        <n v="81361"/>
        <n v="87421.5"/>
        <n v="2725.5"/>
        <n v="99534"/>
        <n v="1805.5"/>
        <n v="5445"/>
        <n v="368.5"/>
        <n v="14622"/>
        <n v="69913"/>
        <n v="1330"/>
        <n v="22722.5"/>
        <n v="1281"/>
        <n v="1637"/>
        <n v="4380"/>
        <n v="1538.5"/>
        <n v="4421"/>
        <n v="28840.5"/>
        <n v="2639"/>
        <n v="82553.5"/>
        <n v="3104.5"/>
        <n v="490.5"/>
        <n v="7231"/>
        <n v="3312.5"/>
        <n v="98955.5"/>
        <n v="1284.5"/>
        <n v="2847"/>
        <n v="1776.5"/>
        <n v="2150"/>
        <n v="100581.5"/>
        <n v="21010"/>
        <n v="3282"/>
        <n v="50362.5"/>
        <n v="6234"/>
        <n v="87919"/>
        <n v="7244.5"/>
        <n v="3083.5"/>
        <n v="95268"/>
        <n v="29422.5"/>
        <n v="6353"/>
        <n v="70018"/>
        <n v="342"/>
        <n v="61004.5"/>
        <n v="3380.5"/>
        <n v="41414"/>
        <n v="95239.5"/>
        <n v="91139"/>
        <n v="5555.5"/>
        <n v="51847"/>
        <n v="83910"/>
        <n v="84174.5"/>
        <n v="5092.5"/>
        <n v="2795"/>
        <n v="2957.5"/>
        <n v="3031"/>
        <n v="4165"/>
        <n v="1840.5"/>
        <n v="2190"/>
        <n v="7575.5"/>
        <n v="5117.5"/>
        <n v="1584"/>
        <n v="62454"/>
        <n v="86706.5"/>
        <n v="5489.5"/>
        <n v="5239"/>
        <n v="2020.5"/>
        <n v="7492.5"/>
        <n v="7435.5"/>
        <n v="93271"/>
        <n v="6660.5"/>
        <n v="87280"/>
        <n v="2"/>
        <n v="1970.5"/>
        <n v="3161"/>
        <n v="54748"/>
        <n v="4296.5"/>
        <n v="49216"/>
        <n v="487"/>
        <n v="4207"/>
        <n v="6805"/>
        <n v="5446.5"/>
        <n v="5098"/>
        <n v="13378.5"/>
        <n v="2717.5"/>
        <n v="5477.5"/>
        <n v="85443.5"/>
        <n v="3058.5"/>
        <n v="44542"/>
        <n v="73339"/>
        <n v="1378"/>
        <n v="4464.5"/>
        <n v="24575"/>
        <n v="1007"/>
        <n v="78621.5"/>
        <n v="5493"/>
        <n v="394"/>
        <n v="4767.5"/>
        <n v="2728.5"/>
        <n v="3774"/>
        <n v="4445"/>
        <n v="7101"/>
        <n v="7464.5"/>
        <n v="76307"/>
        <n v="4604.5"/>
        <n v="773"/>
        <n v="4142.5"/>
        <n v="3305.5"/>
        <n v="9870.5"/>
        <n v="6694.5"/>
        <n v="2806.5"/>
        <n v="6905.5"/>
        <n v="46315"/>
        <n v="4163"/>
        <n v="363.5"/>
        <n v="548.5"/>
        <n v="4110.5"/>
        <n v="35339.5"/>
        <n v="1695"/>
        <n v="3444.5"/>
        <n v="2554.5"/>
        <n v="1001.5"/>
        <n v="3"/>
        <n v="6198.5"/>
        <n v="12239.5"/>
        <n v="1420.5"/>
        <n v="5805.5"/>
        <n v="4049.5"/>
        <n v="260.5"/>
        <n v="22066"/>
        <n v="44181.5"/>
        <n v="1581"/>
        <n v="801"/>
        <n v="6466.5"/>
        <n v="93543.5"/>
        <n v="4460"/>
        <n v="2129.5"/>
        <n v="1625.5"/>
        <n v="3254.5"/>
        <n v="649.5"/>
        <n v="460"/>
        <n v="1657.5"/>
        <n v="4086"/>
        <n v="81445"/>
        <n v="100772.5"/>
        <n v="1087"/>
        <n v="5977.5"/>
        <n v="2985"/>
        <n v="1727"/>
        <n v="517.5"/>
        <n v="67133.5"/>
        <n v="10844"/>
        <n v="31857.5"/>
        <n v="7416.5"/>
        <n v="20933"/>
        <n v="6076.5"/>
        <n v="62325.5"/>
        <n v="100455.5"/>
        <n v="34837"/>
        <n v="58579.5"/>
        <n v="63366"/>
        <n v="55135.5"/>
        <n v="17678.5"/>
        <n v="49017"/>
        <n v="16096"/>
        <n v="2500"/>
        <n v="41894.5"/>
        <n v="11745"/>
        <n v="1391.5"/>
        <n v="6399"/>
        <n v="73153"/>
        <n v="48440.5"/>
        <n v="48322"/>
        <n v="505"/>
        <n v="69832"/>
        <n v="3814"/>
        <n v="1163.5"/>
        <n v="1735.5"/>
        <n v="2147"/>
        <n v="584.5"/>
        <n v="6067.5"/>
        <n v="69003.5"/>
        <n v="4817"/>
        <n v="6973"/>
        <n v="4234.5"/>
        <n v="7366.5"/>
        <n v="5923.5"/>
        <n v="5379.5"/>
        <n v="972.5"/>
        <n v="7300"/>
        <n v="7448.5"/>
        <n v="92465.5"/>
        <n v="65293"/>
        <n v="7246.5"/>
        <n v="83198.5"/>
        <n v="11257"/>
        <n v="752"/>
        <n v="6203"/>
        <n v="2612.5"/>
        <n v="12618.5"/>
        <n v="1478"/>
        <n v="2046"/>
        <n v="4952"/>
        <n v="2935"/>
        <n v="7194"/>
        <n v="100789"/>
        <n v="28998"/>
        <n v="52311"/>
        <n v="21609.5"/>
        <n v="6541.5"/>
        <n v="51252"/>
        <n v="2263.5"/>
        <n v="2272"/>
        <n v="34577"/>
        <n v="73423.5"/>
        <n v="1894.5"/>
        <n v="4729"/>
        <n v="39308"/>
        <n v="7268.5"/>
        <n v="6162.5"/>
        <n v="31534"/>
        <n v="7035.5"/>
        <n v="1493"/>
        <n v="85917.5"/>
        <n v="78279"/>
        <n v="13481"/>
        <n v="36114"/>
        <n v="6292"/>
        <n v="6141.5"/>
        <n v="31759"/>
        <n v="28323.5"/>
        <n v="4121.5"/>
        <n v="7090"/>
        <n v="59358.5"/>
        <n v="82451"/>
        <n v="6485"/>
        <n v="30223"/>
        <n v="479"/>
        <n v="47981"/>
        <n v="72836"/>
        <n v="3258.5"/>
        <n v="3066.5"/>
        <n v="5640"/>
        <n v="7942.5"/>
        <n v="1073.5"/>
        <n v="3929.5"/>
        <n v="5266"/>
        <n v="99772"/>
        <n v="23892"/>
        <n v="87664.5"/>
        <n v="2785.5"/>
        <n v="4955.5"/>
        <n v="3230"/>
        <n v="33273.5"/>
        <n v="456.5"/>
        <n v="89916.5"/>
        <n v="6963.5"/>
        <n v="5080.5"/>
        <n v="7537"/>
        <n v="51596.5"/>
        <n v="84542.5"/>
        <n v="888"/>
        <n v="5437"/>
        <n v="1661"/>
        <n v="5617"/>
        <n v="5454.5"/>
        <n v="2882.5"/>
        <n v="19096.5"/>
        <n v="22994.5"/>
        <n v="4394.5"/>
        <n v="2.5"/>
        <n v="94294"/>
        <n v="1538"/>
        <n v="51965"/>
        <n v="901"/>
        <n v="70815.5"/>
        <n v="77021.5"/>
        <n v="689"/>
        <n v="60413"/>
        <n v="2889.5"/>
        <n v="2084.5"/>
        <n v="70717"/>
        <n v="29134.5"/>
        <n v="73685"/>
        <n v="48728"/>
        <n v="4454.5"/>
        <n v="2013"/>
        <n v="4096"/>
        <n v="818"/>
        <n v="5243.5"/>
        <n v="5335"/>
        <n v="5041.5"/>
        <n v="30458.5"/>
        <n v="4506.5"/>
        <n v="7374"/>
        <n v="4321.5"/>
        <n v="29121"/>
        <n v="2363"/>
        <n v="82679.5"/>
        <n v="6241.5"/>
        <n v="4371.5"/>
        <n v="80734.5"/>
        <n v="349"/>
        <n v="24395"/>
        <n v="39296.5"/>
        <n v="14246"/>
        <n v="361.5"/>
        <n v="99685"/>
        <n v="5889"/>
        <n v="4712"/>
        <n v="2370"/>
        <n v="87940"/>
        <n v="23213"/>
        <n v="3289"/>
        <n v="6976"/>
        <n v="6729.5"/>
        <n v="860.5"/>
        <n v="1734.5"/>
        <n v="23448"/>
        <n v="40407.5"/>
        <n v="54769.5"/>
        <n v="3537.5"/>
        <n v="23221.5"/>
        <n v="3493"/>
        <n v="6422"/>
        <n v="84701"/>
        <n v="428"/>
        <n v="98738.5"/>
        <n v="60384"/>
        <n v="4710"/>
        <n v="17930"/>
        <n v="6458.5"/>
        <n v="1647.5"/>
        <n v="15825.5"/>
        <n v="2465"/>
        <n v="27085"/>
        <n v="3343"/>
        <n v="316"/>
        <n v="91287.5"/>
        <n v="1719"/>
        <n v="5715"/>
        <n v="8290"/>
        <n v="3196"/>
        <n v="41557.5"/>
        <n v="915.5"/>
        <n v="6545.5"/>
        <n v="97280"/>
        <n v="3653.5"/>
        <n v="291.5"/>
        <n v="49056"/>
        <n v="90989"/>
        <n v="93152"/>
        <n v="6814"/>
        <n v="6367.5"/>
        <n v="7418.5"/>
        <n v="49993.5"/>
        <n v="29165"/>
        <n v="3598.5"/>
        <n v="7172"/>
        <n v="21740.5"/>
        <n v="989.5"/>
        <n v="7022"/>
        <n v="3913"/>
        <n v="83399.5"/>
        <n v="3479"/>
        <n v="6376.5"/>
        <n v="91029.5"/>
        <n v="42302.5"/>
        <n v="54188.5"/>
        <n v="4479"/>
        <n v="38025"/>
        <n v="7481"/>
        <n v="7112"/>
        <n v="6294.5"/>
        <n v="6090.5"/>
        <n v="4046"/>
        <n v="53671.5"/>
        <n v="81004.5"/>
        <n v="5644.5"/>
        <n v="647.5"/>
        <n v="2596"/>
        <n v="71591.5"/>
        <n v="98881"/>
        <n v="2080.5"/>
        <n v="7554.5"/>
        <n v="69934"/>
        <n v="24147"/>
        <n v="49044.5"/>
        <n v="1665"/>
        <n v="2495"/>
        <n v="3898"/>
        <n v="5055.5"/>
        <n v="26489.5"/>
        <n v="3181"/>
        <n v="791.5"/>
        <n v="8206.5"/>
        <n v="3178"/>
        <n v="76347"/>
        <n v="1956"/>
        <n v="2286.5"/>
        <n v="30921.5"/>
        <n v="52434"/>
        <n v="6600.5"/>
        <n v="3392"/>
        <n v="3504"/>
        <n v="62942.5"/>
        <n v="2607.5"/>
        <n v="2955"/>
        <n v="3164"/>
        <n v="10248"/>
        <n v="96147"/>
        <n v="5662"/>
        <n v="74112"/>
        <n v="4029"/>
        <n v="75483.5"/>
        <n v="89138.5"/>
        <n v="2597"/>
        <n v="6606"/>
        <n v="46158"/>
        <n v="77147.5"/>
        <n v="3142.5"/>
        <n v="3282.5"/>
        <n v="91448.5"/>
        <n v="5695.5"/>
        <n v="6079.5"/>
        <n v="92881"/>
        <n v="575.5"/>
        <n v="4418.5"/>
        <n v="970"/>
        <n v="20964"/>
        <n v="7329"/>
        <n v="6183.5"/>
        <n v="1775.5"/>
        <n v="49117.5"/>
        <n v="28202.5"/>
        <n v="5826.5"/>
        <n v="80406.5"/>
        <n v="2990"/>
        <n v="76749.5"/>
        <n v="7340.5"/>
        <n v="2932.5"/>
        <n v="6697"/>
        <n v="5631"/>
        <n v="1490"/>
        <n v="28113"/>
        <n v="3030"/>
        <n v="93409.5"/>
        <n v="15590"/>
        <n v="2837"/>
        <n v="47241"/>
        <n v="80428"/>
        <n v="65097.5"/>
        <n v="3407.5"/>
        <n v="4706"/>
        <n v="2438.5"/>
        <n v="10013"/>
        <n v="5735.5"/>
        <n v="6755.5"/>
        <n v="16680.5"/>
        <n v="42456"/>
        <n v="91590"/>
        <n v="45181.5"/>
        <n v="940.5"/>
        <n v="31448.5"/>
        <n v="29802.5"/>
        <n v="88953.5"/>
        <n v="6546.5"/>
        <n v="7133.5"/>
        <n v="90476"/>
        <n v="6738"/>
        <n v="25191.5"/>
        <n v="419"/>
        <n v="15992"/>
        <n v="28880"/>
        <n v="3757.5"/>
        <n v="29312"/>
        <n v="4518.5"/>
        <n v="3905.5"/>
        <n v="13817"/>
        <n v="6245.5"/>
        <n v="1005"/>
        <n v="6287"/>
        <n v="2834.5"/>
        <n v="88320.5"/>
        <n v="38528"/>
        <n v="60100"/>
        <n v="57558.5"/>
        <n v="1251.5"/>
        <n v="29234"/>
        <n v="6130"/>
        <n v="59692"/>
        <n v="2271.5"/>
        <n v="9047"/>
        <n v="7437"/>
        <n v="72388.5"/>
        <n v="80347"/>
        <n v="4106"/>
        <n v="4195.5"/>
        <n v="3855"/>
        <n v="47713.5"/>
        <n v="7257.5"/>
        <n v="7124.5"/>
        <n v="6312"/>
        <n v="3708.5"/>
        <n v="4174"/>
        <n v="3678"/>
        <n v="2757.5"/>
        <n v="58572"/>
        <n v="3867.5"/>
        <n v="6259"/>
        <n v="48888.5"/>
        <n v="102127.5"/>
        <n v="95475"/>
        <n v="3150.5"/>
        <n v="45917"/>
        <n v="2396.5"/>
        <n v="99883"/>
        <n v="5399"/>
        <n v="85036.5"/>
        <n v="69965.5"/>
        <n v="5873.5"/>
        <n v="6078.5"/>
        <n v="7070"/>
        <n v="3241.5"/>
        <n v="637"/>
        <n v="7463.5"/>
        <n v="5638.5"/>
        <n v="91910.5"/>
        <n v="14763"/>
        <n v="5255"/>
        <n v="7211.5"/>
        <n v="4307"/>
        <n v="5340"/>
        <n v="1632.5"/>
        <n v="2744.5"/>
        <n v="39471"/>
        <n v="5691"/>
        <n v="49482.5"/>
        <n v="24375.5"/>
        <n v="7433"/>
        <n v="372.5"/>
        <n v="5259.5"/>
        <n v="59959"/>
        <n v="3719.5"/>
        <n v="54371.5"/>
        <n v="42123.5"/>
        <n v="6970"/>
        <n v="66697.5"/>
        <n v="2604"/>
        <n v="786"/>
        <n v="3145.5"/>
        <n v="804"/>
        <n v="7140"/>
        <n v="6817.5"/>
        <n v="7190"/>
        <n v="1062.5"/>
        <n v="60984"/>
        <n v="5747"/>
        <n v="34375.5"/>
        <n v="6946.5"/>
        <n v="4316.5"/>
        <n v="2738"/>
        <n v="6101"/>
        <n v="60904"/>
        <n v="3892"/>
        <n v="2905"/>
        <n v="84261.5"/>
        <n v="57944.5"/>
        <n v="8401"/>
        <n v="7293"/>
        <n v="3152"/>
        <n v="3286.5"/>
        <n v="4079"/>
        <n v="4161.5"/>
        <n v="6950.5"/>
        <n v="27942.5"/>
        <n v="5619"/>
        <n v="56258"/>
        <n v="5929"/>
        <n v="1397.5"/>
        <n v="87362.5"/>
        <n v="51769"/>
        <n v="3426.5"/>
        <n v="489"/>
        <n v="37412"/>
        <n v="23331.5"/>
        <n v="5208.5"/>
        <n v="44062"/>
        <n v="2792.5"/>
        <n v="2235"/>
        <n v="5571"/>
        <n v="5294.5"/>
        <n v="52921.5"/>
        <n v="6533"/>
        <n v="5576.5"/>
        <n v="30926.5"/>
        <n v="1602.5"/>
        <n v="1698"/>
        <n v="28943.5"/>
        <n v="273"/>
        <n v="343.5"/>
        <n v="6613"/>
        <n v="4193"/>
        <n v="526.5"/>
        <n v="2176.5"/>
        <n v="4258.5"/>
        <n v="3264.5"/>
        <n v="37373.5"/>
        <n v="2386.5"/>
        <n v="6179"/>
        <n v="3380"/>
        <n v="3602.5"/>
        <n v="2499.5"/>
        <n v="4169"/>
        <n v="945.5"/>
        <n v="45322"/>
        <n v="6290.5"/>
        <n v="35999.5"/>
        <n v="68722.5"/>
        <n v="3864.5"/>
        <n v="5952"/>
        <n v="7141.5"/>
        <n v="95840.5"/>
        <n v="3866.5"/>
        <n v="2278"/>
        <n v="6144"/>
        <n v="7241.5"/>
        <n v="95541"/>
        <n v="7446"/>
        <n v="54398"/>
        <n v="7053.5"/>
        <n v="6495.5"/>
        <n v="3108"/>
        <n v="2484.5"/>
        <n v="2541.5"/>
        <n v="723"/>
        <n v="55025"/>
        <n v="68726.5"/>
        <n v="5444"/>
        <n v="5673.5"/>
        <n v="39556.5"/>
        <n v="3090"/>
        <n v="76378.5"/>
        <n v="4575.5"/>
        <n v="7400.5"/>
        <n v="60058"/>
        <n v="6573"/>
        <n v="4289.5"/>
        <n v="1368"/>
        <n v="4420.5"/>
        <n v="69720.5"/>
        <n v="2566.5"/>
        <n v="5642"/>
        <n v="5501.5"/>
        <n v="4612"/>
        <n v="6314"/>
        <n v="1268"/>
        <n v="56484.5"/>
        <n v="98485.5"/>
        <n v="12204"/>
        <n v="4358"/>
        <n v="3819"/>
        <n v="1406.5"/>
        <n v="1328.5"/>
        <n v="2549"/>
        <n v="4740"/>
        <n v="3322.5"/>
        <n v="2816"/>
        <n v="7363.5"/>
        <n v="76893.5"/>
        <n v="39971.5"/>
        <n v="4048.5"/>
        <n v="6532.5"/>
        <n v="19451"/>
        <n v="3520.5"/>
        <n v="98616"/>
        <n v="4036.5"/>
        <n v="40577.5"/>
        <n v="71913"/>
        <n v="2766"/>
        <n v="1084"/>
        <n v="63928.5"/>
        <n v="512"/>
        <n v="2745.5"/>
        <n v="97757.5"/>
        <n v="16058.5"/>
        <n v="1520"/>
        <n v="4141"/>
        <n v="55630"/>
        <n v="1090.5"/>
        <n v="64785"/>
        <n v="1160"/>
        <n v="6232"/>
        <n v="4815"/>
        <n v="78659.5"/>
        <n v="3961.5"/>
        <n v="7008.5"/>
        <n v="5484.5"/>
        <n v="1632"/>
        <n v="5607.5"/>
        <n v="77399"/>
        <n v="1232"/>
        <n v="47606"/>
        <n v="6371.5"/>
        <n v="4452.5"/>
        <n v="1822"/>
        <n v="405.5"/>
        <n v="6595.5"/>
        <n v="4577.5"/>
        <n v="942"/>
        <n v="62942"/>
        <n v="4350.5"/>
        <n v="15255.5"/>
        <n v="6000.5"/>
        <n v="18029.5"/>
        <n v="1908.5"/>
        <n v="98901"/>
        <n v="697.5"/>
        <n v="1062"/>
        <n v="4588.5"/>
        <n v="10570"/>
        <n v="4965.5"/>
        <n v="624"/>
        <n v="46350.5"/>
        <n v="2042"/>
        <n v="97290.5"/>
        <n v="3393.5"/>
        <n v="796"/>
        <n v="1669"/>
        <n v="100081.5"/>
        <n v="6068"/>
        <n v="2007.5"/>
        <n v="2920.5"/>
        <n v="2513.5"/>
        <n v="88458.5"/>
        <n v="5692.5"/>
        <n v="5072"/>
        <n v="855.5"/>
        <n v="42933.5"/>
        <n v="5094.5"/>
        <n v="1953"/>
        <n v="3113.5"/>
        <n v="2846.5"/>
        <n v="3136"/>
        <n v="6041.5"/>
        <n v="4202.5"/>
        <n v="28748"/>
        <n v="7709.5"/>
        <n v="3039"/>
        <n v="4861.5"/>
        <n v="80307.5"/>
        <n v="52126.5"/>
        <n v="1000.5"/>
        <n v="78966"/>
        <n v="3921.5"/>
        <n v="18264"/>
        <n v="4096.5"/>
        <n v="2366.5"/>
        <n v="3477.5"/>
        <n v="5461.5"/>
        <n v="2555.5"/>
        <n v="6659.5"/>
        <n v="4354"/>
        <n v="6856.5"/>
        <n v="61355.5"/>
        <n v="4115.5"/>
        <n v="29126.5"/>
        <n v="719"/>
        <n v="49602.5"/>
        <n v="13214"/>
        <n v="1511.5"/>
        <n v="4250.5"/>
        <n v="6513"/>
        <n v="2622"/>
        <n v="4366.5"/>
        <n v="43629.5"/>
        <n v="39686"/>
        <n v="6132"/>
        <n v="3095"/>
        <n v="95365"/>
        <n v="5145.5"/>
        <n v="59464"/>
        <n v="1618"/>
        <n v="6960.5"/>
        <n v="2481.5"/>
        <n v="6108"/>
        <n v="3451.5"/>
        <n v="5666"/>
        <n v="6677.5"/>
        <n v="3841.5"/>
        <n v="37457.5"/>
        <n v="77629.5"/>
        <n v="2463"/>
        <n v="2371"/>
        <n v="19098.5"/>
        <n v="31970.5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_Created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"/>
    <x v="3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"/>
    <x v="4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"/>
    <x v="3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"/>
    <x v="3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"/>
    <x v="5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"/>
    <x v="6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"/>
    <x v="7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"/>
    <x v="8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"/>
    <x v="9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"/>
    <x v="1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"/>
    <x v="6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"/>
    <x v="3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"/>
    <x v="3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"/>
    <x v="4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"/>
    <x v="8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"/>
    <x v="3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"/>
    <x v="1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"/>
    <x v="3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"/>
    <x v="12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"/>
    <x v="1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"/>
    <x v="1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"/>
    <x v="4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"/>
    <x v="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"/>
    <x v="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"/>
    <x v="6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"/>
    <x v="3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"/>
    <x v="1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"/>
    <x v="1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"/>
    <x v="3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"/>
    <x v="8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"/>
    <x v="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"/>
    <x v="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"/>
    <x v="15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"/>
    <x v="1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"/>
    <x v="3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"/>
    <x v="1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"/>
    <x v="3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"/>
    <x v="3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"/>
    <x v="1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"/>
    <x v="16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"/>
    <x v="8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"/>
    <x v="6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"/>
    <x v="8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"/>
    <x v="17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"/>
    <x v="8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"/>
    <x v="11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"/>
    <x v="3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"/>
    <x v="3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"/>
    <x v="3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"/>
    <x v="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"/>
    <x v="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"/>
    <x v="2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"/>
    <x v="3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"/>
    <x v="3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"/>
    <x v="8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"/>
    <x v="3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"/>
    <x v="3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"/>
    <x v="3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"/>
    <x v="1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"/>
    <x v="1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"/>
    <x v="1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"/>
    <x v="1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"/>
    <x v="3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"/>
    <x v="1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"/>
    <x v="18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"/>
    <x v="3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"/>
    <x v="1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"/>
    <x v="1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"/>
    <x v="11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"/>
    <x v="5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"/>
    <x v="7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"/>
    <x v="3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"/>
    <x v="1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"/>
    <x v="18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"/>
    <x v="3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"/>
    <x v="3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"/>
    <x v="18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"/>
    <x v="11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"/>
    <x v="3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"/>
    <x v="2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"/>
    <x v="3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"/>
    <x v="11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"/>
    <x v="3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"/>
    <x v="3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"/>
    <x v="5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"/>
    <x v="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"/>
    <x v="5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"/>
    <x v="7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"/>
    <x v="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"/>
    <x v="19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"/>
    <x v="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"/>
    <x v="15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"/>
    <x v="2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"/>
    <x v="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"/>
    <x v="8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"/>
    <x v="13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"/>
    <x v="19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"/>
    <x v="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"/>
    <x v="4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"/>
    <x v="2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"/>
    <x v="1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"/>
    <x v="13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"/>
    <x v="3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"/>
    <x v="14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"/>
    <x v="3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"/>
    <x v="3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"/>
    <x v="6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"/>
    <x v="3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"/>
    <x v="2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"/>
    <x v="4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"/>
    <x v="3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"/>
    <x v="6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"/>
    <x v="9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"/>
    <x v="2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"/>
    <x v="8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"/>
    <x v="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"/>
    <x v="2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"/>
    <x v="2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"/>
    <x v="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"/>
    <x v="8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"/>
    <x v="3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"/>
    <x v="3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"/>
    <x v="7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"/>
    <x v="1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"/>
    <x v="7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"/>
    <x v="3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"/>
    <x v="3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"/>
    <x v="1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"/>
    <x v="14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"/>
    <x v="1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"/>
    <x v="8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"/>
    <x v="2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"/>
    <x v="1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"/>
    <x v="1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"/>
    <x v="3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"/>
    <x v="2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"/>
    <x v="14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"/>
    <x v="3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"/>
    <x v="7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"/>
    <x v="12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"/>
    <x v="7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"/>
    <x v="18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"/>
    <x v="4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"/>
    <x v="3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"/>
    <x v="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"/>
    <x v="3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"/>
    <x v="3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"/>
    <x v="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"/>
    <x v="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"/>
    <x v="8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"/>
    <x v="2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"/>
    <x v="1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"/>
    <x v="1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"/>
    <x v="3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"/>
    <x v="1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"/>
    <x v="3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"/>
    <x v="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"/>
    <x v="3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"/>
    <x v="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"/>
    <x v="16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"/>
    <x v="5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"/>
    <x v="8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"/>
    <x v="6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"/>
    <x v="5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"/>
    <x v="1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"/>
    <x v="3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"/>
    <x v="2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"/>
    <x v="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"/>
    <x v="3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"/>
    <x v="17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"/>
    <x v="3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"/>
    <x v="13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"/>
    <x v="4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"/>
    <x v="4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"/>
    <x v="22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"/>
    <x v="3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"/>
    <x v="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"/>
    <x v="3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"/>
    <x v="22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"/>
    <x v="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"/>
    <x v="1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"/>
    <x v="3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"/>
    <x v="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"/>
    <x v="1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"/>
    <x v="3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"/>
    <x v="22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"/>
    <x v="14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"/>
    <x v="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"/>
    <x v="1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"/>
    <x v="2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"/>
    <x v="11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"/>
    <x v="3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"/>
    <x v="3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"/>
    <x v="1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"/>
    <x v="1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"/>
    <x v="1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"/>
    <x v="1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"/>
    <x v="3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"/>
    <x v="8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"/>
    <x v="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"/>
    <x v="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"/>
    <x v="3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"/>
    <x v="3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"/>
    <x v="3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"/>
    <x v="13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"/>
    <x v="2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"/>
    <x v="18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"/>
    <x v="1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"/>
    <x v="3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"/>
    <x v="3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"/>
    <x v="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"/>
    <x v="9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"/>
    <x v="1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"/>
    <x v="1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"/>
    <x v="3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"/>
    <x v="3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"/>
    <x v="1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"/>
    <x v="1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"/>
    <x v="7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"/>
    <x v="14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"/>
    <x v="3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"/>
    <x v="3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"/>
    <x v="17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"/>
    <x v="3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"/>
    <x v="19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"/>
    <x v="11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"/>
    <x v="1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"/>
    <x v="3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"/>
    <x v="18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"/>
    <x v="11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"/>
    <x v="3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"/>
    <x v="2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"/>
    <x v="1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"/>
    <x v="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"/>
    <x v="19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"/>
    <x v="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"/>
    <x v="2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"/>
    <x v="3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"/>
    <x v="5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"/>
    <x v="1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"/>
    <x v="3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"/>
    <x v="4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"/>
    <x v="2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"/>
    <x v="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"/>
    <x v="3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"/>
    <x v="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"/>
    <x v="3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"/>
    <x v="3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"/>
    <x v="1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"/>
    <x v="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"/>
    <x v="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"/>
    <x v="4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"/>
    <x v="4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"/>
    <x v="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"/>
    <x v="3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"/>
    <x v="13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"/>
    <x v="3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"/>
    <x v="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"/>
    <x v="11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"/>
    <x v="3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"/>
    <x v="3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"/>
    <x v="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"/>
    <x v="4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"/>
    <x v="3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"/>
    <x v="3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"/>
    <x v="2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"/>
    <x v="13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"/>
    <x v="12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"/>
    <x v="3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"/>
    <x v="4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"/>
    <x v="3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"/>
    <x v="3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"/>
    <x v="1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"/>
    <x v="1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"/>
    <x v="11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"/>
    <x v="4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"/>
    <x v="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"/>
    <x v="8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"/>
    <x v="3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"/>
    <x v="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"/>
    <x v="1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"/>
    <x v="1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"/>
    <x v="3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"/>
    <x v="3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"/>
    <x v="14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"/>
    <x v="7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"/>
    <x v="3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"/>
    <x v="3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"/>
    <x v="11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"/>
    <x v="6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"/>
    <x v="7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"/>
    <x v="2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"/>
    <x v="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"/>
    <x v="3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"/>
    <x v="17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"/>
    <x v="3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"/>
    <x v="4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"/>
    <x v="8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"/>
    <x v="3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"/>
    <x v="11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"/>
    <x v="1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"/>
    <x v="1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"/>
    <x v="3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"/>
    <x v="3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"/>
    <x v="1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"/>
    <x v="1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"/>
    <x v="7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"/>
    <x v="3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"/>
    <x v="3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"/>
    <x v="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"/>
    <x v="19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"/>
    <x v="3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"/>
    <x v="4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"/>
    <x v="3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"/>
    <x v="4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"/>
    <x v="7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"/>
    <x v="4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"/>
    <x v="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"/>
    <x v="3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"/>
    <x v="3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"/>
    <x v="1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"/>
    <x v="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"/>
    <x v="4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"/>
    <x v="9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"/>
    <x v="3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"/>
    <x v="8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"/>
    <x v="7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"/>
    <x v="3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"/>
    <x v="14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"/>
    <x v="9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"/>
    <x v="17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"/>
    <x v="4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"/>
    <x v="3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"/>
    <x v="6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"/>
    <x v="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"/>
    <x v="1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"/>
    <x v="7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"/>
    <x v="14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"/>
    <x v="1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"/>
    <x v="3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"/>
    <x v="3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"/>
    <x v="3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"/>
    <x v="4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"/>
    <x v="4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"/>
    <x v="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"/>
    <x v="2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"/>
    <x v="3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"/>
    <x v="1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"/>
    <x v="1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"/>
    <x v="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"/>
    <x v="3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"/>
    <x v="4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"/>
    <x v="3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"/>
    <x v="2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"/>
    <x v="3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"/>
    <x v="8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"/>
    <x v="3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"/>
    <x v="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"/>
    <x v="7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"/>
    <x v="14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"/>
    <x v="3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"/>
    <x v="14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"/>
    <x v="3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"/>
    <x v="3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"/>
    <x v="4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"/>
    <x v="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"/>
    <x v="3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"/>
    <x v="17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"/>
    <x v="1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"/>
    <x v="3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"/>
    <x v="22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"/>
    <x v="19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"/>
    <x v="8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"/>
    <x v="7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"/>
    <x v="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"/>
    <x v="8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"/>
    <x v="19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"/>
    <x v="11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"/>
    <x v="11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"/>
    <x v="1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"/>
    <x v="1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"/>
    <x v="22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"/>
    <x v="6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"/>
    <x v="7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"/>
    <x v="3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"/>
    <x v="3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"/>
    <x v="4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"/>
    <x v="3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"/>
    <x v="6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"/>
    <x v="2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"/>
    <x v="1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"/>
    <x v="3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"/>
    <x v="18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"/>
    <x v="8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"/>
    <x v="2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"/>
    <x v="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"/>
    <x v="8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"/>
    <x v="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"/>
    <x v="1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"/>
    <x v="19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"/>
    <x v="18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"/>
    <x v="13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"/>
    <x v="22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"/>
    <x v="8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"/>
    <x v="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"/>
    <x v="14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"/>
    <x v="3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"/>
    <x v="13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"/>
    <x v="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"/>
    <x v="18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"/>
    <x v="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"/>
    <x v="3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"/>
    <x v="8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"/>
    <x v="2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"/>
    <x v="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"/>
    <x v="12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"/>
    <x v="14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"/>
    <x v="8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"/>
    <x v="3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"/>
    <x v="1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"/>
    <x v="8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"/>
    <x v="4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"/>
    <x v="3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"/>
    <x v="4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"/>
    <x v="11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"/>
    <x v="6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"/>
    <x v="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"/>
    <x v="15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"/>
    <x v="3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"/>
    <x v="3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"/>
    <x v="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"/>
    <x v="6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"/>
    <x v="1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"/>
    <x v="19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"/>
    <x v="1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"/>
    <x v="3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"/>
    <x v="9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"/>
    <x v="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"/>
    <x v="1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"/>
    <x v="6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"/>
    <x v="12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"/>
    <x v="1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"/>
    <x v="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"/>
    <x v="8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"/>
    <x v="3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"/>
    <x v="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"/>
    <x v="13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"/>
    <x v="11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"/>
    <x v="3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"/>
    <x v="7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"/>
    <x v="6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"/>
    <x v="3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"/>
    <x v="13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"/>
    <x v="4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"/>
    <x v="2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"/>
    <x v="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"/>
    <x v="14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"/>
    <x v="2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"/>
    <x v="11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"/>
    <x v="1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"/>
    <x v="6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"/>
    <x v="3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"/>
    <x v="8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"/>
    <x v="7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"/>
    <x v="2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"/>
    <x v="3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"/>
    <x v="1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"/>
    <x v="1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"/>
    <x v="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"/>
    <x v="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"/>
    <x v="3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"/>
    <x v="1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"/>
    <x v="3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"/>
    <x v="1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"/>
    <x v="4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"/>
    <x v="3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"/>
    <x v="3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"/>
    <x v="5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"/>
    <x v="3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"/>
    <x v="1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"/>
    <x v="1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"/>
    <x v="1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"/>
    <x v="23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"/>
    <x v="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"/>
    <x v="3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"/>
    <x v="3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"/>
    <x v="17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"/>
    <x v="22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"/>
    <x v="17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"/>
    <x v="3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"/>
    <x v="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"/>
    <x v="11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"/>
    <x v="2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"/>
    <x v="18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"/>
    <x v="1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"/>
    <x v="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"/>
    <x v="3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"/>
    <x v="4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"/>
    <x v="15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"/>
    <x v="1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"/>
    <x v="3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"/>
    <x v="1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"/>
    <x v="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"/>
    <x v="3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"/>
    <x v="1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"/>
    <x v="4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"/>
    <x v="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"/>
    <x v="8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"/>
    <x v="3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"/>
    <x v="3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"/>
    <x v="9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"/>
    <x v="1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"/>
    <x v="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"/>
    <x v="17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"/>
    <x v="2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"/>
    <x v="3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"/>
    <x v="3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"/>
    <x v="5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"/>
    <x v="3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"/>
    <x v="3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"/>
    <x v="3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"/>
    <x v="7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"/>
    <x v="3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"/>
    <x v="9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"/>
    <x v="3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"/>
    <x v="14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"/>
    <x v="7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"/>
    <x v="3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"/>
    <x v="14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"/>
    <x v="3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"/>
    <x v="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"/>
    <x v="7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"/>
    <x v="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"/>
    <x v="3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"/>
    <x v="1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"/>
    <x v="19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"/>
    <x v="1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"/>
    <x v="1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"/>
    <x v="3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"/>
    <x v="3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"/>
    <x v="6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"/>
    <x v="3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"/>
    <x v="3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"/>
    <x v="8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"/>
    <x v="3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"/>
    <x v="3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"/>
    <x v="1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"/>
    <x v="11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"/>
    <x v="18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"/>
    <x v="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"/>
    <x v="3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"/>
    <x v="17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"/>
    <x v="12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"/>
    <x v="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"/>
    <x v="2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"/>
    <x v="1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"/>
    <x v="14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"/>
    <x v="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"/>
    <x v="22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"/>
    <x v="4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"/>
    <x v="3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"/>
    <x v="17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"/>
    <x v="3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"/>
    <x v="3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"/>
    <x v="17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"/>
    <x v="4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"/>
    <x v="3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"/>
    <x v="2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"/>
    <x v="3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"/>
    <x v="3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"/>
    <x v="3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"/>
    <x v="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"/>
    <x v="14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"/>
    <x v="2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"/>
    <x v="1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"/>
    <x v="13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"/>
    <x v="6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"/>
    <x v="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"/>
    <x v="2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"/>
    <x v="3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"/>
    <x v="3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"/>
    <x v="9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"/>
    <x v="3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"/>
    <x v="8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"/>
    <x v="3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"/>
    <x v="19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"/>
    <x v="4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"/>
    <x v="1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"/>
    <x v="3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"/>
    <x v="3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"/>
    <x v="1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"/>
    <x v="3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"/>
    <x v="5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"/>
    <x v="6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"/>
    <x v="8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"/>
    <x v="3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"/>
    <x v="1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"/>
    <x v="1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"/>
    <x v="9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"/>
    <x v="6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"/>
    <x v="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"/>
    <x v="3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"/>
    <x v="3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"/>
    <x v="3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"/>
    <x v="3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"/>
    <x v="15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"/>
    <x v="2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"/>
    <x v="3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"/>
    <x v="4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"/>
    <x v="8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"/>
    <x v="13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"/>
    <x v="3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"/>
    <x v="1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"/>
    <x v="4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"/>
    <x v="3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"/>
    <x v="3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"/>
    <x v="2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"/>
    <x v="3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"/>
    <x v="3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"/>
    <x v="6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"/>
    <x v="8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"/>
    <x v="2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"/>
    <x v="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"/>
    <x v="16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"/>
    <x v="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"/>
    <x v="1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"/>
    <x v="9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"/>
    <x v="3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"/>
    <x v="7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"/>
    <x v="3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"/>
    <x v="3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"/>
    <x v="5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"/>
    <x v="3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"/>
    <x v="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"/>
    <x v="8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"/>
    <x v="2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"/>
    <x v="1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"/>
    <x v="8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"/>
    <x v="5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"/>
    <x v="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"/>
    <x v="3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"/>
    <x v="14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"/>
    <x v="3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"/>
    <x v="3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"/>
    <x v="3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"/>
    <x v="6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"/>
    <x v="5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"/>
    <x v="1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"/>
    <x v="1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"/>
    <x v="1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"/>
    <x v="3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"/>
    <x v="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"/>
    <x v="7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"/>
    <x v="2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"/>
    <x v="18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"/>
    <x v="3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"/>
    <x v="1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"/>
    <x v="3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"/>
    <x v="7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"/>
    <x v="3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"/>
    <x v="2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"/>
    <x v="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"/>
    <x v="3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"/>
    <x v="6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"/>
    <x v="3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"/>
    <x v="1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"/>
    <x v="1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"/>
    <x v="2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"/>
    <x v="1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"/>
    <x v="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"/>
    <x v="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"/>
    <x v="1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"/>
    <x v="3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"/>
    <x v="3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"/>
    <x v="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"/>
    <x v="3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"/>
    <x v="9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"/>
    <x v="1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"/>
    <x v="6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"/>
    <x v="2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"/>
    <x v="2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"/>
    <x v="3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"/>
    <x v="3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"/>
    <x v="1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"/>
    <x v="14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"/>
    <x v="14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"/>
    <x v="1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"/>
    <x v="4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"/>
    <x v="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"/>
    <x v="3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"/>
    <x v="11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"/>
    <x v="1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"/>
    <x v="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"/>
    <x v="1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"/>
    <x v="3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"/>
    <x v="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"/>
    <x v="11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"/>
    <x v="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"/>
    <x v="4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"/>
    <x v="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"/>
    <x v="12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"/>
    <x v="3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"/>
    <x v="6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"/>
    <x v="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"/>
    <x v="3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"/>
    <x v="3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"/>
    <x v="1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"/>
    <x v="18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"/>
    <x v="1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"/>
    <x v="3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"/>
    <x v="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"/>
    <x v="7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"/>
    <x v="17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"/>
    <x v="4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"/>
    <x v="3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"/>
    <x v="2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"/>
    <x v="8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"/>
    <x v="14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"/>
    <x v="2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"/>
    <x v="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"/>
    <x v="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"/>
    <x v="7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"/>
    <x v="1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"/>
    <x v="5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"/>
    <x v="11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"/>
    <x v="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"/>
    <x v="1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"/>
    <x v="3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"/>
    <x v="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"/>
    <x v="12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"/>
    <x v="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"/>
    <x v="3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"/>
    <x v="8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"/>
    <x v="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"/>
    <x v="3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"/>
    <x v="19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"/>
    <x v="12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"/>
    <x v="14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"/>
    <x v="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"/>
    <x v="3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"/>
    <x v="3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"/>
    <x v="3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"/>
    <x v="22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"/>
    <x v="14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"/>
    <x v="1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"/>
    <x v="1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"/>
    <x v="14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"/>
    <x v="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"/>
    <x v="16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"/>
    <x v="9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"/>
    <x v="5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"/>
    <x v="3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"/>
    <x v="3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"/>
    <x v="12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"/>
    <x v="3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"/>
    <x v="3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"/>
    <x v="7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"/>
    <x v="3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"/>
    <x v="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"/>
    <x v="5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"/>
    <x v="7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"/>
    <x v="4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"/>
    <x v="18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"/>
    <x v="4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"/>
    <x v="19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"/>
    <x v="3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"/>
    <x v="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"/>
    <x v="4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"/>
    <x v="17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"/>
    <x v="2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"/>
    <x v="1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"/>
    <x v="9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"/>
    <x v="1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"/>
    <x v="4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"/>
    <x v="3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"/>
    <x v="3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"/>
    <x v="3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"/>
    <x v="2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"/>
    <x v="6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"/>
    <x v="6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"/>
    <x v="3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"/>
    <x v="19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"/>
    <x v="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"/>
    <x v="12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"/>
    <x v="15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"/>
    <x v="3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"/>
    <x v="2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"/>
    <x v="21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"/>
    <x v="3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"/>
    <x v="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"/>
    <x v="3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"/>
    <x v="3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"/>
    <x v="3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"/>
    <x v="3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"/>
    <x v="3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"/>
    <x v="3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"/>
    <x v="3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"/>
    <x v="4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"/>
    <x v="1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"/>
    <x v="2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"/>
    <x v="3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"/>
    <x v="3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"/>
    <x v="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"/>
    <x v="1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"/>
    <x v="1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"/>
    <x v="3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"/>
    <x v="4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"/>
    <x v="2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"/>
    <x v="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"/>
    <x v="4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"/>
    <x v="2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"/>
    <x v="2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"/>
    <x v="3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"/>
    <x v="22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"/>
    <x v="3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"/>
    <x v="1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"/>
    <x v="1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"/>
    <x v="2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"/>
    <x v="1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"/>
    <x v="14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"/>
    <x v="3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"/>
    <x v="1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"/>
    <x v="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"/>
    <x v="21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"/>
    <x v="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"/>
    <x v="3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"/>
    <x v="19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"/>
    <x v="2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"/>
    <x v="3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"/>
    <x v="7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"/>
    <x v="3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"/>
    <x v="3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"/>
    <x v="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"/>
    <x v="11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"/>
    <x v="3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"/>
    <x v="9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"/>
    <x v="2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"/>
    <x v="4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"/>
    <x v="4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"/>
    <x v="1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"/>
    <x v="1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"/>
    <x v="4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"/>
    <x v="15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"/>
    <x v="18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"/>
    <x v="6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"/>
    <x v="14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"/>
    <x v="18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"/>
    <x v="3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"/>
    <x v="3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"/>
    <x v="7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"/>
    <x v="0"/>
  </r>
  <r>
    <m/>
    <m/>
    <m/>
    <m/>
    <m/>
    <x v="4"/>
    <m/>
    <m/>
    <m/>
    <m/>
    <m/>
    <m/>
    <m/>
    <m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x v="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4"/>
    <x v="4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5"/>
    <x v="5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x v="6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7"/>
    <x v="7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x v="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x v="9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x v="10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x v="11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12"/>
    <x v="12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x v="13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4"/>
    <x v="14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x v="15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x v="16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x v="17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18"/>
    <x v="18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19"/>
    <x v="19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20"/>
    <x v="20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21"/>
    <x v="21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22"/>
    <x v="22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3"/>
    <x v="23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4"/>
    <x v="24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25"/>
    <x v="25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26"/>
    <x v="26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27"/>
    <x v="27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28"/>
    <x v="28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29"/>
    <x v="29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30"/>
    <x v="30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31"/>
    <x v="31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32"/>
    <x v="3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3"/>
    <x v="33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4"/>
    <x v="34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35"/>
    <x v="35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6"/>
    <x v="36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7"/>
    <x v="37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8"/>
    <x v="38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9"/>
    <x v="39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40"/>
    <x v="40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41"/>
    <x v="41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42"/>
    <x v="42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43"/>
    <x v="43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44"/>
    <x v="44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45"/>
    <x v="4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46"/>
    <x v="46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47"/>
    <x v="47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48"/>
    <x v="48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49"/>
    <x v="49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50"/>
    <x v="50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51"/>
    <x v="51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52"/>
    <x v="52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53"/>
    <x v="53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54"/>
    <x v="54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55"/>
    <x v="55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56"/>
    <x v="5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57"/>
    <x v="57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58"/>
    <x v="58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59"/>
    <x v="59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60"/>
    <x v="60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61"/>
    <x v="61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62"/>
    <x v="62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63"/>
    <x v="63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64"/>
    <x v="64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65"/>
    <x v="65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66"/>
    <x v="66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7"/>
    <x v="67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68"/>
    <x v="68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69"/>
    <x v="69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70"/>
    <x v="70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71"/>
    <x v="71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72"/>
    <x v="72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73"/>
    <x v="73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74"/>
    <x v="74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5"/>
    <x v="75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76"/>
    <x v="76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77"/>
    <x v="77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8"/>
    <x v="78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79"/>
    <x v="79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80"/>
    <x v="80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81"/>
    <x v="81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82"/>
    <x v="82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83"/>
    <x v="83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84"/>
    <x v="84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85"/>
    <x v="85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86"/>
    <x v="8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87"/>
    <x v="87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88"/>
    <x v="88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89"/>
    <x v="8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90"/>
    <x v="90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91"/>
    <x v="91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92"/>
    <x v="92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93"/>
    <x v="93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94"/>
    <x v="94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95"/>
    <x v="95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96"/>
    <x v="96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97"/>
    <x v="97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98"/>
    <x v="98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99"/>
    <x v="99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100"/>
    <x v="100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01"/>
    <x v="101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102"/>
    <x v="10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03"/>
    <x v="103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04"/>
    <x v="104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105"/>
    <x v="105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106"/>
    <x v="106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107"/>
    <x v="107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108"/>
    <x v="108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109"/>
    <x v="109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110"/>
    <x v="110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111"/>
    <x v="111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112"/>
    <x v="112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113"/>
    <x v="113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114"/>
    <x v="11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15"/>
    <x v="115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116"/>
    <x v="116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117"/>
    <x v="117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18"/>
    <x v="118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19"/>
    <x v="11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120"/>
    <x v="120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121"/>
    <x v="121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122"/>
    <x v="122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123"/>
    <x v="123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124"/>
    <x v="124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125"/>
    <x v="125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126"/>
    <x v="126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127"/>
    <x v="127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28"/>
    <x v="128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129"/>
    <x v="12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130"/>
    <x v="130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31"/>
    <x v="131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132"/>
    <x v="132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33"/>
    <x v="133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134"/>
    <x v="134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135"/>
    <x v="135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36"/>
    <x v="136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137"/>
    <x v="137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138"/>
    <x v="138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139"/>
    <x v="139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40"/>
    <x v="140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141"/>
    <x v="141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142"/>
    <x v="142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43"/>
    <x v="143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144"/>
    <x v="144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145"/>
    <x v="145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146"/>
    <x v="146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147"/>
    <x v="147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148"/>
    <x v="148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49"/>
    <x v="149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00"/>
    <x v="100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50"/>
    <x v="150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51"/>
    <x v="151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152"/>
    <x v="152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53"/>
    <x v="153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154"/>
    <x v="154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55"/>
    <x v="155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56"/>
    <x v="156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57"/>
    <x v="15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158"/>
    <x v="158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159"/>
    <x v="159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160"/>
    <x v="160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61"/>
    <x v="161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162"/>
    <x v="162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163"/>
    <x v="163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164"/>
    <x v="164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65"/>
    <x v="165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166"/>
    <x v="166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67"/>
    <x v="167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168"/>
    <x v="168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69"/>
    <x v="169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70"/>
    <x v="170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171"/>
    <x v="171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172"/>
    <x v="172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173"/>
    <x v="17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174"/>
    <x v="174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75"/>
    <x v="175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176"/>
    <x v="176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177"/>
    <x v="177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178"/>
    <x v="178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179"/>
    <x v="179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180"/>
    <x v="180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181"/>
    <x v="18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82"/>
    <x v="182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183"/>
    <x v="183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84"/>
    <x v="184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185"/>
    <x v="185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86"/>
    <x v="186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187"/>
    <x v="187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188"/>
    <x v="188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189"/>
    <x v="189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190"/>
    <x v="190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91"/>
    <x v="191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92"/>
    <x v="192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93"/>
    <x v="193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94"/>
    <x v="194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195"/>
    <x v="195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96"/>
    <x v="196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97"/>
    <x v="197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98"/>
    <x v="198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50"/>
    <x v="50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199"/>
    <x v="199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200"/>
    <x v="200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201"/>
    <x v="201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202"/>
    <x v="202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203"/>
    <x v="203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204"/>
    <x v="204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205"/>
    <x v="205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206"/>
    <x v="206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207"/>
    <x v="207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208"/>
    <x v="208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209"/>
    <x v="209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210"/>
    <x v="210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211"/>
    <x v="211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212"/>
    <x v="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213"/>
    <x v="213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214"/>
    <x v="214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215"/>
    <x v="215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216"/>
    <x v="216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7"/>
    <x v="217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218"/>
    <x v="21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219"/>
    <x v="219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220"/>
    <x v="220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221"/>
    <x v="221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222"/>
    <x v="222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223"/>
    <x v="223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224"/>
    <x v="224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225"/>
    <x v="22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226"/>
    <x v="226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227"/>
    <x v="227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228"/>
    <x v="228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229"/>
    <x v="22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230"/>
    <x v="230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231"/>
    <x v="231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232"/>
    <x v="232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233"/>
    <x v="233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234"/>
    <x v="234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235"/>
    <x v="235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236"/>
    <x v="236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37"/>
    <x v="23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238"/>
    <x v="238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239"/>
    <x v="23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240"/>
    <x v="240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241"/>
    <x v="241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242"/>
    <x v="242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243"/>
    <x v="243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44"/>
    <x v="24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245"/>
    <x v="245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246"/>
    <x v="246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247"/>
    <x v="247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248"/>
    <x v="248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249"/>
    <x v="249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250"/>
    <x v="250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251"/>
    <x v="25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252"/>
    <x v="252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253"/>
    <x v="253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254"/>
    <x v="254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255"/>
    <x v="255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256"/>
    <x v="256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257"/>
    <x v="257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258"/>
    <x v="258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259"/>
    <x v="259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260"/>
    <x v="260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261"/>
    <x v="261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262"/>
    <x v="262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263"/>
    <x v="263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264"/>
    <x v="264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265"/>
    <x v="26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266"/>
    <x v="266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267"/>
    <x v="26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268"/>
    <x v="268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269"/>
    <x v="26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270"/>
    <x v="270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271"/>
    <x v="271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272"/>
    <x v="272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273"/>
    <x v="273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274"/>
    <x v="274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275"/>
    <x v="275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76"/>
    <x v="276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277"/>
    <x v="277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78"/>
    <x v="278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279"/>
    <x v="279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280"/>
    <x v="280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281"/>
    <x v="281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82"/>
    <x v="282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283"/>
    <x v="283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284"/>
    <x v="284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285"/>
    <x v="285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286"/>
    <x v="286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287"/>
    <x v="287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288"/>
    <x v="288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89"/>
    <x v="28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290"/>
    <x v="290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291"/>
    <x v="291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292"/>
    <x v="292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293"/>
    <x v="293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294"/>
    <x v="294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295"/>
    <x v="295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296"/>
    <x v="296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297"/>
    <x v="297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298"/>
    <x v="298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99"/>
    <x v="299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00"/>
    <x v="300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301"/>
    <x v="301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302"/>
    <x v="302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03"/>
    <x v="303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04"/>
    <x v="304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305"/>
    <x v="305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06"/>
    <x v="30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307"/>
    <x v="307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308"/>
    <x v="308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09"/>
    <x v="309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10"/>
    <x v="310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311"/>
    <x v="311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312"/>
    <x v="31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13"/>
    <x v="313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314"/>
    <x v="314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15"/>
    <x v="315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316"/>
    <x v="316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317"/>
    <x v="317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318"/>
    <x v="318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19"/>
    <x v="319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20"/>
    <x v="320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321"/>
    <x v="321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22"/>
    <x v="322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23"/>
    <x v="323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24"/>
    <x v="324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25"/>
    <x v="325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326"/>
    <x v="326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327"/>
    <x v="327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328"/>
    <x v="328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329"/>
    <x v="329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330"/>
    <x v="330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31"/>
    <x v="33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332"/>
    <x v="332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333"/>
    <x v="333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334"/>
    <x v="334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35"/>
    <x v="335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36"/>
    <x v="336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37"/>
    <x v="337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338"/>
    <x v="338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339"/>
    <x v="33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40"/>
    <x v="340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41"/>
    <x v="341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342"/>
    <x v="342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343"/>
    <x v="343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344"/>
    <x v="344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345"/>
    <x v="3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346"/>
    <x v="346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47"/>
    <x v="347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298"/>
    <x v="298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348"/>
    <x v="348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49"/>
    <x v="349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50"/>
    <x v="350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351"/>
    <x v="351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352"/>
    <x v="35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53"/>
    <x v="353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354"/>
    <x v="354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355"/>
    <x v="355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356"/>
    <x v="356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57"/>
    <x v="357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58"/>
    <x v="358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359"/>
    <x v="359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360"/>
    <x v="360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361"/>
    <x v="361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62"/>
    <x v="362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63"/>
    <x v="363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64"/>
    <x v="36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365"/>
    <x v="36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366"/>
    <x v="366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67"/>
    <x v="367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68"/>
    <x v="3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369"/>
    <x v="369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70"/>
    <x v="370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71"/>
    <x v="371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372"/>
    <x v="372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373"/>
    <x v="373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74"/>
    <x v="374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375"/>
    <x v="375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76"/>
    <x v="376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77"/>
    <x v="377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78"/>
    <x v="378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379"/>
    <x v="379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380"/>
    <x v="380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381"/>
    <x v="381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382"/>
    <x v="382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83"/>
    <x v="38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384"/>
    <x v="384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385"/>
    <x v="385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86"/>
    <x v="386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387"/>
    <x v="387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388"/>
    <x v="38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389"/>
    <x v="389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390"/>
    <x v="390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391"/>
    <x v="391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92"/>
    <x v="3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393"/>
    <x v="393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394"/>
    <x v="394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395"/>
    <x v="39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396"/>
    <x v="396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0"/>
    <x v="50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97"/>
    <x v="397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398"/>
    <x v="398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99"/>
    <x v="39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400"/>
    <x v="400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401"/>
    <x v="401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02"/>
    <x v="402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403"/>
    <x v="403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04"/>
    <x v="404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405"/>
    <x v="405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406"/>
    <x v="406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407"/>
    <x v="407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408"/>
    <x v="408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09"/>
    <x v="409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410"/>
    <x v="410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411"/>
    <x v="411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12"/>
    <x v="41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413"/>
    <x v="413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14"/>
    <x v="414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415"/>
    <x v="415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416"/>
    <x v="41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417"/>
    <x v="417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418"/>
    <x v="41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419"/>
    <x v="419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420"/>
    <x v="420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421"/>
    <x v="421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422"/>
    <x v="42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423"/>
    <x v="423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24"/>
    <x v="424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425"/>
    <x v="425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426"/>
    <x v="426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427"/>
    <x v="427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428"/>
    <x v="428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29"/>
    <x v="429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430"/>
    <x v="430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431"/>
    <x v="431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432"/>
    <x v="432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33"/>
    <x v="433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434"/>
    <x v="434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35"/>
    <x v="43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36"/>
    <x v="436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437"/>
    <x v="437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438"/>
    <x v="438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439"/>
    <x v="439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440"/>
    <x v="440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441"/>
    <x v="441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442"/>
    <x v="442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43"/>
    <x v="443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444"/>
    <x v="444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445"/>
    <x v="44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46"/>
    <x v="446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447"/>
    <x v="447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48"/>
    <x v="448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49"/>
    <x v="449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50"/>
    <x v="450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451"/>
    <x v="451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452"/>
    <x v="452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453"/>
    <x v="453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454"/>
    <x v="45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55"/>
    <x v="455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456"/>
    <x v="456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57"/>
    <x v="457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458"/>
    <x v="45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59"/>
    <x v="459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460"/>
    <x v="460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461"/>
    <x v="461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462"/>
    <x v="462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463"/>
    <x v="463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464"/>
    <x v="464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65"/>
    <x v="465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466"/>
    <x v="466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467"/>
    <x v="467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468"/>
    <x v="468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469"/>
    <x v="469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70"/>
    <x v="470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471"/>
    <x v="4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472"/>
    <x v="472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73"/>
    <x v="473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474"/>
    <x v="474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475"/>
    <x v="475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476"/>
    <x v="476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477"/>
    <x v="477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478"/>
    <x v="478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479"/>
    <x v="479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480"/>
    <x v="480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481"/>
    <x v="481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482"/>
    <x v="482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483"/>
    <x v="48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484"/>
    <x v="484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485"/>
    <x v="485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486"/>
    <x v="486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487"/>
    <x v="487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88"/>
    <x v="488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489"/>
    <x v="489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490"/>
    <x v="490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491"/>
    <x v="491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92"/>
    <x v="492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493"/>
    <x v="493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494"/>
    <x v="49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95"/>
    <x v="495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0"/>
    <x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96"/>
    <x v="496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497"/>
    <x v="497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98"/>
    <x v="498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499"/>
    <x v="499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00"/>
    <x v="500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501"/>
    <x v="501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502"/>
    <x v="502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503"/>
    <x v="503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504"/>
    <x v="504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505"/>
    <x v="505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506"/>
    <x v="506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507"/>
    <x v="507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508"/>
    <x v="508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509"/>
    <x v="509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510"/>
    <x v="510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11"/>
    <x v="511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512"/>
    <x v="512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513"/>
    <x v="513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514"/>
    <x v="514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515"/>
    <x v="51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516"/>
    <x v="516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517"/>
    <x v="517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518"/>
    <x v="518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519"/>
    <x v="519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520"/>
    <x v="520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521"/>
    <x v="521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522"/>
    <x v="522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523"/>
    <x v="523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524"/>
    <x v="524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25"/>
    <x v="525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526"/>
    <x v="526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527"/>
    <x v="318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528"/>
    <x v="527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529"/>
    <x v="528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530"/>
    <x v="529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31"/>
    <x v="530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532"/>
    <x v="531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533"/>
    <x v="532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534"/>
    <x v="533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535"/>
    <x v="53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536"/>
    <x v="535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537"/>
    <x v="536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538"/>
    <x v="537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539"/>
    <x v="538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540"/>
    <x v="539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541"/>
    <x v="540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542"/>
    <x v="541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543"/>
    <x v="542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544"/>
    <x v="543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446"/>
    <x v="446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545"/>
    <x v="54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546"/>
    <x v="545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547"/>
    <x v="546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548"/>
    <x v="547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549"/>
    <x v="548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50"/>
    <x v="549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551"/>
    <x v="550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552"/>
    <x v="55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553"/>
    <x v="552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554"/>
    <x v="553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555"/>
    <x v="554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556"/>
    <x v="555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557"/>
    <x v="556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558"/>
    <x v="557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559"/>
    <x v="558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560"/>
    <x v="559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561"/>
    <x v="560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562"/>
    <x v="561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563"/>
    <x v="562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564"/>
    <x v="563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565"/>
    <x v="564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566"/>
    <x v="565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567"/>
    <x v="566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568"/>
    <x v="567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569"/>
    <x v="568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570"/>
    <x v="569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571"/>
    <x v="570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572"/>
    <x v="571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573"/>
    <x v="57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574"/>
    <x v="573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575"/>
    <x v="574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576"/>
    <x v="575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577"/>
    <x v="576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578"/>
    <x v="577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79"/>
    <x v="578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580"/>
    <x v="579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581"/>
    <x v="580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582"/>
    <x v="58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583"/>
    <x v="582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84"/>
    <x v="583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585"/>
    <x v="584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586"/>
    <x v="585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587"/>
    <x v="586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588"/>
    <x v="587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589"/>
    <x v="588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590"/>
    <x v="589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591"/>
    <x v="590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592"/>
    <x v="591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593"/>
    <x v="592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298"/>
    <x v="298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594"/>
    <x v="593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595"/>
    <x v="594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596"/>
    <x v="5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597"/>
    <x v="595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98"/>
    <x v="596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599"/>
    <x v="597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600"/>
    <x v="598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601"/>
    <x v="59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602"/>
    <x v="600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603"/>
    <x v="601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604"/>
    <x v="602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605"/>
    <x v="603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606"/>
    <x v="604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607"/>
    <x v="605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608"/>
    <x v="606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609"/>
    <x v="607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610"/>
    <x v="608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611"/>
    <x v="609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612"/>
    <x v="610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613"/>
    <x v="611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614"/>
    <x v="612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615"/>
    <x v="613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616"/>
    <x v="614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617"/>
    <x v="615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618"/>
    <x v="616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619"/>
    <x v="617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620"/>
    <x v="618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621"/>
    <x v="619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622"/>
    <x v="620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623"/>
    <x v="62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624"/>
    <x v="622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625"/>
    <x v="623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626"/>
    <x v="624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27"/>
    <x v="625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628"/>
    <x v="626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629"/>
    <x v="627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630"/>
    <x v="628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631"/>
    <x v="629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632"/>
    <x v="630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633"/>
    <x v="631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634"/>
    <x v="632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635"/>
    <x v="63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636"/>
    <x v="63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637"/>
    <x v="635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638"/>
    <x v="636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39"/>
    <x v="637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640"/>
    <x v="638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641"/>
    <x v="639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642"/>
    <x v="640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50"/>
    <x v="50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643"/>
    <x v="641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644"/>
    <x v="642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645"/>
    <x v="643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646"/>
    <x v="644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647"/>
    <x v="645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648"/>
    <x v="646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649"/>
    <x v="647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650"/>
    <x v="648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651"/>
    <x v="649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652"/>
    <x v="650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653"/>
    <x v="651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654"/>
    <x v="65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655"/>
    <x v="653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656"/>
    <x v="654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657"/>
    <x v="655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658"/>
    <x v="65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659"/>
    <x v="657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660"/>
    <x v="658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661"/>
    <x v="659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662"/>
    <x v="660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663"/>
    <x v="661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664"/>
    <x v="662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665"/>
    <x v="66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666"/>
    <x v="664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667"/>
    <x v="665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668"/>
    <x v="666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669"/>
    <x v="667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670"/>
    <x v="668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671"/>
    <x v="669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72"/>
    <x v="670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673"/>
    <x v="671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674"/>
    <x v="672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675"/>
    <x v="673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676"/>
    <x v="674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677"/>
    <x v="675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678"/>
    <x v="67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679"/>
    <x v="677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680"/>
    <x v="678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681"/>
    <x v="679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682"/>
    <x v="680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683"/>
    <x v="681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684"/>
    <x v="682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685"/>
    <x v="683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686"/>
    <x v="684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687"/>
    <x v="685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688"/>
    <x v="686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689"/>
    <x v="687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690"/>
    <x v="68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691"/>
    <x v="689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48"/>
    <x v="248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692"/>
    <x v="690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693"/>
    <x v="691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694"/>
    <x v="692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95"/>
    <x v="69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696"/>
    <x v="694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697"/>
    <x v="695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698"/>
    <x v="696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699"/>
    <x v="697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700"/>
    <x v="698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701"/>
    <x v="699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702"/>
    <x v="70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703"/>
    <x v="701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704"/>
    <x v="702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705"/>
    <x v="703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706"/>
    <x v="704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707"/>
    <x v="705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708"/>
    <x v="70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709"/>
    <x v="707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710"/>
    <x v="708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711"/>
    <x v="709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712"/>
    <x v="710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713"/>
    <x v="711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714"/>
    <x v="617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715"/>
    <x v="712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716"/>
    <x v="713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717"/>
    <x v="71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718"/>
    <x v="715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719"/>
    <x v="716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720"/>
    <x v="717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721"/>
    <x v="718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722"/>
    <x v="71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723"/>
    <x v="720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724"/>
    <x v="721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725"/>
    <x v="722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26"/>
    <x v="723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727"/>
    <x v="1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728"/>
    <x v="72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729"/>
    <x v="725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730"/>
    <x v="726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731"/>
    <x v="727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732"/>
    <x v="728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733"/>
    <x v="729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734"/>
    <x v="304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735"/>
    <x v="730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736"/>
    <x v="731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737"/>
    <x v="732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738"/>
    <x v="733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739"/>
    <x v="734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740"/>
    <x v="735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00"/>
    <x v="100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741"/>
    <x v="736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742"/>
    <x v="73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43"/>
    <x v="738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744"/>
    <x v="73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745"/>
    <x v="740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746"/>
    <x v="228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747"/>
    <x v="741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748"/>
    <x v="742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749"/>
    <x v="743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750"/>
    <x v="744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751"/>
    <x v="745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752"/>
    <x v="746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753"/>
    <x v="747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754"/>
    <x v="748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755"/>
    <x v="749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756"/>
    <x v="750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757"/>
    <x v="751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758"/>
    <x v="75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759"/>
    <x v="75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760"/>
    <x v="754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761"/>
    <x v="75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762"/>
    <x v="756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763"/>
    <x v="757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764"/>
    <x v="758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765"/>
    <x v="759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766"/>
    <x v="760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767"/>
    <x v="761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768"/>
    <x v="762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769"/>
    <x v="763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770"/>
    <x v="764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771"/>
    <x v="765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772"/>
    <x v="766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773"/>
    <x v="767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774"/>
    <x v="768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775"/>
    <x v="769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776"/>
    <x v="770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777"/>
    <x v="771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778"/>
    <x v="772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779"/>
    <x v="773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780"/>
    <x v="774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781"/>
    <x v="775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782"/>
    <x v="776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783"/>
    <x v="777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784"/>
    <x v="778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785"/>
    <x v="779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786"/>
    <x v="780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787"/>
    <x v="781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788"/>
    <x v="782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789"/>
    <x v="783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00"/>
    <x v="100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90"/>
    <x v="784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91"/>
    <x v="785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792"/>
    <x v="786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793"/>
    <x v="787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794"/>
    <x v="788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795"/>
    <x v="789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796"/>
    <x v="790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797"/>
    <x v="308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798"/>
    <x v="791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799"/>
    <x v="792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800"/>
    <x v="793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801"/>
    <x v="794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802"/>
    <x v="79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803"/>
    <x v="398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804"/>
    <x v="796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805"/>
    <x v="797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806"/>
    <x v="798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807"/>
    <x v="799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808"/>
    <x v="800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809"/>
    <x v="801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810"/>
    <x v="802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811"/>
    <x v="803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812"/>
    <x v="804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813"/>
    <x v="805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814"/>
    <x v="806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815"/>
    <x v="807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816"/>
    <x v="808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817"/>
    <x v="809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818"/>
    <x v="810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19"/>
    <x v="811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820"/>
    <x v="812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821"/>
    <x v="813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822"/>
    <x v="814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823"/>
    <x v="815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824"/>
    <x v="816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825"/>
    <x v="817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826"/>
    <x v="818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827"/>
    <x v="819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828"/>
    <x v="820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829"/>
    <x v="821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830"/>
    <x v="822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831"/>
    <x v="823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832"/>
    <x v="824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833"/>
    <x v="825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834"/>
    <x v="826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835"/>
    <x v="827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836"/>
    <x v="82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837"/>
    <x v="82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838"/>
    <x v="830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00"/>
    <x v="100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839"/>
    <x v="831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840"/>
    <x v="832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841"/>
    <x v="833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42"/>
    <x v="834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843"/>
    <x v="835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844"/>
    <x v="83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845"/>
    <x v="837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846"/>
    <x v="838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847"/>
    <x v="839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848"/>
    <x v="840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849"/>
    <x v="841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850"/>
    <x v="842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851"/>
    <x v="843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852"/>
    <x v="844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853"/>
    <x v="845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854"/>
    <x v="846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855"/>
    <x v="847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856"/>
    <x v="848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857"/>
    <x v="849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858"/>
    <x v="850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859"/>
    <x v="851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860"/>
    <x v="852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861"/>
    <x v="85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862"/>
    <x v="854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863"/>
    <x v="855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864"/>
    <x v="856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865"/>
    <x v="857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866"/>
    <x v="858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867"/>
    <x v="859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868"/>
    <x v="860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869"/>
    <x v="861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870"/>
    <x v="862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871"/>
    <x v="863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872"/>
    <x v="8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873"/>
    <x v="865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874"/>
    <x v="86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875"/>
    <x v="867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876"/>
    <x v="868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877"/>
    <x v="86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878"/>
    <x v="870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79"/>
    <x v="871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880"/>
    <x v="872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881"/>
    <x v="873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882"/>
    <x v="874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883"/>
    <x v="875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884"/>
    <x v="876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885"/>
    <x v="877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886"/>
    <x v="878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887"/>
    <x v="879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50"/>
    <x v="50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888"/>
    <x v="880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889"/>
    <x v="881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90"/>
    <x v="482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891"/>
    <x v="882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892"/>
    <x v="883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893"/>
    <x v="884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894"/>
    <x v="885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895"/>
    <x v="886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896"/>
    <x v="887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897"/>
    <x v="888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898"/>
    <x v="889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899"/>
    <x v="212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900"/>
    <x v="890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901"/>
    <x v="891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902"/>
    <x v="892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903"/>
    <x v="893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904"/>
    <x v="894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905"/>
    <x v="895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906"/>
    <x v="896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907"/>
    <x v="897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908"/>
    <x v="898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909"/>
    <x v="899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910"/>
    <x v="900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911"/>
    <x v="901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912"/>
    <x v="902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913"/>
    <x v="903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914"/>
    <x v="904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915"/>
    <x v="90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916"/>
    <x v="906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917"/>
    <x v="907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918"/>
    <x v="908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919"/>
    <x v="909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920"/>
    <x v="910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921"/>
    <x v="911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922"/>
    <x v="912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923"/>
    <x v="913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924"/>
    <x v="914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925"/>
    <x v="915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926"/>
    <x v="916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927"/>
    <x v="917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928"/>
    <x v="918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929"/>
    <x v="919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930"/>
    <x v="920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931"/>
    <x v="921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932"/>
    <x v="922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933"/>
    <x v="923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934"/>
    <x v="254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935"/>
    <x v="924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936"/>
    <x v="925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298"/>
    <x v="298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937"/>
    <x v="926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938"/>
    <x v="927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939"/>
    <x v="928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940"/>
    <x v="929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941"/>
    <x v="930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942"/>
    <x v="931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943"/>
    <x v="53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944"/>
    <x v="932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945"/>
    <x v="220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946"/>
    <x v="933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47"/>
    <x v="934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948"/>
    <x v="935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949"/>
    <x v="9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950"/>
    <x v="937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951"/>
    <x v="938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952"/>
    <x v="939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953"/>
    <x v="940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954"/>
    <x v="941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955"/>
    <x v="471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956"/>
    <x v="942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957"/>
    <x v="943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958"/>
    <x v="944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959"/>
    <x v="945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960"/>
    <x v="946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961"/>
    <x v="947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962"/>
    <x v="948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963"/>
    <x v="949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964"/>
    <x v="950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965"/>
    <x v="951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966"/>
    <x v="952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967"/>
    <x v="953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968"/>
    <x v="954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969"/>
    <x v="95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970"/>
    <x v="956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971"/>
    <x v="957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972"/>
    <x v="9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973"/>
    <x v="959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974"/>
    <x v="960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975"/>
    <x v="96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976"/>
    <x v="962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977"/>
    <x v="963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978"/>
    <x v="964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979"/>
    <x v="965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980"/>
    <x v="966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981"/>
    <x v="967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982"/>
    <x v="968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983"/>
    <x v="969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984"/>
    <x v="970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985"/>
    <x v="971"/>
    <x v="0"/>
    <x v="0"/>
    <x v="878"/>
    <d v="2016-07-06T05:00:00"/>
  </r>
  <r>
    <m/>
    <m/>
    <m/>
    <m/>
    <m/>
    <x v="4"/>
    <m/>
    <x v="7"/>
    <m/>
    <m/>
    <m/>
    <m/>
    <m/>
    <m/>
    <x v="986"/>
    <x v="972"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55571-5ED7-4706-BC0E-313C307D5A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8E593-5915-4FBD-8B94-8C0554F4C4F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F29" firstHeaderRow="1" firstDataRow="2" firstDataCol="1"/>
  <pivotFields count="15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 category2" fld="1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00B3F-5156-405D-B8FA-E83202D43E3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C1" zoomScale="95" zoomScaleNormal="95" workbookViewId="0">
      <selection activeCell="G28" sqref="G28"/>
    </sheetView>
  </sheetViews>
  <sheetFormatPr defaultColWidth="11.19921875" defaultRowHeight="15.6" x14ac:dyDescent="0.3"/>
  <cols>
    <col min="1" max="1" width="6.69921875" bestFit="1" customWidth="1"/>
    <col min="2" max="2" width="31.3984375" bestFit="1" customWidth="1"/>
    <col min="3" max="3" width="48.796875" style="3" bestFit="1" customWidth="1"/>
    <col min="4" max="4" width="8.59765625" bestFit="1" customWidth="1"/>
    <col min="5" max="5" width="11.8984375" bestFit="1" customWidth="1"/>
    <col min="6" max="6" width="18.3984375" style="5" bestFit="1" customWidth="1"/>
    <col min="7" max="7" width="12.5" style="19" bestFit="1" customWidth="1"/>
    <col min="8" max="8" width="17.296875" bestFit="1" customWidth="1"/>
    <col min="9" max="9" width="20.296875" bestFit="1" customWidth="1"/>
    <col min="10" max="10" width="11.59765625" bestFit="1" customWidth="1"/>
    <col min="11" max="11" width="12.3984375" bestFit="1" customWidth="1"/>
    <col min="12" max="12" width="15.3984375" bestFit="1" customWidth="1"/>
    <col min="13" max="13" width="12.3984375" bestFit="1" customWidth="1"/>
    <col min="14" max="14" width="16.69921875" style="13" bestFit="1" customWidth="1"/>
    <col min="15" max="15" width="15.296875" style="13" bestFit="1" customWidth="1"/>
    <col min="16" max="16" width="13.296875" bestFit="1" customWidth="1"/>
    <col min="17" max="17" width="12.59765625" bestFit="1" customWidth="1"/>
    <col min="18" max="18" width="29.19921875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8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2070</v>
      </c>
      <c r="O1" s="11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s="19" t="s">
        <v>14</v>
      </c>
      <c r="H2">
        <v>0</v>
      </c>
      <c r="I2" s="10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s="19" t="s">
        <v>20</v>
      </c>
      <c r="H3">
        <v>158</v>
      </c>
      <c r="I3" s="9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(((L3/60)/60)/24)+DATE(1970,1,1)</f>
        <v>41870.208333333336</v>
      </c>
      <c r="O3" s="13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s="19" t="s">
        <v>20</v>
      </c>
      <c r="H4">
        <v>1425</v>
      </c>
      <c r="I4" s="9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>(((L4/60)/60)/24)+DATE(1970,1,1)</f>
        <v>41595.25</v>
      </c>
      <c r="O4" s="13">
        <f>(((M4/60)/60)/24)+DATE(1970,1,1)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s="19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(((L5/60)/60)/24)+DATE(1970,1,1)</f>
        <v>43688.208333333328</v>
      </c>
      <c r="O5" s="13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s="19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>(((L6/60)/60)/24)+DATE(1970,1,1)</f>
        <v>43485.25</v>
      </c>
      <c r="O6" s="13">
        <f>(((M6/60)/60)/24)+DATE(1970,1,1)</f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s="19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(((L7/60)/60)/24)+DATE(1970,1,1)</f>
        <v>41149.208333333336</v>
      </c>
      <c r="O7" s="13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s="19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>(((L8/60)/60)/24)+DATE(1970,1,1)</f>
        <v>42991.208333333328</v>
      </c>
      <c r="O8" s="13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s="1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>(((L9/60)/60)/24)+DATE(1970,1,1)</f>
        <v>42229.208333333328</v>
      </c>
      <c r="O9" s="13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s="19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>(((L10/60)/60)/24)+DATE(1970,1,1)</f>
        <v>40399.208333333336</v>
      </c>
      <c r="O10" s="13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s="19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>(((L11/60)/60)/24)+DATE(1970,1,1)</f>
        <v>41536.208333333336</v>
      </c>
      <c r="O11" s="13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s="19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(((L12/60)/60)/24)+DATE(1970,1,1)</f>
        <v>40404.208333333336</v>
      </c>
      <c r="O12" s="13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s="19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>(((L13/60)/60)/24)+DATE(1970,1,1)</f>
        <v>40442.208333333336</v>
      </c>
      <c r="O13" s="13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s="19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>(((L14/60)/60)/24)+DATE(1970,1,1)</f>
        <v>43760.208333333328</v>
      </c>
      <c r="O14" s="13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s="19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>(((L15/60)/60)/24)+DATE(1970,1,1)</f>
        <v>42532.208333333328</v>
      </c>
      <c r="O15" s="13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s="19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>(((L16/60)/60)/24)+DATE(1970,1,1)</f>
        <v>40974.25</v>
      </c>
      <c r="O16" s="13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s="19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>(((L17/60)/60)/24)+DATE(1970,1,1)</f>
        <v>43809.25</v>
      </c>
      <c r="O17" s="13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s="19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(((L18/60)/60)/24)+DATE(1970,1,1)</f>
        <v>41661.25</v>
      </c>
      <c r="O18" s="13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s="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>(((L19/60)/60)/24)+DATE(1970,1,1)</f>
        <v>40555.25</v>
      </c>
      <c r="O19" s="13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s="19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>(((L20/60)/60)/24)+DATE(1970,1,1)</f>
        <v>43351.208333333328</v>
      </c>
      <c r="O20" s="13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s="19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>(((L21/60)/60)/24)+DATE(1970,1,1)</f>
        <v>43528.25</v>
      </c>
      <c r="O21" s="13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s="19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>(((L22/60)/60)/24)+DATE(1970,1,1)</f>
        <v>41848.208333333336</v>
      </c>
      <c r="O22" s="13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s="19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>(((L23/60)/60)/24)+DATE(1970,1,1)</f>
        <v>40770.208333333336</v>
      </c>
      <c r="O23" s="13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s="19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>(((L24/60)/60)/24)+DATE(1970,1,1)</f>
        <v>43193.208333333328</v>
      </c>
      <c r="O24" s="13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s="19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>(((L25/60)/60)/24)+DATE(1970,1,1)</f>
        <v>43510.25</v>
      </c>
      <c r="O25" s="13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s="19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>(((L26/60)/60)/24)+DATE(1970,1,1)</f>
        <v>41811.208333333336</v>
      </c>
      <c r="O26" s="13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s="19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>(((L27/60)/60)/24)+DATE(1970,1,1)</f>
        <v>40681.208333333336</v>
      </c>
      <c r="O27" s="13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s="19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>(((L28/60)/60)/24)+DATE(1970,1,1)</f>
        <v>43312.208333333328</v>
      </c>
      <c r="O28" s="13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s="1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(((L29/60)/60)/24)+DATE(1970,1,1)</f>
        <v>42280.208333333328</v>
      </c>
      <c r="O29" s="13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s="19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>(((L30/60)/60)/24)+DATE(1970,1,1)</f>
        <v>40218.25</v>
      </c>
      <c r="O30" s="13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s="19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>(((L31/60)/60)/24)+DATE(1970,1,1)</f>
        <v>43301.208333333328</v>
      </c>
      <c r="O31" s="13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s="19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>(((L32/60)/60)/24)+DATE(1970,1,1)</f>
        <v>43609.208333333328</v>
      </c>
      <c r="O32" s="13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s="19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>(((L33/60)/60)/24)+DATE(1970,1,1)</f>
        <v>42374.25</v>
      </c>
      <c r="O33" s="13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s="19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>(((L34/60)/60)/24)+DATE(1970,1,1)</f>
        <v>43110.25</v>
      </c>
      <c r="O34" s="13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s="19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>(((L35/60)/60)/24)+DATE(1970,1,1)</f>
        <v>41917.208333333336</v>
      </c>
      <c r="O35" s="13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s="19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(((L36/60)/60)/24)+DATE(1970,1,1)</f>
        <v>42817.208333333328</v>
      </c>
      <c r="O36" s="13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s="19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>(((L37/60)/60)/24)+DATE(1970,1,1)</f>
        <v>43484.25</v>
      </c>
      <c r="O37" s="13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s="19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(((L38/60)/60)/24)+DATE(1970,1,1)</f>
        <v>40600.25</v>
      </c>
      <c r="O38" s="13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s="1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(((L39/60)/60)/24)+DATE(1970,1,1)</f>
        <v>43744.208333333328</v>
      </c>
      <c r="O39" s="13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s="19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(((L40/60)/60)/24)+DATE(1970,1,1)</f>
        <v>40469.208333333336</v>
      </c>
      <c r="O40" s="13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s="19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(((L41/60)/60)/24)+DATE(1970,1,1)</f>
        <v>41330.25</v>
      </c>
      <c r="O41" s="13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s="19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(((L42/60)/60)/24)+DATE(1970,1,1)</f>
        <v>40334.208333333336</v>
      </c>
      <c r="O42" s="13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s="19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(((L43/60)/60)/24)+DATE(1970,1,1)</f>
        <v>41156.208333333336</v>
      </c>
      <c r="O43" s="13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s="19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(((L44/60)/60)/24)+DATE(1970,1,1)</f>
        <v>40728.208333333336</v>
      </c>
      <c r="O44" s="13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s="19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(((L45/60)/60)/24)+DATE(1970,1,1)</f>
        <v>41844.208333333336</v>
      </c>
      <c r="O45" s="13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s="19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(((L46/60)/60)/24)+DATE(1970,1,1)</f>
        <v>43541.208333333328</v>
      </c>
      <c r="O46" s="13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s="19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(((L47/60)/60)/24)+DATE(1970,1,1)</f>
        <v>42676.208333333328</v>
      </c>
      <c r="O47" s="13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s="19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(((L48/60)/60)/24)+DATE(1970,1,1)</f>
        <v>40367.208333333336</v>
      </c>
      <c r="O48" s="13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s="1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(((L49/60)/60)/24)+DATE(1970,1,1)</f>
        <v>41727.208333333336</v>
      </c>
      <c r="O49" s="13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s="19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(((L50/60)/60)/24)+DATE(1970,1,1)</f>
        <v>42180.208333333328</v>
      </c>
      <c r="O50" s="13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s="19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(((L51/60)/60)/24)+DATE(1970,1,1)</f>
        <v>43758.208333333328</v>
      </c>
      <c r="O51" s="13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s="19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(((L52/60)/60)/24)+DATE(1970,1,1)</f>
        <v>41487.208333333336</v>
      </c>
      <c r="O52" s="13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s="19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(((L53/60)/60)/24)+DATE(1970,1,1)</f>
        <v>40995.208333333336</v>
      </c>
      <c r="O53" s="13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s="19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(((L54/60)/60)/24)+DATE(1970,1,1)</f>
        <v>40436.208333333336</v>
      </c>
      <c r="O54" s="13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s="19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(((L55/60)/60)/24)+DATE(1970,1,1)</f>
        <v>41779.208333333336</v>
      </c>
      <c r="O55" s="13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s="19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(((L56/60)/60)/24)+DATE(1970,1,1)</f>
        <v>43170.25</v>
      </c>
      <c r="O56" s="13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s="19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(((L57/60)/60)/24)+DATE(1970,1,1)</f>
        <v>43311.208333333328</v>
      </c>
      <c r="O57" s="13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s="19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(((L58/60)/60)/24)+DATE(1970,1,1)</f>
        <v>42014.25</v>
      </c>
      <c r="O58" s="13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s="1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(((L59/60)/60)/24)+DATE(1970,1,1)</f>
        <v>42979.208333333328</v>
      </c>
      <c r="O59" s="13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s="19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(((L60/60)/60)/24)+DATE(1970,1,1)</f>
        <v>42268.208333333328</v>
      </c>
      <c r="O60" s="13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s="19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(((L61/60)/60)/24)+DATE(1970,1,1)</f>
        <v>42898.208333333328</v>
      </c>
      <c r="O61" s="13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s="19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(((L62/60)/60)/24)+DATE(1970,1,1)</f>
        <v>41107.208333333336</v>
      </c>
      <c r="O62" s="13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s="19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(((L63/60)/60)/24)+DATE(1970,1,1)</f>
        <v>40595.25</v>
      </c>
      <c r="O63" s="13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s="19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(((L64/60)/60)/24)+DATE(1970,1,1)</f>
        <v>42160.208333333328</v>
      </c>
      <c r="O64" s="13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s="19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(((L65/60)/60)/24)+DATE(1970,1,1)</f>
        <v>42853.208333333328</v>
      </c>
      <c r="O65" s="13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s="19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(((L66/60)/60)/24)+DATE(1970,1,1)</f>
        <v>43283.208333333328</v>
      </c>
      <c r="O66" s="13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2">E67/D67*100</f>
        <v>236.14754098360655</v>
      </c>
      <c r="G67" s="19" t="s">
        <v>20</v>
      </c>
      <c r="H67">
        <v>236</v>
      </c>
      <c r="I67" s="9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(((L67/60)/60)/24)+DATE(1970,1,1)</f>
        <v>40570.25</v>
      </c>
      <c r="O67" s="13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2"/>
        <v>45.068965517241381</v>
      </c>
      <c r="G68" s="19" t="s">
        <v>14</v>
      </c>
      <c r="H68">
        <v>12</v>
      </c>
      <c r="I68" s="9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(((L68/60)/60)/24)+DATE(1970,1,1)</f>
        <v>42102.208333333328</v>
      </c>
      <c r="O68" s="13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2"/>
        <v>162.38567493112947</v>
      </c>
      <c r="G69" s="19" t="s">
        <v>20</v>
      </c>
      <c r="H69">
        <v>4065</v>
      </c>
      <c r="I69" s="9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(((L69/60)/60)/24)+DATE(1970,1,1)</f>
        <v>40203.25</v>
      </c>
      <c r="O69" s="13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2"/>
        <v>254.52631578947367</v>
      </c>
      <c r="G70" s="19" t="s">
        <v>20</v>
      </c>
      <c r="H70">
        <v>246</v>
      </c>
      <c r="I70" s="9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(((L70/60)/60)/24)+DATE(1970,1,1)</f>
        <v>42943.208333333328</v>
      </c>
      <c r="O70" s="13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2"/>
        <v>24.063291139240505</v>
      </c>
      <c r="G71" s="19" t="s">
        <v>74</v>
      </c>
      <c r="H71">
        <v>17</v>
      </c>
      <c r="I71" s="9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(((L71/60)/60)/24)+DATE(1970,1,1)</f>
        <v>40531.25</v>
      </c>
      <c r="O71" s="13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2"/>
        <v>123.74140625000001</v>
      </c>
      <c r="G72" s="19" t="s">
        <v>20</v>
      </c>
      <c r="H72">
        <v>2475</v>
      </c>
      <c r="I72" s="9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(((L72/60)/60)/24)+DATE(1970,1,1)</f>
        <v>40484.208333333336</v>
      </c>
      <c r="O72" s="13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2"/>
        <v>108.06666666666666</v>
      </c>
      <c r="G73" s="19" t="s">
        <v>20</v>
      </c>
      <c r="H73">
        <v>76</v>
      </c>
      <c r="I73" s="9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(((L73/60)/60)/24)+DATE(1970,1,1)</f>
        <v>43799.25</v>
      </c>
      <c r="O73" s="13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2"/>
        <v>670.33333333333326</v>
      </c>
      <c r="G74" s="19" t="s">
        <v>20</v>
      </c>
      <c r="H74">
        <v>54</v>
      </c>
      <c r="I74" s="9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(((L74/60)/60)/24)+DATE(1970,1,1)</f>
        <v>42186.208333333328</v>
      </c>
      <c r="O74" s="13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2"/>
        <v>660.92857142857144</v>
      </c>
      <c r="G75" s="19" t="s">
        <v>20</v>
      </c>
      <c r="H75">
        <v>88</v>
      </c>
      <c r="I75" s="9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(((L75/60)/60)/24)+DATE(1970,1,1)</f>
        <v>42701.25</v>
      </c>
      <c r="O75" s="13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2"/>
        <v>122.46153846153847</v>
      </c>
      <c r="G76" s="19" t="s">
        <v>20</v>
      </c>
      <c r="H76">
        <v>85</v>
      </c>
      <c r="I76" s="9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(((L76/60)/60)/24)+DATE(1970,1,1)</f>
        <v>42456.208333333328</v>
      </c>
      <c r="O76" s="13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2"/>
        <v>150.57731958762886</v>
      </c>
      <c r="G77" s="19" t="s">
        <v>20</v>
      </c>
      <c r="H77">
        <v>170</v>
      </c>
      <c r="I77" s="9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(((L77/60)/60)/24)+DATE(1970,1,1)</f>
        <v>43296.208333333328</v>
      </c>
      <c r="O77" s="13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2"/>
        <v>78.106590724165997</v>
      </c>
      <c r="G78" s="19" t="s">
        <v>14</v>
      </c>
      <c r="H78">
        <v>1684</v>
      </c>
      <c r="I78" s="9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(((L78/60)/60)/24)+DATE(1970,1,1)</f>
        <v>42027.25</v>
      </c>
      <c r="O78" s="13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2"/>
        <v>46.94736842105263</v>
      </c>
      <c r="G79" s="19" t="s">
        <v>14</v>
      </c>
      <c r="H79">
        <v>56</v>
      </c>
      <c r="I79" s="9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(((L79/60)/60)/24)+DATE(1970,1,1)</f>
        <v>40448.208333333336</v>
      </c>
      <c r="O79" s="13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2"/>
        <v>300.8</v>
      </c>
      <c r="G80" s="19" t="s">
        <v>20</v>
      </c>
      <c r="H80">
        <v>330</v>
      </c>
      <c r="I80" s="9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(((L80/60)/60)/24)+DATE(1970,1,1)</f>
        <v>43206.208333333328</v>
      </c>
      <c r="O80" s="13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2"/>
        <v>69.598615916955026</v>
      </c>
      <c r="G81" s="19" t="s">
        <v>14</v>
      </c>
      <c r="H81">
        <v>838</v>
      </c>
      <c r="I81" s="9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(((L81/60)/60)/24)+DATE(1970,1,1)</f>
        <v>43267.208333333328</v>
      </c>
      <c r="O81" s="13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2"/>
        <v>637.4545454545455</v>
      </c>
      <c r="G82" s="19" t="s">
        <v>20</v>
      </c>
      <c r="H82">
        <v>127</v>
      </c>
      <c r="I82" s="9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(((L82/60)/60)/24)+DATE(1970,1,1)</f>
        <v>42976.208333333328</v>
      </c>
      <c r="O82" s="13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2"/>
        <v>225.33928571428569</v>
      </c>
      <c r="G83" s="19" t="s">
        <v>20</v>
      </c>
      <c r="H83">
        <v>411</v>
      </c>
      <c r="I83" s="9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(((L83/60)/60)/24)+DATE(1970,1,1)</f>
        <v>43062.25</v>
      </c>
      <c r="O83" s="13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2"/>
        <v>1497.3000000000002</v>
      </c>
      <c r="G84" s="19" t="s">
        <v>20</v>
      </c>
      <c r="H84">
        <v>180</v>
      </c>
      <c r="I84" s="9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(((L84/60)/60)/24)+DATE(1970,1,1)</f>
        <v>43482.25</v>
      </c>
      <c r="O84" s="13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2"/>
        <v>37.590225563909776</v>
      </c>
      <c r="G85" s="19" t="s">
        <v>14</v>
      </c>
      <c r="H85">
        <v>1000</v>
      </c>
      <c r="I85" s="9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3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2"/>
        <v>132.36942675159236</v>
      </c>
      <c r="G86" s="19" t="s">
        <v>20</v>
      </c>
      <c r="H86">
        <v>374</v>
      </c>
      <c r="I86" s="9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(((L86/60)/60)/24)+DATE(1970,1,1)</f>
        <v>41118.208333333336</v>
      </c>
      <c r="O86" s="13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2"/>
        <v>131.22448979591837</v>
      </c>
      <c r="G87" s="19" t="s">
        <v>20</v>
      </c>
      <c r="H87">
        <v>71</v>
      </c>
      <c r="I87" s="9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(((L87/60)/60)/24)+DATE(1970,1,1)</f>
        <v>40797.208333333336</v>
      </c>
      <c r="O87" s="13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2"/>
        <v>167.63513513513513</v>
      </c>
      <c r="G88" s="19" t="s">
        <v>20</v>
      </c>
      <c r="H88">
        <v>203</v>
      </c>
      <c r="I88" s="9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(((L88/60)/60)/24)+DATE(1970,1,1)</f>
        <v>42128.208333333328</v>
      </c>
      <c r="O88" s="13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2"/>
        <v>61.984886649874063</v>
      </c>
      <c r="G89" s="19" t="s">
        <v>14</v>
      </c>
      <c r="H89">
        <v>1482</v>
      </c>
      <c r="I89" s="9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(((L89/60)/60)/24)+DATE(1970,1,1)</f>
        <v>40610.25</v>
      </c>
      <c r="O89" s="13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2"/>
        <v>260.75</v>
      </c>
      <c r="G90" s="19" t="s">
        <v>20</v>
      </c>
      <c r="H90">
        <v>113</v>
      </c>
      <c r="I90" s="9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(((L90/60)/60)/24)+DATE(1970,1,1)</f>
        <v>42110.208333333328</v>
      </c>
      <c r="O90" s="13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2"/>
        <v>252.58823529411765</v>
      </c>
      <c r="G91" s="19" t="s">
        <v>20</v>
      </c>
      <c r="H91">
        <v>96</v>
      </c>
      <c r="I91" s="9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(((L91/60)/60)/24)+DATE(1970,1,1)</f>
        <v>40283.208333333336</v>
      </c>
      <c r="O91" s="13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2"/>
        <v>78.615384615384613</v>
      </c>
      <c r="G92" s="19" t="s">
        <v>14</v>
      </c>
      <c r="H92">
        <v>106</v>
      </c>
      <c r="I92" s="9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(((L92/60)/60)/24)+DATE(1970,1,1)</f>
        <v>42425.25</v>
      </c>
      <c r="O92" s="13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2"/>
        <v>48.404406999351913</v>
      </c>
      <c r="G93" s="19" t="s">
        <v>14</v>
      </c>
      <c r="H93">
        <v>679</v>
      </c>
      <c r="I93" s="9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(((L93/60)/60)/24)+DATE(1970,1,1)</f>
        <v>42588.208333333328</v>
      </c>
      <c r="O93" s="13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2"/>
        <v>258.875</v>
      </c>
      <c r="G94" s="19" t="s">
        <v>20</v>
      </c>
      <c r="H94">
        <v>498</v>
      </c>
      <c r="I94" s="9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(((L94/60)/60)/24)+DATE(1970,1,1)</f>
        <v>40352.208333333336</v>
      </c>
      <c r="O94" s="13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2"/>
        <v>60.548713235294116</v>
      </c>
      <c r="G95" s="19" t="s">
        <v>74</v>
      </c>
      <c r="H95">
        <v>610</v>
      </c>
      <c r="I95" s="9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(((L95/60)/60)/24)+DATE(1970,1,1)</f>
        <v>41202.208333333336</v>
      </c>
      <c r="O95" s="13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2"/>
        <v>303.68965517241378</v>
      </c>
      <c r="G96" s="19" t="s">
        <v>20</v>
      </c>
      <c r="H96">
        <v>180</v>
      </c>
      <c r="I96" s="9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(((L96/60)/60)/24)+DATE(1970,1,1)</f>
        <v>43562.208333333328</v>
      </c>
      <c r="O96" s="13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2"/>
        <v>112.99999999999999</v>
      </c>
      <c r="G97" s="19" t="s">
        <v>20</v>
      </c>
      <c r="H97">
        <v>27</v>
      </c>
      <c r="I97" s="9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(((L97/60)/60)/24)+DATE(1970,1,1)</f>
        <v>43752.208333333328</v>
      </c>
      <c r="O97" s="13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2"/>
        <v>217.37876614060258</v>
      </c>
      <c r="G98" s="19" t="s">
        <v>20</v>
      </c>
      <c r="H98">
        <v>2331</v>
      </c>
      <c r="I98" s="9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(((L98/60)/60)/24)+DATE(1970,1,1)</f>
        <v>40612.25</v>
      </c>
      <c r="O98" s="13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2"/>
        <v>926.69230769230762</v>
      </c>
      <c r="G99" s="19" t="s">
        <v>20</v>
      </c>
      <c r="H99">
        <v>113</v>
      </c>
      <c r="I99" s="9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(((L99/60)/60)/24)+DATE(1970,1,1)</f>
        <v>42180.208333333328</v>
      </c>
      <c r="O99" s="13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2"/>
        <v>33.692229038854805</v>
      </c>
      <c r="G100" s="19" t="s">
        <v>14</v>
      </c>
      <c r="H100">
        <v>1220</v>
      </c>
      <c r="I100" s="9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(((L100/60)/60)/24)+DATE(1970,1,1)</f>
        <v>42212.208333333328</v>
      </c>
      <c r="O100" s="13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2"/>
        <v>196.7236842105263</v>
      </c>
      <c r="G101" s="19" t="s">
        <v>20</v>
      </c>
      <c r="H101">
        <v>164</v>
      </c>
      <c r="I101" s="9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(((L101/60)/60)/24)+DATE(1970,1,1)</f>
        <v>41968.25</v>
      </c>
      <c r="O101" s="13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2"/>
        <v>1</v>
      </c>
      <c r="G102" s="19" t="s">
        <v>14</v>
      </c>
      <c r="H102">
        <v>1</v>
      </c>
      <c r="I102" s="9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(((L102/60)/60)/24)+DATE(1970,1,1)</f>
        <v>40835.208333333336</v>
      </c>
      <c r="O102" s="13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2"/>
        <v>1021.4444444444445</v>
      </c>
      <c r="G103" s="19" t="s">
        <v>20</v>
      </c>
      <c r="H103">
        <v>164</v>
      </c>
      <c r="I103" s="9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(((L103/60)/60)/24)+DATE(1970,1,1)</f>
        <v>42056.25</v>
      </c>
      <c r="O103" s="13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2"/>
        <v>281.67567567567568</v>
      </c>
      <c r="G104" s="19" t="s">
        <v>20</v>
      </c>
      <c r="H104">
        <v>336</v>
      </c>
      <c r="I104" s="9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(((L104/60)/60)/24)+DATE(1970,1,1)</f>
        <v>43234.208333333328</v>
      </c>
      <c r="O104" s="13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2"/>
        <v>24.610000000000003</v>
      </c>
      <c r="G105" s="19" t="s">
        <v>14</v>
      </c>
      <c r="H105">
        <v>37</v>
      </c>
      <c r="I105" s="9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(((L105/60)/60)/24)+DATE(1970,1,1)</f>
        <v>40475.208333333336</v>
      </c>
      <c r="O105" s="13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2"/>
        <v>143.14010067114094</v>
      </c>
      <c r="G106" s="19" t="s">
        <v>20</v>
      </c>
      <c r="H106">
        <v>1917</v>
      </c>
      <c r="I106" s="9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(((L106/60)/60)/24)+DATE(1970,1,1)</f>
        <v>42878.208333333328</v>
      </c>
      <c r="O106" s="13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2"/>
        <v>144.54411764705884</v>
      </c>
      <c r="G107" s="19" t="s">
        <v>20</v>
      </c>
      <c r="H107">
        <v>95</v>
      </c>
      <c r="I107" s="9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(((L107/60)/60)/24)+DATE(1970,1,1)</f>
        <v>41366.208333333336</v>
      </c>
      <c r="O107" s="13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2"/>
        <v>359.12820512820514</v>
      </c>
      <c r="G108" s="19" t="s">
        <v>20</v>
      </c>
      <c r="H108">
        <v>147</v>
      </c>
      <c r="I108" s="9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(((L108/60)/60)/24)+DATE(1970,1,1)</f>
        <v>43716.208333333328</v>
      </c>
      <c r="O108" s="13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2"/>
        <v>186.48571428571427</v>
      </c>
      <c r="G109" s="19" t="s">
        <v>20</v>
      </c>
      <c r="H109">
        <v>86</v>
      </c>
      <c r="I109" s="9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(((L109/60)/60)/24)+DATE(1970,1,1)</f>
        <v>43213.208333333328</v>
      </c>
      <c r="O109" s="13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2"/>
        <v>595.26666666666665</v>
      </c>
      <c r="G110" s="19" t="s">
        <v>20</v>
      </c>
      <c r="H110">
        <v>83</v>
      </c>
      <c r="I110" s="9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(((L110/60)/60)/24)+DATE(1970,1,1)</f>
        <v>41005.208333333336</v>
      </c>
      <c r="O110" s="13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2"/>
        <v>59.21153846153846</v>
      </c>
      <c r="G111" s="19" t="s">
        <v>14</v>
      </c>
      <c r="H111">
        <v>60</v>
      </c>
      <c r="I111" s="9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(((L111/60)/60)/24)+DATE(1970,1,1)</f>
        <v>41651.25</v>
      </c>
      <c r="O111" s="13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2"/>
        <v>14.962780898876405</v>
      </c>
      <c r="G112" s="19" t="s">
        <v>14</v>
      </c>
      <c r="H112">
        <v>296</v>
      </c>
      <c r="I112" s="9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(((L112/60)/60)/24)+DATE(1970,1,1)</f>
        <v>43354.208333333328</v>
      </c>
      <c r="O112" s="13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2"/>
        <v>119.95602605863192</v>
      </c>
      <c r="G113" s="19" t="s">
        <v>20</v>
      </c>
      <c r="H113">
        <v>676</v>
      </c>
      <c r="I113" s="9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(((L113/60)/60)/24)+DATE(1970,1,1)</f>
        <v>41174.208333333336</v>
      </c>
      <c r="O113" s="13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2"/>
        <v>268.82978723404256</v>
      </c>
      <c r="G114" s="19" t="s">
        <v>20</v>
      </c>
      <c r="H114">
        <v>361</v>
      </c>
      <c r="I114" s="9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(((L114/60)/60)/24)+DATE(1970,1,1)</f>
        <v>41875.208333333336</v>
      </c>
      <c r="O114" s="13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2"/>
        <v>376.87878787878788</v>
      </c>
      <c r="G115" s="19" t="s">
        <v>20</v>
      </c>
      <c r="H115">
        <v>131</v>
      </c>
      <c r="I115" s="9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(((L115/60)/60)/24)+DATE(1970,1,1)</f>
        <v>42990.208333333328</v>
      </c>
      <c r="O115" s="13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2"/>
        <v>727.15789473684208</v>
      </c>
      <c r="G116" s="19" t="s">
        <v>20</v>
      </c>
      <c r="H116">
        <v>126</v>
      </c>
      <c r="I116" s="9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(((L116/60)/60)/24)+DATE(1970,1,1)</f>
        <v>43564.208333333328</v>
      </c>
      <c r="O116" s="13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2"/>
        <v>87.211757648470297</v>
      </c>
      <c r="G117" s="19" t="s">
        <v>14</v>
      </c>
      <c r="H117">
        <v>3304</v>
      </c>
      <c r="I117" s="9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(((L117/60)/60)/24)+DATE(1970,1,1)</f>
        <v>43056.25</v>
      </c>
      <c r="O117" s="13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2"/>
        <v>88</v>
      </c>
      <c r="G118" s="19" t="s">
        <v>14</v>
      </c>
      <c r="H118">
        <v>73</v>
      </c>
      <c r="I118" s="9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(((L118/60)/60)/24)+DATE(1970,1,1)</f>
        <v>42265.208333333328</v>
      </c>
      <c r="O118" s="13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2"/>
        <v>173.9387755102041</v>
      </c>
      <c r="G119" s="19" t="s">
        <v>20</v>
      </c>
      <c r="H119">
        <v>275</v>
      </c>
      <c r="I119" s="9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(((L119/60)/60)/24)+DATE(1970,1,1)</f>
        <v>40808.208333333336</v>
      </c>
      <c r="O119" s="13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2"/>
        <v>117.61111111111111</v>
      </c>
      <c r="G120" s="19" t="s">
        <v>20</v>
      </c>
      <c r="H120">
        <v>67</v>
      </c>
      <c r="I120" s="9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(((L120/60)/60)/24)+DATE(1970,1,1)</f>
        <v>41665.25</v>
      </c>
      <c r="O120" s="13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2"/>
        <v>214.96</v>
      </c>
      <c r="G121" s="19" t="s">
        <v>20</v>
      </c>
      <c r="H121">
        <v>154</v>
      </c>
      <c r="I121" s="9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(((L121/60)/60)/24)+DATE(1970,1,1)</f>
        <v>41806.208333333336</v>
      </c>
      <c r="O121" s="13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2"/>
        <v>149.49667110519306</v>
      </c>
      <c r="G122" s="19" t="s">
        <v>20</v>
      </c>
      <c r="H122">
        <v>1782</v>
      </c>
      <c r="I122" s="9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(((L122/60)/60)/24)+DATE(1970,1,1)</f>
        <v>42111.208333333328</v>
      </c>
      <c r="O122" s="13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2"/>
        <v>219.33995584988963</v>
      </c>
      <c r="G123" s="19" t="s">
        <v>20</v>
      </c>
      <c r="H123">
        <v>903</v>
      </c>
      <c r="I123" s="9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(((L123/60)/60)/24)+DATE(1970,1,1)</f>
        <v>41917.208333333336</v>
      </c>
      <c r="O123" s="13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2"/>
        <v>64.367690058479525</v>
      </c>
      <c r="G124" s="19" t="s">
        <v>14</v>
      </c>
      <c r="H124">
        <v>3387</v>
      </c>
      <c r="I124" s="9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(((L124/60)/60)/24)+DATE(1970,1,1)</f>
        <v>41970.25</v>
      </c>
      <c r="O124" s="13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2"/>
        <v>18.622397298818232</v>
      </c>
      <c r="G125" s="19" t="s">
        <v>14</v>
      </c>
      <c r="H125">
        <v>662</v>
      </c>
      <c r="I125" s="9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(((L125/60)/60)/24)+DATE(1970,1,1)</f>
        <v>42332.25</v>
      </c>
      <c r="O125" s="13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2"/>
        <v>367.76923076923077</v>
      </c>
      <c r="G126" s="19" t="s">
        <v>20</v>
      </c>
      <c r="H126">
        <v>94</v>
      </c>
      <c r="I126" s="9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(((L126/60)/60)/24)+DATE(1970,1,1)</f>
        <v>43598.208333333328</v>
      </c>
      <c r="O126" s="13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2"/>
        <v>159.90566037735849</v>
      </c>
      <c r="G127" s="19" t="s">
        <v>20</v>
      </c>
      <c r="H127">
        <v>180</v>
      </c>
      <c r="I127" s="9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(((L127/60)/60)/24)+DATE(1970,1,1)</f>
        <v>43362.208333333328</v>
      </c>
      <c r="O127" s="13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2"/>
        <v>38.633185349611544</v>
      </c>
      <c r="G128" s="19" t="s">
        <v>14</v>
      </c>
      <c r="H128">
        <v>774</v>
      </c>
      <c r="I128" s="9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(((L128/60)/60)/24)+DATE(1970,1,1)</f>
        <v>42596.208333333328</v>
      </c>
      <c r="O128" s="13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2"/>
        <v>51.42151162790698</v>
      </c>
      <c r="G129" s="19" t="s">
        <v>14</v>
      </c>
      <c r="H129">
        <v>672</v>
      </c>
      <c r="I129" s="9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(((L129/60)/60)/24)+DATE(1970,1,1)</f>
        <v>40310.208333333336</v>
      </c>
      <c r="O129" s="13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2"/>
        <v>60.334277620396605</v>
      </c>
      <c r="G130" s="19" t="s">
        <v>74</v>
      </c>
      <c r="H130">
        <v>532</v>
      </c>
      <c r="I130" s="9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(((L130/60)/60)/24)+DATE(1970,1,1)</f>
        <v>40417.208333333336</v>
      </c>
      <c r="O130" s="13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4">E131/D131*100</f>
        <v>3.202693602693603</v>
      </c>
      <c r="G131" s="19" t="s">
        <v>74</v>
      </c>
      <c r="H131">
        <v>55</v>
      </c>
      <c r="I131" s="9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(((L131/60)/60)/24)+DATE(1970,1,1)</f>
        <v>42038.25</v>
      </c>
      <c r="O131" s="13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4"/>
        <v>155.46875</v>
      </c>
      <c r="G132" s="19" t="s">
        <v>20</v>
      </c>
      <c r="H132">
        <v>533</v>
      </c>
      <c r="I132" s="9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(((L132/60)/60)/24)+DATE(1970,1,1)</f>
        <v>40842.208333333336</v>
      </c>
      <c r="O132" s="13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4"/>
        <v>100.85974499089254</v>
      </c>
      <c r="G133" s="19" t="s">
        <v>20</v>
      </c>
      <c r="H133">
        <v>2443</v>
      </c>
      <c r="I133" s="9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(((L133/60)/60)/24)+DATE(1970,1,1)</f>
        <v>41607.25</v>
      </c>
      <c r="O133" s="13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4"/>
        <v>116.18181818181819</v>
      </c>
      <c r="G134" s="19" t="s">
        <v>20</v>
      </c>
      <c r="H134">
        <v>89</v>
      </c>
      <c r="I134" s="9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(((L134/60)/60)/24)+DATE(1970,1,1)</f>
        <v>43112.25</v>
      </c>
      <c r="O134" s="13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4"/>
        <v>310.77777777777777</v>
      </c>
      <c r="G135" s="19" t="s">
        <v>20</v>
      </c>
      <c r="H135">
        <v>159</v>
      </c>
      <c r="I135" s="9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(((L135/60)/60)/24)+DATE(1970,1,1)</f>
        <v>40767.208333333336</v>
      </c>
      <c r="O135" s="13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4"/>
        <v>89.73668341708543</v>
      </c>
      <c r="G136" s="19" t="s">
        <v>14</v>
      </c>
      <c r="H136">
        <v>940</v>
      </c>
      <c r="I136" s="9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(((L136/60)/60)/24)+DATE(1970,1,1)</f>
        <v>40713.208333333336</v>
      </c>
      <c r="O136" s="13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4"/>
        <v>71.27272727272728</v>
      </c>
      <c r="G137" s="19" t="s">
        <v>14</v>
      </c>
      <c r="H137">
        <v>117</v>
      </c>
      <c r="I137" s="9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(((L137/60)/60)/24)+DATE(1970,1,1)</f>
        <v>41340.25</v>
      </c>
      <c r="O137" s="13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4"/>
        <v>3.2862318840579712</v>
      </c>
      <c r="G138" s="19" t="s">
        <v>74</v>
      </c>
      <c r="H138">
        <v>58</v>
      </c>
      <c r="I138" s="9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(((L138/60)/60)/24)+DATE(1970,1,1)</f>
        <v>41797.208333333336</v>
      </c>
      <c r="O138" s="13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4"/>
        <v>261.77777777777777</v>
      </c>
      <c r="G139" s="19" t="s">
        <v>20</v>
      </c>
      <c r="H139">
        <v>50</v>
      </c>
      <c r="I139" s="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(((L139/60)/60)/24)+DATE(1970,1,1)</f>
        <v>40457.208333333336</v>
      </c>
      <c r="O139" s="13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4"/>
        <v>96</v>
      </c>
      <c r="G140" s="19" t="s">
        <v>14</v>
      </c>
      <c r="H140">
        <v>115</v>
      </c>
      <c r="I140" s="9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(((L140/60)/60)/24)+DATE(1970,1,1)</f>
        <v>41180.208333333336</v>
      </c>
      <c r="O140" s="13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4"/>
        <v>20.896851248642779</v>
      </c>
      <c r="G141" s="19" t="s">
        <v>14</v>
      </c>
      <c r="H141">
        <v>326</v>
      </c>
      <c r="I141" s="9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(((L141/60)/60)/24)+DATE(1970,1,1)</f>
        <v>42115.208333333328</v>
      </c>
      <c r="O141" s="13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4"/>
        <v>223.16363636363636</v>
      </c>
      <c r="G142" s="19" t="s">
        <v>20</v>
      </c>
      <c r="H142">
        <v>186</v>
      </c>
      <c r="I142" s="9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(((L142/60)/60)/24)+DATE(1970,1,1)</f>
        <v>43156.25</v>
      </c>
      <c r="O142" s="13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4"/>
        <v>101.59097978227061</v>
      </c>
      <c r="G143" s="19" t="s">
        <v>20</v>
      </c>
      <c r="H143">
        <v>1071</v>
      </c>
      <c r="I143" s="9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(((L143/60)/60)/24)+DATE(1970,1,1)</f>
        <v>42167.208333333328</v>
      </c>
      <c r="O143" s="13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4"/>
        <v>230.03999999999996</v>
      </c>
      <c r="G144" s="19" t="s">
        <v>20</v>
      </c>
      <c r="H144">
        <v>117</v>
      </c>
      <c r="I144" s="9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(((L144/60)/60)/24)+DATE(1970,1,1)</f>
        <v>41005.208333333336</v>
      </c>
      <c r="O144" s="13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4"/>
        <v>135.59259259259261</v>
      </c>
      <c r="G145" s="19" t="s">
        <v>20</v>
      </c>
      <c r="H145">
        <v>70</v>
      </c>
      <c r="I145" s="9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(((L145/60)/60)/24)+DATE(1970,1,1)</f>
        <v>40357.208333333336</v>
      </c>
      <c r="O145" s="13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4"/>
        <v>129.1</v>
      </c>
      <c r="G146" s="19" t="s">
        <v>20</v>
      </c>
      <c r="H146">
        <v>135</v>
      </c>
      <c r="I146" s="9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(((L146/60)/60)/24)+DATE(1970,1,1)</f>
        <v>43633.208333333328</v>
      </c>
      <c r="O146" s="13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4"/>
        <v>236.512</v>
      </c>
      <c r="G147" s="19" t="s">
        <v>20</v>
      </c>
      <c r="H147">
        <v>768</v>
      </c>
      <c r="I147" s="9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(((L147/60)/60)/24)+DATE(1970,1,1)</f>
        <v>41889.208333333336</v>
      </c>
      <c r="O147" s="13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4"/>
        <v>17.25</v>
      </c>
      <c r="G148" s="19" t="s">
        <v>74</v>
      </c>
      <c r="H148">
        <v>51</v>
      </c>
      <c r="I148" s="9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(((L148/60)/60)/24)+DATE(1970,1,1)</f>
        <v>40855.25</v>
      </c>
      <c r="O148" s="13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4"/>
        <v>112.49397590361446</v>
      </c>
      <c r="G149" s="19" t="s">
        <v>20</v>
      </c>
      <c r="H149">
        <v>199</v>
      </c>
      <c r="I149" s="9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(((L149/60)/60)/24)+DATE(1970,1,1)</f>
        <v>42534.208333333328</v>
      </c>
      <c r="O149" s="13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4"/>
        <v>121.02150537634408</v>
      </c>
      <c r="G150" s="19" t="s">
        <v>20</v>
      </c>
      <c r="H150">
        <v>107</v>
      </c>
      <c r="I150" s="9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(((L150/60)/60)/24)+DATE(1970,1,1)</f>
        <v>42941.208333333328</v>
      </c>
      <c r="O150" s="13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4"/>
        <v>219.87096774193549</v>
      </c>
      <c r="G151" s="19" t="s">
        <v>20</v>
      </c>
      <c r="H151">
        <v>195</v>
      </c>
      <c r="I151" s="9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(((L151/60)/60)/24)+DATE(1970,1,1)</f>
        <v>41275.25</v>
      </c>
      <c r="O151" s="13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4"/>
        <v>1</v>
      </c>
      <c r="G152" s="19" t="s">
        <v>14</v>
      </c>
      <c r="H152">
        <v>1</v>
      </c>
      <c r="I152" s="9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(((L152/60)/60)/24)+DATE(1970,1,1)</f>
        <v>43450.25</v>
      </c>
      <c r="O152" s="13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4"/>
        <v>64.166909620991248</v>
      </c>
      <c r="G153" s="19" t="s">
        <v>14</v>
      </c>
      <c r="H153">
        <v>1467</v>
      </c>
      <c r="I153" s="9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(((L153/60)/60)/24)+DATE(1970,1,1)</f>
        <v>41799.208333333336</v>
      </c>
      <c r="O153" s="13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4"/>
        <v>423.06746987951806</v>
      </c>
      <c r="G154" s="19" t="s">
        <v>20</v>
      </c>
      <c r="H154">
        <v>3376</v>
      </c>
      <c r="I154" s="9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(((L154/60)/60)/24)+DATE(1970,1,1)</f>
        <v>42783.25</v>
      </c>
      <c r="O154" s="13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4"/>
        <v>92.984160506863773</v>
      </c>
      <c r="G155" s="19" t="s">
        <v>14</v>
      </c>
      <c r="H155">
        <v>5681</v>
      </c>
      <c r="I155" s="9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(((L155/60)/60)/24)+DATE(1970,1,1)</f>
        <v>41201.208333333336</v>
      </c>
      <c r="O155" s="13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4"/>
        <v>58.756567425569173</v>
      </c>
      <c r="G156" s="19" t="s">
        <v>14</v>
      </c>
      <c r="H156">
        <v>1059</v>
      </c>
      <c r="I156" s="9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(((L156/60)/60)/24)+DATE(1970,1,1)</f>
        <v>42502.208333333328</v>
      </c>
      <c r="O156" s="13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4"/>
        <v>65.022222222222226</v>
      </c>
      <c r="G157" s="19" t="s">
        <v>14</v>
      </c>
      <c r="H157">
        <v>1194</v>
      </c>
      <c r="I157" s="9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(((L157/60)/60)/24)+DATE(1970,1,1)</f>
        <v>40262.208333333336</v>
      </c>
      <c r="O157" s="13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4"/>
        <v>73.939560439560438</v>
      </c>
      <c r="G158" s="19" t="s">
        <v>74</v>
      </c>
      <c r="H158">
        <v>379</v>
      </c>
      <c r="I158" s="9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(((L158/60)/60)/24)+DATE(1970,1,1)</f>
        <v>43743.208333333328</v>
      </c>
      <c r="O158" s="13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4"/>
        <v>52.666666666666664</v>
      </c>
      <c r="G159" s="19" t="s">
        <v>14</v>
      </c>
      <c r="H159">
        <v>30</v>
      </c>
      <c r="I159" s="9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(((L159/60)/60)/24)+DATE(1970,1,1)</f>
        <v>41638.25</v>
      </c>
      <c r="O159" s="13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4"/>
        <v>220.95238095238096</v>
      </c>
      <c r="G160" s="19" t="s">
        <v>20</v>
      </c>
      <c r="H160">
        <v>41</v>
      </c>
      <c r="I160" s="9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(((L160/60)/60)/24)+DATE(1970,1,1)</f>
        <v>42346.25</v>
      </c>
      <c r="O160" s="13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4"/>
        <v>100.01150627615063</v>
      </c>
      <c r="G161" s="19" t="s">
        <v>20</v>
      </c>
      <c r="H161">
        <v>1821</v>
      </c>
      <c r="I161" s="9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(((L161/60)/60)/24)+DATE(1970,1,1)</f>
        <v>43551.208333333328</v>
      </c>
      <c r="O161" s="13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4"/>
        <v>162.3125</v>
      </c>
      <c r="G162" s="19" t="s">
        <v>20</v>
      </c>
      <c r="H162">
        <v>164</v>
      </c>
      <c r="I162" s="9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(((L162/60)/60)/24)+DATE(1970,1,1)</f>
        <v>43582.208333333328</v>
      </c>
      <c r="O162" s="13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4"/>
        <v>78.181818181818187</v>
      </c>
      <c r="G163" s="19" t="s">
        <v>14</v>
      </c>
      <c r="H163">
        <v>75</v>
      </c>
      <c r="I163" s="9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(((L163/60)/60)/24)+DATE(1970,1,1)</f>
        <v>42270.208333333328</v>
      </c>
      <c r="O163" s="13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4"/>
        <v>149.73770491803279</v>
      </c>
      <c r="G164" s="19" t="s">
        <v>20</v>
      </c>
      <c r="H164">
        <v>157</v>
      </c>
      <c r="I164" s="9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(((L164/60)/60)/24)+DATE(1970,1,1)</f>
        <v>43442.25</v>
      </c>
      <c r="O164" s="13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4"/>
        <v>253.25714285714284</v>
      </c>
      <c r="G165" s="19" t="s">
        <v>20</v>
      </c>
      <c r="H165">
        <v>246</v>
      </c>
      <c r="I165" s="9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(((L165/60)/60)/24)+DATE(1970,1,1)</f>
        <v>43028.208333333328</v>
      </c>
      <c r="O165" s="13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4"/>
        <v>100.16943521594683</v>
      </c>
      <c r="G166" s="19" t="s">
        <v>20</v>
      </c>
      <c r="H166">
        <v>1396</v>
      </c>
      <c r="I166" s="9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(((L166/60)/60)/24)+DATE(1970,1,1)</f>
        <v>43016.208333333328</v>
      </c>
      <c r="O166" s="13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4"/>
        <v>121.99004424778761</v>
      </c>
      <c r="G167" s="19" t="s">
        <v>20</v>
      </c>
      <c r="H167">
        <v>2506</v>
      </c>
      <c r="I167" s="9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(((L167/60)/60)/24)+DATE(1970,1,1)</f>
        <v>42948.208333333328</v>
      </c>
      <c r="O167" s="13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4"/>
        <v>137.13265306122449</v>
      </c>
      <c r="G168" s="19" t="s">
        <v>20</v>
      </c>
      <c r="H168">
        <v>244</v>
      </c>
      <c r="I168" s="9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(((L168/60)/60)/24)+DATE(1970,1,1)</f>
        <v>40534.25</v>
      </c>
      <c r="O168" s="13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4"/>
        <v>415.53846153846149</v>
      </c>
      <c r="G169" s="19" t="s">
        <v>20</v>
      </c>
      <c r="H169">
        <v>146</v>
      </c>
      <c r="I169" s="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(((L169/60)/60)/24)+DATE(1970,1,1)</f>
        <v>41435.208333333336</v>
      </c>
      <c r="O169" s="13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4"/>
        <v>31.30913348946136</v>
      </c>
      <c r="G170" s="19" t="s">
        <v>14</v>
      </c>
      <c r="H170">
        <v>955</v>
      </c>
      <c r="I170" s="9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(((L170/60)/60)/24)+DATE(1970,1,1)</f>
        <v>43518.25</v>
      </c>
      <c r="O170" s="13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4"/>
        <v>424.08154506437768</v>
      </c>
      <c r="G171" s="19" t="s">
        <v>20</v>
      </c>
      <c r="H171">
        <v>1267</v>
      </c>
      <c r="I171" s="9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(((L171/60)/60)/24)+DATE(1970,1,1)</f>
        <v>41077.208333333336</v>
      </c>
      <c r="O171" s="13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4"/>
        <v>2.93886230728336</v>
      </c>
      <c r="G172" s="19" t="s">
        <v>14</v>
      </c>
      <c r="H172">
        <v>67</v>
      </c>
      <c r="I172" s="9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(((L172/60)/60)/24)+DATE(1970,1,1)</f>
        <v>42950.208333333328</v>
      </c>
      <c r="O172" s="13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4"/>
        <v>10.63265306122449</v>
      </c>
      <c r="G173" s="19" t="s">
        <v>14</v>
      </c>
      <c r="H173">
        <v>5</v>
      </c>
      <c r="I173" s="9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(((L173/60)/60)/24)+DATE(1970,1,1)</f>
        <v>41718.208333333336</v>
      </c>
      <c r="O173" s="13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4"/>
        <v>82.875</v>
      </c>
      <c r="G174" s="19" t="s">
        <v>14</v>
      </c>
      <c r="H174">
        <v>26</v>
      </c>
      <c r="I174" s="9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(((L174/60)/60)/24)+DATE(1970,1,1)</f>
        <v>41839.208333333336</v>
      </c>
      <c r="O174" s="13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4"/>
        <v>163.01447776628748</v>
      </c>
      <c r="G175" s="19" t="s">
        <v>20</v>
      </c>
      <c r="H175">
        <v>1561</v>
      </c>
      <c r="I175" s="9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(((L175/60)/60)/24)+DATE(1970,1,1)</f>
        <v>41412.208333333336</v>
      </c>
      <c r="O175" s="13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4"/>
        <v>894.66666666666674</v>
      </c>
      <c r="G176" s="19" t="s">
        <v>20</v>
      </c>
      <c r="H176">
        <v>48</v>
      </c>
      <c r="I176" s="9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(((L176/60)/60)/24)+DATE(1970,1,1)</f>
        <v>42282.208333333328</v>
      </c>
      <c r="O176" s="13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4"/>
        <v>26.191501103752756</v>
      </c>
      <c r="G177" s="19" t="s">
        <v>14</v>
      </c>
      <c r="H177">
        <v>1130</v>
      </c>
      <c r="I177" s="9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(((L177/60)/60)/24)+DATE(1970,1,1)</f>
        <v>42613.208333333328</v>
      </c>
      <c r="O177" s="13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4"/>
        <v>74.834782608695647</v>
      </c>
      <c r="G178" s="19" t="s">
        <v>14</v>
      </c>
      <c r="H178">
        <v>782</v>
      </c>
      <c r="I178" s="9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(((L178/60)/60)/24)+DATE(1970,1,1)</f>
        <v>42616.208333333328</v>
      </c>
      <c r="O178" s="13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4"/>
        <v>416.47680412371136</v>
      </c>
      <c r="G179" s="19" t="s">
        <v>20</v>
      </c>
      <c r="H179">
        <v>2739</v>
      </c>
      <c r="I179" s="9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(((L179/60)/60)/24)+DATE(1970,1,1)</f>
        <v>40497.25</v>
      </c>
      <c r="O179" s="13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4"/>
        <v>96.208333333333329</v>
      </c>
      <c r="G180" s="19" t="s">
        <v>14</v>
      </c>
      <c r="H180">
        <v>210</v>
      </c>
      <c r="I180" s="9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(((L180/60)/60)/24)+DATE(1970,1,1)</f>
        <v>42999.208333333328</v>
      </c>
      <c r="O180" s="13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4"/>
        <v>357.71910112359546</v>
      </c>
      <c r="G181" s="19" t="s">
        <v>20</v>
      </c>
      <c r="H181">
        <v>3537</v>
      </c>
      <c r="I181" s="9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(((L181/60)/60)/24)+DATE(1970,1,1)</f>
        <v>41350.208333333336</v>
      </c>
      <c r="O181" s="13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4"/>
        <v>308.45714285714286</v>
      </c>
      <c r="G182" s="19" t="s">
        <v>20</v>
      </c>
      <c r="H182">
        <v>2107</v>
      </c>
      <c r="I182" s="9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(((L182/60)/60)/24)+DATE(1970,1,1)</f>
        <v>40259.208333333336</v>
      </c>
      <c r="O182" s="13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4"/>
        <v>61.802325581395344</v>
      </c>
      <c r="G183" s="19" t="s">
        <v>14</v>
      </c>
      <c r="H183">
        <v>136</v>
      </c>
      <c r="I183" s="9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(((L183/60)/60)/24)+DATE(1970,1,1)</f>
        <v>43012.208333333328</v>
      </c>
      <c r="O183" s="13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4"/>
        <v>722.32472324723244</v>
      </c>
      <c r="G184" s="19" t="s">
        <v>20</v>
      </c>
      <c r="H184">
        <v>3318</v>
      </c>
      <c r="I184" s="9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(((L184/60)/60)/24)+DATE(1970,1,1)</f>
        <v>43631.208333333328</v>
      </c>
      <c r="O184" s="13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4"/>
        <v>69.117647058823522</v>
      </c>
      <c r="G185" s="19" t="s">
        <v>14</v>
      </c>
      <c r="H185">
        <v>86</v>
      </c>
      <c r="I185" s="9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(((L185/60)/60)/24)+DATE(1970,1,1)</f>
        <v>40430.208333333336</v>
      </c>
      <c r="O185" s="13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4"/>
        <v>293.05555555555554</v>
      </c>
      <c r="G186" s="19" t="s">
        <v>20</v>
      </c>
      <c r="H186">
        <v>340</v>
      </c>
      <c r="I186" s="9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(((L186/60)/60)/24)+DATE(1970,1,1)</f>
        <v>43588.208333333328</v>
      </c>
      <c r="O186" s="13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4"/>
        <v>71.8</v>
      </c>
      <c r="G187" s="19" t="s">
        <v>14</v>
      </c>
      <c r="H187">
        <v>19</v>
      </c>
      <c r="I187" s="9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(((L187/60)/60)/24)+DATE(1970,1,1)</f>
        <v>43233.208333333328</v>
      </c>
      <c r="O187" s="13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4"/>
        <v>31.934684684684683</v>
      </c>
      <c r="G188" s="19" t="s">
        <v>14</v>
      </c>
      <c r="H188">
        <v>886</v>
      </c>
      <c r="I188" s="9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(((L188/60)/60)/24)+DATE(1970,1,1)</f>
        <v>41782.208333333336</v>
      </c>
      <c r="O188" s="13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4"/>
        <v>229.87375415282392</v>
      </c>
      <c r="G189" s="19" t="s">
        <v>20</v>
      </c>
      <c r="H189">
        <v>1442</v>
      </c>
      <c r="I189" s="9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(((L189/60)/60)/24)+DATE(1970,1,1)</f>
        <v>41328.25</v>
      </c>
      <c r="O189" s="13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4"/>
        <v>32.012195121951223</v>
      </c>
      <c r="G190" s="19" t="s">
        <v>14</v>
      </c>
      <c r="H190">
        <v>35</v>
      </c>
      <c r="I190" s="9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(((L190/60)/60)/24)+DATE(1970,1,1)</f>
        <v>41975.25</v>
      </c>
      <c r="O190" s="13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4"/>
        <v>23.525352848928385</v>
      </c>
      <c r="G191" s="19" t="s">
        <v>74</v>
      </c>
      <c r="H191">
        <v>441</v>
      </c>
      <c r="I191" s="9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(((L191/60)/60)/24)+DATE(1970,1,1)</f>
        <v>42433.25</v>
      </c>
      <c r="O191" s="13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4"/>
        <v>68.594594594594597</v>
      </c>
      <c r="G192" s="19" t="s">
        <v>14</v>
      </c>
      <c r="H192">
        <v>24</v>
      </c>
      <c r="I192" s="9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(((L192/60)/60)/24)+DATE(1970,1,1)</f>
        <v>41429.208333333336</v>
      </c>
      <c r="O192" s="13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4"/>
        <v>37.952380952380956</v>
      </c>
      <c r="G193" s="19" t="s">
        <v>14</v>
      </c>
      <c r="H193">
        <v>86</v>
      </c>
      <c r="I193" s="9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(((L193/60)/60)/24)+DATE(1970,1,1)</f>
        <v>43536.208333333328</v>
      </c>
      <c r="O193" s="13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4"/>
        <v>19.992957746478872</v>
      </c>
      <c r="G194" s="19" t="s">
        <v>14</v>
      </c>
      <c r="H194">
        <v>243</v>
      </c>
      <c r="I194" s="9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(((L194/60)/60)/24)+DATE(1970,1,1)</f>
        <v>41817.208333333336</v>
      </c>
      <c r="O194" s="13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6">E195/D195*100</f>
        <v>45.636363636363633</v>
      </c>
      <c r="G195" s="19" t="s">
        <v>14</v>
      </c>
      <c r="H195">
        <v>65</v>
      </c>
      <c r="I195" s="9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(((L195/60)/60)/24)+DATE(1970,1,1)</f>
        <v>43198.208333333328</v>
      </c>
      <c r="O195" s="13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6"/>
        <v>122.7605633802817</v>
      </c>
      <c r="G196" s="19" t="s">
        <v>20</v>
      </c>
      <c r="H196">
        <v>126</v>
      </c>
      <c r="I196" s="9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(((L196/60)/60)/24)+DATE(1970,1,1)</f>
        <v>42261.208333333328</v>
      </c>
      <c r="O196" s="13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6"/>
        <v>361.75316455696202</v>
      </c>
      <c r="G197" s="19" t="s">
        <v>20</v>
      </c>
      <c r="H197">
        <v>524</v>
      </c>
      <c r="I197" s="9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(((L197/60)/60)/24)+DATE(1970,1,1)</f>
        <v>43310.208333333328</v>
      </c>
      <c r="O197" s="13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6"/>
        <v>63.146341463414636</v>
      </c>
      <c r="G198" s="19" t="s">
        <v>14</v>
      </c>
      <c r="H198">
        <v>100</v>
      </c>
      <c r="I198" s="9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(((L198/60)/60)/24)+DATE(1970,1,1)</f>
        <v>42616.208333333328</v>
      </c>
      <c r="O198" s="13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6"/>
        <v>298.20475319926874</v>
      </c>
      <c r="G199" s="19" t="s">
        <v>20</v>
      </c>
      <c r="H199">
        <v>1989</v>
      </c>
      <c r="I199" s="9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(((L199/60)/60)/24)+DATE(1970,1,1)</f>
        <v>42909.208333333328</v>
      </c>
      <c r="O199" s="13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6"/>
        <v>9.5585443037974684</v>
      </c>
      <c r="G200" s="19" t="s">
        <v>14</v>
      </c>
      <c r="H200">
        <v>168</v>
      </c>
      <c r="I200" s="9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(((L200/60)/60)/24)+DATE(1970,1,1)</f>
        <v>40396.208333333336</v>
      </c>
      <c r="O200" s="13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6"/>
        <v>53.777777777777779</v>
      </c>
      <c r="G201" s="19" t="s">
        <v>14</v>
      </c>
      <c r="H201">
        <v>13</v>
      </c>
      <c r="I201" s="9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(((L201/60)/60)/24)+DATE(1970,1,1)</f>
        <v>42192.208333333328</v>
      </c>
      <c r="O201" s="13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6"/>
        <v>2</v>
      </c>
      <c r="G202" s="19" t="s">
        <v>14</v>
      </c>
      <c r="H202">
        <v>1</v>
      </c>
      <c r="I202" s="9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(((L202/60)/60)/24)+DATE(1970,1,1)</f>
        <v>40262.208333333336</v>
      </c>
      <c r="O202" s="13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6"/>
        <v>681.19047619047615</v>
      </c>
      <c r="G203" s="19" t="s">
        <v>20</v>
      </c>
      <c r="H203">
        <v>157</v>
      </c>
      <c r="I203" s="9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(((L203/60)/60)/24)+DATE(1970,1,1)</f>
        <v>41845.208333333336</v>
      </c>
      <c r="O203" s="13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6"/>
        <v>78.831325301204828</v>
      </c>
      <c r="G204" s="19" t="s">
        <v>74</v>
      </c>
      <c r="H204">
        <v>82</v>
      </c>
      <c r="I204" s="9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(((L204/60)/60)/24)+DATE(1970,1,1)</f>
        <v>40818.208333333336</v>
      </c>
      <c r="O204" s="13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6"/>
        <v>134.40792216817235</v>
      </c>
      <c r="G205" s="19" t="s">
        <v>20</v>
      </c>
      <c r="H205">
        <v>4498</v>
      </c>
      <c r="I205" s="9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(((L205/60)/60)/24)+DATE(1970,1,1)</f>
        <v>42752.25</v>
      </c>
      <c r="O205" s="13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6"/>
        <v>3.3719999999999999</v>
      </c>
      <c r="G206" s="19" t="s">
        <v>14</v>
      </c>
      <c r="H206">
        <v>40</v>
      </c>
      <c r="I206" s="9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(((L206/60)/60)/24)+DATE(1970,1,1)</f>
        <v>40636.208333333336</v>
      </c>
      <c r="O206" s="13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6"/>
        <v>431.84615384615387</v>
      </c>
      <c r="G207" s="19" t="s">
        <v>20</v>
      </c>
      <c r="H207">
        <v>80</v>
      </c>
      <c r="I207" s="9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(((L207/60)/60)/24)+DATE(1970,1,1)</f>
        <v>43390.208333333328</v>
      </c>
      <c r="O207" s="13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6"/>
        <v>38.844444444444441</v>
      </c>
      <c r="G208" s="19" t="s">
        <v>74</v>
      </c>
      <c r="H208">
        <v>57</v>
      </c>
      <c r="I208" s="9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(((L208/60)/60)/24)+DATE(1970,1,1)</f>
        <v>40236.25</v>
      </c>
      <c r="O208" s="13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6"/>
        <v>425.7</v>
      </c>
      <c r="G209" s="19" t="s">
        <v>20</v>
      </c>
      <c r="H209">
        <v>43</v>
      </c>
      <c r="I209" s="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(((L209/60)/60)/24)+DATE(1970,1,1)</f>
        <v>43340.208333333328</v>
      </c>
      <c r="O209" s="13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6"/>
        <v>101.12239715591672</v>
      </c>
      <c r="G210" s="19" t="s">
        <v>20</v>
      </c>
      <c r="H210">
        <v>2053</v>
      </c>
      <c r="I210" s="9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(((L210/60)/60)/24)+DATE(1970,1,1)</f>
        <v>43048.25</v>
      </c>
      <c r="O210" s="13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6"/>
        <v>21.188688946015425</v>
      </c>
      <c r="G211" s="19" t="s">
        <v>47</v>
      </c>
      <c r="H211">
        <v>808</v>
      </c>
      <c r="I211" s="9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(((L211/60)/60)/24)+DATE(1970,1,1)</f>
        <v>42496.208333333328</v>
      </c>
      <c r="O211" s="13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6"/>
        <v>67.425531914893625</v>
      </c>
      <c r="G212" s="19" t="s">
        <v>14</v>
      </c>
      <c r="H212">
        <v>226</v>
      </c>
      <c r="I212" s="9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(((L212/60)/60)/24)+DATE(1970,1,1)</f>
        <v>42797.25</v>
      </c>
      <c r="O212" s="13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6"/>
        <v>94.923371647509583</v>
      </c>
      <c r="G213" s="19" t="s">
        <v>14</v>
      </c>
      <c r="H213">
        <v>1625</v>
      </c>
      <c r="I213" s="9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(((L213/60)/60)/24)+DATE(1970,1,1)</f>
        <v>41513.208333333336</v>
      </c>
      <c r="O213" s="13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6"/>
        <v>151.85185185185185</v>
      </c>
      <c r="G214" s="19" t="s">
        <v>20</v>
      </c>
      <c r="H214">
        <v>168</v>
      </c>
      <c r="I214" s="9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(((L214/60)/60)/24)+DATE(1970,1,1)</f>
        <v>43814.25</v>
      </c>
      <c r="O214" s="13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6"/>
        <v>195.16382252559728</v>
      </c>
      <c r="G215" s="19" t="s">
        <v>20</v>
      </c>
      <c r="H215">
        <v>4289</v>
      </c>
      <c r="I215" s="9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(((L215/60)/60)/24)+DATE(1970,1,1)</f>
        <v>40488.208333333336</v>
      </c>
      <c r="O215" s="13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6"/>
        <v>1023.1428571428571</v>
      </c>
      <c r="G216" s="19" t="s">
        <v>20</v>
      </c>
      <c r="H216">
        <v>165</v>
      </c>
      <c r="I216" s="9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(((L216/60)/60)/24)+DATE(1970,1,1)</f>
        <v>40409.208333333336</v>
      </c>
      <c r="O216" s="13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6"/>
        <v>3.841836734693878</v>
      </c>
      <c r="G217" s="19" t="s">
        <v>14</v>
      </c>
      <c r="H217">
        <v>143</v>
      </c>
      <c r="I217" s="9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(((L217/60)/60)/24)+DATE(1970,1,1)</f>
        <v>43509.25</v>
      </c>
      <c r="O217" s="13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6"/>
        <v>155.07066557107643</v>
      </c>
      <c r="G218" s="19" t="s">
        <v>20</v>
      </c>
      <c r="H218">
        <v>1815</v>
      </c>
      <c r="I218" s="9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(((L218/60)/60)/24)+DATE(1970,1,1)</f>
        <v>40869.25</v>
      </c>
      <c r="O218" s="13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6"/>
        <v>44.753477588871718</v>
      </c>
      <c r="G219" s="19" t="s">
        <v>14</v>
      </c>
      <c r="H219">
        <v>934</v>
      </c>
      <c r="I219" s="9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(((L219/60)/60)/24)+DATE(1970,1,1)</f>
        <v>43583.208333333328</v>
      </c>
      <c r="O219" s="13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6"/>
        <v>215.94736842105263</v>
      </c>
      <c r="G220" s="19" t="s">
        <v>20</v>
      </c>
      <c r="H220">
        <v>397</v>
      </c>
      <c r="I220" s="9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(((L220/60)/60)/24)+DATE(1970,1,1)</f>
        <v>40858.25</v>
      </c>
      <c r="O220" s="13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6"/>
        <v>332.12709832134288</v>
      </c>
      <c r="G221" s="19" t="s">
        <v>20</v>
      </c>
      <c r="H221">
        <v>1539</v>
      </c>
      <c r="I221" s="9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(((L221/60)/60)/24)+DATE(1970,1,1)</f>
        <v>41137.208333333336</v>
      </c>
      <c r="O221" s="13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6"/>
        <v>8.4430379746835449</v>
      </c>
      <c r="G222" s="19" t="s">
        <v>14</v>
      </c>
      <c r="H222">
        <v>17</v>
      </c>
      <c r="I222" s="9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(((L222/60)/60)/24)+DATE(1970,1,1)</f>
        <v>40725.208333333336</v>
      </c>
      <c r="O222" s="13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6"/>
        <v>98.625514403292186</v>
      </c>
      <c r="G223" s="19" t="s">
        <v>14</v>
      </c>
      <c r="H223">
        <v>2179</v>
      </c>
      <c r="I223" s="9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(((L223/60)/60)/24)+DATE(1970,1,1)</f>
        <v>41081.208333333336</v>
      </c>
      <c r="O223" s="13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6"/>
        <v>137.97916666666669</v>
      </c>
      <c r="G224" s="19" t="s">
        <v>20</v>
      </c>
      <c r="H224">
        <v>138</v>
      </c>
      <c r="I224" s="9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(((L224/60)/60)/24)+DATE(1970,1,1)</f>
        <v>41914.208333333336</v>
      </c>
      <c r="O224" s="13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6"/>
        <v>93.81099656357388</v>
      </c>
      <c r="G225" s="19" t="s">
        <v>14</v>
      </c>
      <c r="H225">
        <v>931</v>
      </c>
      <c r="I225" s="9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(((L225/60)/60)/24)+DATE(1970,1,1)</f>
        <v>42445.208333333328</v>
      </c>
      <c r="O225" s="13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6"/>
        <v>403.63930885529157</v>
      </c>
      <c r="G226" s="19" t="s">
        <v>20</v>
      </c>
      <c r="H226">
        <v>3594</v>
      </c>
      <c r="I226" s="9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(((L226/60)/60)/24)+DATE(1970,1,1)</f>
        <v>41906.208333333336</v>
      </c>
      <c r="O226" s="13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6"/>
        <v>260.1740412979351</v>
      </c>
      <c r="G227" s="19" t="s">
        <v>20</v>
      </c>
      <c r="H227">
        <v>5880</v>
      </c>
      <c r="I227" s="9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(((L227/60)/60)/24)+DATE(1970,1,1)</f>
        <v>41762.208333333336</v>
      </c>
      <c r="O227" s="13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6"/>
        <v>366.63333333333333</v>
      </c>
      <c r="G228" s="19" t="s">
        <v>20</v>
      </c>
      <c r="H228">
        <v>112</v>
      </c>
      <c r="I228" s="9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(((L228/60)/60)/24)+DATE(1970,1,1)</f>
        <v>40276.208333333336</v>
      </c>
      <c r="O228" s="13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6"/>
        <v>168.72085385878489</v>
      </c>
      <c r="G229" s="19" t="s">
        <v>20</v>
      </c>
      <c r="H229">
        <v>943</v>
      </c>
      <c r="I229" s="9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(((L229/60)/60)/24)+DATE(1970,1,1)</f>
        <v>42139.208333333328</v>
      </c>
      <c r="O229" s="13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6"/>
        <v>119.90717911530093</v>
      </c>
      <c r="G230" s="19" t="s">
        <v>20</v>
      </c>
      <c r="H230">
        <v>2468</v>
      </c>
      <c r="I230" s="9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(((L230/60)/60)/24)+DATE(1970,1,1)</f>
        <v>42613.208333333328</v>
      </c>
      <c r="O230" s="13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6"/>
        <v>193.68925233644859</v>
      </c>
      <c r="G231" s="19" t="s">
        <v>20</v>
      </c>
      <c r="H231">
        <v>2551</v>
      </c>
      <c r="I231" s="9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(((L231/60)/60)/24)+DATE(1970,1,1)</f>
        <v>42887.208333333328</v>
      </c>
      <c r="O231" s="13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6"/>
        <v>420.16666666666669</v>
      </c>
      <c r="G232" s="19" t="s">
        <v>20</v>
      </c>
      <c r="H232">
        <v>101</v>
      </c>
      <c r="I232" s="9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(((L232/60)/60)/24)+DATE(1970,1,1)</f>
        <v>43805.25</v>
      </c>
      <c r="O232" s="13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6"/>
        <v>76.708333333333329</v>
      </c>
      <c r="G233" s="19" t="s">
        <v>74</v>
      </c>
      <c r="H233">
        <v>67</v>
      </c>
      <c r="I233" s="9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(((L233/60)/60)/24)+DATE(1970,1,1)</f>
        <v>41415.208333333336</v>
      </c>
      <c r="O233" s="13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6"/>
        <v>171.26470588235293</v>
      </c>
      <c r="G234" s="19" t="s">
        <v>20</v>
      </c>
      <c r="H234">
        <v>92</v>
      </c>
      <c r="I234" s="9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(((L234/60)/60)/24)+DATE(1970,1,1)</f>
        <v>42576.208333333328</v>
      </c>
      <c r="O234" s="13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6"/>
        <v>157.89473684210526</v>
      </c>
      <c r="G235" s="19" t="s">
        <v>20</v>
      </c>
      <c r="H235">
        <v>62</v>
      </c>
      <c r="I235" s="9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(((L235/60)/60)/24)+DATE(1970,1,1)</f>
        <v>40706.208333333336</v>
      </c>
      <c r="O235" s="13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6"/>
        <v>109.08</v>
      </c>
      <c r="G236" s="19" t="s">
        <v>20</v>
      </c>
      <c r="H236">
        <v>149</v>
      </c>
      <c r="I236" s="9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(((L236/60)/60)/24)+DATE(1970,1,1)</f>
        <v>42969.208333333328</v>
      </c>
      <c r="O236" s="13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6"/>
        <v>41.732558139534881</v>
      </c>
      <c r="G237" s="19" t="s">
        <v>14</v>
      </c>
      <c r="H237">
        <v>92</v>
      </c>
      <c r="I237" s="9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(((L237/60)/60)/24)+DATE(1970,1,1)</f>
        <v>42779.25</v>
      </c>
      <c r="O237" s="13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6"/>
        <v>10.944303797468354</v>
      </c>
      <c r="G238" s="19" t="s">
        <v>14</v>
      </c>
      <c r="H238">
        <v>57</v>
      </c>
      <c r="I238" s="9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(((L238/60)/60)/24)+DATE(1970,1,1)</f>
        <v>43641.208333333328</v>
      </c>
      <c r="O238" s="13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6"/>
        <v>159.3763440860215</v>
      </c>
      <c r="G239" s="19" t="s">
        <v>20</v>
      </c>
      <c r="H239">
        <v>329</v>
      </c>
      <c r="I239" s="9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(((L239/60)/60)/24)+DATE(1970,1,1)</f>
        <v>41754.208333333336</v>
      </c>
      <c r="O239" s="13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6"/>
        <v>422.41666666666669</v>
      </c>
      <c r="G240" s="19" t="s">
        <v>20</v>
      </c>
      <c r="H240">
        <v>97</v>
      </c>
      <c r="I240" s="9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(((L240/60)/60)/24)+DATE(1970,1,1)</f>
        <v>43083.25</v>
      </c>
      <c r="O240" s="13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6"/>
        <v>97.71875</v>
      </c>
      <c r="G241" s="19" t="s">
        <v>14</v>
      </c>
      <c r="H241">
        <v>41</v>
      </c>
      <c r="I241" s="9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(((L241/60)/60)/24)+DATE(1970,1,1)</f>
        <v>42245.208333333328</v>
      </c>
      <c r="O241" s="13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6"/>
        <v>418.78911564625849</v>
      </c>
      <c r="G242" s="19" t="s">
        <v>20</v>
      </c>
      <c r="H242">
        <v>1784</v>
      </c>
      <c r="I242" s="9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(((L242/60)/60)/24)+DATE(1970,1,1)</f>
        <v>40396.208333333336</v>
      </c>
      <c r="O242" s="13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6"/>
        <v>101.91632047477745</v>
      </c>
      <c r="G243" s="19" t="s">
        <v>20</v>
      </c>
      <c r="H243">
        <v>1684</v>
      </c>
      <c r="I243" s="9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(((L243/60)/60)/24)+DATE(1970,1,1)</f>
        <v>41742.208333333336</v>
      </c>
      <c r="O243" s="13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6"/>
        <v>127.72619047619047</v>
      </c>
      <c r="G244" s="19" t="s">
        <v>20</v>
      </c>
      <c r="H244">
        <v>250</v>
      </c>
      <c r="I244" s="9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(((L244/60)/60)/24)+DATE(1970,1,1)</f>
        <v>42865.208333333328</v>
      </c>
      <c r="O244" s="13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6"/>
        <v>445.21739130434781</v>
      </c>
      <c r="G245" s="19" t="s">
        <v>20</v>
      </c>
      <c r="H245">
        <v>238</v>
      </c>
      <c r="I245" s="9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(((L245/60)/60)/24)+DATE(1970,1,1)</f>
        <v>43163.25</v>
      </c>
      <c r="O245" s="13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6"/>
        <v>569.71428571428578</v>
      </c>
      <c r="G246" s="19" t="s">
        <v>20</v>
      </c>
      <c r="H246">
        <v>53</v>
      </c>
      <c r="I246" s="9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(((L246/60)/60)/24)+DATE(1970,1,1)</f>
        <v>41834.208333333336</v>
      </c>
      <c r="O246" s="13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6"/>
        <v>509.34482758620686</v>
      </c>
      <c r="G247" s="19" t="s">
        <v>20</v>
      </c>
      <c r="H247">
        <v>214</v>
      </c>
      <c r="I247" s="9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(((L247/60)/60)/24)+DATE(1970,1,1)</f>
        <v>41736.208333333336</v>
      </c>
      <c r="O247" s="13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6"/>
        <v>325.5333333333333</v>
      </c>
      <c r="G248" s="19" t="s">
        <v>20</v>
      </c>
      <c r="H248">
        <v>222</v>
      </c>
      <c r="I248" s="9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(((L248/60)/60)/24)+DATE(1970,1,1)</f>
        <v>41491.208333333336</v>
      </c>
      <c r="O248" s="13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6"/>
        <v>932.61616161616166</v>
      </c>
      <c r="G249" s="19" t="s">
        <v>20</v>
      </c>
      <c r="H249">
        <v>1884</v>
      </c>
      <c r="I249" s="9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(((L249/60)/60)/24)+DATE(1970,1,1)</f>
        <v>42726.25</v>
      </c>
      <c r="O249" s="13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6"/>
        <v>211.33870967741933</v>
      </c>
      <c r="G250" s="19" t="s">
        <v>20</v>
      </c>
      <c r="H250">
        <v>218</v>
      </c>
      <c r="I250" s="9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(((L250/60)/60)/24)+DATE(1970,1,1)</f>
        <v>42004.25</v>
      </c>
      <c r="O250" s="13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6"/>
        <v>273.32520325203251</v>
      </c>
      <c r="G251" s="19" t="s">
        <v>20</v>
      </c>
      <c r="H251">
        <v>6465</v>
      </c>
      <c r="I251" s="9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(((L251/60)/60)/24)+DATE(1970,1,1)</f>
        <v>42006.25</v>
      </c>
      <c r="O251" s="13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6"/>
        <v>3</v>
      </c>
      <c r="G252" s="19" t="s">
        <v>14</v>
      </c>
      <c r="H252">
        <v>1</v>
      </c>
      <c r="I252" s="9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(((L252/60)/60)/24)+DATE(1970,1,1)</f>
        <v>40203.25</v>
      </c>
      <c r="O252" s="13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6"/>
        <v>54.084507042253513</v>
      </c>
      <c r="G253" s="19" t="s">
        <v>14</v>
      </c>
      <c r="H253">
        <v>101</v>
      </c>
      <c r="I253" s="9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(((L253/60)/60)/24)+DATE(1970,1,1)</f>
        <v>41252.25</v>
      </c>
      <c r="O253" s="13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6"/>
        <v>626.29999999999995</v>
      </c>
      <c r="G254" s="19" t="s">
        <v>20</v>
      </c>
      <c r="H254">
        <v>59</v>
      </c>
      <c r="I254" s="9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(((L254/60)/60)/24)+DATE(1970,1,1)</f>
        <v>41572.208333333336</v>
      </c>
      <c r="O254" s="13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6"/>
        <v>89.021399176954731</v>
      </c>
      <c r="G255" s="19" t="s">
        <v>14</v>
      </c>
      <c r="H255">
        <v>1335</v>
      </c>
      <c r="I255" s="9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(((L255/60)/60)/24)+DATE(1970,1,1)</f>
        <v>40641.208333333336</v>
      </c>
      <c r="O255" s="13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6"/>
        <v>184.89130434782609</v>
      </c>
      <c r="G256" s="19" t="s">
        <v>20</v>
      </c>
      <c r="H256">
        <v>88</v>
      </c>
      <c r="I256" s="9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(((L256/60)/60)/24)+DATE(1970,1,1)</f>
        <v>42787.25</v>
      </c>
      <c r="O256" s="13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6"/>
        <v>120.16770186335404</v>
      </c>
      <c r="G257" s="19" t="s">
        <v>20</v>
      </c>
      <c r="H257">
        <v>1697</v>
      </c>
      <c r="I257" s="9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(((L257/60)/60)/24)+DATE(1970,1,1)</f>
        <v>40590.25</v>
      </c>
      <c r="O257" s="13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6"/>
        <v>23.390243902439025</v>
      </c>
      <c r="G258" s="19" t="s">
        <v>14</v>
      </c>
      <c r="H258">
        <v>15</v>
      </c>
      <c r="I258" s="9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(((L258/60)/60)/24)+DATE(1970,1,1)</f>
        <v>42393.25</v>
      </c>
      <c r="O258" s="13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8">E259/D259*100</f>
        <v>146</v>
      </c>
      <c r="G259" s="19" t="s">
        <v>20</v>
      </c>
      <c r="H259">
        <v>92</v>
      </c>
      <c r="I259" s="9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(((L259/60)/60)/24)+DATE(1970,1,1)</f>
        <v>41338.25</v>
      </c>
      <c r="O259" s="13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8"/>
        <v>268.48</v>
      </c>
      <c r="G260" s="19" t="s">
        <v>20</v>
      </c>
      <c r="H260">
        <v>186</v>
      </c>
      <c r="I260" s="9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(((L260/60)/60)/24)+DATE(1970,1,1)</f>
        <v>42712.25</v>
      </c>
      <c r="O260" s="13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8"/>
        <v>597.5</v>
      </c>
      <c r="G261" s="19" t="s">
        <v>20</v>
      </c>
      <c r="H261">
        <v>138</v>
      </c>
      <c r="I261" s="9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(((L261/60)/60)/24)+DATE(1970,1,1)</f>
        <v>41251.25</v>
      </c>
      <c r="O261" s="13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8"/>
        <v>157.69841269841268</v>
      </c>
      <c r="G262" s="19" t="s">
        <v>20</v>
      </c>
      <c r="H262">
        <v>261</v>
      </c>
      <c r="I262" s="9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(((L262/60)/60)/24)+DATE(1970,1,1)</f>
        <v>41180.208333333336</v>
      </c>
      <c r="O262" s="13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8"/>
        <v>31.201660735468568</v>
      </c>
      <c r="G263" s="19" t="s">
        <v>14</v>
      </c>
      <c r="H263">
        <v>454</v>
      </c>
      <c r="I263" s="9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(((L263/60)/60)/24)+DATE(1970,1,1)</f>
        <v>40415.208333333336</v>
      </c>
      <c r="O263" s="13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8"/>
        <v>313.41176470588238</v>
      </c>
      <c r="G264" s="19" t="s">
        <v>20</v>
      </c>
      <c r="H264">
        <v>107</v>
      </c>
      <c r="I264" s="9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(((L264/60)/60)/24)+DATE(1970,1,1)</f>
        <v>40638.208333333336</v>
      </c>
      <c r="O264" s="13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8"/>
        <v>370.89655172413791</v>
      </c>
      <c r="G265" s="19" t="s">
        <v>20</v>
      </c>
      <c r="H265">
        <v>199</v>
      </c>
      <c r="I265" s="9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(((L265/60)/60)/24)+DATE(1970,1,1)</f>
        <v>40187.25</v>
      </c>
      <c r="O265" s="13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8"/>
        <v>362.66447368421052</v>
      </c>
      <c r="G266" s="19" t="s">
        <v>20</v>
      </c>
      <c r="H266">
        <v>5512</v>
      </c>
      <c r="I266" s="9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(((L266/60)/60)/24)+DATE(1970,1,1)</f>
        <v>41317.25</v>
      </c>
      <c r="O266" s="13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8"/>
        <v>123.08163265306122</v>
      </c>
      <c r="G267" s="19" t="s">
        <v>20</v>
      </c>
      <c r="H267">
        <v>86</v>
      </c>
      <c r="I267" s="9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(((L267/60)/60)/24)+DATE(1970,1,1)</f>
        <v>42372.25</v>
      </c>
      <c r="O267" s="13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8"/>
        <v>76.766756032171585</v>
      </c>
      <c r="G268" s="19" t="s">
        <v>14</v>
      </c>
      <c r="H268">
        <v>3182</v>
      </c>
      <c r="I268" s="9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(((L268/60)/60)/24)+DATE(1970,1,1)</f>
        <v>41950.25</v>
      </c>
      <c r="O268" s="13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8"/>
        <v>233.62012987012989</v>
      </c>
      <c r="G269" s="19" t="s">
        <v>20</v>
      </c>
      <c r="H269">
        <v>2768</v>
      </c>
      <c r="I269" s="9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(((L269/60)/60)/24)+DATE(1970,1,1)</f>
        <v>41206.208333333336</v>
      </c>
      <c r="O269" s="13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8"/>
        <v>180.53333333333333</v>
      </c>
      <c r="G270" s="19" t="s">
        <v>20</v>
      </c>
      <c r="H270">
        <v>48</v>
      </c>
      <c r="I270" s="9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(((L270/60)/60)/24)+DATE(1970,1,1)</f>
        <v>41186.208333333336</v>
      </c>
      <c r="O270" s="13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8"/>
        <v>252.62857142857143</v>
      </c>
      <c r="G271" s="19" t="s">
        <v>20</v>
      </c>
      <c r="H271">
        <v>87</v>
      </c>
      <c r="I271" s="9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(((L271/60)/60)/24)+DATE(1970,1,1)</f>
        <v>43496.25</v>
      </c>
      <c r="O271" s="13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8"/>
        <v>27.176538240368025</v>
      </c>
      <c r="G272" s="19" t="s">
        <v>74</v>
      </c>
      <c r="H272">
        <v>1890</v>
      </c>
      <c r="I272" s="9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(((L272/60)/60)/24)+DATE(1970,1,1)</f>
        <v>40514.25</v>
      </c>
      <c r="O272" s="13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8"/>
        <v>1.2706571242680547</v>
      </c>
      <c r="G273" s="19" t="s">
        <v>47</v>
      </c>
      <c r="H273">
        <v>61</v>
      </c>
      <c r="I273" s="9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(((L273/60)/60)/24)+DATE(1970,1,1)</f>
        <v>42345.25</v>
      </c>
      <c r="O273" s="13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8"/>
        <v>304.0097847358121</v>
      </c>
      <c r="G274" s="19" t="s">
        <v>20</v>
      </c>
      <c r="H274">
        <v>1894</v>
      </c>
      <c r="I274" s="9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(((L274/60)/60)/24)+DATE(1970,1,1)</f>
        <v>43656.208333333328</v>
      </c>
      <c r="O274" s="13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8"/>
        <v>137.23076923076923</v>
      </c>
      <c r="G275" s="19" t="s">
        <v>20</v>
      </c>
      <c r="H275">
        <v>282</v>
      </c>
      <c r="I275" s="9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(((L275/60)/60)/24)+DATE(1970,1,1)</f>
        <v>42995.208333333328</v>
      </c>
      <c r="O275" s="13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8"/>
        <v>32.208333333333336</v>
      </c>
      <c r="G276" s="19" t="s">
        <v>14</v>
      </c>
      <c r="H276">
        <v>15</v>
      </c>
      <c r="I276" s="9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(((L276/60)/60)/24)+DATE(1970,1,1)</f>
        <v>43045.25</v>
      </c>
      <c r="O276" s="13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8"/>
        <v>241.51282051282053</v>
      </c>
      <c r="G277" s="19" t="s">
        <v>20</v>
      </c>
      <c r="H277">
        <v>116</v>
      </c>
      <c r="I277" s="9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(((L277/60)/60)/24)+DATE(1970,1,1)</f>
        <v>43561.208333333328</v>
      </c>
      <c r="O277" s="13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8"/>
        <v>96.8</v>
      </c>
      <c r="G278" s="19" t="s">
        <v>14</v>
      </c>
      <c r="H278">
        <v>133</v>
      </c>
      <c r="I278" s="9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(((L278/60)/60)/24)+DATE(1970,1,1)</f>
        <v>41018.208333333336</v>
      </c>
      <c r="O278" s="13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8"/>
        <v>1066.4285714285716</v>
      </c>
      <c r="G279" s="19" t="s">
        <v>20</v>
      </c>
      <c r="H279">
        <v>83</v>
      </c>
      <c r="I279" s="9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(((L279/60)/60)/24)+DATE(1970,1,1)</f>
        <v>40378.208333333336</v>
      </c>
      <c r="O279" s="13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8"/>
        <v>325.88888888888891</v>
      </c>
      <c r="G280" s="19" t="s">
        <v>20</v>
      </c>
      <c r="H280">
        <v>91</v>
      </c>
      <c r="I280" s="9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(((L280/60)/60)/24)+DATE(1970,1,1)</f>
        <v>41239.25</v>
      </c>
      <c r="O280" s="13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8"/>
        <v>170.70000000000002</v>
      </c>
      <c r="G281" s="19" t="s">
        <v>20</v>
      </c>
      <c r="H281">
        <v>546</v>
      </c>
      <c r="I281" s="9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(((L281/60)/60)/24)+DATE(1970,1,1)</f>
        <v>43346.208333333328</v>
      </c>
      <c r="O281" s="13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8"/>
        <v>581.44000000000005</v>
      </c>
      <c r="G282" s="19" t="s">
        <v>20</v>
      </c>
      <c r="H282">
        <v>393</v>
      </c>
      <c r="I282" s="9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(((L282/60)/60)/24)+DATE(1970,1,1)</f>
        <v>43060.25</v>
      </c>
      <c r="O282" s="13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8"/>
        <v>91.520972644376897</v>
      </c>
      <c r="G283" s="19" t="s">
        <v>14</v>
      </c>
      <c r="H283">
        <v>2062</v>
      </c>
      <c r="I283" s="9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(((L283/60)/60)/24)+DATE(1970,1,1)</f>
        <v>40979.25</v>
      </c>
      <c r="O283" s="13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8"/>
        <v>108.04761904761904</v>
      </c>
      <c r="G284" s="19" t="s">
        <v>20</v>
      </c>
      <c r="H284">
        <v>133</v>
      </c>
      <c r="I284" s="9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(((L284/60)/60)/24)+DATE(1970,1,1)</f>
        <v>42701.25</v>
      </c>
      <c r="O284" s="13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8"/>
        <v>18.728395061728396</v>
      </c>
      <c r="G285" s="19" t="s">
        <v>14</v>
      </c>
      <c r="H285">
        <v>29</v>
      </c>
      <c r="I285" s="9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(((L285/60)/60)/24)+DATE(1970,1,1)</f>
        <v>42520.208333333328</v>
      </c>
      <c r="O285" s="13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8"/>
        <v>83.193877551020407</v>
      </c>
      <c r="G286" s="19" t="s">
        <v>14</v>
      </c>
      <c r="H286">
        <v>132</v>
      </c>
      <c r="I286" s="9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(((L286/60)/60)/24)+DATE(1970,1,1)</f>
        <v>41030.208333333336</v>
      </c>
      <c r="O286" s="13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8"/>
        <v>706.33333333333337</v>
      </c>
      <c r="G287" s="19" t="s">
        <v>20</v>
      </c>
      <c r="H287">
        <v>254</v>
      </c>
      <c r="I287" s="9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(((L287/60)/60)/24)+DATE(1970,1,1)</f>
        <v>42623.208333333328</v>
      </c>
      <c r="O287" s="13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8"/>
        <v>17.446030330062445</v>
      </c>
      <c r="G288" s="19" t="s">
        <v>74</v>
      </c>
      <c r="H288">
        <v>184</v>
      </c>
      <c r="I288" s="9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(((L288/60)/60)/24)+DATE(1970,1,1)</f>
        <v>42697.25</v>
      </c>
      <c r="O288" s="13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8"/>
        <v>209.73015873015873</v>
      </c>
      <c r="G289" s="19" t="s">
        <v>20</v>
      </c>
      <c r="H289">
        <v>176</v>
      </c>
      <c r="I289" s="9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(((L289/60)/60)/24)+DATE(1970,1,1)</f>
        <v>42122.208333333328</v>
      </c>
      <c r="O289" s="13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8"/>
        <v>97.785714285714292</v>
      </c>
      <c r="G290" s="19" t="s">
        <v>14</v>
      </c>
      <c r="H290">
        <v>137</v>
      </c>
      <c r="I290" s="9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(((L290/60)/60)/24)+DATE(1970,1,1)</f>
        <v>40982.208333333336</v>
      </c>
      <c r="O290" s="13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8"/>
        <v>1684.25</v>
      </c>
      <c r="G291" s="19" t="s">
        <v>20</v>
      </c>
      <c r="H291">
        <v>337</v>
      </c>
      <c r="I291" s="9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(((L291/60)/60)/24)+DATE(1970,1,1)</f>
        <v>42219.208333333328</v>
      </c>
      <c r="O291" s="13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8"/>
        <v>54.402135231316727</v>
      </c>
      <c r="G292" s="19" t="s">
        <v>14</v>
      </c>
      <c r="H292">
        <v>908</v>
      </c>
      <c r="I292" s="9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(((L292/60)/60)/24)+DATE(1970,1,1)</f>
        <v>41404.208333333336</v>
      </c>
      <c r="O292" s="13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8"/>
        <v>456.61111111111109</v>
      </c>
      <c r="G293" s="19" t="s">
        <v>20</v>
      </c>
      <c r="H293">
        <v>107</v>
      </c>
      <c r="I293" s="9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(((L293/60)/60)/24)+DATE(1970,1,1)</f>
        <v>40831.208333333336</v>
      </c>
      <c r="O293" s="13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8"/>
        <v>9.8219178082191778</v>
      </c>
      <c r="G294" s="19" t="s">
        <v>14</v>
      </c>
      <c r="H294">
        <v>10</v>
      </c>
      <c r="I294" s="9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(((L294/60)/60)/24)+DATE(1970,1,1)</f>
        <v>40984.208333333336</v>
      </c>
      <c r="O294" s="13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8"/>
        <v>16.384615384615383</v>
      </c>
      <c r="G295" s="19" t="s">
        <v>74</v>
      </c>
      <c r="H295">
        <v>32</v>
      </c>
      <c r="I295" s="9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(((L295/60)/60)/24)+DATE(1970,1,1)</f>
        <v>40456.208333333336</v>
      </c>
      <c r="O295" s="13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8"/>
        <v>1339.6666666666667</v>
      </c>
      <c r="G296" s="19" t="s">
        <v>20</v>
      </c>
      <c r="H296">
        <v>183</v>
      </c>
      <c r="I296" s="9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(((L296/60)/60)/24)+DATE(1970,1,1)</f>
        <v>43399.208333333328</v>
      </c>
      <c r="O296" s="13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8"/>
        <v>35.650077760497666</v>
      </c>
      <c r="G297" s="19" t="s">
        <v>14</v>
      </c>
      <c r="H297">
        <v>1910</v>
      </c>
      <c r="I297" s="9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(((L297/60)/60)/24)+DATE(1970,1,1)</f>
        <v>41562.208333333336</v>
      </c>
      <c r="O297" s="13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8"/>
        <v>54.950819672131146</v>
      </c>
      <c r="G298" s="19" t="s">
        <v>14</v>
      </c>
      <c r="H298">
        <v>38</v>
      </c>
      <c r="I298" s="9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(((L298/60)/60)/24)+DATE(1970,1,1)</f>
        <v>43493.25</v>
      </c>
      <c r="O298" s="13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8"/>
        <v>94.236111111111114</v>
      </c>
      <c r="G299" s="19" t="s">
        <v>14</v>
      </c>
      <c r="H299">
        <v>104</v>
      </c>
      <c r="I299" s="9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(((L299/60)/60)/24)+DATE(1970,1,1)</f>
        <v>41653.25</v>
      </c>
      <c r="O299" s="13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8"/>
        <v>143.91428571428571</v>
      </c>
      <c r="G300" s="19" t="s">
        <v>20</v>
      </c>
      <c r="H300">
        <v>72</v>
      </c>
      <c r="I300" s="9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(((L300/60)/60)/24)+DATE(1970,1,1)</f>
        <v>42426.25</v>
      </c>
      <c r="O300" s="13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8"/>
        <v>51.421052631578945</v>
      </c>
      <c r="G301" s="19" t="s">
        <v>14</v>
      </c>
      <c r="H301">
        <v>49</v>
      </c>
      <c r="I301" s="9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(((L301/60)/60)/24)+DATE(1970,1,1)</f>
        <v>42432.25</v>
      </c>
      <c r="O301" s="13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8"/>
        <v>5</v>
      </c>
      <c r="G302" s="19" t="s">
        <v>14</v>
      </c>
      <c r="H302">
        <v>1</v>
      </c>
      <c r="I302" s="9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(((L302/60)/60)/24)+DATE(1970,1,1)</f>
        <v>42977.208333333328</v>
      </c>
      <c r="O302" s="13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8"/>
        <v>1344.6666666666667</v>
      </c>
      <c r="G303" s="19" t="s">
        <v>20</v>
      </c>
      <c r="H303">
        <v>295</v>
      </c>
      <c r="I303" s="9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(((L303/60)/60)/24)+DATE(1970,1,1)</f>
        <v>42061.25</v>
      </c>
      <c r="O303" s="13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8"/>
        <v>31.844940867279899</v>
      </c>
      <c r="G304" s="19" t="s">
        <v>14</v>
      </c>
      <c r="H304">
        <v>245</v>
      </c>
      <c r="I304" s="9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(((L304/60)/60)/24)+DATE(1970,1,1)</f>
        <v>43345.208333333328</v>
      </c>
      <c r="O304" s="13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8"/>
        <v>82.617647058823536</v>
      </c>
      <c r="G305" s="19" t="s">
        <v>14</v>
      </c>
      <c r="H305">
        <v>32</v>
      </c>
      <c r="I305" s="9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(((L305/60)/60)/24)+DATE(1970,1,1)</f>
        <v>42376.25</v>
      </c>
      <c r="O305" s="13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8"/>
        <v>546.14285714285722</v>
      </c>
      <c r="G306" s="19" t="s">
        <v>20</v>
      </c>
      <c r="H306">
        <v>142</v>
      </c>
      <c r="I306" s="9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(((L306/60)/60)/24)+DATE(1970,1,1)</f>
        <v>42589.208333333328</v>
      </c>
      <c r="O306" s="13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8"/>
        <v>286.21428571428572</v>
      </c>
      <c r="G307" s="19" t="s">
        <v>20</v>
      </c>
      <c r="H307">
        <v>85</v>
      </c>
      <c r="I307" s="9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(((L307/60)/60)/24)+DATE(1970,1,1)</f>
        <v>42448.208333333328</v>
      </c>
      <c r="O307" s="13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8"/>
        <v>7.9076923076923071</v>
      </c>
      <c r="G308" s="19" t="s">
        <v>14</v>
      </c>
      <c r="H308">
        <v>7</v>
      </c>
      <c r="I308" s="9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(((L308/60)/60)/24)+DATE(1970,1,1)</f>
        <v>42930.208333333328</v>
      </c>
      <c r="O308" s="13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8"/>
        <v>132.13677811550153</v>
      </c>
      <c r="G309" s="19" t="s">
        <v>20</v>
      </c>
      <c r="H309">
        <v>659</v>
      </c>
      <c r="I309" s="9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(((L309/60)/60)/24)+DATE(1970,1,1)</f>
        <v>41066.208333333336</v>
      </c>
      <c r="O309" s="13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8"/>
        <v>74.077834179357026</v>
      </c>
      <c r="G310" s="19" t="s">
        <v>14</v>
      </c>
      <c r="H310">
        <v>803</v>
      </c>
      <c r="I310" s="9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(((L310/60)/60)/24)+DATE(1970,1,1)</f>
        <v>40651.208333333336</v>
      </c>
      <c r="O310" s="13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8"/>
        <v>75.292682926829272</v>
      </c>
      <c r="G311" s="19" t="s">
        <v>74</v>
      </c>
      <c r="H311">
        <v>75</v>
      </c>
      <c r="I311" s="9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(((L311/60)/60)/24)+DATE(1970,1,1)</f>
        <v>40807.208333333336</v>
      </c>
      <c r="O311" s="13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8"/>
        <v>20.333333333333332</v>
      </c>
      <c r="G312" s="19" t="s">
        <v>14</v>
      </c>
      <c r="H312">
        <v>16</v>
      </c>
      <c r="I312" s="9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(((L312/60)/60)/24)+DATE(1970,1,1)</f>
        <v>40277.208333333336</v>
      </c>
      <c r="O312" s="13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8"/>
        <v>203.36507936507937</v>
      </c>
      <c r="G313" s="19" t="s">
        <v>20</v>
      </c>
      <c r="H313">
        <v>121</v>
      </c>
      <c r="I313" s="9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(((L313/60)/60)/24)+DATE(1970,1,1)</f>
        <v>40590.25</v>
      </c>
      <c r="O313" s="13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8"/>
        <v>310.2284263959391</v>
      </c>
      <c r="G314" s="19" t="s">
        <v>20</v>
      </c>
      <c r="H314">
        <v>3742</v>
      </c>
      <c r="I314" s="9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(((L314/60)/60)/24)+DATE(1970,1,1)</f>
        <v>41572.208333333336</v>
      </c>
      <c r="O314" s="13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8"/>
        <v>395.31818181818181</v>
      </c>
      <c r="G315" s="19" t="s">
        <v>20</v>
      </c>
      <c r="H315">
        <v>223</v>
      </c>
      <c r="I315" s="9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(((L315/60)/60)/24)+DATE(1970,1,1)</f>
        <v>40966.25</v>
      </c>
      <c r="O315" s="13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8"/>
        <v>294.71428571428572</v>
      </c>
      <c r="G316" s="19" t="s">
        <v>20</v>
      </c>
      <c r="H316">
        <v>133</v>
      </c>
      <c r="I316" s="9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(((L316/60)/60)/24)+DATE(1970,1,1)</f>
        <v>43536.208333333328</v>
      </c>
      <c r="O316" s="13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8"/>
        <v>33.89473684210526</v>
      </c>
      <c r="G317" s="19" t="s">
        <v>14</v>
      </c>
      <c r="H317">
        <v>31</v>
      </c>
      <c r="I317" s="9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(((L317/60)/60)/24)+DATE(1970,1,1)</f>
        <v>41783.208333333336</v>
      </c>
      <c r="O317" s="13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8"/>
        <v>66.677083333333329</v>
      </c>
      <c r="G318" s="19" t="s">
        <v>14</v>
      </c>
      <c r="H318">
        <v>108</v>
      </c>
      <c r="I318" s="9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(((L318/60)/60)/24)+DATE(1970,1,1)</f>
        <v>43788.25</v>
      </c>
      <c r="O318" s="13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8"/>
        <v>19.227272727272727</v>
      </c>
      <c r="G319" s="19" t="s">
        <v>14</v>
      </c>
      <c r="H319">
        <v>30</v>
      </c>
      <c r="I319" s="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(((L319/60)/60)/24)+DATE(1970,1,1)</f>
        <v>42869.208333333328</v>
      </c>
      <c r="O319" s="13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8"/>
        <v>15.842105263157894</v>
      </c>
      <c r="G320" s="19" t="s">
        <v>14</v>
      </c>
      <c r="H320">
        <v>17</v>
      </c>
      <c r="I320" s="9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(((L320/60)/60)/24)+DATE(1970,1,1)</f>
        <v>41684.25</v>
      </c>
      <c r="O320" s="13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8"/>
        <v>38.702380952380956</v>
      </c>
      <c r="G321" s="19" t="s">
        <v>74</v>
      </c>
      <c r="H321">
        <v>64</v>
      </c>
      <c r="I321" s="9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(((L321/60)/60)/24)+DATE(1970,1,1)</f>
        <v>40402.208333333336</v>
      </c>
      <c r="O321" s="13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8"/>
        <v>9.5876777251184837</v>
      </c>
      <c r="G322" s="19" t="s">
        <v>14</v>
      </c>
      <c r="H322">
        <v>80</v>
      </c>
      <c r="I322" s="9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(((L322/60)/60)/24)+DATE(1970,1,1)</f>
        <v>40673.208333333336</v>
      </c>
      <c r="O322" s="13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10">E323/D323*100</f>
        <v>94.144366197183089</v>
      </c>
      <c r="G323" s="19" t="s">
        <v>14</v>
      </c>
      <c r="H323">
        <v>2468</v>
      </c>
      <c r="I323" s="9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(((L323/60)/60)/24)+DATE(1970,1,1)</f>
        <v>40634.208333333336</v>
      </c>
      <c r="O323" s="13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10"/>
        <v>166.56234096692114</v>
      </c>
      <c r="G324" s="19" t="s">
        <v>20</v>
      </c>
      <c r="H324">
        <v>5168</v>
      </c>
      <c r="I324" s="9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(((L324/60)/60)/24)+DATE(1970,1,1)</f>
        <v>40507.25</v>
      </c>
      <c r="O324" s="13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10"/>
        <v>24.134831460674157</v>
      </c>
      <c r="G325" s="19" t="s">
        <v>14</v>
      </c>
      <c r="H325">
        <v>26</v>
      </c>
      <c r="I325" s="9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(((L325/60)/60)/24)+DATE(1970,1,1)</f>
        <v>41725.208333333336</v>
      </c>
      <c r="O325" s="13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10"/>
        <v>164.05633802816902</v>
      </c>
      <c r="G326" s="19" t="s">
        <v>20</v>
      </c>
      <c r="H326">
        <v>307</v>
      </c>
      <c r="I326" s="9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(((L326/60)/60)/24)+DATE(1970,1,1)</f>
        <v>42176.208333333328</v>
      </c>
      <c r="O326" s="13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10"/>
        <v>90.723076923076931</v>
      </c>
      <c r="G327" s="19" t="s">
        <v>14</v>
      </c>
      <c r="H327">
        <v>73</v>
      </c>
      <c r="I327" s="9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(((L327/60)/60)/24)+DATE(1970,1,1)</f>
        <v>43267.208333333328</v>
      </c>
      <c r="O327" s="13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10"/>
        <v>46.194444444444443</v>
      </c>
      <c r="G328" s="19" t="s">
        <v>14</v>
      </c>
      <c r="H328">
        <v>128</v>
      </c>
      <c r="I328" s="9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(((L328/60)/60)/24)+DATE(1970,1,1)</f>
        <v>42364.25</v>
      </c>
      <c r="O328" s="13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10"/>
        <v>38.53846153846154</v>
      </c>
      <c r="G329" s="19" t="s">
        <v>14</v>
      </c>
      <c r="H329">
        <v>33</v>
      </c>
      <c r="I329" s="9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(((L329/60)/60)/24)+DATE(1970,1,1)</f>
        <v>43705.208333333328</v>
      </c>
      <c r="O329" s="13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10"/>
        <v>133.56231003039514</v>
      </c>
      <c r="G330" s="19" t="s">
        <v>20</v>
      </c>
      <c r="H330">
        <v>2441</v>
      </c>
      <c r="I330" s="9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(((L330/60)/60)/24)+DATE(1970,1,1)</f>
        <v>43434.25</v>
      </c>
      <c r="O330" s="13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10"/>
        <v>22.896588486140725</v>
      </c>
      <c r="G331" s="19" t="s">
        <v>47</v>
      </c>
      <c r="H331">
        <v>211</v>
      </c>
      <c r="I331" s="9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(((L331/60)/60)/24)+DATE(1970,1,1)</f>
        <v>42716.25</v>
      </c>
      <c r="O331" s="13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10"/>
        <v>184.95548961424333</v>
      </c>
      <c r="G332" s="19" t="s">
        <v>20</v>
      </c>
      <c r="H332">
        <v>1385</v>
      </c>
      <c r="I332" s="9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(((L332/60)/60)/24)+DATE(1970,1,1)</f>
        <v>43077.25</v>
      </c>
      <c r="O332" s="13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10"/>
        <v>443.72727272727275</v>
      </c>
      <c r="G333" s="19" t="s">
        <v>20</v>
      </c>
      <c r="H333">
        <v>190</v>
      </c>
      <c r="I333" s="9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(((L333/60)/60)/24)+DATE(1970,1,1)</f>
        <v>40896.25</v>
      </c>
      <c r="O333" s="13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10"/>
        <v>199.9806763285024</v>
      </c>
      <c r="G334" s="19" t="s">
        <v>20</v>
      </c>
      <c r="H334">
        <v>470</v>
      </c>
      <c r="I334" s="9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(((L334/60)/60)/24)+DATE(1970,1,1)</f>
        <v>41361.208333333336</v>
      </c>
      <c r="O334" s="13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10"/>
        <v>123.95833333333333</v>
      </c>
      <c r="G335" s="19" t="s">
        <v>20</v>
      </c>
      <c r="H335">
        <v>253</v>
      </c>
      <c r="I335" s="9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(((L335/60)/60)/24)+DATE(1970,1,1)</f>
        <v>43424.25</v>
      </c>
      <c r="O335" s="13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10"/>
        <v>186.61329305135951</v>
      </c>
      <c r="G336" s="19" t="s">
        <v>20</v>
      </c>
      <c r="H336">
        <v>1113</v>
      </c>
      <c r="I336" s="9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(((L336/60)/60)/24)+DATE(1970,1,1)</f>
        <v>43110.25</v>
      </c>
      <c r="O336" s="13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10"/>
        <v>114.28538550057536</v>
      </c>
      <c r="G337" s="19" t="s">
        <v>20</v>
      </c>
      <c r="H337">
        <v>2283</v>
      </c>
      <c r="I337" s="9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(((L337/60)/60)/24)+DATE(1970,1,1)</f>
        <v>43784.25</v>
      </c>
      <c r="O337" s="13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10"/>
        <v>97.032531824611041</v>
      </c>
      <c r="G338" s="19" t="s">
        <v>14</v>
      </c>
      <c r="H338">
        <v>1072</v>
      </c>
      <c r="I338" s="9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(((L338/60)/60)/24)+DATE(1970,1,1)</f>
        <v>40527.25</v>
      </c>
      <c r="O338" s="13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10"/>
        <v>122.81904761904762</v>
      </c>
      <c r="G339" s="19" t="s">
        <v>20</v>
      </c>
      <c r="H339">
        <v>1095</v>
      </c>
      <c r="I339" s="9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(((L339/60)/60)/24)+DATE(1970,1,1)</f>
        <v>43780.25</v>
      </c>
      <c r="O339" s="13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10"/>
        <v>179.14326647564468</v>
      </c>
      <c r="G340" s="19" t="s">
        <v>20</v>
      </c>
      <c r="H340">
        <v>1690</v>
      </c>
      <c r="I340" s="9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(((L340/60)/60)/24)+DATE(1970,1,1)</f>
        <v>40821.208333333336</v>
      </c>
      <c r="O340" s="13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10"/>
        <v>79.951577402787962</v>
      </c>
      <c r="G341" s="19" t="s">
        <v>74</v>
      </c>
      <c r="H341">
        <v>1297</v>
      </c>
      <c r="I341" s="9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(((L341/60)/60)/24)+DATE(1970,1,1)</f>
        <v>42949.208333333328</v>
      </c>
      <c r="O341" s="13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10"/>
        <v>94.242587601078171</v>
      </c>
      <c r="G342" s="19" t="s">
        <v>14</v>
      </c>
      <c r="H342">
        <v>393</v>
      </c>
      <c r="I342" s="9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(((L342/60)/60)/24)+DATE(1970,1,1)</f>
        <v>40889.25</v>
      </c>
      <c r="O342" s="13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10"/>
        <v>84.669291338582681</v>
      </c>
      <c r="G343" s="19" t="s">
        <v>14</v>
      </c>
      <c r="H343">
        <v>1257</v>
      </c>
      <c r="I343" s="9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(((L343/60)/60)/24)+DATE(1970,1,1)</f>
        <v>42244.208333333328</v>
      </c>
      <c r="O343" s="13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10"/>
        <v>66.521920668058456</v>
      </c>
      <c r="G344" s="19" t="s">
        <v>14</v>
      </c>
      <c r="H344">
        <v>328</v>
      </c>
      <c r="I344" s="9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(((L344/60)/60)/24)+DATE(1970,1,1)</f>
        <v>41475.208333333336</v>
      </c>
      <c r="O344" s="13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10"/>
        <v>53.922222222222224</v>
      </c>
      <c r="G345" s="19" t="s">
        <v>14</v>
      </c>
      <c r="H345">
        <v>147</v>
      </c>
      <c r="I345" s="9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(((L345/60)/60)/24)+DATE(1970,1,1)</f>
        <v>41597.25</v>
      </c>
      <c r="O345" s="13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10"/>
        <v>41.983299595141702</v>
      </c>
      <c r="G346" s="19" t="s">
        <v>14</v>
      </c>
      <c r="H346">
        <v>830</v>
      </c>
      <c r="I346" s="9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(((L346/60)/60)/24)+DATE(1970,1,1)</f>
        <v>43122.25</v>
      </c>
      <c r="O346" s="13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10"/>
        <v>14.69479695431472</v>
      </c>
      <c r="G347" s="19" t="s">
        <v>14</v>
      </c>
      <c r="H347">
        <v>331</v>
      </c>
      <c r="I347" s="9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(((L347/60)/60)/24)+DATE(1970,1,1)</f>
        <v>42194.208333333328</v>
      </c>
      <c r="O347" s="13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10"/>
        <v>34.475000000000001</v>
      </c>
      <c r="G348" s="19" t="s">
        <v>14</v>
      </c>
      <c r="H348">
        <v>25</v>
      </c>
      <c r="I348" s="9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(((L348/60)/60)/24)+DATE(1970,1,1)</f>
        <v>42971.208333333328</v>
      </c>
      <c r="O348" s="13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10"/>
        <v>1400.7777777777778</v>
      </c>
      <c r="G349" s="19" t="s">
        <v>20</v>
      </c>
      <c r="H349">
        <v>191</v>
      </c>
      <c r="I349" s="9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(((L349/60)/60)/24)+DATE(1970,1,1)</f>
        <v>42046.25</v>
      </c>
      <c r="O349" s="13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10"/>
        <v>71.770351758793964</v>
      </c>
      <c r="G350" s="19" t="s">
        <v>14</v>
      </c>
      <c r="H350">
        <v>3483</v>
      </c>
      <c r="I350" s="9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(((L350/60)/60)/24)+DATE(1970,1,1)</f>
        <v>42782.25</v>
      </c>
      <c r="O350" s="13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10"/>
        <v>53.074115044247783</v>
      </c>
      <c r="G351" s="19" t="s">
        <v>14</v>
      </c>
      <c r="H351">
        <v>923</v>
      </c>
      <c r="I351" s="9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(((L351/60)/60)/24)+DATE(1970,1,1)</f>
        <v>42930.208333333328</v>
      </c>
      <c r="O351" s="13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10"/>
        <v>5</v>
      </c>
      <c r="G352" s="19" t="s">
        <v>14</v>
      </c>
      <c r="H352">
        <v>1</v>
      </c>
      <c r="I352" s="9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(((L352/60)/60)/24)+DATE(1970,1,1)</f>
        <v>42144.208333333328</v>
      </c>
      <c r="O352" s="13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10"/>
        <v>127.70715249662618</v>
      </c>
      <c r="G353" s="19" t="s">
        <v>20</v>
      </c>
      <c r="H353">
        <v>2013</v>
      </c>
      <c r="I353" s="9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(((L353/60)/60)/24)+DATE(1970,1,1)</f>
        <v>42240.208333333328</v>
      </c>
      <c r="O353" s="13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10"/>
        <v>34.892857142857139</v>
      </c>
      <c r="G354" s="19" t="s">
        <v>14</v>
      </c>
      <c r="H354">
        <v>33</v>
      </c>
      <c r="I354" s="9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(((L354/60)/60)/24)+DATE(1970,1,1)</f>
        <v>42315.25</v>
      </c>
      <c r="O354" s="13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10"/>
        <v>410.59821428571428</v>
      </c>
      <c r="G355" s="19" t="s">
        <v>20</v>
      </c>
      <c r="H355">
        <v>1703</v>
      </c>
      <c r="I355" s="9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(((L355/60)/60)/24)+DATE(1970,1,1)</f>
        <v>43651.208333333328</v>
      </c>
      <c r="O355" s="13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10"/>
        <v>123.73770491803278</v>
      </c>
      <c r="G356" s="19" t="s">
        <v>20</v>
      </c>
      <c r="H356">
        <v>80</v>
      </c>
      <c r="I356" s="9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(((L356/60)/60)/24)+DATE(1970,1,1)</f>
        <v>41520.208333333336</v>
      </c>
      <c r="O356" s="13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10"/>
        <v>58.973684210526315</v>
      </c>
      <c r="G357" s="19" t="s">
        <v>47</v>
      </c>
      <c r="H357">
        <v>86</v>
      </c>
      <c r="I357" s="9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(((L357/60)/60)/24)+DATE(1970,1,1)</f>
        <v>42757.25</v>
      </c>
      <c r="O357" s="13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10"/>
        <v>36.892473118279568</v>
      </c>
      <c r="G358" s="19" t="s">
        <v>14</v>
      </c>
      <c r="H358">
        <v>40</v>
      </c>
      <c r="I358" s="9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(((L358/60)/60)/24)+DATE(1970,1,1)</f>
        <v>40922.25</v>
      </c>
      <c r="O358" s="13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10"/>
        <v>184.91304347826087</v>
      </c>
      <c r="G359" s="19" t="s">
        <v>20</v>
      </c>
      <c r="H359">
        <v>41</v>
      </c>
      <c r="I359" s="9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(((L359/60)/60)/24)+DATE(1970,1,1)</f>
        <v>42250.208333333328</v>
      </c>
      <c r="O359" s="13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10"/>
        <v>11.814432989690722</v>
      </c>
      <c r="G360" s="19" t="s">
        <v>14</v>
      </c>
      <c r="H360">
        <v>23</v>
      </c>
      <c r="I360" s="9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(((L360/60)/60)/24)+DATE(1970,1,1)</f>
        <v>43322.208333333328</v>
      </c>
      <c r="O360" s="13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10"/>
        <v>298.7</v>
      </c>
      <c r="G361" s="19" t="s">
        <v>20</v>
      </c>
      <c r="H361">
        <v>187</v>
      </c>
      <c r="I361" s="9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(((L361/60)/60)/24)+DATE(1970,1,1)</f>
        <v>40782.208333333336</v>
      </c>
      <c r="O361" s="13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10"/>
        <v>226.35175879396985</v>
      </c>
      <c r="G362" s="19" t="s">
        <v>20</v>
      </c>
      <c r="H362">
        <v>2875</v>
      </c>
      <c r="I362" s="9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(((L362/60)/60)/24)+DATE(1970,1,1)</f>
        <v>40544.25</v>
      </c>
      <c r="O362" s="13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10"/>
        <v>173.56363636363636</v>
      </c>
      <c r="G363" s="19" t="s">
        <v>20</v>
      </c>
      <c r="H363">
        <v>88</v>
      </c>
      <c r="I363" s="9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(((L363/60)/60)/24)+DATE(1970,1,1)</f>
        <v>43015.208333333328</v>
      </c>
      <c r="O363" s="13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10"/>
        <v>371.75675675675677</v>
      </c>
      <c r="G364" s="19" t="s">
        <v>20</v>
      </c>
      <c r="H364">
        <v>191</v>
      </c>
      <c r="I364" s="9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(((L364/60)/60)/24)+DATE(1970,1,1)</f>
        <v>40570.25</v>
      </c>
      <c r="O364" s="13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10"/>
        <v>160.19230769230771</v>
      </c>
      <c r="G365" s="19" t="s">
        <v>20</v>
      </c>
      <c r="H365">
        <v>139</v>
      </c>
      <c r="I365" s="9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(((L365/60)/60)/24)+DATE(1970,1,1)</f>
        <v>40904.25</v>
      </c>
      <c r="O365" s="13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10"/>
        <v>1616.3333333333335</v>
      </c>
      <c r="G366" s="19" t="s">
        <v>20</v>
      </c>
      <c r="H366">
        <v>186</v>
      </c>
      <c r="I366" s="9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(((L366/60)/60)/24)+DATE(1970,1,1)</f>
        <v>43164.25</v>
      </c>
      <c r="O366" s="13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10"/>
        <v>733.4375</v>
      </c>
      <c r="G367" s="19" t="s">
        <v>20</v>
      </c>
      <c r="H367">
        <v>112</v>
      </c>
      <c r="I367" s="9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(((L367/60)/60)/24)+DATE(1970,1,1)</f>
        <v>42733.25</v>
      </c>
      <c r="O367" s="13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10"/>
        <v>592.11111111111109</v>
      </c>
      <c r="G368" s="19" t="s">
        <v>20</v>
      </c>
      <c r="H368">
        <v>101</v>
      </c>
      <c r="I368" s="9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(((L368/60)/60)/24)+DATE(1970,1,1)</f>
        <v>40546.25</v>
      </c>
      <c r="O368" s="13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10"/>
        <v>18.888888888888889</v>
      </c>
      <c r="G369" s="19" t="s">
        <v>14</v>
      </c>
      <c r="H369">
        <v>75</v>
      </c>
      <c r="I369" s="9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(((L369/60)/60)/24)+DATE(1970,1,1)</f>
        <v>41930.208333333336</v>
      </c>
      <c r="O369" s="13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10"/>
        <v>276.80769230769232</v>
      </c>
      <c r="G370" s="19" t="s">
        <v>20</v>
      </c>
      <c r="H370">
        <v>206</v>
      </c>
      <c r="I370" s="9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(((L370/60)/60)/24)+DATE(1970,1,1)</f>
        <v>40464.208333333336</v>
      </c>
      <c r="O370" s="13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10"/>
        <v>273.01851851851848</v>
      </c>
      <c r="G371" s="19" t="s">
        <v>20</v>
      </c>
      <c r="H371">
        <v>154</v>
      </c>
      <c r="I371" s="9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(((L371/60)/60)/24)+DATE(1970,1,1)</f>
        <v>41308.25</v>
      </c>
      <c r="O371" s="13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10"/>
        <v>159.36331255565449</v>
      </c>
      <c r="G372" s="19" t="s">
        <v>20</v>
      </c>
      <c r="H372">
        <v>5966</v>
      </c>
      <c r="I372" s="9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(((L372/60)/60)/24)+DATE(1970,1,1)</f>
        <v>43570.208333333328</v>
      </c>
      <c r="O372" s="13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10"/>
        <v>67.869978858350947</v>
      </c>
      <c r="G373" s="19" t="s">
        <v>14</v>
      </c>
      <c r="H373">
        <v>2176</v>
      </c>
      <c r="I373" s="9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(((L373/60)/60)/24)+DATE(1970,1,1)</f>
        <v>42043.25</v>
      </c>
      <c r="O373" s="13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10"/>
        <v>1591.5555555555554</v>
      </c>
      <c r="G374" s="19" t="s">
        <v>20</v>
      </c>
      <c r="H374">
        <v>169</v>
      </c>
      <c r="I374" s="9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(((L374/60)/60)/24)+DATE(1970,1,1)</f>
        <v>42012.25</v>
      </c>
      <c r="O374" s="13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10"/>
        <v>730.18222222222221</v>
      </c>
      <c r="G375" s="19" t="s">
        <v>20</v>
      </c>
      <c r="H375">
        <v>2106</v>
      </c>
      <c r="I375" s="9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(((L375/60)/60)/24)+DATE(1970,1,1)</f>
        <v>42964.208333333328</v>
      </c>
      <c r="O375" s="13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10"/>
        <v>13.185782556750297</v>
      </c>
      <c r="G376" s="19" t="s">
        <v>14</v>
      </c>
      <c r="H376">
        <v>441</v>
      </c>
      <c r="I376" s="9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(((L376/60)/60)/24)+DATE(1970,1,1)</f>
        <v>43476.25</v>
      </c>
      <c r="O376" s="13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10"/>
        <v>54.777777777777779</v>
      </c>
      <c r="G377" s="19" t="s">
        <v>14</v>
      </c>
      <c r="H377">
        <v>25</v>
      </c>
      <c r="I377" s="9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(((L377/60)/60)/24)+DATE(1970,1,1)</f>
        <v>42293.208333333328</v>
      </c>
      <c r="O377" s="13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10"/>
        <v>361.02941176470591</v>
      </c>
      <c r="G378" s="19" t="s">
        <v>20</v>
      </c>
      <c r="H378">
        <v>131</v>
      </c>
      <c r="I378" s="9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(((L378/60)/60)/24)+DATE(1970,1,1)</f>
        <v>41826.208333333336</v>
      </c>
      <c r="O378" s="13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10"/>
        <v>10.257545271629779</v>
      </c>
      <c r="G379" s="19" t="s">
        <v>14</v>
      </c>
      <c r="H379">
        <v>127</v>
      </c>
      <c r="I379" s="9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(((L379/60)/60)/24)+DATE(1970,1,1)</f>
        <v>43760.208333333328</v>
      </c>
      <c r="O379" s="13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10"/>
        <v>13.962962962962964</v>
      </c>
      <c r="G380" s="19" t="s">
        <v>14</v>
      </c>
      <c r="H380">
        <v>355</v>
      </c>
      <c r="I380" s="9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(((L380/60)/60)/24)+DATE(1970,1,1)</f>
        <v>43241.208333333328</v>
      </c>
      <c r="O380" s="13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10"/>
        <v>40.444444444444443</v>
      </c>
      <c r="G381" s="19" t="s">
        <v>14</v>
      </c>
      <c r="H381">
        <v>44</v>
      </c>
      <c r="I381" s="9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(((L381/60)/60)/24)+DATE(1970,1,1)</f>
        <v>40843.208333333336</v>
      </c>
      <c r="O381" s="13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10"/>
        <v>160.32</v>
      </c>
      <c r="G382" s="19" t="s">
        <v>20</v>
      </c>
      <c r="H382">
        <v>84</v>
      </c>
      <c r="I382" s="9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(((L382/60)/60)/24)+DATE(1970,1,1)</f>
        <v>41448.208333333336</v>
      </c>
      <c r="O382" s="13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10"/>
        <v>183.9433962264151</v>
      </c>
      <c r="G383" s="19" t="s">
        <v>20</v>
      </c>
      <c r="H383">
        <v>155</v>
      </c>
      <c r="I383" s="9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(((L383/60)/60)/24)+DATE(1970,1,1)</f>
        <v>42163.208333333328</v>
      </c>
      <c r="O383" s="13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10"/>
        <v>63.769230769230766</v>
      </c>
      <c r="G384" s="19" t="s">
        <v>14</v>
      </c>
      <c r="H384">
        <v>67</v>
      </c>
      <c r="I384" s="9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(((L384/60)/60)/24)+DATE(1970,1,1)</f>
        <v>43024.208333333328</v>
      </c>
      <c r="O384" s="13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10"/>
        <v>225.38095238095238</v>
      </c>
      <c r="G385" s="19" t="s">
        <v>20</v>
      </c>
      <c r="H385">
        <v>189</v>
      </c>
      <c r="I385" s="9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(((L385/60)/60)/24)+DATE(1970,1,1)</f>
        <v>43509.25</v>
      </c>
      <c r="O385" s="13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10"/>
        <v>172.00961538461539</v>
      </c>
      <c r="G386" s="19" t="s">
        <v>20</v>
      </c>
      <c r="H386">
        <v>4799</v>
      </c>
      <c r="I386" s="9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(((L386/60)/60)/24)+DATE(1970,1,1)</f>
        <v>42776.25</v>
      </c>
      <c r="O386" s="13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12">E387/D387*100</f>
        <v>146.16709511568124</v>
      </c>
      <c r="G387" s="19" t="s">
        <v>20</v>
      </c>
      <c r="H387">
        <v>1137</v>
      </c>
      <c r="I387" s="9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(((L387/60)/60)/24)+DATE(1970,1,1)</f>
        <v>43553.208333333328</v>
      </c>
      <c r="O387" s="13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12"/>
        <v>76.42361623616236</v>
      </c>
      <c r="G388" s="19" t="s">
        <v>14</v>
      </c>
      <c r="H388">
        <v>1068</v>
      </c>
      <c r="I388" s="9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(((L388/60)/60)/24)+DATE(1970,1,1)</f>
        <v>40355.208333333336</v>
      </c>
      <c r="O388" s="13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12"/>
        <v>39.261467889908261</v>
      </c>
      <c r="G389" s="19" t="s">
        <v>14</v>
      </c>
      <c r="H389">
        <v>424</v>
      </c>
      <c r="I389" s="9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(((L389/60)/60)/24)+DATE(1970,1,1)</f>
        <v>41072.208333333336</v>
      </c>
      <c r="O389" s="13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12"/>
        <v>11.270034843205574</v>
      </c>
      <c r="G390" s="19" t="s">
        <v>74</v>
      </c>
      <c r="H390">
        <v>145</v>
      </c>
      <c r="I390" s="9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(((L390/60)/60)/24)+DATE(1970,1,1)</f>
        <v>40912.25</v>
      </c>
      <c r="O390" s="13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12"/>
        <v>122.11084337349398</v>
      </c>
      <c r="G391" s="19" t="s">
        <v>20</v>
      </c>
      <c r="H391">
        <v>1152</v>
      </c>
      <c r="I391" s="9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(((L391/60)/60)/24)+DATE(1970,1,1)</f>
        <v>40479.208333333336</v>
      </c>
      <c r="O391" s="13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12"/>
        <v>186.54166666666669</v>
      </c>
      <c r="G392" s="19" t="s">
        <v>20</v>
      </c>
      <c r="H392">
        <v>50</v>
      </c>
      <c r="I392" s="9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(((L392/60)/60)/24)+DATE(1970,1,1)</f>
        <v>41530.208333333336</v>
      </c>
      <c r="O392" s="13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12"/>
        <v>7.2731788079470201</v>
      </c>
      <c r="G393" s="19" t="s">
        <v>14</v>
      </c>
      <c r="H393">
        <v>151</v>
      </c>
      <c r="I393" s="9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(((L393/60)/60)/24)+DATE(1970,1,1)</f>
        <v>41653.25</v>
      </c>
      <c r="O393" s="13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12"/>
        <v>65.642371234207957</v>
      </c>
      <c r="G394" s="19" t="s">
        <v>14</v>
      </c>
      <c r="H394">
        <v>1608</v>
      </c>
      <c r="I394" s="9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(((L394/60)/60)/24)+DATE(1970,1,1)</f>
        <v>40549.25</v>
      </c>
      <c r="O394" s="13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12"/>
        <v>228.96178343949046</v>
      </c>
      <c r="G395" s="19" t="s">
        <v>20</v>
      </c>
      <c r="H395">
        <v>3059</v>
      </c>
      <c r="I395" s="9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(((L395/60)/60)/24)+DATE(1970,1,1)</f>
        <v>42933.208333333328</v>
      </c>
      <c r="O395" s="13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12"/>
        <v>469.37499999999994</v>
      </c>
      <c r="G396" s="19" t="s">
        <v>20</v>
      </c>
      <c r="H396">
        <v>34</v>
      </c>
      <c r="I396" s="9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(((L396/60)/60)/24)+DATE(1970,1,1)</f>
        <v>41484.208333333336</v>
      </c>
      <c r="O396" s="13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12"/>
        <v>130.11267605633802</v>
      </c>
      <c r="G397" s="19" t="s">
        <v>20</v>
      </c>
      <c r="H397">
        <v>220</v>
      </c>
      <c r="I397" s="9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(((L397/60)/60)/24)+DATE(1970,1,1)</f>
        <v>40885.25</v>
      </c>
      <c r="O397" s="13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12"/>
        <v>167.05422993492408</v>
      </c>
      <c r="G398" s="19" t="s">
        <v>20</v>
      </c>
      <c r="H398">
        <v>1604</v>
      </c>
      <c r="I398" s="9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(((L398/60)/60)/24)+DATE(1970,1,1)</f>
        <v>43378.208333333328</v>
      </c>
      <c r="O398" s="13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12"/>
        <v>173.8641975308642</v>
      </c>
      <c r="G399" s="19" t="s">
        <v>20</v>
      </c>
      <c r="H399">
        <v>454</v>
      </c>
      <c r="I399" s="9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(((L399/60)/60)/24)+DATE(1970,1,1)</f>
        <v>41417.208333333336</v>
      </c>
      <c r="O399" s="13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12"/>
        <v>717.76470588235293</v>
      </c>
      <c r="G400" s="19" t="s">
        <v>20</v>
      </c>
      <c r="H400">
        <v>123</v>
      </c>
      <c r="I400" s="9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(((L400/60)/60)/24)+DATE(1970,1,1)</f>
        <v>43228.208333333328</v>
      </c>
      <c r="O400" s="13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12"/>
        <v>63.850976361767728</v>
      </c>
      <c r="G401" s="19" t="s">
        <v>14</v>
      </c>
      <c r="H401">
        <v>941</v>
      </c>
      <c r="I401" s="9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(((L401/60)/60)/24)+DATE(1970,1,1)</f>
        <v>40576.25</v>
      </c>
      <c r="O401" s="13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12"/>
        <v>2</v>
      </c>
      <c r="G402" s="19" t="s">
        <v>14</v>
      </c>
      <c r="H402">
        <v>1</v>
      </c>
      <c r="I402" s="9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(((L402/60)/60)/24)+DATE(1970,1,1)</f>
        <v>41502.208333333336</v>
      </c>
      <c r="O402" s="13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12"/>
        <v>1530.2222222222222</v>
      </c>
      <c r="G403" s="19" t="s">
        <v>20</v>
      </c>
      <c r="H403">
        <v>299</v>
      </c>
      <c r="I403" s="9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(((L403/60)/60)/24)+DATE(1970,1,1)</f>
        <v>43765.208333333328</v>
      </c>
      <c r="O403" s="13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12"/>
        <v>40.356164383561641</v>
      </c>
      <c r="G404" s="19" t="s">
        <v>14</v>
      </c>
      <c r="H404">
        <v>40</v>
      </c>
      <c r="I404" s="9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(((L404/60)/60)/24)+DATE(1970,1,1)</f>
        <v>40914.25</v>
      </c>
      <c r="O404" s="13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12"/>
        <v>86.220633299284984</v>
      </c>
      <c r="G405" s="19" t="s">
        <v>14</v>
      </c>
      <c r="H405">
        <v>3015</v>
      </c>
      <c r="I405" s="9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(((L405/60)/60)/24)+DATE(1970,1,1)</f>
        <v>40310.208333333336</v>
      </c>
      <c r="O405" s="13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12"/>
        <v>315.58486707566465</v>
      </c>
      <c r="G406" s="19" t="s">
        <v>20</v>
      </c>
      <c r="H406">
        <v>2237</v>
      </c>
      <c r="I406" s="9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(((L406/60)/60)/24)+DATE(1970,1,1)</f>
        <v>43053.25</v>
      </c>
      <c r="O406" s="13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12"/>
        <v>89.618243243243242</v>
      </c>
      <c r="G407" s="19" t="s">
        <v>14</v>
      </c>
      <c r="H407">
        <v>435</v>
      </c>
      <c r="I407" s="9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(((L407/60)/60)/24)+DATE(1970,1,1)</f>
        <v>43255.208333333328</v>
      </c>
      <c r="O407" s="13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12"/>
        <v>182.14503816793894</v>
      </c>
      <c r="G408" s="19" t="s">
        <v>20</v>
      </c>
      <c r="H408">
        <v>645</v>
      </c>
      <c r="I408" s="9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(((L408/60)/60)/24)+DATE(1970,1,1)</f>
        <v>41304.25</v>
      </c>
      <c r="O408" s="13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12"/>
        <v>355.88235294117646</v>
      </c>
      <c r="G409" s="19" t="s">
        <v>20</v>
      </c>
      <c r="H409">
        <v>484</v>
      </c>
      <c r="I409" s="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(((L409/60)/60)/24)+DATE(1970,1,1)</f>
        <v>43751.208333333328</v>
      </c>
      <c r="O409" s="13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12"/>
        <v>131.83695652173913</v>
      </c>
      <c r="G410" s="19" t="s">
        <v>20</v>
      </c>
      <c r="H410">
        <v>154</v>
      </c>
      <c r="I410" s="9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(((L410/60)/60)/24)+DATE(1970,1,1)</f>
        <v>42541.208333333328</v>
      </c>
      <c r="O410" s="13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12"/>
        <v>46.315634218289084</v>
      </c>
      <c r="G411" s="19" t="s">
        <v>14</v>
      </c>
      <c r="H411">
        <v>714</v>
      </c>
      <c r="I411" s="9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(((L411/60)/60)/24)+DATE(1970,1,1)</f>
        <v>42843.208333333328</v>
      </c>
      <c r="O411" s="13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12"/>
        <v>36.132726089785294</v>
      </c>
      <c r="G412" s="19" t="s">
        <v>47</v>
      </c>
      <c r="H412">
        <v>1111</v>
      </c>
      <c r="I412" s="9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(((L412/60)/60)/24)+DATE(1970,1,1)</f>
        <v>42122.208333333328</v>
      </c>
      <c r="O412" s="13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12"/>
        <v>104.62820512820512</v>
      </c>
      <c r="G413" s="19" t="s">
        <v>20</v>
      </c>
      <c r="H413">
        <v>82</v>
      </c>
      <c r="I413" s="9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(((L413/60)/60)/24)+DATE(1970,1,1)</f>
        <v>42884.208333333328</v>
      </c>
      <c r="O413" s="13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12"/>
        <v>668.85714285714289</v>
      </c>
      <c r="G414" s="19" t="s">
        <v>20</v>
      </c>
      <c r="H414">
        <v>134</v>
      </c>
      <c r="I414" s="9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(((L414/60)/60)/24)+DATE(1970,1,1)</f>
        <v>41642.25</v>
      </c>
      <c r="O414" s="13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12"/>
        <v>62.072823218997364</v>
      </c>
      <c r="G415" s="19" t="s">
        <v>47</v>
      </c>
      <c r="H415">
        <v>1089</v>
      </c>
      <c r="I415" s="9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(((L415/60)/60)/24)+DATE(1970,1,1)</f>
        <v>43431.25</v>
      </c>
      <c r="O415" s="13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12"/>
        <v>84.699787460148784</v>
      </c>
      <c r="G416" s="19" t="s">
        <v>14</v>
      </c>
      <c r="H416">
        <v>5497</v>
      </c>
      <c r="I416" s="9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(((L416/60)/60)/24)+DATE(1970,1,1)</f>
        <v>40288.208333333336</v>
      </c>
      <c r="O416" s="13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12"/>
        <v>11.059030837004405</v>
      </c>
      <c r="G417" s="19" t="s">
        <v>14</v>
      </c>
      <c r="H417">
        <v>418</v>
      </c>
      <c r="I417" s="9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(((L417/60)/60)/24)+DATE(1970,1,1)</f>
        <v>40921.25</v>
      </c>
      <c r="O417" s="13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12"/>
        <v>43.838781575037146</v>
      </c>
      <c r="G418" s="19" t="s">
        <v>14</v>
      </c>
      <c r="H418">
        <v>1439</v>
      </c>
      <c r="I418" s="9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(((L418/60)/60)/24)+DATE(1970,1,1)</f>
        <v>40560.25</v>
      </c>
      <c r="O418" s="13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12"/>
        <v>55.470588235294116</v>
      </c>
      <c r="G419" s="19" t="s">
        <v>14</v>
      </c>
      <c r="H419">
        <v>15</v>
      </c>
      <c r="I419" s="9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(((L419/60)/60)/24)+DATE(1970,1,1)</f>
        <v>43407.208333333328</v>
      </c>
      <c r="O419" s="13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12"/>
        <v>57.399511301160658</v>
      </c>
      <c r="G420" s="19" t="s">
        <v>14</v>
      </c>
      <c r="H420">
        <v>1999</v>
      </c>
      <c r="I420" s="9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(((L420/60)/60)/24)+DATE(1970,1,1)</f>
        <v>41035.208333333336</v>
      </c>
      <c r="O420" s="13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12"/>
        <v>123.43497363796135</v>
      </c>
      <c r="G421" s="19" t="s">
        <v>20</v>
      </c>
      <c r="H421">
        <v>5203</v>
      </c>
      <c r="I421" s="9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(((L421/60)/60)/24)+DATE(1970,1,1)</f>
        <v>40899.25</v>
      </c>
      <c r="O421" s="13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12"/>
        <v>128.46</v>
      </c>
      <c r="G422" s="19" t="s">
        <v>20</v>
      </c>
      <c r="H422">
        <v>94</v>
      </c>
      <c r="I422" s="9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(((L422/60)/60)/24)+DATE(1970,1,1)</f>
        <v>42911.208333333328</v>
      </c>
      <c r="O422" s="13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12"/>
        <v>63.989361702127653</v>
      </c>
      <c r="G423" s="19" t="s">
        <v>14</v>
      </c>
      <c r="H423">
        <v>118</v>
      </c>
      <c r="I423" s="9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(((L423/60)/60)/24)+DATE(1970,1,1)</f>
        <v>42915.208333333328</v>
      </c>
      <c r="O423" s="13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12"/>
        <v>127.29885057471265</v>
      </c>
      <c r="G424" s="19" t="s">
        <v>20</v>
      </c>
      <c r="H424">
        <v>205</v>
      </c>
      <c r="I424" s="9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(((L424/60)/60)/24)+DATE(1970,1,1)</f>
        <v>40285.208333333336</v>
      </c>
      <c r="O424" s="13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12"/>
        <v>10.638024357239512</v>
      </c>
      <c r="G425" s="19" t="s">
        <v>14</v>
      </c>
      <c r="H425">
        <v>162</v>
      </c>
      <c r="I425" s="9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(((L425/60)/60)/24)+DATE(1970,1,1)</f>
        <v>40808.208333333336</v>
      </c>
      <c r="O425" s="13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12"/>
        <v>40.470588235294116</v>
      </c>
      <c r="G426" s="19" t="s">
        <v>14</v>
      </c>
      <c r="H426">
        <v>83</v>
      </c>
      <c r="I426" s="9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(((L426/60)/60)/24)+DATE(1970,1,1)</f>
        <v>43208.208333333328</v>
      </c>
      <c r="O426" s="13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12"/>
        <v>287.66666666666663</v>
      </c>
      <c r="G427" s="19" t="s">
        <v>20</v>
      </c>
      <c r="H427">
        <v>92</v>
      </c>
      <c r="I427" s="9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(((L427/60)/60)/24)+DATE(1970,1,1)</f>
        <v>42213.208333333328</v>
      </c>
      <c r="O427" s="13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12"/>
        <v>572.94444444444446</v>
      </c>
      <c r="G428" s="19" t="s">
        <v>20</v>
      </c>
      <c r="H428">
        <v>219</v>
      </c>
      <c r="I428" s="9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(((L428/60)/60)/24)+DATE(1970,1,1)</f>
        <v>41332.25</v>
      </c>
      <c r="O428" s="13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12"/>
        <v>112.90429799426933</v>
      </c>
      <c r="G429" s="19" t="s">
        <v>20</v>
      </c>
      <c r="H429">
        <v>2526</v>
      </c>
      <c r="I429" s="9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(((L429/60)/60)/24)+DATE(1970,1,1)</f>
        <v>41895.208333333336</v>
      </c>
      <c r="O429" s="13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12"/>
        <v>46.387573964497044</v>
      </c>
      <c r="G430" s="19" t="s">
        <v>14</v>
      </c>
      <c r="H430">
        <v>747</v>
      </c>
      <c r="I430" s="9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(((L430/60)/60)/24)+DATE(1970,1,1)</f>
        <v>40585.25</v>
      </c>
      <c r="O430" s="13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12"/>
        <v>90.675916230366497</v>
      </c>
      <c r="G431" s="19" t="s">
        <v>74</v>
      </c>
      <c r="H431">
        <v>2138</v>
      </c>
      <c r="I431" s="9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(((L431/60)/60)/24)+DATE(1970,1,1)</f>
        <v>41680.25</v>
      </c>
      <c r="O431" s="13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12"/>
        <v>67.740740740740748</v>
      </c>
      <c r="G432" s="19" t="s">
        <v>14</v>
      </c>
      <c r="H432">
        <v>84</v>
      </c>
      <c r="I432" s="9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(((L432/60)/60)/24)+DATE(1970,1,1)</f>
        <v>43737.208333333328</v>
      </c>
      <c r="O432" s="13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12"/>
        <v>192.49019607843135</v>
      </c>
      <c r="G433" s="19" t="s">
        <v>20</v>
      </c>
      <c r="H433">
        <v>94</v>
      </c>
      <c r="I433" s="9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(((L433/60)/60)/24)+DATE(1970,1,1)</f>
        <v>43273.208333333328</v>
      </c>
      <c r="O433" s="13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12"/>
        <v>82.714285714285722</v>
      </c>
      <c r="G434" s="19" t="s">
        <v>14</v>
      </c>
      <c r="H434">
        <v>91</v>
      </c>
      <c r="I434" s="9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(((L434/60)/60)/24)+DATE(1970,1,1)</f>
        <v>41761.208333333336</v>
      </c>
      <c r="O434" s="13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12"/>
        <v>54.163920922570021</v>
      </c>
      <c r="G435" s="19" t="s">
        <v>14</v>
      </c>
      <c r="H435">
        <v>792</v>
      </c>
      <c r="I435" s="9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(((L435/60)/60)/24)+DATE(1970,1,1)</f>
        <v>41603.25</v>
      </c>
      <c r="O435" s="13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12"/>
        <v>16.722222222222221</v>
      </c>
      <c r="G436" s="19" t="s">
        <v>74</v>
      </c>
      <c r="H436">
        <v>10</v>
      </c>
      <c r="I436" s="9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(((L436/60)/60)/24)+DATE(1970,1,1)</f>
        <v>42705.25</v>
      </c>
      <c r="O436" s="13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12"/>
        <v>116.87664041994749</v>
      </c>
      <c r="G437" s="19" t="s">
        <v>20</v>
      </c>
      <c r="H437">
        <v>1713</v>
      </c>
      <c r="I437" s="9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(((L437/60)/60)/24)+DATE(1970,1,1)</f>
        <v>41988.25</v>
      </c>
      <c r="O437" s="13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12"/>
        <v>1052.1538461538462</v>
      </c>
      <c r="G438" s="19" t="s">
        <v>20</v>
      </c>
      <c r="H438">
        <v>249</v>
      </c>
      <c r="I438" s="9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(((L438/60)/60)/24)+DATE(1970,1,1)</f>
        <v>43575.208333333328</v>
      </c>
      <c r="O438" s="13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12"/>
        <v>123.07407407407408</v>
      </c>
      <c r="G439" s="19" t="s">
        <v>20</v>
      </c>
      <c r="H439">
        <v>192</v>
      </c>
      <c r="I439" s="9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(((L439/60)/60)/24)+DATE(1970,1,1)</f>
        <v>42260.208333333328</v>
      </c>
      <c r="O439" s="13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12"/>
        <v>178.63855421686748</v>
      </c>
      <c r="G440" s="19" t="s">
        <v>20</v>
      </c>
      <c r="H440">
        <v>247</v>
      </c>
      <c r="I440" s="9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(((L440/60)/60)/24)+DATE(1970,1,1)</f>
        <v>41337.25</v>
      </c>
      <c r="O440" s="13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12"/>
        <v>355.28169014084506</v>
      </c>
      <c r="G441" s="19" t="s">
        <v>20</v>
      </c>
      <c r="H441">
        <v>2293</v>
      </c>
      <c r="I441" s="9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(((L441/60)/60)/24)+DATE(1970,1,1)</f>
        <v>42680.208333333328</v>
      </c>
      <c r="O441" s="13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12"/>
        <v>161.90634146341463</v>
      </c>
      <c r="G442" s="19" t="s">
        <v>20</v>
      </c>
      <c r="H442">
        <v>3131</v>
      </c>
      <c r="I442" s="9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(((L442/60)/60)/24)+DATE(1970,1,1)</f>
        <v>42916.208333333328</v>
      </c>
      <c r="O442" s="13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12"/>
        <v>24.914285714285715</v>
      </c>
      <c r="G443" s="19" t="s">
        <v>14</v>
      </c>
      <c r="H443">
        <v>32</v>
      </c>
      <c r="I443" s="9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(((L443/60)/60)/24)+DATE(1970,1,1)</f>
        <v>41025.208333333336</v>
      </c>
      <c r="O443" s="13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12"/>
        <v>198.72222222222223</v>
      </c>
      <c r="G444" s="19" t="s">
        <v>20</v>
      </c>
      <c r="H444">
        <v>143</v>
      </c>
      <c r="I444" s="9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(((L444/60)/60)/24)+DATE(1970,1,1)</f>
        <v>42980.208333333328</v>
      </c>
      <c r="O444" s="13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12"/>
        <v>34.752688172043008</v>
      </c>
      <c r="G445" s="19" t="s">
        <v>74</v>
      </c>
      <c r="H445">
        <v>90</v>
      </c>
      <c r="I445" s="9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(((L445/60)/60)/24)+DATE(1970,1,1)</f>
        <v>40451.208333333336</v>
      </c>
      <c r="O445" s="13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12"/>
        <v>176.41935483870967</v>
      </c>
      <c r="G446" s="19" t="s">
        <v>20</v>
      </c>
      <c r="H446">
        <v>296</v>
      </c>
      <c r="I446" s="9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(((L446/60)/60)/24)+DATE(1970,1,1)</f>
        <v>40748.208333333336</v>
      </c>
      <c r="O446" s="13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12"/>
        <v>511.38095238095235</v>
      </c>
      <c r="G447" s="19" t="s">
        <v>20</v>
      </c>
      <c r="H447">
        <v>170</v>
      </c>
      <c r="I447" s="9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(((L447/60)/60)/24)+DATE(1970,1,1)</f>
        <v>40515.25</v>
      </c>
      <c r="O447" s="13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12"/>
        <v>82.044117647058826</v>
      </c>
      <c r="G448" s="19" t="s">
        <v>14</v>
      </c>
      <c r="H448">
        <v>186</v>
      </c>
      <c r="I448" s="9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(((L448/60)/60)/24)+DATE(1970,1,1)</f>
        <v>41261.25</v>
      </c>
      <c r="O448" s="13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12"/>
        <v>24.326030927835053</v>
      </c>
      <c r="G449" s="19" t="s">
        <v>74</v>
      </c>
      <c r="H449">
        <v>439</v>
      </c>
      <c r="I449" s="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(((L449/60)/60)/24)+DATE(1970,1,1)</f>
        <v>43088.25</v>
      </c>
      <c r="O449" s="13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12"/>
        <v>50.482758620689658</v>
      </c>
      <c r="G450" s="19" t="s">
        <v>14</v>
      </c>
      <c r="H450">
        <v>605</v>
      </c>
      <c r="I450" s="9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(((L450/60)/60)/24)+DATE(1970,1,1)</f>
        <v>41378.208333333336</v>
      </c>
      <c r="O450" s="13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14">E451/D451*100</f>
        <v>967</v>
      </c>
      <c r="G451" s="19" t="s">
        <v>20</v>
      </c>
      <c r="H451">
        <v>86</v>
      </c>
      <c r="I451" s="9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(((L451/60)/60)/24)+DATE(1970,1,1)</f>
        <v>43530.25</v>
      </c>
      <c r="O451" s="13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14"/>
        <v>4</v>
      </c>
      <c r="G452" s="19" t="s">
        <v>14</v>
      </c>
      <c r="H452">
        <v>1</v>
      </c>
      <c r="I452" s="9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(((L452/60)/60)/24)+DATE(1970,1,1)</f>
        <v>43394.208333333328</v>
      </c>
      <c r="O452" s="13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14"/>
        <v>122.84501347708894</v>
      </c>
      <c r="G453" s="19" t="s">
        <v>20</v>
      </c>
      <c r="H453">
        <v>6286</v>
      </c>
      <c r="I453" s="9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(((L453/60)/60)/24)+DATE(1970,1,1)</f>
        <v>42935.208333333328</v>
      </c>
      <c r="O453" s="13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14"/>
        <v>63.4375</v>
      </c>
      <c r="G454" s="19" t="s">
        <v>14</v>
      </c>
      <c r="H454">
        <v>31</v>
      </c>
      <c r="I454" s="9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(((L454/60)/60)/24)+DATE(1970,1,1)</f>
        <v>40365.208333333336</v>
      </c>
      <c r="O454" s="13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14"/>
        <v>56.331688596491226</v>
      </c>
      <c r="G455" s="19" t="s">
        <v>14</v>
      </c>
      <c r="H455">
        <v>1181</v>
      </c>
      <c r="I455" s="9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(((L455/60)/60)/24)+DATE(1970,1,1)</f>
        <v>42705.25</v>
      </c>
      <c r="O455" s="13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14"/>
        <v>44.074999999999996</v>
      </c>
      <c r="G456" s="19" t="s">
        <v>14</v>
      </c>
      <c r="H456">
        <v>39</v>
      </c>
      <c r="I456" s="9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(((L456/60)/60)/24)+DATE(1970,1,1)</f>
        <v>41568.208333333336</v>
      </c>
      <c r="O456" s="13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14"/>
        <v>118.37253218884121</v>
      </c>
      <c r="G457" s="19" t="s">
        <v>20</v>
      </c>
      <c r="H457">
        <v>3727</v>
      </c>
      <c r="I457" s="9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(((L457/60)/60)/24)+DATE(1970,1,1)</f>
        <v>40809.208333333336</v>
      </c>
      <c r="O457" s="13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14"/>
        <v>104.1243169398907</v>
      </c>
      <c r="G458" s="19" t="s">
        <v>20</v>
      </c>
      <c r="H458">
        <v>1605</v>
      </c>
      <c r="I458" s="9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(((L458/60)/60)/24)+DATE(1970,1,1)</f>
        <v>43141.25</v>
      </c>
      <c r="O458" s="13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14"/>
        <v>26.640000000000004</v>
      </c>
      <c r="G459" s="19" t="s">
        <v>14</v>
      </c>
      <c r="H459">
        <v>46</v>
      </c>
      <c r="I459" s="9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(((L459/60)/60)/24)+DATE(1970,1,1)</f>
        <v>42657.208333333328</v>
      </c>
      <c r="O459" s="13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14"/>
        <v>351.20118343195264</v>
      </c>
      <c r="G460" s="19" t="s">
        <v>20</v>
      </c>
      <c r="H460">
        <v>2120</v>
      </c>
      <c r="I460" s="9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(((L460/60)/60)/24)+DATE(1970,1,1)</f>
        <v>40265.208333333336</v>
      </c>
      <c r="O460" s="13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14"/>
        <v>90.063492063492063</v>
      </c>
      <c r="G461" s="19" t="s">
        <v>14</v>
      </c>
      <c r="H461">
        <v>105</v>
      </c>
      <c r="I461" s="9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(((L461/60)/60)/24)+DATE(1970,1,1)</f>
        <v>42001.25</v>
      </c>
      <c r="O461" s="13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14"/>
        <v>171.625</v>
      </c>
      <c r="G462" s="19" t="s">
        <v>20</v>
      </c>
      <c r="H462">
        <v>50</v>
      </c>
      <c r="I462" s="9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(((L462/60)/60)/24)+DATE(1970,1,1)</f>
        <v>40399.208333333336</v>
      </c>
      <c r="O462" s="13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14"/>
        <v>141.04655870445345</v>
      </c>
      <c r="G463" s="19" t="s">
        <v>20</v>
      </c>
      <c r="H463">
        <v>2080</v>
      </c>
      <c r="I463" s="9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(((L463/60)/60)/24)+DATE(1970,1,1)</f>
        <v>41757.208333333336</v>
      </c>
      <c r="O463" s="13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14"/>
        <v>30.57944915254237</v>
      </c>
      <c r="G464" s="19" t="s">
        <v>14</v>
      </c>
      <c r="H464">
        <v>535</v>
      </c>
      <c r="I464" s="9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(((L464/60)/60)/24)+DATE(1970,1,1)</f>
        <v>41304.25</v>
      </c>
      <c r="O464" s="13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14"/>
        <v>108.16455696202532</v>
      </c>
      <c r="G465" s="19" t="s">
        <v>20</v>
      </c>
      <c r="H465">
        <v>2105</v>
      </c>
      <c r="I465" s="9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(((L465/60)/60)/24)+DATE(1970,1,1)</f>
        <v>41639.25</v>
      </c>
      <c r="O465" s="13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14"/>
        <v>133.45505617977528</v>
      </c>
      <c r="G466" s="19" t="s">
        <v>20</v>
      </c>
      <c r="H466">
        <v>2436</v>
      </c>
      <c r="I466" s="9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(((L466/60)/60)/24)+DATE(1970,1,1)</f>
        <v>43142.25</v>
      </c>
      <c r="O466" s="13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14"/>
        <v>187.85106382978722</v>
      </c>
      <c r="G467" s="19" t="s">
        <v>20</v>
      </c>
      <c r="H467">
        <v>80</v>
      </c>
      <c r="I467" s="9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(((L467/60)/60)/24)+DATE(1970,1,1)</f>
        <v>43127.25</v>
      </c>
      <c r="O467" s="13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14"/>
        <v>332</v>
      </c>
      <c r="G468" s="19" t="s">
        <v>20</v>
      </c>
      <c r="H468">
        <v>42</v>
      </c>
      <c r="I468" s="9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(((L468/60)/60)/24)+DATE(1970,1,1)</f>
        <v>41409.208333333336</v>
      </c>
      <c r="O468" s="13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14"/>
        <v>575.21428571428578</v>
      </c>
      <c r="G469" s="19" t="s">
        <v>20</v>
      </c>
      <c r="H469">
        <v>139</v>
      </c>
      <c r="I469" s="9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(((L469/60)/60)/24)+DATE(1970,1,1)</f>
        <v>42331.25</v>
      </c>
      <c r="O469" s="13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14"/>
        <v>40.5</v>
      </c>
      <c r="G470" s="19" t="s">
        <v>14</v>
      </c>
      <c r="H470">
        <v>16</v>
      </c>
      <c r="I470" s="9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(((L470/60)/60)/24)+DATE(1970,1,1)</f>
        <v>43569.208333333328</v>
      </c>
      <c r="O470" s="13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14"/>
        <v>184.42857142857144</v>
      </c>
      <c r="G471" s="19" t="s">
        <v>20</v>
      </c>
      <c r="H471">
        <v>159</v>
      </c>
      <c r="I471" s="9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(((L471/60)/60)/24)+DATE(1970,1,1)</f>
        <v>42142.208333333328</v>
      </c>
      <c r="O471" s="13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14"/>
        <v>285.80555555555554</v>
      </c>
      <c r="G472" s="19" t="s">
        <v>20</v>
      </c>
      <c r="H472">
        <v>381</v>
      </c>
      <c r="I472" s="9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(((L472/60)/60)/24)+DATE(1970,1,1)</f>
        <v>42716.25</v>
      </c>
      <c r="O472" s="13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14"/>
        <v>319</v>
      </c>
      <c r="G473" s="19" t="s">
        <v>20</v>
      </c>
      <c r="H473">
        <v>194</v>
      </c>
      <c r="I473" s="9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(((L473/60)/60)/24)+DATE(1970,1,1)</f>
        <v>41031.208333333336</v>
      </c>
      <c r="O473" s="13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14"/>
        <v>39.234070221066318</v>
      </c>
      <c r="G474" s="19" t="s">
        <v>14</v>
      </c>
      <c r="H474">
        <v>575</v>
      </c>
      <c r="I474" s="9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(((L474/60)/60)/24)+DATE(1970,1,1)</f>
        <v>43535.208333333328</v>
      </c>
      <c r="O474" s="13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14"/>
        <v>178.14000000000001</v>
      </c>
      <c r="G475" s="19" t="s">
        <v>20</v>
      </c>
      <c r="H475">
        <v>106</v>
      </c>
      <c r="I475" s="9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(((L475/60)/60)/24)+DATE(1970,1,1)</f>
        <v>43277.208333333328</v>
      </c>
      <c r="O475" s="13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14"/>
        <v>365.15</v>
      </c>
      <c r="G476" s="19" t="s">
        <v>20</v>
      </c>
      <c r="H476">
        <v>142</v>
      </c>
      <c r="I476" s="9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(((L476/60)/60)/24)+DATE(1970,1,1)</f>
        <v>41989.25</v>
      </c>
      <c r="O476" s="13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14"/>
        <v>113.94594594594594</v>
      </c>
      <c r="G477" s="19" t="s">
        <v>20</v>
      </c>
      <c r="H477">
        <v>211</v>
      </c>
      <c r="I477" s="9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(((L477/60)/60)/24)+DATE(1970,1,1)</f>
        <v>41450.208333333336</v>
      </c>
      <c r="O477" s="13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14"/>
        <v>29.828720626631856</v>
      </c>
      <c r="G478" s="19" t="s">
        <v>14</v>
      </c>
      <c r="H478">
        <v>1120</v>
      </c>
      <c r="I478" s="9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(((L478/60)/60)/24)+DATE(1970,1,1)</f>
        <v>43322.208333333328</v>
      </c>
      <c r="O478" s="13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14"/>
        <v>54.270588235294113</v>
      </c>
      <c r="G479" s="19" t="s">
        <v>14</v>
      </c>
      <c r="H479">
        <v>113</v>
      </c>
      <c r="I479" s="9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(((L479/60)/60)/24)+DATE(1970,1,1)</f>
        <v>40720.208333333336</v>
      </c>
      <c r="O479" s="13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14"/>
        <v>236.34156976744185</v>
      </c>
      <c r="G480" s="19" t="s">
        <v>20</v>
      </c>
      <c r="H480">
        <v>2756</v>
      </c>
      <c r="I480" s="9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(((L480/60)/60)/24)+DATE(1970,1,1)</f>
        <v>42072.208333333328</v>
      </c>
      <c r="O480" s="13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14"/>
        <v>512.91666666666663</v>
      </c>
      <c r="G481" s="19" t="s">
        <v>20</v>
      </c>
      <c r="H481">
        <v>173</v>
      </c>
      <c r="I481" s="9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(((L481/60)/60)/24)+DATE(1970,1,1)</f>
        <v>42945.208333333328</v>
      </c>
      <c r="O481" s="13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14"/>
        <v>100.65116279069768</v>
      </c>
      <c r="G482" s="19" t="s">
        <v>20</v>
      </c>
      <c r="H482">
        <v>87</v>
      </c>
      <c r="I482" s="9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(((L482/60)/60)/24)+DATE(1970,1,1)</f>
        <v>40248.25</v>
      </c>
      <c r="O482" s="13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14"/>
        <v>81.348423194303152</v>
      </c>
      <c r="G483" s="19" t="s">
        <v>14</v>
      </c>
      <c r="H483">
        <v>1538</v>
      </c>
      <c r="I483" s="9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(((L483/60)/60)/24)+DATE(1970,1,1)</f>
        <v>41913.208333333336</v>
      </c>
      <c r="O483" s="13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14"/>
        <v>16.404761904761905</v>
      </c>
      <c r="G484" s="19" t="s">
        <v>14</v>
      </c>
      <c r="H484">
        <v>9</v>
      </c>
      <c r="I484" s="9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(((L484/60)/60)/24)+DATE(1970,1,1)</f>
        <v>40963.25</v>
      </c>
      <c r="O484" s="13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14"/>
        <v>52.774617067833695</v>
      </c>
      <c r="G485" s="19" t="s">
        <v>14</v>
      </c>
      <c r="H485">
        <v>554</v>
      </c>
      <c r="I485" s="9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(((L485/60)/60)/24)+DATE(1970,1,1)</f>
        <v>43811.25</v>
      </c>
      <c r="O485" s="13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14"/>
        <v>260.20608108108109</v>
      </c>
      <c r="G486" s="19" t="s">
        <v>20</v>
      </c>
      <c r="H486">
        <v>1572</v>
      </c>
      <c r="I486" s="9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(((L486/60)/60)/24)+DATE(1970,1,1)</f>
        <v>41855.208333333336</v>
      </c>
      <c r="O486" s="13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14"/>
        <v>30.73289183222958</v>
      </c>
      <c r="G487" s="19" t="s">
        <v>14</v>
      </c>
      <c r="H487">
        <v>648</v>
      </c>
      <c r="I487" s="9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(((L487/60)/60)/24)+DATE(1970,1,1)</f>
        <v>43626.208333333328</v>
      </c>
      <c r="O487" s="13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14"/>
        <v>13.5</v>
      </c>
      <c r="G488" s="19" t="s">
        <v>14</v>
      </c>
      <c r="H488">
        <v>21</v>
      </c>
      <c r="I488" s="9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(((L488/60)/60)/24)+DATE(1970,1,1)</f>
        <v>43168.25</v>
      </c>
      <c r="O488" s="13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14"/>
        <v>178.62556663644605</v>
      </c>
      <c r="G489" s="19" t="s">
        <v>20</v>
      </c>
      <c r="H489">
        <v>2346</v>
      </c>
      <c r="I489" s="9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(((L489/60)/60)/24)+DATE(1970,1,1)</f>
        <v>42845.208333333328</v>
      </c>
      <c r="O489" s="13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14"/>
        <v>220.0566037735849</v>
      </c>
      <c r="G490" s="19" t="s">
        <v>20</v>
      </c>
      <c r="H490">
        <v>115</v>
      </c>
      <c r="I490" s="9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(((L490/60)/60)/24)+DATE(1970,1,1)</f>
        <v>42403.25</v>
      </c>
      <c r="O490" s="13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14"/>
        <v>101.5108695652174</v>
      </c>
      <c r="G491" s="19" t="s">
        <v>20</v>
      </c>
      <c r="H491">
        <v>85</v>
      </c>
      <c r="I491" s="9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(((L491/60)/60)/24)+DATE(1970,1,1)</f>
        <v>40406.208333333336</v>
      </c>
      <c r="O491" s="13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14"/>
        <v>191.5</v>
      </c>
      <c r="G492" s="19" t="s">
        <v>20</v>
      </c>
      <c r="H492">
        <v>144</v>
      </c>
      <c r="I492" s="9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(((L492/60)/60)/24)+DATE(1970,1,1)</f>
        <v>43786.25</v>
      </c>
      <c r="O492" s="13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14"/>
        <v>305.34683098591546</v>
      </c>
      <c r="G493" s="19" t="s">
        <v>20</v>
      </c>
      <c r="H493">
        <v>2443</v>
      </c>
      <c r="I493" s="9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(((L493/60)/60)/24)+DATE(1970,1,1)</f>
        <v>41456.208333333336</v>
      </c>
      <c r="O493" s="13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14"/>
        <v>23.995287958115181</v>
      </c>
      <c r="G494" s="19" t="s">
        <v>74</v>
      </c>
      <c r="H494">
        <v>595</v>
      </c>
      <c r="I494" s="9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(((L494/60)/60)/24)+DATE(1970,1,1)</f>
        <v>40336.208333333336</v>
      </c>
      <c r="O494" s="13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14"/>
        <v>723.77777777777771</v>
      </c>
      <c r="G495" s="19" t="s">
        <v>20</v>
      </c>
      <c r="H495">
        <v>64</v>
      </c>
      <c r="I495" s="9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(((L495/60)/60)/24)+DATE(1970,1,1)</f>
        <v>43645.208333333328</v>
      </c>
      <c r="O495" s="13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14"/>
        <v>547.36</v>
      </c>
      <c r="G496" s="19" t="s">
        <v>20</v>
      </c>
      <c r="H496">
        <v>268</v>
      </c>
      <c r="I496" s="9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(((L496/60)/60)/24)+DATE(1970,1,1)</f>
        <v>40990.208333333336</v>
      </c>
      <c r="O496" s="13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14"/>
        <v>414.49999999999994</v>
      </c>
      <c r="G497" s="19" t="s">
        <v>20</v>
      </c>
      <c r="H497">
        <v>195</v>
      </c>
      <c r="I497" s="9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(((L497/60)/60)/24)+DATE(1970,1,1)</f>
        <v>41800.208333333336</v>
      </c>
      <c r="O497" s="13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14"/>
        <v>0.90696409140369971</v>
      </c>
      <c r="G498" s="19" t="s">
        <v>14</v>
      </c>
      <c r="H498">
        <v>54</v>
      </c>
      <c r="I498" s="9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(((L498/60)/60)/24)+DATE(1970,1,1)</f>
        <v>42876.208333333328</v>
      </c>
      <c r="O498" s="13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14"/>
        <v>34.173469387755098</v>
      </c>
      <c r="G499" s="19" t="s">
        <v>14</v>
      </c>
      <c r="H499">
        <v>120</v>
      </c>
      <c r="I499" s="9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(((L499/60)/60)/24)+DATE(1970,1,1)</f>
        <v>42724.25</v>
      </c>
      <c r="O499" s="13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14"/>
        <v>23.948810754912099</v>
      </c>
      <c r="G500" s="19" t="s">
        <v>14</v>
      </c>
      <c r="H500">
        <v>579</v>
      </c>
      <c r="I500" s="9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(((L500/60)/60)/24)+DATE(1970,1,1)</f>
        <v>42005.25</v>
      </c>
      <c r="O500" s="13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14"/>
        <v>48.072649572649574</v>
      </c>
      <c r="G501" s="19" t="s">
        <v>14</v>
      </c>
      <c r="H501">
        <v>2072</v>
      </c>
      <c r="I501" s="9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(((L501/60)/60)/24)+DATE(1970,1,1)</f>
        <v>42444.208333333328</v>
      </c>
      <c r="O501" s="13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14"/>
        <v>0</v>
      </c>
      <c r="G502" s="19" t="s">
        <v>14</v>
      </c>
      <c r="H502">
        <v>0</v>
      </c>
      <c r="I502" s="9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(((L502/60)/60)/24)+DATE(1970,1,1)</f>
        <v>41395.208333333336</v>
      </c>
      <c r="O502" s="13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14"/>
        <v>70.145182291666657</v>
      </c>
      <c r="G503" s="19" t="s">
        <v>14</v>
      </c>
      <c r="H503">
        <v>1796</v>
      </c>
      <c r="I503" s="9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(((L503/60)/60)/24)+DATE(1970,1,1)</f>
        <v>41345.208333333336</v>
      </c>
      <c r="O503" s="13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14"/>
        <v>529.92307692307691</v>
      </c>
      <c r="G504" s="19" t="s">
        <v>20</v>
      </c>
      <c r="H504">
        <v>186</v>
      </c>
      <c r="I504" s="9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(((L504/60)/60)/24)+DATE(1970,1,1)</f>
        <v>41117.208333333336</v>
      </c>
      <c r="O504" s="13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14"/>
        <v>180.32549019607845</v>
      </c>
      <c r="G505" s="19" t="s">
        <v>20</v>
      </c>
      <c r="H505">
        <v>460</v>
      </c>
      <c r="I505" s="9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(((L505/60)/60)/24)+DATE(1970,1,1)</f>
        <v>42186.208333333328</v>
      </c>
      <c r="O505" s="13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14"/>
        <v>92.320000000000007</v>
      </c>
      <c r="G506" s="19" t="s">
        <v>14</v>
      </c>
      <c r="H506">
        <v>62</v>
      </c>
      <c r="I506" s="9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(((L506/60)/60)/24)+DATE(1970,1,1)</f>
        <v>42142.208333333328</v>
      </c>
      <c r="O506" s="13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14"/>
        <v>13.901001112347053</v>
      </c>
      <c r="G507" s="19" t="s">
        <v>14</v>
      </c>
      <c r="H507">
        <v>347</v>
      </c>
      <c r="I507" s="9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(((L507/60)/60)/24)+DATE(1970,1,1)</f>
        <v>41341.25</v>
      </c>
      <c r="O507" s="13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14"/>
        <v>927.07777777777767</v>
      </c>
      <c r="G508" s="19" t="s">
        <v>20</v>
      </c>
      <c r="H508">
        <v>2528</v>
      </c>
      <c r="I508" s="9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(((L508/60)/60)/24)+DATE(1970,1,1)</f>
        <v>43062.25</v>
      </c>
      <c r="O508" s="13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14"/>
        <v>39.857142857142861</v>
      </c>
      <c r="G509" s="19" t="s">
        <v>14</v>
      </c>
      <c r="H509">
        <v>19</v>
      </c>
      <c r="I509" s="9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(((L509/60)/60)/24)+DATE(1970,1,1)</f>
        <v>41373.208333333336</v>
      </c>
      <c r="O509" s="13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14"/>
        <v>112.22929936305732</v>
      </c>
      <c r="G510" s="19" t="s">
        <v>20</v>
      </c>
      <c r="H510">
        <v>3657</v>
      </c>
      <c r="I510" s="9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(((L510/60)/60)/24)+DATE(1970,1,1)</f>
        <v>43310.208333333328</v>
      </c>
      <c r="O510" s="13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14"/>
        <v>70.925816023738875</v>
      </c>
      <c r="G511" s="19" t="s">
        <v>14</v>
      </c>
      <c r="H511">
        <v>1258</v>
      </c>
      <c r="I511" s="9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(((L511/60)/60)/24)+DATE(1970,1,1)</f>
        <v>41034.208333333336</v>
      </c>
      <c r="O511" s="13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14"/>
        <v>119.08974358974358</v>
      </c>
      <c r="G512" s="19" t="s">
        <v>20</v>
      </c>
      <c r="H512">
        <v>131</v>
      </c>
      <c r="I512" s="9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(((L512/60)/60)/24)+DATE(1970,1,1)</f>
        <v>43251.208333333328</v>
      </c>
      <c r="O512" s="13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14"/>
        <v>24.017591339648174</v>
      </c>
      <c r="G513" s="19" t="s">
        <v>14</v>
      </c>
      <c r="H513">
        <v>362</v>
      </c>
      <c r="I513" s="9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(((L513/60)/60)/24)+DATE(1970,1,1)</f>
        <v>43671.208333333328</v>
      </c>
      <c r="O513" s="13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14"/>
        <v>139.31868131868131</v>
      </c>
      <c r="G514" s="19" t="s">
        <v>20</v>
      </c>
      <c r="H514">
        <v>239</v>
      </c>
      <c r="I514" s="9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(((L514/60)/60)/24)+DATE(1970,1,1)</f>
        <v>41825.208333333336</v>
      </c>
      <c r="O514" s="13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16">E515/D515*100</f>
        <v>39.277108433734945</v>
      </c>
      <c r="G515" s="19" t="s">
        <v>74</v>
      </c>
      <c r="H515">
        <v>35</v>
      </c>
      <c r="I515" s="9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(((L515/60)/60)/24)+DATE(1970,1,1)</f>
        <v>40430.208333333336</v>
      </c>
      <c r="O515" s="13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16"/>
        <v>22.439077144917089</v>
      </c>
      <c r="G516" s="19" t="s">
        <v>74</v>
      </c>
      <c r="H516">
        <v>528</v>
      </c>
      <c r="I516" s="9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(((L516/60)/60)/24)+DATE(1970,1,1)</f>
        <v>41614.25</v>
      </c>
      <c r="O516" s="13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16"/>
        <v>55.779069767441861</v>
      </c>
      <c r="G517" s="19" t="s">
        <v>14</v>
      </c>
      <c r="H517">
        <v>133</v>
      </c>
      <c r="I517" s="9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(((L517/60)/60)/24)+DATE(1970,1,1)</f>
        <v>40900.25</v>
      </c>
      <c r="O517" s="13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16"/>
        <v>42.523125996810208</v>
      </c>
      <c r="G518" s="19" t="s">
        <v>14</v>
      </c>
      <c r="H518">
        <v>846</v>
      </c>
      <c r="I518" s="9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(((L518/60)/60)/24)+DATE(1970,1,1)</f>
        <v>40396.208333333336</v>
      </c>
      <c r="O518" s="13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16"/>
        <v>112.00000000000001</v>
      </c>
      <c r="G519" s="19" t="s">
        <v>20</v>
      </c>
      <c r="H519">
        <v>78</v>
      </c>
      <c r="I519" s="9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(((L519/60)/60)/24)+DATE(1970,1,1)</f>
        <v>42860.208333333328</v>
      </c>
      <c r="O519" s="13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16"/>
        <v>7.0681818181818183</v>
      </c>
      <c r="G520" s="19" t="s">
        <v>14</v>
      </c>
      <c r="H520">
        <v>10</v>
      </c>
      <c r="I520" s="9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(((L520/60)/60)/24)+DATE(1970,1,1)</f>
        <v>43154.25</v>
      </c>
      <c r="O520" s="13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16"/>
        <v>101.74563871693867</v>
      </c>
      <c r="G521" s="19" t="s">
        <v>20</v>
      </c>
      <c r="H521">
        <v>1773</v>
      </c>
      <c r="I521" s="9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(((L521/60)/60)/24)+DATE(1970,1,1)</f>
        <v>42012.25</v>
      </c>
      <c r="O521" s="13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16"/>
        <v>425.75</v>
      </c>
      <c r="G522" s="19" t="s">
        <v>20</v>
      </c>
      <c r="H522">
        <v>32</v>
      </c>
      <c r="I522" s="9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(((L522/60)/60)/24)+DATE(1970,1,1)</f>
        <v>43574.208333333328</v>
      </c>
      <c r="O522" s="13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16"/>
        <v>145.53947368421052</v>
      </c>
      <c r="G523" s="19" t="s">
        <v>20</v>
      </c>
      <c r="H523">
        <v>369</v>
      </c>
      <c r="I523" s="9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(((L523/60)/60)/24)+DATE(1970,1,1)</f>
        <v>42605.208333333328</v>
      </c>
      <c r="O523" s="13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16"/>
        <v>32.453465346534657</v>
      </c>
      <c r="G524" s="19" t="s">
        <v>14</v>
      </c>
      <c r="H524">
        <v>191</v>
      </c>
      <c r="I524" s="9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(((L524/60)/60)/24)+DATE(1970,1,1)</f>
        <v>41093.208333333336</v>
      </c>
      <c r="O524" s="13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16"/>
        <v>700.33333333333326</v>
      </c>
      <c r="G525" s="19" t="s">
        <v>20</v>
      </c>
      <c r="H525">
        <v>89</v>
      </c>
      <c r="I525" s="9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(((L525/60)/60)/24)+DATE(1970,1,1)</f>
        <v>40241.25</v>
      </c>
      <c r="O525" s="13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16"/>
        <v>83.904860392967933</v>
      </c>
      <c r="G526" s="19" t="s">
        <v>14</v>
      </c>
      <c r="H526">
        <v>1979</v>
      </c>
      <c r="I526" s="9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(((L526/60)/60)/24)+DATE(1970,1,1)</f>
        <v>40294.208333333336</v>
      </c>
      <c r="O526" s="13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16"/>
        <v>84.19047619047619</v>
      </c>
      <c r="G527" s="19" t="s">
        <v>14</v>
      </c>
      <c r="H527">
        <v>63</v>
      </c>
      <c r="I527" s="9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(((L527/60)/60)/24)+DATE(1970,1,1)</f>
        <v>40505.25</v>
      </c>
      <c r="O527" s="13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16"/>
        <v>155.95180722891567</v>
      </c>
      <c r="G528" s="19" t="s">
        <v>20</v>
      </c>
      <c r="H528">
        <v>147</v>
      </c>
      <c r="I528" s="9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(((L528/60)/60)/24)+DATE(1970,1,1)</f>
        <v>42364.25</v>
      </c>
      <c r="O528" s="13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16"/>
        <v>99.619450317124731</v>
      </c>
      <c r="G529" s="19" t="s">
        <v>14</v>
      </c>
      <c r="H529">
        <v>6080</v>
      </c>
      <c r="I529" s="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(((L529/60)/60)/24)+DATE(1970,1,1)</f>
        <v>42405.25</v>
      </c>
      <c r="O529" s="13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16"/>
        <v>80.300000000000011</v>
      </c>
      <c r="G530" s="19" t="s">
        <v>14</v>
      </c>
      <c r="H530">
        <v>80</v>
      </c>
      <c r="I530" s="9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(((L530/60)/60)/24)+DATE(1970,1,1)</f>
        <v>41601.25</v>
      </c>
      <c r="O530" s="13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16"/>
        <v>11.254901960784313</v>
      </c>
      <c r="G531" s="19" t="s">
        <v>14</v>
      </c>
      <c r="H531">
        <v>9</v>
      </c>
      <c r="I531" s="9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(((L531/60)/60)/24)+DATE(1970,1,1)</f>
        <v>41769.208333333336</v>
      </c>
      <c r="O531" s="13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16"/>
        <v>91.740952380952379</v>
      </c>
      <c r="G532" s="19" t="s">
        <v>14</v>
      </c>
      <c r="H532">
        <v>1784</v>
      </c>
      <c r="I532" s="9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(((L532/60)/60)/24)+DATE(1970,1,1)</f>
        <v>40421.208333333336</v>
      </c>
      <c r="O532" s="13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16"/>
        <v>95.521156936261391</v>
      </c>
      <c r="G533" s="19" t="s">
        <v>47</v>
      </c>
      <c r="H533">
        <v>3640</v>
      </c>
      <c r="I533" s="9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(((L533/60)/60)/24)+DATE(1970,1,1)</f>
        <v>41589.25</v>
      </c>
      <c r="O533" s="13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16"/>
        <v>502.87499999999994</v>
      </c>
      <c r="G534" s="19" t="s">
        <v>20</v>
      </c>
      <c r="H534">
        <v>126</v>
      </c>
      <c r="I534" s="9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(((L534/60)/60)/24)+DATE(1970,1,1)</f>
        <v>43125.25</v>
      </c>
      <c r="O534" s="13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16"/>
        <v>159.24394463667818</v>
      </c>
      <c r="G535" s="19" t="s">
        <v>20</v>
      </c>
      <c r="H535">
        <v>2218</v>
      </c>
      <c r="I535" s="9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(((L535/60)/60)/24)+DATE(1970,1,1)</f>
        <v>41479.208333333336</v>
      </c>
      <c r="O535" s="13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16"/>
        <v>15.022446689113355</v>
      </c>
      <c r="G536" s="19" t="s">
        <v>14</v>
      </c>
      <c r="H536">
        <v>243</v>
      </c>
      <c r="I536" s="9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(((L536/60)/60)/24)+DATE(1970,1,1)</f>
        <v>43329.208333333328</v>
      </c>
      <c r="O536" s="13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16"/>
        <v>482.03846153846149</v>
      </c>
      <c r="G537" s="19" t="s">
        <v>20</v>
      </c>
      <c r="H537">
        <v>202</v>
      </c>
      <c r="I537" s="9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(((L537/60)/60)/24)+DATE(1970,1,1)</f>
        <v>43259.208333333328</v>
      </c>
      <c r="O537" s="13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16"/>
        <v>149.96938775510205</v>
      </c>
      <c r="G538" s="19" t="s">
        <v>20</v>
      </c>
      <c r="H538">
        <v>140</v>
      </c>
      <c r="I538" s="9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(((L538/60)/60)/24)+DATE(1970,1,1)</f>
        <v>40414.208333333336</v>
      </c>
      <c r="O538" s="13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16"/>
        <v>117.22156398104266</v>
      </c>
      <c r="G539" s="19" t="s">
        <v>20</v>
      </c>
      <c r="H539">
        <v>1052</v>
      </c>
      <c r="I539" s="9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(((L539/60)/60)/24)+DATE(1970,1,1)</f>
        <v>43342.208333333328</v>
      </c>
      <c r="O539" s="13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16"/>
        <v>37.695968274950431</v>
      </c>
      <c r="G540" s="19" t="s">
        <v>14</v>
      </c>
      <c r="H540">
        <v>1296</v>
      </c>
      <c r="I540" s="9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(((L540/60)/60)/24)+DATE(1970,1,1)</f>
        <v>41539.208333333336</v>
      </c>
      <c r="O540" s="13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16"/>
        <v>72.653061224489804</v>
      </c>
      <c r="G541" s="19" t="s">
        <v>14</v>
      </c>
      <c r="H541">
        <v>77</v>
      </c>
      <c r="I541" s="9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(((L541/60)/60)/24)+DATE(1970,1,1)</f>
        <v>43647.208333333328</v>
      </c>
      <c r="O541" s="13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16"/>
        <v>265.98113207547169</v>
      </c>
      <c r="G542" s="19" t="s">
        <v>20</v>
      </c>
      <c r="H542">
        <v>247</v>
      </c>
      <c r="I542" s="9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(((L542/60)/60)/24)+DATE(1970,1,1)</f>
        <v>43225.208333333328</v>
      </c>
      <c r="O542" s="13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16"/>
        <v>24.205617977528089</v>
      </c>
      <c r="G543" s="19" t="s">
        <v>14</v>
      </c>
      <c r="H543">
        <v>395</v>
      </c>
      <c r="I543" s="9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(((L543/60)/60)/24)+DATE(1970,1,1)</f>
        <v>42165.208333333328</v>
      </c>
      <c r="O543" s="13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16"/>
        <v>2.5064935064935066</v>
      </c>
      <c r="G544" s="19" t="s">
        <v>14</v>
      </c>
      <c r="H544">
        <v>49</v>
      </c>
      <c r="I544" s="9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(((L544/60)/60)/24)+DATE(1970,1,1)</f>
        <v>42391.25</v>
      </c>
      <c r="O544" s="13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16"/>
        <v>16.329799764428738</v>
      </c>
      <c r="G545" s="19" t="s">
        <v>14</v>
      </c>
      <c r="H545">
        <v>180</v>
      </c>
      <c r="I545" s="9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(((L545/60)/60)/24)+DATE(1970,1,1)</f>
        <v>41528.208333333336</v>
      </c>
      <c r="O545" s="13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16"/>
        <v>276.5</v>
      </c>
      <c r="G546" s="19" t="s">
        <v>20</v>
      </c>
      <c r="H546">
        <v>84</v>
      </c>
      <c r="I546" s="9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(((L546/60)/60)/24)+DATE(1970,1,1)</f>
        <v>42377.25</v>
      </c>
      <c r="O546" s="13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16"/>
        <v>88.803571428571431</v>
      </c>
      <c r="G547" s="19" t="s">
        <v>14</v>
      </c>
      <c r="H547">
        <v>2690</v>
      </c>
      <c r="I547" s="9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(((L547/60)/60)/24)+DATE(1970,1,1)</f>
        <v>43824.25</v>
      </c>
      <c r="O547" s="13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16"/>
        <v>163.57142857142856</v>
      </c>
      <c r="G548" s="19" t="s">
        <v>20</v>
      </c>
      <c r="H548">
        <v>88</v>
      </c>
      <c r="I548" s="9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(((L548/60)/60)/24)+DATE(1970,1,1)</f>
        <v>43360.208333333328</v>
      </c>
      <c r="O548" s="13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16"/>
        <v>969</v>
      </c>
      <c r="G549" s="19" t="s">
        <v>20</v>
      </c>
      <c r="H549">
        <v>156</v>
      </c>
      <c r="I549" s="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(((L549/60)/60)/24)+DATE(1970,1,1)</f>
        <v>42029.25</v>
      </c>
      <c r="O549" s="13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16"/>
        <v>270.91376701966715</v>
      </c>
      <c r="G550" s="19" t="s">
        <v>20</v>
      </c>
      <c r="H550">
        <v>2985</v>
      </c>
      <c r="I550" s="9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(((L550/60)/60)/24)+DATE(1970,1,1)</f>
        <v>42461.208333333328</v>
      </c>
      <c r="O550" s="13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16"/>
        <v>284.21355932203392</v>
      </c>
      <c r="G551" s="19" t="s">
        <v>20</v>
      </c>
      <c r="H551">
        <v>762</v>
      </c>
      <c r="I551" s="9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(((L551/60)/60)/24)+DATE(1970,1,1)</f>
        <v>41422.208333333336</v>
      </c>
      <c r="O551" s="13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16"/>
        <v>4</v>
      </c>
      <c r="G552" s="19" t="s">
        <v>74</v>
      </c>
      <c r="H552">
        <v>1</v>
      </c>
      <c r="I552" s="9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(((L552/60)/60)/24)+DATE(1970,1,1)</f>
        <v>40968.25</v>
      </c>
      <c r="O552" s="13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16"/>
        <v>58.6329816768462</v>
      </c>
      <c r="G553" s="19" t="s">
        <v>14</v>
      </c>
      <c r="H553">
        <v>2779</v>
      </c>
      <c r="I553" s="9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(((L553/60)/60)/24)+DATE(1970,1,1)</f>
        <v>41993.25</v>
      </c>
      <c r="O553" s="13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16"/>
        <v>98.51111111111112</v>
      </c>
      <c r="G554" s="19" t="s">
        <v>14</v>
      </c>
      <c r="H554">
        <v>92</v>
      </c>
      <c r="I554" s="9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(((L554/60)/60)/24)+DATE(1970,1,1)</f>
        <v>42700.25</v>
      </c>
      <c r="O554" s="13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16"/>
        <v>43.975381008206334</v>
      </c>
      <c r="G555" s="19" t="s">
        <v>14</v>
      </c>
      <c r="H555">
        <v>1028</v>
      </c>
      <c r="I555" s="9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(((L555/60)/60)/24)+DATE(1970,1,1)</f>
        <v>40545.25</v>
      </c>
      <c r="O555" s="13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16"/>
        <v>151.66315789473683</v>
      </c>
      <c r="G556" s="19" t="s">
        <v>20</v>
      </c>
      <c r="H556">
        <v>554</v>
      </c>
      <c r="I556" s="9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(((L556/60)/60)/24)+DATE(1970,1,1)</f>
        <v>42723.25</v>
      </c>
      <c r="O556" s="13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16"/>
        <v>223.63492063492063</v>
      </c>
      <c r="G557" s="19" t="s">
        <v>20</v>
      </c>
      <c r="H557">
        <v>135</v>
      </c>
      <c r="I557" s="9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(((L557/60)/60)/24)+DATE(1970,1,1)</f>
        <v>41731.208333333336</v>
      </c>
      <c r="O557" s="13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16"/>
        <v>239.75</v>
      </c>
      <c r="G558" s="19" t="s">
        <v>20</v>
      </c>
      <c r="H558">
        <v>122</v>
      </c>
      <c r="I558" s="9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(((L558/60)/60)/24)+DATE(1970,1,1)</f>
        <v>40792.208333333336</v>
      </c>
      <c r="O558" s="13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16"/>
        <v>199.33333333333334</v>
      </c>
      <c r="G559" s="19" t="s">
        <v>20</v>
      </c>
      <c r="H559">
        <v>221</v>
      </c>
      <c r="I559" s="9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(((L559/60)/60)/24)+DATE(1970,1,1)</f>
        <v>42279.208333333328</v>
      </c>
      <c r="O559" s="13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16"/>
        <v>137.34482758620689</v>
      </c>
      <c r="G560" s="19" t="s">
        <v>20</v>
      </c>
      <c r="H560">
        <v>126</v>
      </c>
      <c r="I560" s="9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(((L560/60)/60)/24)+DATE(1970,1,1)</f>
        <v>42424.25</v>
      </c>
      <c r="O560" s="13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16"/>
        <v>100.9696106362773</v>
      </c>
      <c r="G561" s="19" t="s">
        <v>20</v>
      </c>
      <c r="H561">
        <v>1022</v>
      </c>
      <c r="I561" s="9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(((L561/60)/60)/24)+DATE(1970,1,1)</f>
        <v>42584.208333333328</v>
      </c>
      <c r="O561" s="13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16"/>
        <v>794.16</v>
      </c>
      <c r="G562" s="19" t="s">
        <v>20</v>
      </c>
      <c r="H562">
        <v>3177</v>
      </c>
      <c r="I562" s="9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(((L562/60)/60)/24)+DATE(1970,1,1)</f>
        <v>40865.25</v>
      </c>
      <c r="O562" s="13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16"/>
        <v>369.7</v>
      </c>
      <c r="G563" s="19" t="s">
        <v>20</v>
      </c>
      <c r="H563">
        <v>198</v>
      </c>
      <c r="I563" s="9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(((L563/60)/60)/24)+DATE(1970,1,1)</f>
        <v>40833.208333333336</v>
      </c>
      <c r="O563" s="13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16"/>
        <v>12.818181818181817</v>
      </c>
      <c r="G564" s="19" t="s">
        <v>14</v>
      </c>
      <c r="H564">
        <v>26</v>
      </c>
      <c r="I564" s="9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(((L564/60)/60)/24)+DATE(1970,1,1)</f>
        <v>43536.208333333328</v>
      </c>
      <c r="O564" s="13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16"/>
        <v>138.02702702702703</v>
      </c>
      <c r="G565" s="19" t="s">
        <v>20</v>
      </c>
      <c r="H565">
        <v>85</v>
      </c>
      <c r="I565" s="9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(((L565/60)/60)/24)+DATE(1970,1,1)</f>
        <v>43417.25</v>
      </c>
      <c r="O565" s="13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16"/>
        <v>83.813278008298752</v>
      </c>
      <c r="G566" s="19" t="s">
        <v>14</v>
      </c>
      <c r="H566">
        <v>1790</v>
      </c>
      <c r="I566" s="9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(((L566/60)/60)/24)+DATE(1970,1,1)</f>
        <v>42078.208333333328</v>
      </c>
      <c r="O566" s="13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16"/>
        <v>204.60063224446787</v>
      </c>
      <c r="G567" s="19" t="s">
        <v>20</v>
      </c>
      <c r="H567">
        <v>3596</v>
      </c>
      <c r="I567" s="9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(((L567/60)/60)/24)+DATE(1970,1,1)</f>
        <v>40862.25</v>
      </c>
      <c r="O567" s="13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16"/>
        <v>44.344086021505376</v>
      </c>
      <c r="G568" s="19" t="s">
        <v>14</v>
      </c>
      <c r="H568">
        <v>37</v>
      </c>
      <c r="I568" s="9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(((L568/60)/60)/24)+DATE(1970,1,1)</f>
        <v>42424.25</v>
      </c>
      <c r="O568" s="13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16"/>
        <v>218.60294117647058</v>
      </c>
      <c r="G569" s="19" t="s">
        <v>20</v>
      </c>
      <c r="H569">
        <v>244</v>
      </c>
      <c r="I569" s="9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(((L569/60)/60)/24)+DATE(1970,1,1)</f>
        <v>41830.208333333336</v>
      </c>
      <c r="O569" s="13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16"/>
        <v>186.03314917127071</v>
      </c>
      <c r="G570" s="19" t="s">
        <v>20</v>
      </c>
      <c r="H570">
        <v>5180</v>
      </c>
      <c r="I570" s="9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(((L570/60)/60)/24)+DATE(1970,1,1)</f>
        <v>40374.208333333336</v>
      </c>
      <c r="O570" s="13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16"/>
        <v>237.33830845771143</v>
      </c>
      <c r="G571" s="19" t="s">
        <v>20</v>
      </c>
      <c r="H571">
        <v>589</v>
      </c>
      <c r="I571" s="9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(((L571/60)/60)/24)+DATE(1970,1,1)</f>
        <v>40554.25</v>
      </c>
      <c r="O571" s="13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16"/>
        <v>305.65384615384613</v>
      </c>
      <c r="G572" s="19" t="s">
        <v>20</v>
      </c>
      <c r="H572">
        <v>2725</v>
      </c>
      <c r="I572" s="9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(((L572/60)/60)/24)+DATE(1970,1,1)</f>
        <v>41993.25</v>
      </c>
      <c r="O572" s="13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16"/>
        <v>94.142857142857139</v>
      </c>
      <c r="G573" s="19" t="s">
        <v>14</v>
      </c>
      <c r="H573">
        <v>35</v>
      </c>
      <c r="I573" s="9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(((L573/60)/60)/24)+DATE(1970,1,1)</f>
        <v>42174.208333333328</v>
      </c>
      <c r="O573" s="13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16"/>
        <v>54.400000000000006</v>
      </c>
      <c r="G574" s="19" t="s">
        <v>74</v>
      </c>
      <c r="H574">
        <v>94</v>
      </c>
      <c r="I574" s="9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(((L574/60)/60)/24)+DATE(1970,1,1)</f>
        <v>42275.208333333328</v>
      </c>
      <c r="O574" s="13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16"/>
        <v>111.88059701492537</v>
      </c>
      <c r="G575" s="19" t="s">
        <v>20</v>
      </c>
      <c r="H575">
        <v>300</v>
      </c>
      <c r="I575" s="9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(((L575/60)/60)/24)+DATE(1970,1,1)</f>
        <v>41761.208333333336</v>
      </c>
      <c r="O575" s="13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16"/>
        <v>369.14814814814815</v>
      </c>
      <c r="G576" s="19" t="s">
        <v>20</v>
      </c>
      <c r="H576">
        <v>144</v>
      </c>
      <c r="I576" s="9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(((L576/60)/60)/24)+DATE(1970,1,1)</f>
        <v>43806.25</v>
      </c>
      <c r="O576" s="13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16"/>
        <v>62.930372148859547</v>
      </c>
      <c r="G577" s="19" t="s">
        <v>14</v>
      </c>
      <c r="H577">
        <v>558</v>
      </c>
      <c r="I577" s="9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(((L577/60)/60)/24)+DATE(1970,1,1)</f>
        <v>41779.208333333336</v>
      </c>
      <c r="O577" s="13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16"/>
        <v>64.927835051546396</v>
      </c>
      <c r="G578" s="19" t="s">
        <v>14</v>
      </c>
      <c r="H578">
        <v>64</v>
      </c>
      <c r="I578" s="9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(((L578/60)/60)/24)+DATE(1970,1,1)</f>
        <v>43040.208333333328</v>
      </c>
      <c r="O578" s="13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18">E579/D579*100</f>
        <v>18.853658536585368</v>
      </c>
      <c r="G579" s="19" t="s">
        <v>74</v>
      </c>
      <c r="H579">
        <v>37</v>
      </c>
      <c r="I579" s="9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(((L579/60)/60)/24)+DATE(1970,1,1)</f>
        <v>40613.25</v>
      </c>
      <c r="O579" s="13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18"/>
        <v>16.754404145077721</v>
      </c>
      <c r="G580" s="19" t="s">
        <v>14</v>
      </c>
      <c r="H580">
        <v>245</v>
      </c>
      <c r="I580" s="9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(((L580/60)/60)/24)+DATE(1970,1,1)</f>
        <v>40878.25</v>
      </c>
      <c r="O580" s="13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18"/>
        <v>101.11290322580646</v>
      </c>
      <c r="G581" s="19" t="s">
        <v>20</v>
      </c>
      <c r="H581">
        <v>87</v>
      </c>
      <c r="I581" s="9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(((L581/60)/60)/24)+DATE(1970,1,1)</f>
        <v>40762.208333333336</v>
      </c>
      <c r="O581" s="13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18"/>
        <v>341.5022831050228</v>
      </c>
      <c r="G582" s="19" t="s">
        <v>20</v>
      </c>
      <c r="H582">
        <v>3116</v>
      </c>
      <c r="I582" s="9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(((L582/60)/60)/24)+DATE(1970,1,1)</f>
        <v>41696.25</v>
      </c>
      <c r="O582" s="13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18"/>
        <v>64.016666666666666</v>
      </c>
      <c r="G583" s="19" t="s">
        <v>14</v>
      </c>
      <c r="H583">
        <v>71</v>
      </c>
      <c r="I583" s="9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(((L583/60)/60)/24)+DATE(1970,1,1)</f>
        <v>40662.208333333336</v>
      </c>
      <c r="O583" s="13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18"/>
        <v>52.080459770114942</v>
      </c>
      <c r="G584" s="19" t="s">
        <v>14</v>
      </c>
      <c r="H584">
        <v>42</v>
      </c>
      <c r="I584" s="9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(((L584/60)/60)/24)+DATE(1970,1,1)</f>
        <v>42165.208333333328</v>
      </c>
      <c r="O584" s="13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18"/>
        <v>322.40211640211641</v>
      </c>
      <c r="G585" s="19" t="s">
        <v>20</v>
      </c>
      <c r="H585">
        <v>909</v>
      </c>
      <c r="I585" s="9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(((L585/60)/60)/24)+DATE(1970,1,1)</f>
        <v>40959.25</v>
      </c>
      <c r="O585" s="13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18"/>
        <v>119.50810185185186</v>
      </c>
      <c r="G586" s="19" t="s">
        <v>20</v>
      </c>
      <c r="H586">
        <v>1613</v>
      </c>
      <c r="I586" s="9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(((L586/60)/60)/24)+DATE(1970,1,1)</f>
        <v>41024.208333333336</v>
      </c>
      <c r="O586" s="13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18"/>
        <v>146.79775280898878</v>
      </c>
      <c r="G587" s="19" t="s">
        <v>20</v>
      </c>
      <c r="H587">
        <v>136</v>
      </c>
      <c r="I587" s="9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(((L587/60)/60)/24)+DATE(1970,1,1)</f>
        <v>40255.208333333336</v>
      </c>
      <c r="O587" s="13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18"/>
        <v>950.57142857142856</v>
      </c>
      <c r="G588" s="19" t="s">
        <v>20</v>
      </c>
      <c r="H588">
        <v>130</v>
      </c>
      <c r="I588" s="9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(((L588/60)/60)/24)+DATE(1970,1,1)</f>
        <v>40499.25</v>
      </c>
      <c r="O588" s="13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18"/>
        <v>72.893617021276597</v>
      </c>
      <c r="G589" s="19" t="s">
        <v>14</v>
      </c>
      <c r="H589">
        <v>156</v>
      </c>
      <c r="I589" s="9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(((L589/60)/60)/24)+DATE(1970,1,1)</f>
        <v>43484.25</v>
      </c>
      <c r="O589" s="13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18"/>
        <v>79.008248730964468</v>
      </c>
      <c r="G590" s="19" t="s">
        <v>14</v>
      </c>
      <c r="H590">
        <v>1368</v>
      </c>
      <c r="I590" s="9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(((L590/60)/60)/24)+DATE(1970,1,1)</f>
        <v>40262.208333333336</v>
      </c>
      <c r="O590" s="13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18"/>
        <v>64.721518987341781</v>
      </c>
      <c r="G591" s="19" t="s">
        <v>14</v>
      </c>
      <c r="H591">
        <v>102</v>
      </c>
      <c r="I591" s="9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(((L591/60)/60)/24)+DATE(1970,1,1)</f>
        <v>42190.208333333328</v>
      </c>
      <c r="O591" s="13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18"/>
        <v>82.028169014084511</v>
      </c>
      <c r="G592" s="19" t="s">
        <v>14</v>
      </c>
      <c r="H592">
        <v>86</v>
      </c>
      <c r="I592" s="9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(((L592/60)/60)/24)+DATE(1970,1,1)</f>
        <v>41994.25</v>
      </c>
      <c r="O592" s="13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18"/>
        <v>1037.6666666666667</v>
      </c>
      <c r="G593" s="19" t="s">
        <v>20</v>
      </c>
      <c r="H593">
        <v>102</v>
      </c>
      <c r="I593" s="9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(((L593/60)/60)/24)+DATE(1970,1,1)</f>
        <v>40373.208333333336</v>
      </c>
      <c r="O593" s="13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18"/>
        <v>12.910076530612244</v>
      </c>
      <c r="G594" s="19" t="s">
        <v>14</v>
      </c>
      <c r="H594">
        <v>253</v>
      </c>
      <c r="I594" s="9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(((L594/60)/60)/24)+DATE(1970,1,1)</f>
        <v>41789.208333333336</v>
      </c>
      <c r="O594" s="13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18"/>
        <v>154.84210526315789</v>
      </c>
      <c r="G595" s="19" t="s">
        <v>20</v>
      </c>
      <c r="H595">
        <v>4006</v>
      </c>
      <c r="I595" s="9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(((L595/60)/60)/24)+DATE(1970,1,1)</f>
        <v>41724.208333333336</v>
      </c>
      <c r="O595" s="13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18"/>
        <v>7.0991735537190088</v>
      </c>
      <c r="G596" s="19" t="s">
        <v>14</v>
      </c>
      <c r="H596">
        <v>157</v>
      </c>
      <c r="I596" s="9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(((L596/60)/60)/24)+DATE(1970,1,1)</f>
        <v>42548.208333333328</v>
      </c>
      <c r="O596" s="13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18"/>
        <v>208.52773826458036</v>
      </c>
      <c r="G597" s="19" t="s">
        <v>20</v>
      </c>
      <c r="H597">
        <v>1629</v>
      </c>
      <c r="I597" s="9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(((L597/60)/60)/24)+DATE(1970,1,1)</f>
        <v>40253.208333333336</v>
      </c>
      <c r="O597" s="13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18"/>
        <v>99.683544303797461</v>
      </c>
      <c r="G598" s="19" t="s">
        <v>14</v>
      </c>
      <c r="H598">
        <v>183</v>
      </c>
      <c r="I598" s="9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(((L598/60)/60)/24)+DATE(1970,1,1)</f>
        <v>42434.25</v>
      </c>
      <c r="O598" s="13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18"/>
        <v>201.59756097560978</v>
      </c>
      <c r="G599" s="19" t="s">
        <v>20</v>
      </c>
      <c r="H599">
        <v>2188</v>
      </c>
      <c r="I599" s="9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(((L599/60)/60)/24)+DATE(1970,1,1)</f>
        <v>43786.25</v>
      </c>
      <c r="O599" s="13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18"/>
        <v>162.09032258064516</v>
      </c>
      <c r="G600" s="19" t="s">
        <v>20</v>
      </c>
      <c r="H600">
        <v>2409</v>
      </c>
      <c r="I600" s="9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(((L600/60)/60)/24)+DATE(1970,1,1)</f>
        <v>40344.208333333336</v>
      </c>
      <c r="O600" s="13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18"/>
        <v>3.6436208125445471</v>
      </c>
      <c r="G601" s="19" t="s">
        <v>14</v>
      </c>
      <c r="H601">
        <v>82</v>
      </c>
      <c r="I601" s="9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(((L601/60)/60)/24)+DATE(1970,1,1)</f>
        <v>42047.25</v>
      </c>
      <c r="O601" s="13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18"/>
        <v>5</v>
      </c>
      <c r="G602" s="19" t="s">
        <v>14</v>
      </c>
      <c r="H602">
        <v>1</v>
      </c>
      <c r="I602" s="9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(((L602/60)/60)/24)+DATE(1970,1,1)</f>
        <v>41485.208333333336</v>
      </c>
      <c r="O602" s="13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18"/>
        <v>206.63492063492063</v>
      </c>
      <c r="G603" s="19" t="s">
        <v>20</v>
      </c>
      <c r="H603">
        <v>194</v>
      </c>
      <c r="I603" s="9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(((L603/60)/60)/24)+DATE(1970,1,1)</f>
        <v>41789.208333333336</v>
      </c>
      <c r="O603" s="13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18"/>
        <v>128.23628691983123</v>
      </c>
      <c r="G604" s="19" t="s">
        <v>20</v>
      </c>
      <c r="H604">
        <v>1140</v>
      </c>
      <c r="I604" s="9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(((L604/60)/60)/24)+DATE(1970,1,1)</f>
        <v>42160.208333333328</v>
      </c>
      <c r="O604" s="13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18"/>
        <v>119.66037735849055</v>
      </c>
      <c r="G605" s="19" t="s">
        <v>20</v>
      </c>
      <c r="H605">
        <v>102</v>
      </c>
      <c r="I605" s="9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(((L605/60)/60)/24)+DATE(1970,1,1)</f>
        <v>43573.208333333328</v>
      </c>
      <c r="O605" s="13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18"/>
        <v>170.73055242390078</v>
      </c>
      <c r="G606" s="19" t="s">
        <v>20</v>
      </c>
      <c r="H606">
        <v>2857</v>
      </c>
      <c r="I606" s="9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(((L606/60)/60)/24)+DATE(1970,1,1)</f>
        <v>40565.25</v>
      </c>
      <c r="O606" s="13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18"/>
        <v>187.21212121212122</v>
      </c>
      <c r="G607" s="19" t="s">
        <v>20</v>
      </c>
      <c r="H607">
        <v>107</v>
      </c>
      <c r="I607" s="9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(((L607/60)/60)/24)+DATE(1970,1,1)</f>
        <v>42280.208333333328</v>
      </c>
      <c r="O607" s="13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18"/>
        <v>188.38235294117646</v>
      </c>
      <c r="G608" s="19" t="s">
        <v>20</v>
      </c>
      <c r="H608">
        <v>160</v>
      </c>
      <c r="I608" s="9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(((L608/60)/60)/24)+DATE(1970,1,1)</f>
        <v>42436.25</v>
      </c>
      <c r="O608" s="13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18"/>
        <v>131.29869186046511</v>
      </c>
      <c r="G609" s="19" t="s">
        <v>20</v>
      </c>
      <c r="H609">
        <v>2230</v>
      </c>
      <c r="I609" s="9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(((L609/60)/60)/24)+DATE(1970,1,1)</f>
        <v>41721.208333333336</v>
      </c>
      <c r="O609" s="13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18"/>
        <v>283.97435897435901</v>
      </c>
      <c r="G610" s="19" t="s">
        <v>20</v>
      </c>
      <c r="H610">
        <v>316</v>
      </c>
      <c r="I610" s="9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(((L610/60)/60)/24)+DATE(1970,1,1)</f>
        <v>43530.25</v>
      </c>
      <c r="O610" s="13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18"/>
        <v>120.41999999999999</v>
      </c>
      <c r="G611" s="19" t="s">
        <v>20</v>
      </c>
      <c r="H611">
        <v>117</v>
      </c>
      <c r="I611" s="9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(((L611/60)/60)/24)+DATE(1970,1,1)</f>
        <v>43481.25</v>
      </c>
      <c r="O611" s="13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18"/>
        <v>419.0560747663551</v>
      </c>
      <c r="G612" s="19" t="s">
        <v>20</v>
      </c>
      <c r="H612">
        <v>6406</v>
      </c>
      <c r="I612" s="9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(((L612/60)/60)/24)+DATE(1970,1,1)</f>
        <v>41259.25</v>
      </c>
      <c r="O612" s="13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18"/>
        <v>13.853658536585368</v>
      </c>
      <c r="G613" s="19" t="s">
        <v>74</v>
      </c>
      <c r="H613">
        <v>15</v>
      </c>
      <c r="I613" s="9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(((L613/60)/60)/24)+DATE(1970,1,1)</f>
        <v>41480.208333333336</v>
      </c>
      <c r="O613" s="13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18"/>
        <v>139.43548387096774</v>
      </c>
      <c r="G614" s="19" t="s">
        <v>20</v>
      </c>
      <c r="H614">
        <v>192</v>
      </c>
      <c r="I614" s="9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(((L614/60)/60)/24)+DATE(1970,1,1)</f>
        <v>40474.208333333336</v>
      </c>
      <c r="O614" s="13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18"/>
        <v>174</v>
      </c>
      <c r="G615" s="19" t="s">
        <v>20</v>
      </c>
      <c r="H615">
        <v>26</v>
      </c>
      <c r="I615" s="9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(((L615/60)/60)/24)+DATE(1970,1,1)</f>
        <v>42973.208333333328</v>
      </c>
      <c r="O615" s="13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18"/>
        <v>155.49056603773585</v>
      </c>
      <c r="G616" s="19" t="s">
        <v>20</v>
      </c>
      <c r="H616">
        <v>723</v>
      </c>
      <c r="I616" s="9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(((L616/60)/60)/24)+DATE(1970,1,1)</f>
        <v>42746.25</v>
      </c>
      <c r="O616" s="13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18"/>
        <v>170.44705882352943</v>
      </c>
      <c r="G617" s="19" t="s">
        <v>20</v>
      </c>
      <c r="H617">
        <v>170</v>
      </c>
      <c r="I617" s="9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(((L617/60)/60)/24)+DATE(1970,1,1)</f>
        <v>42489.208333333328</v>
      </c>
      <c r="O617" s="13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18"/>
        <v>189.515625</v>
      </c>
      <c r="G618" s="19" t="s">
        <v>20</v>
      </c>
      <c r="H618">
        <v>238</v>
      </c>
      <c r="I618" s="9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(((L618/60)/60)/24)+DATE(1970,1,1)</f>
        <v>41537.208333333336</v>
      </c>
      <c r="O618" s="13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18"/>
        <v>249.71428571428572</v>
      </c>
      <c r="G619" s="19" t="s">
        <v>20</v>
      </c>
      <c r="H619">
        <v>55</v>
      </c>
      <c r="I619" s="9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(((L619/60)/60)/24)+DATE(1970,1,1)</f>
        <v>41794.208333333336</v>
      </c>
      <c r="O619" s="13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18"/>
        <v>48.860523665659613</v>
      </c>
      <c r="G620" s="19" t="s">
        <v>14</v>
      </c>
      <c r="H620">
        <v>1198</v>
      </c>
      <c r="I620" s="9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(((L620/60)/60)/24)+DATE(1970,1,1)</f>
        <v>41396.208333333336</v>
      </c>
      <c r="O620" s="13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18"/>
        <v>28.461970393057683</v>
      </c>
      <c r="G621" s="19" t="s">
        <v>14</v>
      </c>
      <c r="H621">
        <v>648</v>
      </c>
      <c r="I621" s="9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(((L621/60)/60)/24)+DATE(1970,1,1)</f>
        <v>40669.208333333336</v>
      </c>
      <c r="O621" s="13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18"/>
        <v>268.02325581395348</v>
      </c>
      <c r="G622" s="19" t="s">
        <v>20</v>
      </c>
      <c r="H622">
        <v>128</v>
      </c>
      <c r="I622" s="9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(((L622/60)/60)/24)+DATE(1970,1,1)</f>
        <v>42559.208333333328</v>
      </c>
      <c r="O622" s="13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18"/>
        <v>619.80078125</v>
      </c>
      <c r="G623" s="19" t="s">
        <v>20</v>
      </c>
      <c r="H623">
        <v>2144</v>
      </c>
      <c r="I623" s="9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(((L623/60)/60)/24)+DATE(1970,1,1)</f>
        <v>42626.208333333328</v>
      </c>
      <c r="O623" s="13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18"/>
        <v>3.1301587301587301</v>
      </c>
      <c r="G624" s="19" t="s">
        <v>14</v>
      </c>
      <c r="H624">
        <v>64</v>
      </c>
      <c r="I624" s="9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(((L624/60)/60)/24)+DATE(1970,1,1)</f>
        <v>43205.208333333328</v>
      </c>
      <c r="O624" s="13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18"/>
        <v>159.92152704135739</v>
      </c>
      <c r="G625" s="19" t="s">
        <v>20</v>
      </c>
      <c r="H625">
        <v>2693</v>
      </c>
      <c r="I625" s="9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(((L625/60)/60)/24)+DATE(1970,1,1)</f>
        <v>42201.208333333328</v>
      </c>
      <c r="O625" s="13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18"/>
        <v>279.39215686274508</v>
      </c>
      <c r="G626" s="19" t="s">
        <v>20</v>
      </c>
      <c r="H626">
        <v>432</v>
      </c>
      <c r="I626" s="9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(((L626/60)/60)/24)+DATE(1970,1,1)</f>
        <v>42029.25</v>
      </c>
      <c r="O626" s="13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18"/>
        <v>77.373333333333335</v>
      </c>
      <c r="G627" s="19" t="s">
        <v>14</v>
      </c>
      <c r="H627">
        <v>62</v>
      </c>
      <c r="I627" s="9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(((L627/60)/60)/24)+DATE(1970,1,1)</f>
        <v>43857.25</v>
      </c>
      <c r="O627" s="13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18"/>
        <v>206.32812500000003</v>
      </c>
      <c r="G628" s="19" t="s">
        <v>20</v>
      </c>
      <c r="H628">
        <v>189</v>
      </c>
      <c r="I628" s="9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(((L628/60)/60)/24)+DATE(1970,1,1)</f>
        <v>40449.208333333336</v>
      </c>
      <c r="O628" s="13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18"/>
        <v>694.25</v>
      </c>
      <c r="G629" s="19" t="s">
        <v>20</v>
      </c>
      <c r="H629">
        <v>154</v>
      </c>
      <c r="I629" s="9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(((L629/60)/60)/24)+DATE(1970,1,1)</f>
        <v>40345.208333333336</v>
      </c>
      <c r="O629" s="13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18"/>
        <v>151.78947368421052</v>
      </c>
      <c r="G630" s="19" t="s">
        <v>20</v>
      </c>
      <c r="H630">
        <v>96</v>
      </c>
      <c r="I630" s="9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(((L630/60)/60)/24)+DATE(1970,1,1)</f>
        <v>40455.208333333336</v>
      </c>
      <c r="O630" s="13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18"/>
        <v>64.58207217694995</v>
      </c>
      <c r="G631" s="19" t="s">
        <v>14</v>
      </c>
      <c r="H631">
        <v>750</v>
      </c>
      <c r="I631" s="9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(((L631/60)/60)/24)+DATE(1970,1,1)</f>
        <v>42557.208333333328</v>
      </c>
      <c r="O631" s="13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18"/>
        <v>62.873684210526314</v>
      </c>
      <c r="G632" s="19" t="s">
        <v>74</v>
      </c>
      <c r="H632">
        <v>87</v>
      </c>
      <c r="I632" s="9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(((L632/60)/60)/24)+DATE(1970,1,1)</f>
        <v>43586.208333333328</v>
      </c>
      <c r="O632" s="13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18"/>
        <v>310.39864864864865</v>
      </c>
      <c r="G633" s="19" t="s">
        <v>20</v>
      </c>
      <c r="H633">
        <v>3063</v>
      </c>
      <c r="I633" s="9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(((L633/60)/60)/24)+DATE(1970,1,1)</f>
        <v>43550.208333333328</v>
      </c>
      <c r="O633" s="13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18"/>
        <v>42.859916782246884</v>
      </c>
      <c r="G634" s="19" t="s">
        <v>47</v>
      </c>
      <c r="H634">
        <v>278</v>
      </c>
      <c r="I634" s="9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(((L634/60)/60)/24)+DATE(1970,1,1)</f>
        <v>41945.208333333336</v>
      </c>
      <c r="O634" s="13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18"/>
        <v>83.119402985074629</v>
      </c>
      <c r="G635" s="19" t="s">
        <v>14</v>
      </c>
      <c r="H635">
        <v>105</v>
      </c>
      <c r="I635" s="9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(((L635/60)/60)/24)+DATE(1970,1,1)</f>
        <v>42315.25</v>
      </c>
      <c r="O635" s="13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18"/>
        <v>78.531302876480552</v>
      </c>
      <c r="G636" s="19" t="s">
        <v>74</v>
      </c>
      <c r="H636">
        <v>1658</v>
      </c>
      <c r="I636" s="9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(((L636/60)/60)/24)+DATE(1970,1,1)</f>
        <v>42819.208333333328</v>
      </c>
      <c r="O636" s="13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18"/>
        <v>114.09352517985612</v>
      </c>
      <c r="G637" s="19" t="s">
        <v>20</v>
      </c>
      <c r="H637">
        <v>2266</v>
      </c>
      <c r="I637" s="9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(((L637/60)/60)/24)+DATE(1970,1,1)</f>
        <v>41314.25</v>
      </c>
      <c r="O637" s="13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18"/>
        <v>64.537683358624179</v>
      </c>
      <c r="G638" s="19" t="s">
        <v>14</v>
      </c>
      <c r="H638">
        <v>2604</v>
      </c>
      <c r="I638" s="9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(((L638/60)/60)/24)+DATE(1970,1,1)</f>
        <v>40926.25</v>
      </c>
      <c r="O638" s="13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18"/>
        <v>79.411764705882348</v>
      </c>
      <c r="G639" s="19" t="s">
        <v>14</v>
      </c>
      <c r="H639">
        <v>65</v>
      </c>
      <c r="I639" s="9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(((L639/60)/60)/24)+DATE(1970,1,1)</f>
        <v>42688.25</v>
      </c>
      <c r="O639" s="13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18"/>
        <v>11.419117647058824</v>
      </c>
      <c r="G640" s="19" t="s">
        <v>14</v>
      </c>
      <c r="H640">
        <v>94</v>
      </c>
      <c r="I640" s="9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(((L640/60)/60)/24)+DATE(1970,1,1)</f>
        <v>40386.208333333336</v>
      </c>
      <c r="O640" s="13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18"/>
        <v>56.186046511627907</v>
      </c>
      <c r="G641" s="19" t="s">
        <v>47</v>
      </c>
      <c r="H641">
        <v>45</v>
      </c>
      <c r="I641" s="9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(((L641/60)/60)/24)+DATE(1970,1,1)</f>
        <v>43309.208333333328</v>
      </c>
      <c r="O641" s="13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18"/>
        <v>16.501669449081803</v>
      </c>
      <c r="G642" s="19" t="s">
        <v>14</v>
      </c>
      <c r="H642">
        <v>257</v>
      </c>
      <c r="I642" s="9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(((L642/60)/60)/24)+DATE(1970,1,1)</f>
        <v>42387.25</v>
      </c>
      <c r="O642" s="13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20">E643/D643*100</f>
        <v>119.96808510638297</v>
      </c>
      <c r="G643" s="19" t="s">
        <v>20</v>
      </c>
      <c r="H643">
        <v>194</v>
      </c>
      <c r="I643" s="9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(((L643/60)/60)/24)+DATE(1970,1,1)</f>
        <v>42786.25</v>
      </c>
      <c r="O643" s="13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20"/>
        <v>145.45652173913044</v>
      </c>
      <c r="G644" s="19" t="s">
        <v>20</v>
      </c>
      <c r="H644">
        <v>129</v>
      </c>
      <c r="I644" s="9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(((L644/60)/60)/24)+DATE(1970,1,1)</f>
        <v>43451.25</v>
      </c>
      <c r="O644" s="13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20"/>
        <v>221.38255033557047</v>
      </c>
      <c r="G645" s="19" t="s">
        <v>20</v>
      </c>
      <c r="H645">
        <v>375</v>
      </c>
      <c r="I645" s="9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(((L645/60)/60)/24)+DATE(1970,1,1)</f>
        <v>42795.25</v>
      </c>
      <c r="O645" s="13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20"/>
        <v>48.396694214876035</v>
      </c>
      <c r="G646" s="19" t="s">
        <v>14</v>
      </c>
      <c r="H646">
        <v>2928</v>
      </c>
      <c r="I646" s="9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(((L646/60)/60)/24)+DATE(1970,1,1)</f>
        <v>43452.25</v>
      </c>
      <c r="O646" s="13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20"/>
        <v>92.911504424778755</v>
      </c>
      <c r="G647" s="19" t="s">
        <v>14</v>
      </c>
      <c r="H647">
        <v>4697</v>
      </c>
      <c r="I647" s="9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(((L647/60)/60)/24)+DATE(1970,1,1)</f>
        <v>43369.208333333328</v>
      </c>
      <c r="O647" s="13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20"/>
        <v>88.599797365754824</v>
      </c>
      <c r="G648" s="19" t="s">
        <v>14</v>
      </c>
      <c r="H648">
        <v>2915</v>
      </c>
      <c r="I648" s="9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(((L648/60)/60)/24)+DATE(1970,1,1)</f>
        <v>41346.208333333336</v>
      </c>
      <c r="O648" s="13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20"/>
        <v>41.4</v>
      </c>
      <c r="G649" s="19" t="s">
        <v>14</v>
      </c>
      <c r="H649">
        <v>18</v>
      </c>
      <c r="I649" s="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(((L649/60)/60)/24)+DATE(1970,1,1)</f>
        <v>43199.208333333328</v>
      </c>
      <c r="O649" s="13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20"/>
        <v>63.056795131845846</v>
      </c>
      <c r="G650" s="19" t="s">
        <v>74</v>
      </c>
      <c r="H650">
        <v>723</v>
      </c>
      <c r="I650" s="9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(((L650/60)/60)/24)+DATE(1970,1,1)</f>
        <v>42922.208333333328</v>
      </c>
      <c r="O650" s="13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20"/>
        <v>48.482333607230892</v>
      </c>
      <c r="G651" s="19" t="s">
        <v>14</v>
      </c>
      <c r="H651">
        <v>602</v>
      </c>
      <c r="I651" s="9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(((L651/60)/60)/24)+DATE(1970,1,1)</f>
        <v>40471.208333333336</v>
      </c>
      <c r="O651" s="13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20"/>
        <v>2</v>
      </c>
      <c r="G652" s="19" t="s">
        <v>14</v>
      </c>
      <c r="H652">
        <v>1</v>
      </c>
      <c r="I652" s="9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(((L652/60)/60)/24)+DATE(1970,1,1)</f>
        <v>41828.208333333336</v>
      </c>
      <c r="O652" s="13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20"/>
        <v>88.47941026944585</v>
      </c>
      <c r="G653" s="19" t="s">
        <v>14</v>
      </c>
      <c r="H653">
        <v>3868</v>
      </c>
      <c r="I653" s="9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(((L653/60)/60)/24)+DATE(1970,1,1)</f>
        <v>41692.25</v>
      </c>
      <c r="O653" s="13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20"/>
        <v>126.84</v>
      </c>
      <c r="G654" s="19" t="s">
        <v>20</v>
      </c>
      <c r="H654">
        <v>409</v>
      </c>
      <c r="I654" s="9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(((L654/60)/60)/24)+DATE(1970,1,1)</f>
        <v>42587.208333333328</v>
      </c>
      <c r="O654" s="13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20"/>
        <v>2338.833333333333</v>
      </c>
      <c r="G655" s="19" t="s">
        <v>20</v>
      </c>
      <c r="H655">
        <v>234</v>
      </c>
      <c r="I655" s="9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(((L655/60)/60)/24)+DATE(1970,1,1)</f>
        <v>42468.208333333328</v>
      </c>
      <c r="O655" s="13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20"/>
        <v>508.38857142857148</v>
      </c>
      <c r="G656" s="19" t="s">
        <v>20</v>
      </c>
      <c r="H656">
        <v>3016</v>
      </c>
      <c r="I656" s="9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(((L656/60)/60)/24)+DATE(1970,1,1)</f>
        <v>42240.208333333328</v>
      </c>
      <c r="O656" s="13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20"/>
        <v>191.47826086956522</v>
      </c>
      <c r="G657" s="19" t="s">
        <v>20</v>
      </c>
      <c r="H657">
        <v>264</v>
      </c>
      <c r="I657" s="9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(((L657/60)/60)/24)+DATE(1970,1,1)</f>
        <v>42796.25</v>
      </c>
      <c r="O657" s="13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20"/>
        <v>42.127533783783782</v>
      </c>
      <c r="G658" s="19" t="s">
        <v>14</v>
      </c>
      <c r="H658">
        <v>504</v>
      </c>
      <c r="I658" s="9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(((L658/60)/60)/24)+DATE(1970,1,1)</f>
        <v>43097.25</v>
      </c>
      <c r="O658" s="13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20"/>
        <v>8.24</v>
      </c>
      <c r="G659" s="19" t="s">
        <v>14</v>
      </c>
      <c r="H659">
        <v>14</v>
      </c>
      <c r="I659" s="9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(((L659/60)/60)/24)+DATE(1970,1,1)</f>
        <v>43096.25</v>
      </c>
      <c r="O659" s="13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20"/>
        <v>60.064638783269963</v>
      </c>
      <c r="G660" s="19" t="s">
        <v>74</v>
      </c>
      <c r="H660">
        <v>390</v>
      </c>
      <c r="I660" s="9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(((L660/60)/60)/24)+DATE(1970,1,1)</f>
        <v>42246.208333333328</v>
      </c>
      <c r="O660" s="13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20"/>
        <v>47.232808616404313</v>
      </c>
      <c r="G661" s="19" t="s">
        <v>14</v>
      </c>
      <c r="H661">
        <v>750</v>
      </c>
      <c r="I661" s="9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(((L661/60)/60)/24)+DATE(1970,1,1)</f>
        <v>40570.25</v>
      </c>
      <c r="O661" s="13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20"/>
        <v>81.736263736263737</v>
      </c>
      <c r="G662" s="19" t="s">
        <v>14</v>
      </c>
      <c r="H662">
        <v>77</v>
      </c>
      <c r="I662" s="9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(((L662/60)/60)/24)+DATE(1970,1,1)</f>
        <v>42237.208333333328</v>
      </c>
      <c r="O662" s="13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20"/>
        <v>54.187265917603</v>
      </c>
      <c r="G663" s="19" t="s">
        <v>14</v>
      </c>
      <c r="H663">
        <v>752</v>
      </c>
      <c r="I663" s="9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(((L663/60)/60)/24)+DATE(1970,1,1)</f>
        <v>40996.208333333336</v>
      </c>
      <c r="O663" s="13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20"/>
        <v>97.868131868131869</v>
      </c>
      <c r="G664" s="19" t="s">
        <v>14</v>
      </c>
      <c r="H664">
        <v>131</v>
      </c>
      <c r="I664" s="9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(((L664/60)/60)/24)+DATE(1970,1,1)</f>
        <v>43443.25</v>
      </c>
      <c r="O664" s="13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20"/>
        <v>77.239999999999995</v>
      </c>
      <c r="G665" s="19" t="s">
        <v>14</v>
      </c>
      <c r="H665">
        <v>87</v>
      </c>
      <c r="I665" s="9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(((L665/60)/60)/24)+DATE(1970,1,1)</f>
        <v>40458.208333333336</v>
      </c>
      <c r="O665" s="13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20"/>
        <v>33.464735516372798</v>
      </c>
      <c r="G666" s="19" t="s">
        <v>14</v>
      </c>
      <c r="H666">
        <v>1063</v>
      </c>
      <c r="I666" s="9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(((L666/60)/60)/24)+DATE(1970,1,1)</f>
        <v>40959.25</v>
      </c>
      <c r="O666" s="13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20"/>
        <v>239.58823529411765</v>
      </c>
      <c r="G667" s="19" t="s">
        <v>20</v>
      </c>
      <c r="H667">
        <v>272</v>
      </c>
      <c r="I667" s="9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(((L667/60)/60)/24)+DATE(1970,1,1)</f>
        <v>40733.208333333336</v>
      </c>
      <c r="O667" s="13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20"/>
        <v>64.032258064516128</v>
      </c>
      <c r="G668" s="19" t="s">
        <v>74</v>
      </c>
      <c r="H668">
        <v>25</v>
      </c>
      <c r="I668" s="9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(((L668/60)/60)/24)+DATE(1970,1,1)</f>
        <v>41516.208333333336</v>
      </c>
      <c r="O668" s="13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20"/>
        <v>176.15942028985506</v>
      </c>
      <c r="G669" s="19" t="s">
        <v>20</v>
      </c>
      <c r="H669">
        <v>419</v>
      </c>
      <c r="I669" s="9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(((L669/60)/60)/24)+DATE(1970,1,1)</f>
        <v>41892.208333333336</v>
      </c>
      <c r="O669" s="13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20"/>
        <v>20.33818181818182</v>
      </c>
      <c r="G670" s="19" t="s">
        <v>14</v>
      </c>
      <c r="H670">
        <v>76</v>
      </c>
      <c r="I670" s="9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(((L670/60)/60)/24)+DATE(1970,1,1)</f>
        <v>41122.208333333336</v>
      </c>
      <c r="O670" s="13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20"/>
        <v>358.64754098360658</v>
      </c>
      <c r="G671" s="19" t="s">
        <v>20</v>
      </c>
      <c r="H671">
        <v>1621</v>
      </c>
      <c r="I671" s="9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(((L671/60)/60)/24)+DATE(1970,1,1)</f>
        <v>42912.208333333328</v>
      </c>
      <c r="O671" s="13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20"/>
        <v>468.85802469135803</v>
      </c>
      <c r="G672" s="19" t="s">
        <v>20</v>
      </c>
      <c r="H672">
        <v>1101</v>
      </c>
      <c r="I672" s="9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(((L672/60)/60)/24)+DATE(1970,1,1)</f>
        <v>42425.25</v>
      </c>
      <c r="O672" s="13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20"/>
        <v>122.05635245901641</v>
      </c>
      <c r="G673" s="19" t="s">
        <v>20</v>
      </c>
      <c r="H673">
        <v>1073</v>
      </c>
      <c r="I673" s="9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(((L673/60)/60)/24)+DATE(1970,1,1)</f>
        <v>40390.208333333336</v>
      </c>
      <c r="O673" s="13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20"/>
        <v>55.931783729156137</v>
      </c>
      <c r="G674" s="19" t="s">
        <v>14</v>
      </c>
      <c r="H674">
        <v>4428</v>
      </c>
      <c r="I674" s="9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(((L674/60)/60)/24)+DATE(1970,1,1)</f>
        <v>43180.208333333328</v>
      </c>
      <c r="O674" s="13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20"/>
        <v>43.660714285714285</v>
      </c>
      <c r="G675" s="19" t="s">
        <v>14</v>
      </c>
      <c r="H675">
        <v>58</v>
      </c>
      <c r="I675" s="9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(((L675/60)/60)/24)+DATE(1970,1,1)</f>
        <v>42475.208333333328</v>
      </c>
      <c r="O675" s="13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20"/>
        <v>33.53837141183363</v>
      </c>
      <c r="G676" s="19" t="s">
        <v>74</v>
      </c>
      <c r="H676">
        <v>1218</v>
      </c>
      <c r="I676" s="9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(((L676/60)/60)/24)+DATE(1970,1,1)</f>
        <v>40774.208333333336</v>
      </c>
      <c r="O676" s="13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20"/>
        <v>122.97938144329896</v>
      </c>
      <c r="G677" s="19" t="s">
        <v>20</v>
      </c>
      <c r="H677">
        <v>331</v>
      </c>
      <c r="I677" s="9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(((L677/60)/60)/24)+DATE(1970,1,1)</f>
        <v>43719.208333333328</v>
      </c>
      <c r="O677" s="13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20"/>
        <v>189.74959871589084</v>
      </c>
      <c r="G678" s="19" t="s">
        <v>20</v>
      </c>
      <c r="H678">
        <v>1170</v>
      </c>
      <c r="I678" s="9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(((L678/60)/60)/24)+DATE(1970,1,1)</f>
        <v>41178.208333333336</v>
      </c>
      <c r="O678" s="13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20"/>
        <v>83.622641509433961</v>
      </c>
      <c r="G679" s="19" t="s">
        <v>14</v>
      </c>
      <c r="H679">
        <v>111</v>
      </c>
      <c r="I679" s="9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(((L679/60)/60)/24)+DATE(1970,1,1)</f>
        <v>42561.208333333328</v>
      </c>
      <c r="O679" s="13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20"/>
        <v>17.968844221105527</v>
      </c>
      <c r="G680" s="19" t="s">
        <v>74</v>
      </c>
      <c r="H680">
        <v>215</v>
      </c>
      <c r="I680" s="9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(((L680/60)/60)/24)+DATE(1970,1,1)</f>
        <v>43484.25</v>
      </c>
      <c r="O680" s="13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20"/>
        <v>1036.5</v>
      </c>
      <c r="G681" s="19" t="s">
        <v>20</v>
      </c>
      <c r="H681">
        <v>363</v>
      </c>
      <c r="I681" s="9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(((L681/60)/60)/24)+DATE(1970,1,1)</f>
        <v>43756.208333333328</v>
      </c>
      <c r="O681" s="13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20"/>
        <v>97.405219780219781</v>
      </c>
      <c r="G682" s="19" t="s">
        <v>14</v>
      </c>
      <c r="H682">
        <v>2955</v>
      </c>
      <c r="I682" s="9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(((L682/60)/60)/24)+DATE(1970,1,1)</f>
        <v>43813.25</v>
      </c>
      <c r="O682" s="13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20"/>
        <v>86.386203150461711</v>
      </c>
      <c r="G683" s="19" t="s">
        <v>14</v>
      </c>
      <c r="H683">
        <v>1657</v>
      </c>
      <c r="I683" s="9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(((L683/60)/60)/24)+DATE(1970,1,1)</f>
        <v>40898.25</v>
      </c>
      <c r="O683" s="13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20"/>
        <v>150.16666666666666</v>
      </c>
      <c r="G684" s="19" t="s">
        <v>20</v>
      </c>
      <c r="H684">
        <v>103</v>
      </c>
      <c r="I684" s="9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(((L684/60)/60)/24)+DATE(1970,1,1)</f>
        <v>41619.25</v>
      </c>
      <c r="O684" s="13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20"/>
        <v>358.43478260869563</v>
      </c>
      <c r="G685" s="19" t="s">
        <v>20</v>
      </c>
      <c r="H685">
        <v>147</v>
      </c>
      <c r="I685" s="9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(((L685/60)/60)/24)+DATE(1970,1,1)</f>
        <v>43359.208333333328</v>
      </c>
      <c r="O685" s="13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20"/>
        <v>542.85714285714289</v>
      </c>
      <c r="G686" s="19" t="s">
        <v>20</v>
      </c>
      <c r="H686">
        <v>110</v>
      </c>
      <c r="I686" s="9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(((L686/60)/60)/24)+DATE(1970,1,1)</f>
        <v>40358.208333333336</v>
      </c>
      <c r="O686" s="13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20"/>
        <v>67.500714285714281</v>
      </c>
      <c r="G687" s="19" t="s">
        <v>14</v>
      </c>
      <c r="H687">
        <v>926</v>
      </c>
      <c r="I687" s="9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(((L687/60)/60)/24)+DATE(1970,1,1)</f>
        <v>42239.208333333328</v>
      </c>
      <c r="O687" s="13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20"/>
        <v>191.74666666666667</v>
      </c>
      <c r="G688" s="19" t="s">
        <v>20</v>
      </c>
      <c r="H688">
        <v>134</v>
      </c>
      <c r="I688" s="9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(((L688/60)/60)/24)+DATE(1970,1,1)</f>
        <v>43186.208333333328</v>
      </c>
      <c r="O688" s="13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20"/>
        <v>932</v>
      </c>
      <c r="G689" s="19" t="s">
        <v>20</v>
      </c>
      <c r="H689">
        <v>269</v>
      </c>
      <c r="I689" s="9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(((L689/60)/60)/24)+DATE(1970,1,1)</f>
        <v>42806.25</v>
      </c>
      <c r="O689" s="13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20"/>
        <v>429.27586206896552</v>
      </c>
      <c r="G690" s="19" t="s">
        <v>20</v>
      </c>
      <c r="H690">
        <v>175</v>
      </c>
      <c r="I690" s="9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(((L690/60)/60)/24)+DATE(1970,1,1)</f>
        <v>43475.25</v>
      </c>
      <c r="O690" s="13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20"/>
        <v>100.65753424657535</v>
      </c>
      <c r="G691" s="19" t="s">
        <v>20</v>
      </c>
      <c r="H691">
        <v>69</v>
      </c>
      <c r="I691" s="9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(((L691/60)/60)/24)+DATE(1970,1,1)</f>
        <v>41576.208333333336</v>
      </c>
      <c r="O691" s="13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20"/>
        <v>226.61111111111109</v>
      </c>
      <c r="G692" s="19" t="s">
        <v>20</v>
      </c>
      <c r="H692">
        <v>190</v>
      </c>
      <c r="I692" s="9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(((L692/60)/60)/24)+DATE(1970,1,1)</f>
        <v>40874.25</v>
      </c>
      <c r="O692" s="13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20"/>
        <v>142.38</v>
      </c>
      <c r="G693" s="19" t="s">
        <v>20</v>
      </c>
      <c r="H693">
        <v>237</v>
      </c>
      <c r="I693" s="9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(((L693/60)/60)/24)+DATE(1970,1,1)</f>
        <v>41185.208333333336</v>
      </c>
      <c r="O693" s="13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20"/>
        <v>90.633333333333326</v>
      </c>
      <c r="G694" s="19" t="s">
        <v>14</v>
      </c>
      <c r="H694">
        <v>77</v>
      </c>
      <c r="I694" s="9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(((L694/60)/60)/24)+DATE(1970,1,1)</f>
        <v>43655.208333333328</v>
      </c>
      <c r="O694" s="13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20"/>
        <v>63.966740576496676</v>
      </c>
      <c r="G695" s="19" t="s">
        <v>14</v>
      </c>
      <c r="H695">
        <v>1748</v>
      </c>
      <c r="I695" s="9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(((L695/60)/60)/24)+DATE(1970,1,1)</f>
        <v>43025.208333333328</v>
      </c>
      <c r="O695" s="13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20"/>
        <v>84.131868131868131</v>
      </c>
      <c r="G696" s="19" t="s">
        <v>14</v>
      </c>
      <c r="H696">
        <v>79</v>
      </c>
      <c r="I696" s="9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(((L696/60)/60)/24)+DATE(1970,1,1)</f>
        <v>43066.25</v>
      </c>
      <c r="O696" s="13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20"/>
        <v>133.93478260869566</v>
      </c>
      <c r="G697" s="19" t="s">
        <v>20</v>
      </c>
      <c r="H697">
        <v>196</v>
      </c>
      <c r="I697" s="9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(((L697/60)/60)/24)+DATE(1970,1,1)</f>
        <v>42322.25</v>
      </c>
      <c r="O697" s="13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20"/>
        <v>59.042047531992694</v>
      </c>
      <c r="G698" s="19" t="s">
        <v>14</v>
      </c>
      <c r="H698">
        <v>889</v>
      </c>
      <c r="I698" s="9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(((L698/60)/60)/24)+DATE(1970,1,1)</f>
        <v>42114.208333333328</v>
      </c>
      <c r="O698" s="13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20"/>
        <v>152.80062063615205</v>
      </c>
      <c r="G699" s="19" t="s">
        <v>20</v>
      </c>
      <c r="H699">
        <v>7295</v>
      </c>
      <c r="I699" s="9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(((L699/60)/60)/24)+DATE(1970,1,1)</f>
        <v>43190.208333333328</v>
      </c>
      <c r="O699" s="13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20"/>
        <v>446.69121140142522</v>
      </c>
      <c r="G700" s="19" t="s">
        <v>20</v>
      </c>
      <c r="H700">
        <v>2893</v>
      </c>
      <c r="I700" s="9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(((L700/60)/60)/24)+DATE(1970,1,1)</f>
        <v>40871.25</v>
      </c>
      <c r="O700" s="13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20"/>
        <v>84.391891891891888</v>
      </c>
      <c r="G701" s="19" t="s">
        <v>14</v>
      </c>
      <c r="H701">
        <v>56</v>
      </c>
      <c r="I701" s="9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(((L701/60)/60)/24)+DATE(1970,1,1)</f>
        <v>43641.208333333328</v>
      </c>
      <c r="O701" s="13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20"/>
        <v>3</v>
      </c>
      <c r="G702" s="19" t="s">
        <v>14</v>
      </c>
      <c r="H702">
        <v>1</v>
      </c>
      <c r="I702" s="9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(((L702/60)/60)/24)+DATE(1970,1,1)</f>
        <v>40203.25</v>
      </c>
      <c r="O702" s="13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20"/>
        <v>175.02692307692308</v>
      </c>
      <c r="G703" s="19" t="s">
        <v>20</v>
      </c>
      <c r="H703">
        <v>820</v>
      </c>
      <c r="I703" s="9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(((L703/60)/60)/24)+DATE(1970,1,1)</f>
        <v>40629.208333333336</v>
      </c>
      <c r="O703" s="13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20"/>
        <v>54.137931034482754</v>
      </c>
      <c r="G704" s="19" t="s">
        <v>14</v>
      </c>
      <c r="H704">
        <v>83</v>
      </c>
      <c r="I704" s="9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(((L704/60)/60)/24)+DATE(1970,1,1)</f>
        <v>41477.208333333336</v>
      </c>
      <c r="O704" s="13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20"/>
        <v>311.87381703470032</v>
      </c>
      <c r="G705" s="19" t="s">
        <v>20</v>
      </c>
      <c r="H705">
        <v>2038</v>
      </c>
      <c r="I705" s="9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(((L705/60)/60)/24)+DATE(1970,1,1)</f>
        <v>41020.208333333336</v>
      </c>
      <c r="O705" s="13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20"/>
        <v>122.78160919540231</v>
      </c>
      <c r="G706" s="19" t="s">
        <v>20</v>
      </c>
      <c r="H706">
        <v>116</v>
      </c>
      <c r="I706" s="9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(((L706/60)/60)/24)+DATE(1970,1,1)</f>
        <v>42555.208333333328</v>
      </c>
      <c r="O706" s="13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22">E707/D707*100</f>
        <v>99.026517383618156</v>
      </c>
      <c r="G707" s="19" t="s">
        <v>14</v>
      </c>
      <c r="H707">
        <v>2025</v>
      </c>
      <c r="I707" s="9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(((L707/60)/60)/24)+DATE(1970,1,1)</f>
        <v>41619.25</v>
      </c>
      <c r="O707" s="13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22"/>
        <v>127.84686346863469</v>
      </c>
      <c r="G708" s="19" t="s">
        <v>20</v>
      </c>
      <c r="H708">
        <v>1345</v>
      </c>
      <c r="I708" s="9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(((L708/60)/60)/24)+DATE(1970,1,1)</f>
        <v>43471.25</v>
      </c>
      <c r="O708" s="13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22"/>
        <v>158.61643835616439</v>
      </c>
      <c r="G709" s="19" t="s">
        <v>20</v>
      </c>
      <c r="H709">
        <v>168</v>
      </c>
      <c r="I709" s="9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(((L709/60)/60)/24)+DATE(1970,1,1)</f>
        <v>43442.25</v>
      </c>
      <c r="O709" s="13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22"/>
        <v>707.05882352941171</v>
      </c>
      <c r="G710" s="19" t="s">
        <v>20</v>
      </c>
      <c r="H710">
        <v>137</v>
      </c>
      <c r="I710" s="9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(((L710/60)/60)/24)+DATE(1970,1,1)</f>
        <v>42877.208333333328</v>
      </c>
      <c r="O710" s="13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22"/>
        <v>142.38775510204081</v>
      </c>
      <c r="G711" s="19" t="s">
        <v>20</v>
      </c>
      <c r="H711">
        <v>186</v>
      </c>
      <c r="I711" s="9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(((L711/60)/60)/24)+DATE(1970,1,1)</f>
        <v>41018.208333333336</v>
      </c>
      <c r="O711" s="13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22"/>
        <v>147.86046511627907</v>
      </c>
      <c r="G712" s="19" t="s">
        <v>20</v>
      </c>
      <c r="H712">
        <v>125</v>
      </c>
      <c r="I712" s="9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(((L712/60)/60)/24)+DATE(1970,1,1)</f>
        <v>43295.208333333328</v>
      </c>
      <c r="O712" s="13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22"/>
        <v>20.322580645161288</v>
      </c>
      <c r="G713" s="19" t="s">
        <v>14</v>
      </c>
      <c r="H713">
        <v>14</v>
      </c>
      <c r="I713" s="9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(((L713/60)/60)/24)+DATE(1970,1,1)</f>
        <v>42393.25</v>
      </c>
      <c r="O713" s="13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22"/>
        <v>1840.625</v>
      </c>
      <c r="G714" s="19" t="s">
        <v>20</v>
      </c>
      <c r="H714">
        <v>202</v>
      </c>
      <c r="I714" s="9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(((L714/60)/60)/24)+DATE(1970,1,1)</f>
        <v>42559.208333333328</v>
      </c>
      <c r="O714" s="13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22"/>
        <v>161.94202898550725</v>
      </c>
      <c r="G715" s="19" t="s">
        <v>20</v>
      </c>
      <c r="H715">
        <v>103</v>
      </c>
      <c r="I715" s="9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(((L715/60)/60)/24)+DATE(1970,1,1)</f>
        <v>42604.208333333328</v>
      </c>
      <c r="O715" s="13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22"/>
        <v>472.82077922077923</v>
      </c>
      <c r="G716" s="19" t="s">
        <v>20</v>
      </c>
      <c r="H716">
        <v>1785</v>
      </c>
      <c r="I716" s="9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(((L716/60)/60)/24)+DATE(1970,1,1)</f>
        <v>41870.208333333336</v>
      </c>
      <c r="O716" s="13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22"/>
        <v>24.466101694915253</v>
      </c>
      <c r="G717" s="19" t="s">
        <v>14</v>
      </c>
      <c r="H717">
        <v>656</v>
      </c>
      <c r="I717" s="9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(((L717/60)/60)/24)+DATE(1970,1,1)</f>
        <v>40397.208333333336</v>
      </c>
      <c r="O717" s="13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22"/>
        <v>517.65</v>
      </c>
      <c r="G718" s="19" t="s">
        <v>20</v>
      </c>
      <c r="H718">
        <v>157</v>
      </c>
      <c r="I718" s="9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(((L718/60)/60)/24)+DATE(1970,1,1)</f>
        <v>41465.208333333336</v>
      </c>
      <c r="O718" s="13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22"/>
        <v>247.64285714285714</v>
      </c>
      <c r="G719" s="19" t="s">
        <v>20</v>
      </c>
      <c r="H719">
        <v>555</v>
      </c>
      <c r="I719" s="9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(((L719/60)/60)/24)+DATE(1970,1,1)</f>
        <v>40777.208333333336</v>
      </c>
      <c r="O719" s="13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22"/>
        <v>100.20481927710843</v>
      </c>
      <c r="G720" s="19" t="s">
        <v>20</v>
      </c>
      <c r="H720">
        <v>297</v>
      </c>
      <c r="I720" s="9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(((L720/60)/60)/24)+DATE(1970,1,1)</f>
        <v>41442.208333333336</v>
      </c>
      <c r="O720" s="13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22"/>
        <v>153</v>
      </c>
      <c r="G721" s="19" t="s">
        <v>20</v>
      </c>
      <c r="H721">
        <v>123</v>
      </c>
      <c r="I721" s="9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(((L721/60)/60)/24)+DATE(1970,1,1)</f>
        <v>41058.208333333336</v>
      </c>
      <c r="O721" s="13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22"/>
        <v>37.091954022988503</v>
      </c>
      <c r="G722" s="19" t="s">
        <v>74</v>
      </c>
      <c r="H722">
        <v>38</v>
      </c>
      <c r="I722" s="9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(((L722/60)/60)/24)+DATE(1970,1,1)</f>
        <v>43152.25</v>
      </c>
      <c r="O722" s="13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22"/>
        <v>4.392394822006473</v>
      </c>
      <c r="G723" s="19" t="s">
        <v>74</v>
      </c>
      <c r="H723">
        <v>60</v>
      </c>
      <c r="I723" s="9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(((L723/60)/60)/24)+DATE(1970,1,1)</f>
        <v>43194.208333333328</v>
      </c>
      <c r="O723" s="13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22"/>
        <v>156.50721649484535</v>
      </c>
      <c r="G724" s="19" t="s">
        <v>20</v>
      </c>
      <c r="H724">
        <v>3036</v>
      </c>
      <c r="I724" s="9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(((L724/60)/60)/24)+DATE(1970,1,1)</f>
        <v>43045.25</v>
      </c>
      <c r="O724" s="13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22"/>
        <v>270.40816326530609</v>
      </c>
      <c r="G725" s="19" t="s">
        <v>20</v>
      </c>
      <c r="H725">
        <v>144</v>
      </c>
      <c r="I725" s="9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(((L725/60)/60)/24)+DATE(1970,1,1)</f>
        <v>42431.25</v>
      </c>
      <c r="O725" s="13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22"/>
        <v>134.05952380952382</v>
      </c>
      <c r="G726" s="19" t="s">
        <v>20</v>
      </c>
      <c r="H726">
        <v>121</v>
      </c>
      <c r="I726" s="9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(((L726/60)/60)/24)+DATE(1970,1,1)</f>
        <v>41934.208333333336</v>
      </c>
      <c r="O726" s="13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22"/>
        <v>50.398033126293996</v>
      </c>
      <c r="G727" s="19" t="s">
        <v>14</v>
      </c>
      <c r="H727">
        <v>1596</v>
      </c>
      <c r="I727" s="9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(((L727/60)/60)/24)+DATE(1970,1,1)</f>
        <v>41958.25</v>
      </c>
      <c r="O727" s="13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22"/>
        <v>88.815837937384899</v>
      </c>
      <c r="G728" s="19" t="s">
        <v>74</v>
      </c>
      <c r="H728">
        <v>524</v>
      </c>
      <c r="I728" s="9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(((L728/60)/60)/24)+DATE(1970,1,1)</f>
        <v>40476.208333333336</v>
      </c>
      <c r="O728" s="13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22"/>
        <v>165</v>
      </c>
      <c r="G729" s="19" t="s">
        <v>20</v>
      </c>
      <c r="H729">
        <v>181</v>
      </c>
      <c r="I729" s="9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(((L729/60)/60)/24)+DATE(1970,1,1)</f>
        <v>43485.25</v>
      </c>
      <c r="O729" s="13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22"/>
        <v>17.5</v>
      </c>
      <c r="G730" s="19" t="s">
        <v>14</v>
      </c>
      <c r="H730">
        <v>10</v>
      </c>
      <c r="I730" s="9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(((L730/60)/60)/24)+DATE(1970,1,1)</f>
        <v>42515.208333333328</v>
      </c>
      <c r="O730" s="13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22"/>
        <v>185.66071428571428</v>
      </c>
      <c r="G731" s="19" t="s">
        <v>20</v>
      </c>
      <c r="H731">
        <v>122</v>
      </c>
      <c r="I731" s="9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(((L731/60)/60)/24)+DATE(1970,1,1)</f>
        <v>41309.25</v>
      </c>
      <c r="O731" s="13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22"/>
        <v>412.6631944444444</v>
      </c>
      <c r="G732" s="19" t="s">
        <v>20</v>
      </c>
      <c r="H732">
        <v>1071</v>
      </c>
      <c r="I732" s="9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(((L732/60)/60)/24)+DATE(1970,1,1)</f>
        <v>42147.208333333328</v>
      </c>
      <c r="O732" s="13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22"/>
        <v>90.25</v>
      </c>
      <c r="G733" s="19" t="s">
        <v>74</v>
      </c>
      <c r="H733">
        <v>219</v>
      </c>
      <c r="I733" s="9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(((L733/60)/60)/24)+DATE(1970,1,1)</f>
        <v>42939.208333333328</v>
      </c>
      <c r="O733" s="13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22"/>
        <v>91.984615384615381</v>
      </c>
      <c r="G734" s="19" t="s">
        <v>14</v>
      </c>
      <c r="H734">
        <v>1121</v>
      </c>
      <c r="I734" s="9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(((L734/60)/60)/24)+DATE(1970,1,1)</f>
        <v>42816.208333333328</v>
      </c>
      <c r="O734" s="13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22"/>
        <v>527.00632911392404</v>
      </c>
      <c r="G735" s="19" t="s">
        <v>20</v>
      </c>
      <c r="H735">
        <v>980</v>
      </c>
      <c r="I735" s="9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(((L735/60)/60)/24)+DATE(1970,1,1)</f>
        <v>41844.208333333336</v>
      </c>
      <c r="O735" s="13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22"/>
        <v>319.14285714285711</v>
      </c>
      <c r="G736" s="19" t="s">
        <v>20</v>
      </c>
      <c r="H736">
        <v>536</v>
      </c>
      <c r="I736" s="9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(((L736/60)/60)/24)+DATE(1970,1,1)</f>
        <v>42763.25</v>
      </c>
      <c r="O736" s="13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22"/>
        <v>354.18867924528303</v>
      </c>
      <c r="G737" s="19" t="s">
        <v>20</v>
      </c>
      <c r="H737">
        <v>1991</v>
      </c>
      <c r="I737" s="9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(((L737/60)/60)/24)+DATE(1970,1,1)</f>
        <v>42459.208333333328</v>
      </c>
      <c r="O737" s="13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22"/>
        <v>32.896103896103895</v>
      </c>
      <c r="G738" s="19" t="s">
        <v>74</v>
      </c>
      <c r="H738">
        <v>29</v>
      </c>
      <c r="I738" s="9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(((L738/60)/60)/24)+DATE(1970,1,1)</f>
        <v>42055.25</v>
      </c>
      <c r="O738" s="13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22"/>
        <v>135.8918918918919</v>
      </c>
      <c r="G739" s="19" t="s">
        <v>20</v>
      </c>
      <c r="H739">
        <v>180</v>
      </c>
      <c r="I739" s="9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(((L739/60)/60)/24)+DATE(1970,1,1)</f>
        <v>42685.25</v>
      </c>
      <c r="O739" s="13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22"/>
        <v>2.0843373493975905</v>
      </c>
      <c r="G740" s="19" t="s">
        <v>14</v>
      </c>
      <c r="H740">
        <v>15</v>
      </c>
      <c r="I740" s="9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(((L740/60)/60)/24)+DATE(1970,1,1)</f>
        <v>41959.25</v>
      </c>
      <c r="O740" s="13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22"/>
        <v>61</v>
      </c>
      <c r="G741" s="19" t="s">
        <v>14</v>
      </c>
      <c r="H741">
        <v>191</v>
      </c>
      <c r="I741" s="9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(((L741/60)/60)/24)+DATE(1970,1,1)</f>
        <v>41089.208333333336</v>
      </c>
      <c r="O741" s="13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22"/>
        <v>30.037735849056602</v>
      </c>
      <c r="G742" s="19" t="s">
        <v>14</v>
      </c>
      <c r="H742">
        <v>16</v>
      </c>
      <c r="I742" s="9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(((L742/60)/60)/24)+DATE(1970,1,1)</f>
        <v>42769.25</v>
      </c>
      <c r="O742" s="13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22"/>
        <v>1179.1666666666665</v>
      </c>
      <c r="G743" s="19" t="s">
        <v>20</v>
      </c>
      <c r="H743">
        <v>130</v>
      </c>
      <c r="I743" s="9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(((L743/60)/60)/24)+DATE(1970,1,1)</f>
        <v>40321.208333333336</v>
      </c>
      <c r="O743" s="13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22"/>
        <v>1126.0833333333335</v>
      </c>
      <c r="G744" s="19" t="s">
        <v>20</v>
      </c>
      <c r="H744">
        <v>122</v>
      </c>
      <c r="I744" s="9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(((L744/60)/60)/24)+DATE(1970,1,1)</f>
        <v>40197.25</v>
      </c>
      <c r="O744" s="13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22"/>
        <v>12.923076923076923</v>
      </c>
      <c r="G745" s="19" t="s">
        <v>14</v>
      </c>
      <c r="H745">
        <v>17</v>
      </c>
      <c r="I745" s="9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(((L745/60)/60)/24)+DATE(1970,1,1)</f>
        <v>42298.208333333328</v>
      </c>
      <c r="O745" s="13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22"/>
        <v>712</v>
      </c>
      <c r="G746" s="19" t="s">
        <v>20</v>
      </c>
      <c r="H746">
        <v>140</v>
      </c>
      <c r="I746" s="9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(((L746/60)/60)/24)+DATE(1970,1,1)</f>
        <v>43322.208333333328</v>
      </c>
      <c r="O746" s="13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22"/>
        <v>30.304347826086957</v>
      </c>
      <c r="G747" s="19" t="s">
        <v>14</v>
      </c>
      <c r="H747">
        <v>34</v>
      </c>
      <c r="I747" s="9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(((L747/60)/60)/24)+DATE(1970,1,1)</f>
        <v>40328.208333333336</v>
      </c>
      <c r="O747" s="13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22"/>
        <v>212.50896057347671</v>
      </c>
      <c r="G748" s="19" t="s">
        <v>20</v>
      </c>
      <c r="H748">
        <v>3388</v>
      </c>
      <c r="I748" s="9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(((L748/60)/60)/24)+DATE(1970,1,1)</f>
        <v>40825.208333333336</v>
      </c>
      <c r="O748" s="13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22"/>
        <v>228.85714285714286</v>
      </c>
      <c r="G749" s="19" t="s">
        <v>20</v>
      </c>
      <c r="H749">
        <v>280</v>
      </c>
      <c r="I749" s="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(((L749/60)/60)/24)+DATE(1970,1,1)</f>
        <v>40423.208333333336</v>
      </c>
      <c r="O749" s="13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22"/>
        <v>34.959979476654695</v>
      </c>
      <c r="G750" s="19" t="s">
        <v>74</v>
      </c>
      <c r="H750">
        <v>614</v>
      </c>
      <c r="I750" s="9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(((L750/60)/60)/24)+DATE(1970,1,1)</f>
        <v>40238.25</v>
      </c>
      <c r="O750" s="13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22"/>
        <v>157.29069767441862</v>
      </c>
      <c r="G751" s="19" t="s">
        <v>20</v>
      </c>
      <c r="H751">
        <v>366</v>
      </c>
      <c r="I751" s="9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(((L751/60)/60)/24)+DATE(1970,1,1)</f>
        <v>41920.208333333336</v>
      </c>
      <c r="O751" s="13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22"/>
        <v>1</v>
      </c>
      <c r="G752" s="19" t="s">
        <v>14</v>
      </c>
      <c r="H752">
        <v>1</v>
      </c>
      <c r="I752" s="9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(((L752/60)/60)/24)+DATE(1970,1,1)</f>
        <v>40360.208333333336</v>
      </c>
      <c r="O752" s="13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22"/>
        <v>232.30555555555554</v>
      </c>
      <c r="G753" s="19" t="s">
        <v>20</v>
      </c>
      <c r="H753">
        <v>270</v>
      </c>
      <c r="I753" s="9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(((L753/60)/60)/24)+DATE(1970,1,1)</f>
        <v>42446.208333333328</v>
      </c>
      <c r="O753" s="13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22"/>
        <v>92.448275862068968</v>
      </c>
      <c r="G754" s="19" t="s">
        <v>74</v>
      </c>
      <c r="H754">
        <v>114</v>
      </c>
      <c r="I754" s="9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(((L754/60)/60)/24)+DATE(1970,1,1)</f>
        <v>40395.208333333336</v>
      </c>
      <c r="O754" s="13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22"/>
        <v>256.70212765957444</v>
      </c>
      <c r="G755" s="19" t="s">
        <v>20</v>
      </c>
      <c r="H755">
        <v>137</v>
      </c>
      <c r="I755" s="9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(((L755/60)/60)/24)+DATE(1970,1,1)</f>
        <v>40321.208333333336</v>
      </c>
      <c r="O755" s="13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22"/>
        <v>168.47017045454547</v>
      </c>
      <c r="G756" s="19" t="s">
        <v>20</v>
      </c>
      <c r="H756">
        <v>3205</v>
      </c>
      <c r="I756" s="9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(((L756/60)/60)/24)+DATE(1970,1,1)</f>
        <v>41210.208333333336</v>
      </c>
      <c r="O756" s="13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22"/>
        <v>166.57777777777778</v>
      </c>
      <c r="G757" s="19" t="s">
        <v>20</v>
      </c>
      <c r="H757">
        <v>288</v>
      </c>
      <c r="I757" s="9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(((L757/60)/60)/24)+DATE(1970,1,1)</f>
        <v>43096.25</v>
      </c>
      <c r="O757" s="13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22"/>
        <v>772.07692307692309</v>
      </c>
      <c r="G758" s="19" t="s">
        <v>20</v>
      </c>
      <c r="H758">
        <v>148</v>
      </c>
      <c r="I758" s="9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(((L758/60)/60)/24)+DATE(1970,1,1)</f>
        <v>42024.25</v>
      </c>
      <c r="O758" s="13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22"/>
        <v>406.85714285714283</v>
      </c>
      <c r="G759" s="19" t="s">
        <v>20</v>
      </c>
      <c r="H759">
        <v>114</v>
      </c>
      <c r="I759" s="9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(((L759/60)/60)/24)+DATE(1970,1,1)</f>
        <v>40675.208333333336</v>
      </c>
      <c r="O759" s="13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22"/>
        <v>564.20608108108115</v>
      </c>
      <c r="G760" s="19" t="s">
        <v>20</v>
      </c>
      <c r="H760">
        <v>1518</v>
      </c>
      <c r="I760" s="9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(((L760/60)/60)/24)+DATE(1970,1,1)</f>
        <v>41936.208333333336</v>
      </c>
      <c r="O760" s="13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22"/>
        <v>68.426865671641792</v>
      </c>
      <c r="G761" s="19" t="s">
        <v>14</v>
      </c>
      <c r="H761">
        <v>1274</v>
      </c>
      <c r="I761" s="9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(((L761/60)/60)/24)+DATE(1970,1,1)</f>
        <v>43136.25</v>
      </c>
      <c r="O761" s="13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22"/>
        <v>34.351966873706004</v>
      </c>
      <c r="G762" s="19" t="s">
        <v>14</v>
      </c>
      <c r="H762">
        <v>210</v>
      </c>
      <c r="I762" s="9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(((L762/60)/60)/24)+DATE(1970,1,1)</f>
        <v>43678.208333333328</v>
      </c>
      <c r="O762" s="13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22"/>
        <v>655.4545454545455</v>
      </c>
      <c r="G763" s="19" t="s">
        <v>20</v>
      </c>
      <c r="H763">
        <v>166</v>
      </c>
      <c r="I763" s="9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(((L763/60)/60)/24)+DATE(1970,1,1)</f>
        <v>42938.208333333328</v>
      </c>
      <c r="O763" s="13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22"/>
        <v>177.25714285714284</v>
      </c>
      <c r="G764" s="19" t="s">
        <v>20</v>
      </c>
      <c r="H764">
        <v>100</v>
      </c>
      <c r="I764" s="9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(((L764/60)/60)/24)+DATE(1970,1,1)</f>
        <v>41241.25</v>
      </c>
      <c r="O764" s="13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22"/>
        <v>113.17857142857144</v>
      </c>
      <c r="G765" s="19" t="s">
        <v>20</v>
      </c>
      <c r="H765">
        <v>235</v>
      </c>
      <c r="I765" s="9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(((L765/60)/60)/24)+DATE(1970,1,1)</f>
        <v>41037.208333333336</v>
      </c>
      <c r="O765" s="13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22"/>
        <v>728.18181818181824</v>
      </c>
      <c r="G766" s="19" t="s">
        <v>20</v>
      </c>
      <c r="H766">
        <v>148</v>
      </c>
      <c r="I766" s="9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(((L766/60)/60)/24)+DATE(1970,1,1)</f>
        <v>40676.208333333336</v>
      </c>
      <c r="O766" s="13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22"/>
        <v>208.33333333333334</v>
      </c>
      <c r="G767" s="19" t="s">
        <v>20</v>
      </c>
      <c r="H767">
        <v>198</v>
      </c>
      <c r="I767" s="9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(((L767/60)/60)/24)+DATE(1970,1,1)</f>
        <v>42840.208333333328</v>
      </c>
      <c r="O767" s="13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22"/>
        <v>31.171232876712331</v>
      </c>
      <c r="G768" s="19" t="s">
        <v>14</v>
      </c>
      <c r="H768">
        <v>248</v>
      </c>
      <c r="I768" s="9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(((L768/60)/60)/24)+DATE(1970,1,1)</f>
        <v>43362.208333333328</v>
      </c>
      <c r="O768" s="13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22"/>
        <v>56.967078189300416</v>
      </c>
      <c r="G769" s="19" t="s">
        <v>14</v>
      </c>
      <c r="H769">
        <v>513</v>
      </c>
      <c r="I769" s="9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(((L769/60)/60)/24)+DATE(1970,1,1)</f>
        <v>42283.208333333328</v>
      </c>
      <c r="O769" s="13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22"/>
        <v>231</v>
      </c>
      <c r="G770" s="19" t="s">
        <v>20</v>
      </c>
      <c r="H770">
        <v>150</v>
      </c>
      <c r="I770" s="9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(((L770/60)/60)/24)+DATE(1970,1,1)</f>
        <v>41619.25</v>
      </c>
      <c r="O770" s="13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24">E771/D771*100</f>
        <v>86.867834394904463</v>
      </c>
      <c r="G771" s="19" t="s">
        <v>14</v>
      </c>
      <c r="H771">
        <v>3410</v>
      </c>
      <c r="I771" s="9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(((L771/60)/60)/24)+DATE(1970,1,1)</f>
        <v>41501.208333333336</v>
      </c>
      <c r="O771" s="13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24"/>
        <v>270.74418604651163</v>
      </c>
      <c r="G772" s="19" t="s">
        <v>20</v>
      </c>
      <c r="H772">
        <v>216</v>
      </c>
      <c r="I772" s="9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(((L772/60)/60)/24)+DATE(1970,1,1)</f>
        <v>41743.208333333336</v>
      </c>
      <c r="O772" s="13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24"/>
        <v>49.446428571428569</v>
      </c>
      <c r="G773" s="19" t="s">
        <v>74</v>
      </c>
      <c r="H773">
        <v>26</v>
      </c>
      <c r="I773" s="9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(((L773/60)/60)/24)+DATE(1970,1,1)</f>
        <v>43491.25</v>
      </c>
      <c r="O773" s="13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24"/>
        <v>113.3596256684492</v>
      </c>
      <c r="G774" s="19" t="s">
        <v>20</v>
      </c>
      <c r="H774">
        <v>5139</v>
      </c>
      <c r="I774" s="9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(((L774/60)/60)/24)+DATE(1970,1,1)</f>
        <v>43505.25</v>
      </c>
      <c r="O774" s="13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24"/>
        <v>190.55555555555554</v>
      </c>
      <c r="G775" s="19" t="s">
        <v>20</v>
      </c>
      <c r="H775">
        <v>2353</v>
      </c>
      <c r="I775" s="9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(((L775/60)/60)/24)+DATE(1970,1,1)</f>
        <v>42838.208333333328</v>
      </c>
      <c r="O775" s="13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24"/>
        <v>135.5</v>
      </c>
      <c r="G776" s="19" t="s">
        <v>20</v>
      </c>
      <c r="H776">
        <v>78</v>
      </c>
      <c r="I776" s="9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(((L776/60)/60)/24)+DATE(1970,1,1)</f>
        <v>42513.208333333328</v>
      </c>
      <c r="O776" s="13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24"/>
        <v>10.297872340425531</v>
      </c>
      <c r="G777" s="19" t="s">
        <v>14</v>
      </c>
      <c r="H777">
        <v>10</v>
      </c>
      <c r="I777" s="9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(((L777/60)/60)/24)+DATE(1970,1,1)</f>
        <v>41949.25</v>
      </c>
      <c r="O777" s="13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24"/>
        <v>65.544223826714799</v>
      </c>
      <c r="G778" s="19" t="s">
        <v>14</v>
      </c>
      <c r="H778">
        <v>2201</v>
      </c>
      <c r="I778" s="9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(((L778/60)/60)/24)+DATE(1970,1,1)</f>
        <v>43650.208333333328</v>
      </c>
      <c r="O778" s="13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24"/>
        <v>49.026652452025587</v>
      </c>
      <c r="G779" s="19" t="s">
        <v>14</v>
      </c>
      <c r="H779">
        <v>676</v>
      </c>
      <c r="I779" s="9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(((L779/60)/60)/24)+DATE(1970,1,1)</f>
        <v>40809.208333333336</v>
      </c>
      <c r="O779" s="13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24"/>
        <v>787.92307692307691</v>
      </c>
      <c r="G780" s="19" t="s">
        <v>20</v>
      </c>
      <c r="H780">
        <v>174</v>
      </c>
      <c r="I780" s="9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(((L780/60)/60)/24)+DATE(1970,1,1)</f>
        <v>40768.208333333336</v>
      </c>
      <c r="O780" s="13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24"/>
        <v>80.306347746090154</v>
      </c>
      <c r="G781" s="19" t="s">
        <v>14</v>
      </c>
      <c r="H781">
        <v>831</v>
      </c>
      <c r="I781" s="9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(((L781/60)/60)/24)+DATE(1970,1,1)</f>
        <v>42230.208333333328</v>
      </c>
      <c r="O781" s="13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24"/>
        <v>106.29411764705883</v>
      </c>
      <c r="G782" s="19" t="s">
        <v>20</v>
      </c>
      <c r="H782">
        <v>164</v>
      </c>
      <c r="I782" s="9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(((L782/60)/60)/24)+DATE(1970,1,1)</f>
        <v>42573.208333333328</v>
      </c>
      <c r="O782" s="13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24"/>
        <v>50.735632183908038</v>
      </c>
      <c r="G783" s="19" t="s">
        <v>74</v>
      </c>
      <c r="H783">
        <v>56</v>
      </c>
      <c r="I783" s="9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(((L783/60)/60)/24)+DATE(1970,1,1)</f>
        <v>40482.208333333336</v>
      </c>
      <c r="O783" s="13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24"/>
        <v>215.31372549019611</v>
      </c>
      <c r="G784" s="19" t="s">
        <v>20</v>
      </c>
      <c r="H784">
        <v>161</v>
      </c>
      <c r="I784" s="9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(((L784/60)/60)/24)+DATE(1970,1,1)</f>
        <v>40603.25</v>
      </c>
      <c r="O784" s="13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24"/>
        <v>141.22972972972974</v>
      </c>
      <c r="G785" s="19" t="s">
        <v>20</v>
      </c>
      <c r="H785">
        <v>138</v>
      </c>
      <c r="I785" s="9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(((L785/60)/60)/24)+DATE(1970,1,1)</f>
        <v>41625.25</v>
      </c>
      <c r="O785" s="13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24"/>
        <v>115.33745781777279</v>
      </c>
      <c r="G786" s="19" t="s">
        <v>20</v>
      </c>
      <c r="H786">
        <v>3308</v>
      </c>
      <c r="I786" s="9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(((L786/60)/60)/24)+DATE(1970,1,1)</f>
        <v>42435.25</v>
      </c>
      <c r="O786" s="13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24"/>
        <v>193.11940298507463</v>
      </c>
      <c r="G787" s="19" t="s">
        <v>20</v>
      </c>
      <c r="H787">
        <v>127</v>
      </c>
      <c r="I787" s="9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(((L787/60)/60)/24)+DATE(1970,1,1)</f>
        <v>43582.208333333328</v>
      </c>
      <c r="O787" s="13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24"/>
        <v>729.73333333333335</v>
      </c>
      <c r="G788" s="19" t="s">
        <v>20</v>
      </c>
      <c r="H788">
        <v>207</v>
      </c>
      <c r="I788" s="9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(((L788/60)/60)/24)+DATE(1970,1,1)</f>
        <v>43186.208333333328</v>
      </c>
      <c r="O788" s="13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24"/>
        <v>99.66339869281046</v>
      </c>
      <c r="G789" s="19" t="s">
        <v>14</v>
      </c>
      <c r="H789">
        <v>859</v>
      </c>
      <c r="I789" s="9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(((L789/60)/60)/24)+DATE(1970,1,1)</f>
        <v>40684.208333333336</v>
      </c>
      <c r="O789" s="13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24"/>
        <v>88.166666666666671</v>
      </c>
      <c r="G790" s="19" t="s">
        <v>47</v>
      </c>
      <c r="H790">
        <v>31</v>
      </c>
      <c r="I790" s="9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(((L790/60)/60)/24)+DATE(1970,1,1)</f>
        <v>41202.208333333336</v>
      </c>
      <c r="O790" s="13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24"/>
        <v>37.233333333333334</v>
      </c>
      <c r="G791" s="19" t="s">
        <v>14</v>
      </c>
      <c r="H791">
        <v>45</v>
      </c>
      <c r="I791" s="9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(((L791/60)/60)/24)+DATE(1970,1,1)</f>
        <v>41786.208333333336</v>
      </c>
      <c r="O791" s="13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24"/>
        <v>30.540075309306079</v>
      </c>
      <c r="G792" s="19" t="s">
        <v>74</v>
      </c>
      <c r="H792">
        <v>1113</v>
      </c>
      <c r="I792" s="9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(((L792/60)/60)/24)+DATE(1970,1,1)</f>
        <v>40223.25</v>
      </c>
      <c r="O792" s="13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24"/>
        <v>25.714285714285712</v>
      </c>
      <c r="G793" s="19" t="s">
        <v>14</v>
      </c>
      <c r="H793">
        <v>6</v>
      </c>
      <c r="I793" s="9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(((L793/60)/60)/24)+DATE(1970,1,1)</f>
        <v>42715.25</v>
      </c>
      <c r="O793" s="13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24"/>
        <v>34</v>
      </c>
      <c r="G794" s="19" t="s">
        <v>14</v>
      </c>
      <c r="H794">
        <v>7</v>
      </c>
      <c r="I794" s="9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(((L794/60)/60)/24)+DATE(1970,1,1)</f>
        <v>41451.208333333336</v>
      </c>
      <c r="O794" s="13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24"/>
        <v>1185.909090909091</v>
      </c>
      <c r="G795" s="19" t="s">
        <v>20</v>
      </c>
      <c r="H795">
        <v>181</v>
      </c>
      <c r="I795" s="9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(((L795/60)/60)/24)+DATE(1970,1,1)</f>
        <v>41450.208333333336</v>
      </c>
      <c r="O795" s="13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24"/>
        <v>125.39393939393939</v>
      </c>
      <c r="G796" s="19" t="s">
        <v>20</v>
      </c>
      <c r="H796">
        <v>110</v>
      </c>
      <c r="I796" s="9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(((L796/60)/60)/24)+DATE(1970,1,1)</f>
        <v>43091.25</v>
      </c>
      <c r="O796" s="13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24"/>
        <v>14.394366197183098</v>
      </c>
      <c r="G797" s="19" t="s">
        <v>14</v>
      </c>
      <c r="H797">
        <v>31</v>
      </c>
      <c r="I797" s="9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(((L797/60)/60)/24)+DATE(1970,1,1)</f>
        <v>42675.208333333328</v>
      </c>
      <c r="O797" s="13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24"/>
        <v>54.807692307692314</v>
      </c>
      <c r="G798" s="19" t="s">
        <v>14</v>
      </c>
      <c r="H798">
        <v>78</v>
      </c>
      <c r="I798" s="9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(((L798/60)/60)/24)+DATE(1970,1,1)</f>
        <v>41859.208333333336</v>
      </c>
      <c r="O798" s="13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24"/>
        <v>109.63157894736841</v>
      </c>
      <c r="G799" s="19" t="s">
        <v>20</v>
      </c>
      <c r="H799">
        <v>185</v>
      </c>
      <c r="I799" s="9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(((L799/60)/60)/24)+DATE(1970,1,1)</f>
        <v>43464.25</v>
      </c>
      <c r="O799" s="13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24"/>
        <v>188.47058823529412</v>
      </c>
      <c r="G800" s="19" t="s">
        <v>20</v>
      </c>
      <c r="H800">
        <v>121</v>
      </c>
      <c r="I800" s="9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(((L800/60)/60)/24)+DATE(1970,1,1)</f>
        <v>41060.208333333336</v>
      </c>
      <c r="O800" s="13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24"/>
        <v>87.008284023668637</v>
      </c>
      <c r="G801" s="19" t="s">
        <v>14</v>
      </c>
      <c r="H801">
        <v>1225</v>
      </c>
      <c r="I801" s="9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(((L801/60)/60)/24)+DATE(1970,1,1)</f>
        <v>42399.25</v>
      </c>
      <c r="O801" s="13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24"/>
        <v>1</v>
      </c>
      <c r="G802" s="19" t="s">
        <v>14</v>
      </c>
      <c r="H802">
        <v>1</v>
      </c>
      <c r="I802" s="9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(((L802/60)/60)/24)+DATE(1970,1,1)</f>
        <v>42167.208333333328</v>
      </c>
      <c r="O802" s="13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24"/>
        <v>202.9130434782609</v>
      </c>
      <c r="G803" s="19" t="s">
        <v>20</v>
      </c>
      <c r="H803">
        <v>106</v>
      </c>
      <c r="I803" s="9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(((L803/60)/60)/24)+DATE(1970,1,1)</f>
        <v>43830.25</v>
      </c>
      <c r="O803" s="13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24"/>
        <v>197.03225806451613</v>
      </c>
      <c r="G804" s="19" t="s">
        <v>20</v>
      </c>
      <c r="H804">
        <v>142</v>
      </c>
      <c r="I804" s="9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(((L804/60)/60)/24)+DATE(1970,1,1)</f>
        <v>43650.208333333328</v>
      </c>
      <c r="O804" s="13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24"/>
        <v>107</v>
      </c>
      <c r="G805" s="19" t="s">
        <v>20</v>
      </c>
      <c r="H805">
        <v>233</v>
      </c>
      <c r="I805" s="9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(((L805/60)/60)/24)+DATE(1970,1,1)</f>
        <v>43492.25</v>
      </c>
      <c r="O805" s="13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24"/>
        <v>268.73076923076923</v>
      </c>
      <c r="G806" s="19" t="s">
        <v>20</v>
      </c>
      <c r="H806">
        <v>218</v>
      </c>
      <c r="I806" s="9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(((L806/60)/60)/24)+DATE(1970,1,1)</f>
        <v>43102.25</v>
      </c>
      <c r="O806" s="13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24"/>
        <v>50.845360824742272</v>
      </c>
      <c r="G807" s="19" t="s">
        <v>14</v>
      </c>
      <c r="H807">
        <v>67</v>
      </c>
      <c r="I807" s="9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(((L807/60)/60)/24)+DATE(1970,1,1)</f>
        <v>41958.25</v>
      </c>
      <c r="O807" s="13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24"/>
        <v>1180.2857142857142</v>
      </c>
      <c r="G808" s="19" t="s">
        <v>20</v>
      </c>
      <c r="H808">
        <v>76</v>
      </c>
      <c r="I808" s="9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(((L808/60)/60)/24)+DATE(1970,1,1)</f>
        <v>40973.25</v>
      </c>
      <c r="O808" s="13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24"/>
        <v>264</v>
      </c>
      <c r="G809" s="19" t="s">
        <v>20</v>
      </c>
      <c r="H809">
        <v>43</v>
      </c>
      <c r="I809" s="9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(((L809/60)/60)/24)+DATE(1970,1,1)</f>
        <v>43753.208333333328</v>
      </c>
      <c r="O809" s="13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24"/>
        <v>30.44230769230769</v>
      </c>
      <c r="G810" s="19" t="s">
        <v>14</v>
      </c>
      <c r="H810">
        <v>19</v>
      </c>
      <c r="I810" s="9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(((L810/60)/60)/24)+DATE(1970,1,1)</f>
        <v>42507.208333333328</v>
      </c>
      <c r="O810" s="13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24"/>
        <v>62.880681818181813</v>
      </c>
      <c r="G811" s="19" t="s">
        <v>14</v>
      </c>
      <c r="H811">
        <v>2108</v>
      </c>
      <c r="I811" s="9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(((L811/60)/60)/24)+DATE(1970,1,1)</f>
        <v>41135.208333333336</v>
      </c>
      <c r="O811" s="13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24"/>
        <v>193.125</v>
      </c>
      <c r="G812" s="19" t="s">
        <v>20</v>
      </c>
      <c r="H812">
        <v>221</v>
      </c>
      <c r="I812" s="9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(((L812/60)/60)/24)+DATE(1970,1,1)</f>
        <v>43067.25</v>
      </c>
      <c r="O812" s="13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24"/>
        <v>77.102702702702715</v>
      </c>
      <c r="G813" s="19" t="s">
        <v>14</v>
      </c>
      <c r="H813">
        <v>679</v>
      </c>
      <c r="I813" s="9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(((L813/60)/60)/24)+DATE(1970,1,1)</f>
        <v>42378.25</v>
      </c>
      <c r="O813" s="13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24"/>
        <v>225.52763819095478</v>
      </c>
      <c r="G814" s="19" t="s">
        <v>20</v>
      </c>
      <c r="H814">
        <v>2805</v>
      </c>
      <c r="I814" s="9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(((L814/60)/60)/24)+DATE(1970,1,1)</f>
        <v>43206.208333333328</v>
      </c>
      <c r="O814" s="13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24"/>
        <v>239.40625</v>
      </c>
      <c r="G815" s="19" t="s">
        <v>20</v>
      </c>
      <c r="H815">
        <v>68</v>
      </c>
      <c r="I815" s="9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(((L815/60)/60)/24)+DATE(1970,1,1)</f>
        <v>41148.208333333336</v>
      </c>
      <c r="O815" s="13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24"/>
        <v>92.1875</v>
      </c>
      <c r="G816" s="19" t="s">
        <v>14</v>
      </c>
      <c r="H816">
        <v>36</v>
      </c>
      <c r="I816" s="9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(((L816/60)/60)/24)+DATE(1970,1,1)</f>
        <v>42517.208333333328</v>
      </c>
      <c r="O816" s="13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24"/>
        <v>130.23333333333335</v>
      </c>
      <c r="G817" s="19" t="s">
        <v>20</v>
      </c>
      <c r="H817">
        <v>183</v>
      </c>
      <c r="I817" s="9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(((L817/60)/60)/24)+DATE(1970,1,1)</f>
        <v>43068.25</v>
      </c>
      <c r="O817" s="13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24"/>
        <v>615.21739130434787</v>
      </c>
      <c r="G818" s="19" t="s">
        <v>20</v>
      </c>
      <c r="H818">
        <v>133</v>
      </c>
      <c r="I818" s="9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(((L818/60)/60)/24)+DATE(1970,1,1)</f>
        <v>41680.25</v>
      </c>
      <c r="O818" s="13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24"/>
        <v>368.79532163742692</v>
      </c>
      <c r="G819" s="19" t="s">
        <v>20</v>
      </c>
      <c r="H819">
        <v>2489</v>
      </c>
      <c r="I819" s="9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(((L819/60)/60)/24)+DATE(1970,1,1)</f>
        <v>43589.208333333328</v>
      </c>
      <c r="O819" s="13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24"/>
        <v>1094.8571428571429</v>
      </c>
      <c r="G820" s="19" t="s">
        <v>20</v>
      </c>
      <c r="H820">
        <v>69</v>
      </c>
      <c r="I820" s="9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(((L820/60)/60)/24)+DATE(1970,1,1)</f>
        <v>43486.25</v>
      </c>
      <c r="O820" s="13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24"/>
        <v>50.662921348314605</v>
      </c>
      <c r="G821" s="19" t="s">
        <v>14</v>
      </c>
      <c r="H821">
        <v>47</v>
      </c>
      <c r="I821" s="9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(((L821/60)/60)/24)+DATE(1970,1,1)</f>
        <v>41237.25</v>
      </c>
      <c r="O821" s="13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24"/>
        <v>800.6</v>
      </c>
      <c r="G822" s="19" t="s">
        <v>20</v>
      </c>
      <c r="H822">
        <v>279</v>
      </c>
      <c r="I822" s="9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(((L822/60)/60)/24)+DATE(1970,1,1)</f>
        <v>43310.208333333328</v>
      </c>
      <c r="O822" s="13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24"/>
        <v>291.28571428571428</v>
      </c>
      <c r="G823" s="19" t="s">
        <v>20</v>
      </c>
      <c r="H823">
        <v>210</v>
      </c>
      <c r="I823" s="9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(((L823/60)/60)/24)+DATE(1970,1,1)</f>
        <v>42794.25</v>
      </c>
      <c r="O823" s="13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24"/>
        <v>349.9666666666667</v>
      </c>
      <c r="G824" s="19" t="s">
        <v>20</v>
      </c>
      <c r="H824">
        <v>2100</v>
      </c>
      <c r="I824" s="9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(((L824/60)/60)/24)+DATE(1970,1,1)</f>
        <v>41698.25</v>
      </c>
      <c r="O824" s="13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24"/>
        <v>357.07317073170731</v>
      </c>
      <c r="G825" s="19" t="s">
        <v>20</v>
      </c>
      <c r="H825">
        <v>252</v>
      </c>
      <c r="I825" s="9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(((L825/60)/60)/24)+DATE(1970,1,1)</f>
        <v>41892.208333333336</v>
      </c>
      <c r="O825" s="13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24"/>
        <v>126.48941176470588</v>
      </c>
      <c r="G826" s="19" t="s">
        <v>20</v>
      </c>
      <c r="H826">
        <v>1280</v>
      </c>
      <c r="I826" s="9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(((L826/60)/60)/24)+DATE(1970,1,1)</f>
        <v>40348.208333333336</v>
      </c>
      <c r="O826" s="13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24"/>
        <v>387.5</v>
      </c>
      <c r="G827" s="19" t="s">
        <v>20</v>
      </c>
      <c r="H827">
        <v>157</v>
      </c>
      <c r="I827" s="9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(((L827/60)/60)/24)+DATE(1970,1,1)</f>
        <v>42941.208333333328</v>
      </c>
      <c r="O827" s="13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24"/>
        <v>457.03571428571428</v>
      </c>
      <c r="G828" s="19" t="s">
        <v>20</v>
      </c>
      <c r="H828">
        <v>194</v>
      </c>
      <c r="I828" s="9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(((L828/60)/60)/24)+DATE(1970,1,1)</f>
        <v>40525.25</v>
      </c>
      <c r="O828" s="13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24"/>
        <v>266.69565217391306</v>
      </c>
      <c r="G829" s="19" t="s">
        <v>20</v>
      </c>
      <c r="H829">
        <v>82</v>
      </c>
      <c r="I829" s="9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(((L829/60)/60)/24)+DATE(1970,1,1)</f>
        <v>40666.208333333336</v>
      </c>
      <c r="O829" s="13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24"/>
        <v>69</v>
      </c>
      <c r="G830" s="19" t="s">
        <v>14</v>
      </c>
      <c r="H830">
        <v>70</v>
      </c>
      <c r="I830" s="9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(((L830/60)/60)/24)+DATE(1970,1,1)</f>
        <v>43340.208333333328</v>
      </c>
      <c r="O830" s="13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24"/>
        <v>51.34375</v>
      </c>
      <c r="G831" s="19" t="s">
        <v>14</v>
      </c>
      <c r="H831">
        <v>154</v>
      </c>
      <c r="I831" s="9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(((L831/60)/60)/24)+DATE(1970,1,1)</f>
        <v>42164.208333333328</v>
      </c>
      <c r="O831" s="13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24"/>
        <v>1.1710526315789473</v>
      </c>
      <c r="G832" s="19" t="s">
        <v>14</v>
      </c>
      <c r="H832">
        <v>22</v>
      </c>
      <c r="I832" s="9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(((L832/60)/60)/24)+DATE(1970,1,1)</f>
        <v>43103.25</v>
      </c>
      <c r="O832" s="13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24"/>
        <v>108.97734294541709</v>
      </c>
      <c r="G833" s="19" t="s">
        <v>20</v>
      </c>
      <c r="H833">
        <v>4233</v>
      </c>
      <c r="I833" s="9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(((L833/60)/60)/24)+DATE(1970,1,1)</f>
        <v>40994.208333333336</v>
      </c>
      <c r="O833" s="13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24"/>
        <v>315.17592592592592</v>
      </c>
      <c r="G834" s="19" t="s">
        <v>20</v>
      </c>
      <c r="H834">
        <v>1297</v>
      </c>
      <c r="I834" s="9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(((L834/60)/60)/24)+DATE(1970,1,1)</f>
        <v>42299.208333333328</v>
      </c>
      <c r="O834" s="13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26">E835/D835*100</f>
        <v>157.69117647058823</v>
      </c>
      <c r="G835" s="19" t="s">
        <v>20</v>
      </c>
      <c r="H835">
        <v>165</v>
      </c>
      <c r="I835" s="9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(((L835/60)/60)/24)+DATE(1970,1,1)</f>
        <v>40588.25</v>
      </c>
      <c r="O835" s="13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26"/>
        <v>153.8082191780822</v>
      </c>
      <c r="G836" s="19" t="s">
        <v>20</v>
      </c>
      <c r="H836">
        <v>119</v>
      </c>
      <c r="I836" s="9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(((L836/60)/60)/24)+DATE(1970,1,1)</f>
        <v>41448.208333333336</v>
      </c>
      <c r="O836" s="13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26"/>
        <v>89.738979118329468</v>
      </c>
      <c r="G837" s="19" t="s">
        <v>14</v>
      </c>
      <c r="H837">
        <v>1758</v>
      </c>
      <c r="I837" s="9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(((L837/60)/60)/24)+DATE(1970,1,1)</f>
        <v>42063.25</v>
      </c>
      <c r="O837" s="13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26"/>
        <v>75.135802469135797</v>
      </c>
      <c r="G838" s="19" t="s">
        <v>14</v>
      </c>
      <c r="H838">
        <v>94</v>
      </c>
      <c r="I838" s="9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(((L838/60)/60)/24)+DATE(1970,1,1)</f>
        <v>40214.25</v>
      </c>
      <c r="O838" s="13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26"/>
        <v>852.88135593220341</v>
      </c>
      <c r="G839" s="19" t="s">
        <v>20</v>
      </c>
      <c r="H839">
        <v>1797</v>
      </c>
      <c r="I839" s="9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(((L839/60)/60)/24)+DATE(1970,1,1)</f>
        <v>40629.208333333336</v>
      </c>
      <c r="O839" s="13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26"/>
        <v>138.90625</v>
      </c>
      <c r="G840" s="19" t="s">
        <v>20</v>
      </c>
      <c r="H840">
        <v>261</v>
      </c>
      <c r="I840" s="9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(((L840/60)/60)/24)+DATE(1970,1,1)</f>
        <v>43370.208333333328</v>
      </c>
      <c r="O840" s="13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26"/>
        <v>190.18181818181819</v>
      </c>
      <c r="G841" s="19" t="s">
        <v>20</v>
      </c>
      <c r="H841">
        <v>157</v>
      </c>
      <c r="I841" s="9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(((L841/60)/60)/24)+DATE(1970,1,1)</f>
        <v>41715.208333333336</v>
      </c>
      <c r="O841" s="13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26"/>
        <v>100.24333619948409</v>
      </c>
      <c r="G842" s="19" t="s">
        <v>20</v>
      </c>
      <c r="H842">
        <v>3533</v>
      </c>
      <c r="I842" s="9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(((L842/60)/60)/24)+DATE(1970,1,1)</f>
        <v>41836.208333333336</v>
      </c>
      <c r="O842" s="13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26"/>
        <v>142.75824175824175</v>
      </c>
      <c r="G843" s="19" t="s">
        <v>20</v>
      </c>
      <c r="H843">
        <v>155</v>
      </c>
      <c r="I843" s="9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(((L843/60)/60)/24)+DATE(1970,1,1)</f>
        <v>42419.25</v>
      </c>
      <c r="O843" s="13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26"/>
        <v>563.13333333333333</v>
      </c>
      <c r="G844" s="19" t="s">
        <v>20</v>
      </c>
      <c r="H844">
        <v>132</v>
      </c>
      <c r="I844" s="9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(((L844/60)/60)/24)+DATE(1970,1,1)</f>
        <v>43266.208333333328</v>
      </c>
      <c r="O844" s="13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26"/>
        <v>30.715909090909086</v>
      </c>
      <c r="G845" s="19" t="s">
        <v>14</v>
      </c>
      <c r="H845">
        <v>33</v>
      </c>
      <c r="I845" s="9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(((L845/60)/60)/24)+DATE(1970,1,1)</f>
        <v>43338.208333333328</v>
      </c>
      <c r="O845" s="13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26"/>
        <v>99.39772727272728</v>
      </c>
      <c r="G846" s="19" t="s">
        <v>74</v>
      </c>
      <c r="H846">
        <v>94</v>
      </c>
      <c r="I846" s="9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(((L846/60)/60)/24)+DATE(1970,1,1)</f>
        <v>40930.25</v>
      </c>
      <c r="O846" s="13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26"/>
        <v>197.54935622317598</v>
      </c>
      <c r="G847" s="19" t="s">
        <v>20</v>
      </c>
      <c r="H847">
        <v>1354</v>
      </c>
      <c r="I847" s="9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(((L847/60)/60)/24)+DATE(1970,1,1)</f>
        <v>43235.208333333328</v>
      </c>
      <c r="O847" s="13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26"/>
        <v>508.5</v>
      </c>
      <c r="G848" s="19" t="s">
        <v>20</v>
      </c>
      <c r="H848">
        <v>48</v>
      </c>
      <c r="I848" s="9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(((L848/60)/60)/24)+DATE(1970,1,1)</f>
        <v>43302.208333333328</v>
      </c>
      <c r="O848" s="13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26"/>
        <v>237.74468085106383</v>
      </c>
      <c r="G849" s="19" t="s">
        <v>20</v>
      </c>
      <c r="H849">
        <v>110</v>
      </c>
      <c r="I849" s="9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(((L849/60)/60)/24)+DATE(1970,1,1)</f>
        <v>43107.25</v>
      </c>
      <c r="O849" s="13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26"/>
        <v>338.46875</v>
      </c>
      <c r="G850" s="19" t="s">
        <v>20</v>
      </c>
      <c r="H850">
        <v>172</v>
      </c>
      <c r="I850" s="9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(((L850/60)/60)/24)+DATE(1970,1,1)</f>
        <v>40341.208333333336</v>
      </c>
      <c r="O850" s="13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26"/>
        <v>133.08955223880596</v>
      </c>
      <c r="G851" s="19" t="s">
        <v>20</v>
      </c>
      <c r="H851">
        <v>307</v>
      </c>
      <c r="I851" s="9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(((L851/60)/60)/24)+DATE(1970,1,1)</f>
        <v>40948.25</v>
      </c>
      <c r="O851" s="13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26"/>
        <v>1</v>
      </c>
      <c r="G852" s="19" t="s">
        <v>14</v>
      </c>
      <c r="H852">
        <v>1</v>
      </c>
      <c r="I852" s="9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(((L852/60)/60)/24)+DATE(1970,1,1)</f>
        <v>40866.25</v>
      </c>
      <c r="O852" s="13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26"/>
        <v>207.79999999999998</v>
      </c>
      <c r="G853" s="19" t="s">
        <v>20</v>
      </c>
      <c r="H853">
        <v>160</v>
      </c>
      <c r="I853" s="9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(((L853/60)/60)/24)+DATE(1970,1,1)</f>
        <v>41031.208333333336</v>
      </c>
      <c r="O853" s="13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26"/>
        <v>51.122448979591837</v>
      </c>
      <c r="G854" s="19" t="s">
        <v>14</v>
      </c>
      <c r="H854">
        <v>31</v>
      </c>
      <c r="I854" s="9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(((L854/60)/60)/24)+DATE(1970,1,1)</f>
        <v>40740.208333333336</v>
      </c>
      <c r="O854" s="13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26"/>
        <v>652.05847953216369</v>
      </c>
      <c r="G855" s="19" t="s">
        <v>20</v>
      </c>
      <c r="H855">
        <v>1467</v>
      </c>
      <c r="I855" s="9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(((L855/60)/60)/24)+DATE(1970,1,1)</f>
        <v>40714.208333333336</v>
      </c>
      <c r="O855" s="13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26"/>
        <v>113.63099415204678</v>
      </c>
      <c r="G856" s="19" t="s">
        <v>20</v>
      </c>
      <c r="H856">
        <v>2662</v>
      </c>
      <c r="I856" s="9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(((L856/60)/60)/24)+DATE(1970,1,1)</f>
        <v>43787.25</v>
      </c>
      <c r="O856" s="13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26"/>
        <v>102.37606837606839</v>
      </c>
      <c r="G857" s="19" t="s">
        <v>20</v>
      </c>
      <c r="H857">
        <v>452</v>
      </c>
      <c r="I857" s="9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(((L857/60)/60)/24)+DATE(1970,1,1)</f>
        <v>40712.208333333336</v>
      </c>
      <c r="O857" s="13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26"/>
        <v>356.58333333333331</v>
      </c>
      <c r="G858" s="19" t="s">
        <v>20</v>
      </c>
      <c r="H858">
        <v>158</v>
      </c>
      <c r="I858" s="9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(((L858/60)/60)/24)+DATE(1970,1,1)</f>
        <v>41023.208333333336</v>
      </c>
      <c r="O858" s="13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26"/>
        <v>139.86792452830187</v>
      </c>
      <c r="G859" s="19" t="s">
        <v>20</v>
      </c>
      <c r="H859">
        <v>225</v>
      </c>
      <c r="I859" s="9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(((L859/60)/60)/24)+DATE(1970,1,1)</f>
        <v>40944.25</v>
      </c>
      <c r="O859" s="13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26"/>
        <v>69.45</v>
      </c>
      <c r="G860" s="19" t="s">
        <v>14</v>
      </c>
      <c r="H860">
        <v>35</v>
      </c>
      <c r="I860" s="9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(((L860/60)/60)/24)+DATE(1970,1,1)</f>
        <v>43211.208333333328</v>
      </c>
      <c r="O860" s="13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26"/>
        <v>35.534246575342465</v>
      </c>
      <c r="G861" s="19" t="s">
        <v>14</v>
      </c>
      <c r="H861">
        <v>63</v>
      </c>
      <c r="I861" s="9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(((L861/60)/60)/24)+DATE(1970,1,1)</f>
        <v>41334.25</v>
      </c>
      <c r="O861" s="13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26"/>
        <v>251.65</v>
      </c>
      <c r="G862" s="19" t="s">
        <v>20</v>
      </c>
      <c r="H862">
        <v>65</v>
      </c>
      <c r="I862" s="9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(((L862/60)/60)/24)+DATE(1970,1,1)</f>
        <v>43515.25</v>
      </c>
      <c r="O862" s="13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26"/>
        <v>105.87500000000001</v>
      </c>
      <c r="G863" s="19" t="s">
        <v>20</v>
      </c>
      <c r="H863">
        <v>163</v>
      </c>
      <c r="I863" s="9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(((L863/60)/60)/24)+DATE(1970,1,1)</f>
        <v>40258.208333333336</v>
      </c>
      <c r="O863" s="13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26"/>
        <v>187.42857142857144</v>
      </c>
      <c r="G864" s="19" t="s">
        <v>20</v>
      </c>
      <c r="H864">
        <v>85</v>
      </c>
      <c r="I864" s="9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(((L864/60)/60)/24)+DATE(1970,1,1)</f>
        <v>40756.208333333336</v>
      </c>
      <c r="O864" s="13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26"/>
        <v>386.78571428571428</v>
      </c>
      <c r="G865" s="19" t="s">
        <v>20</v>
      </c>
      <c r="H865">
        <v>217</v>
      </c>
      <c r="I865" s="9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(((L865/60)/60)/24)+DATE(1970,1,1)</f>
        <v>42172.208333333328</v>
      </c>
      <c r="O865" s="13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26"/>
        <v>347.07142857142856</v>
      </c>
      <c r="G866" s="19" t="s">
        <v>20</v>
      </c>
      <c r="H866">
        <v>150</v>
      </c>
      <c r="I866" s="9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(((L866/60)/60)/24)+DATE(1970,1,1)</f>
        <v>42601.208333333328</v>
      </c>
      <c r="O866" s="13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26"/>
        <v>185.82098765432099</v>
      </c>
      <c r="G867" s="19" t="s">
        <v>20</v>
      </c>
      <c r="H867">
        <v>3272</v>
      </c>
      <c r="I867" s="9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(((L867/60)/60)/24)+DATE(1970,1,1)</f>
        <v>41897.208333333336</v>
      </c>
      <c r="O867" s="13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26"/>
        <v>43.241247264770237</v>
      </c>
      <c r="G868" s="19" t="s">
        <v>74</v>
      </c>
      <c r="H868">
        <v>898</v>
      </c>
      <c r="I868" s="9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(((L868/60)/60)/24)+DATE(1970,1,1)</f>
        <v>40671.208333333336</v>
      </c>
      <c r="O868" s="13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26"/>
        <v>162.4375</v>
      </c>
      <c r="G869" s="19" t="s">
        <v>20</v>
      </c>
      <c r="H869">
        <v>300</v>
      </c>
      <c r="I869" s="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(((L869/60)/60)/24)+DATE(1970,1,1)</f>
        <v>43382.208333333328</v>
      </c>
      <c r="O869" s="13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26"/>
        <v>184.84285714285716</v>
      </c>
      <c r="G870" s="19" t="s">
        <v>20</v>
      </c>
      <c r="H870">
        <v>126</v>
      </c>
      <c r="I870" s="9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(((L870/60)/60)/24)+DATE(1970,1,1)</f>
        <v>41559.208333333336</v>
      </c>
      <c r="O870" s="13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26"/>
        <v>23.703520691785052</v>
      </c>
      <c r="G871" s="19" t="s">
        <v>14</v>
      </c>
      <c r="H871">
        <v>526</v>
      </c>
      <c r="I871" s="9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(((L871/60)/60)/24)+DATE(1970,1,1)</f>
        <v>40350.208333333336</v>
      </c>
      <c r="O871" s="13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26"/>
        <v>89.870129870129873</v>
      </c>
      <c r="G872" s="19" t="s">
        <v>14</v>
      </c>
      <c r="H872">
        <v>121</v>
      </c>
      <c r="I872" s="9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(((L872/60)/60)/24)+DATE(1970,1,1)</f>
        <v>42240.208333333328</v>
      </c>
      <c r="O872" s="13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26"/>
        <v>272.6041958041958</v>
      </c>
      <c r="G873" s="19" t="s">
        <v>20</v>
      </c>
      <c r="H873">
        <v>2320</v>
      </c>
      <c r="I873" s="9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(((L873/60)/60)/24)+DATE(1970,1,1)</f>
        <v>43040.208333333328</v>
      </c>
      <c r="O873" s="13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26"/>
        <v>170.04255319148936</v>
      </c>
      <c r="G874" s="19" t="s">
        <v>20</v>
      </c>
      <c r="H874">
        <v>81</v>
      </c>
      <c r="I874" s="9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(((L874/60)/60)/24)+DATE(1970,1,1)</f>
        <v>43346.208333333328</v>
      </c>
      <c r="O874" s="13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26"/>
        <v>188.28503562945369</v>
      </c>
      <c r="G875" s="19" t="s">
        <v>20</v>
      </c>
      <c r="H875">
        <v>1887</v>
      </c>
      <c r="I875" s="9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(((L875/60)/60)/24)+DATE(1970,1,1)</f>
        <v>41647.25</v>
      </c>
      <c r="O875" s="13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26"/>
        <v>346.93532338308455</v>
      </c>
      <c r="G876" s="19" t="s">
        <v>20</v>
      </c>
      <c r="H876">
        <v>4358</v>
      </c>
      <c r="I876" s="9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(((L876/60)/60)/24)+DATE(1970,1,1)</f>
        <v>40291.208333333336</v>
      </c>
      <c r="O876" s="13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26"/>
        <v>69.177215189873422</v>
      </c>
      <c r="G877" s="19" t="s">
        <v>14</v>
      </c>
      <c r="H877">
        <v>67</v>
      </c>
      <c r="I877" s="9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(((L877/60)/60)/24)+DATE(1970,1,1)</f>
        <v>40556.25</v>
      </c>
      <c r="O877" s="13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26"/>
        <v>25.433734939759034</v>
      </c>
      <c r="G878" s="19" t="s">
        <v>14</v>
      </c>
      <c r="H878">
        <v>57</v>
      </c>
      <c r="I878" s="9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(((L878/60)/60)/24)+DATE(1970,1,1)</f>
        <v>43624.208333333328</v>
      </c>
      <c r="O878" s="13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26"/>
        <v>77.400977995110026</v>
      </c>
      <c r="G879" s="19" t="s">
        <v>14</v>
      </c>
      <c r="H879">
        <v>1229</v>
      </c>
      <c r="I879" s="9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(((L879/60)/60)/24)+DATE(1970,1,1)</f>
        <v>42577.208333333328</v>
      </c>
      <c r="O879" s="13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26"/>
        <v>37.481481481481481</v>
      </c>
      <c r="G880" s="19" t="s">
        <v>14</v>
      </c>
      <c r="H880">
        <v>12</v>
      </c>
      <c r="I880" s="9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(((L880/60)/60)/24)+DATE(1970,1,1)</f>
        <v>43845.25</v>
      </c>
      <c r="O880" s="13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26"/>
        <v>543.79999999999995</v>
      </c>
      <c r="G881" s="19" t="s">
        <v>20</v>
      </c>
      <c r="H881">
        <v>53</v>
      </c>
      <c r="I881" s="9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(((L881/60)/60)/24)+DATE(1970,1,1)</f>
        <v>42788.25</v>
      </c>
      <c r="O881" s="13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26"/>
        <v>228.52189349112427</v>
      </c>
      <c r="G882" s="19" t="s">
        <v>20</v>
      </c>
      <c r="H882">
        <v>2414</v>
      </c>
      <c r="I882" s="9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(((L882/60)/60)/24)+DATE(1970,1,1)</f>
        <v>43667.208333333328</v>
      </c>
      <c r="O882" s="13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26"/>
        <v>38.948339483394832</v>
      </c>
      <c r="G883" s="19" t="s">
        <v>14</v>
      </c>
      <c r="H883">
        <v>452</v>
      </c>
      <c r="I883" s="9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(((L883/60)/60)/24)+DATE(1970,1,1)</f>
        <v>42194.208333333328</v>
      </c>
      <c r="O883" s="13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26"/>
        <v>370</v>
      </c>
      <c r="G884" s="19" t="s">
        <v>20</v>
      </c>
      <c r="H884">
        <v>80</v>
      </c>
      <c r="I884" s="9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(((L884/60)/60)/24)+DATE(1970,1,1)</f>
        <v>42025.25</v>
      </c>
      <c r="O884" s="13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26"/>
        <v>237.91176470588232</v>
      </c>
      <c r="G885" s="19" t="s">
        <v>20</v>
      </c>
      <c r="H885">
        <v>193</v>
      </c>
      <c r="I885" s="9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(((L885/60)/60)/24)+DATE(1970,1,1)</f>
        <v>40323.208333333336</v>
      </c>
      <c r="O885" s="13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26"/>
        <v>64.036299765807954</v>
      </c>
      <c r="G886" s="19" t="s">
        <v>14</v>
      </c>
      <c r="H886">
        <v>1886</v>
      </c>
      <c r="I886" s="9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(((L886/60)/60)/24)+DATE(1970,1,1)</f>
        <v>41763.208333333336</v>
      </c>
      <c r="O886" s="13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26"/>
        <v>118.27777777777777</v>
      </c>
      <c r="G887" s="19" t="s">
        <v>20</v>
      </c>
      <c r="H887">
        <v>52</v>
      </c>
      <c r="I887" s="9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(((L887/60)/60)/24)+DATE(1970,1,1)</f>
        <v>40335.208333333336</v>
      </c>
      <c r="O887" s="13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26"/>
        <v>84.824037184594957</v>
      </c>
      <c r="G888" s="19" t="s">
        <v>14</v>
      </c>
      <c r="H888">
        <v>1825</v>
      </c>
      <c r="I888" s="9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(((L888/60)/60)/24)+DATE(1970,1,1)</f>
        <v>40416.208333333336</v>
      </c>
      <c r="O888" s="13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26"/>
        <v>29.346153846153843</v>
      </c>
      <c r="G889" s="19" t="s">
        <v>14</v>
      </c>
      <c r="H889">
        <v>31</v>
      </c>
      <c r="I889" s="9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(((L889/60)/60)/24)+DATE(1970,1,1)</f>
        <v>42202.208333333328</v>
      </c>
      <c r="O889" s="13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26"/>
        <v>209.89655172413794</v>
      </c>
      <c r="G890" s="19" t="s">
        <v>20</v>
      </c>
      <c r="H890">
        <v>290</v>
      </c>
      <c r="I890" s="9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(((L890/60)/60)/24)+DATE(1970,1,1)</f>
        <v>42836.208333333328</v>
      </c>
      <c r="O890" s="13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26"/>
        <v>169.78571428571431</v>
      </c>
      <c r="G891" s="19" t="s">
        <v>20</v>
      </c>
      <c r="H891">
        <v>122</v>
      </c>
      <c r="I891" s="9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(((L891/60)/60)/24)+DATE(1970,1,1)</f>
        <v>41710.208333333336</v>
      </c>
      <c r="O891" s="13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26"/>
        <v>115.95907738095239</v>
      </c>
      <c r="G892" s="19" t="s">
        <v>20</v>
      </c>
      <c r="H892">
        <v>1470</v>
      </c>
      <c r="I892" s="9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(((L892/60)/60)/24)+DATE(1970,1,1)</f>
        <v>43640.208333333328</v>
      </c>
      <c r="O892" s="13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26"/>
        <v>258.59999999999997</v>
      </c>
      <c r="G893" s="19" t="s">
        <v>20</v>
      </c>
      <c r="H893">
        <v>165</v>
      </c>
      <c r="I893" s="9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(((L893/60)/60)/24)+DATE(1970,1,1)</f>
        <v>40880.25</v>
      </c>
      <c r="O893" s="13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26"/>
        <v>230.58333333333331</v>
      </c>
      <c r="G894" s="19" t="s">
        <v>20</v>
      </c>
      <c r="H894">
        <v>182</v>
      </c>
      <c r="I894" s="9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(((L894/60)/60)/24)+DATE(1970,1,1)</f>
        <v>40319.208333333336</v>
      </c>
      <c r="O894" s="13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26"/>
        <v>128.21428571428572</v>
      </c>
      <c r="G895" s="19" t="s">
        <v>20</v>
      </c>
      <c r="H895">
        <v>199</v>
      </c>
      <c r="I895" s="9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(((L895/60)/60)/24)+DATE(1970,1,1)</f>
        <v>42170.208333333328</v>
      </c>
      <c r="O895" s="13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26"/>
        <v>188.70588235294116</v>
      </c>
      <c r="G896" s="19" t="s">
        <v>20</v>
      </c>
      <c r="H896">
        <v>56</v>
      </c>
      <c r="I896" s="9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(((L896/60)/60)/24)+DATE(1970,1,1)</f>
        <v>41466.208333333336</v>
      </c>
      <c r="O896" s="13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26"/>
        <v>6.9511889862327907</v>
      </c>
      <c r="G897" s="19" t="s">
        <v>14</v>
      </c>
      <c r="H897">
        <v>107</v>
      </c>
      <c r="I897" s="9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(((L897/60)/60)/24)+DATE(1970,1,1)</f>
        <v>43134.25</v>
      </c>
      <c r="O897" s="13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26"/>
        <v>774.43434343434342</v>
      </c>
      <c r="G898" s="19" t="s">
        <v>20</v>
      </c>
      <c r="H898">
        <v>1460</v>
      </c>
      <c r="I898" s="9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(((L898/60)/60)/24)+DATE(1970,1,1)</f>
        <v>40738.208333333336</v>
      </c>
      <c r="O898" s="13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28">E899/D899*100</f>
        <v>27.693181818181817</v>
      </c>
      <c r="G899" s="19" t="s">
        <v>14</v>
      </c>
      <c r="H899">
        <v>27</v>
      </c>
      <c r="I899" s="9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(((L899/60)/60)/24)+DATE(1970,1,1)</f>
        <v>43583.208333333328</v>
      </c>
      <c r="O899" s="13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28"/>
        <v>52.479620323841424</v>
      </c>
      <c r="G900" s="19" t="s">
        <v>14</v>
      </c>
      <c r="H900">
        <v>1221</v>
      </c>
      <c r="I900" s="9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(((L900/60)/60)/24)+DATE(1970,1,1)</f>
        <v>43815.25</v>
      </c>
      <c r="O900" s="13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28"/>
        <v>407.09677419354841</v>
      </c>
      <c r="G901" s="19" t="s">
        <v>20</v>
      </c>
      <c r="H901">
        <v>123</v>
      </c>
      <c r="I901" s="9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(((L901/60)/60)/24)+DATE(1970,1,1)</f>
        <v>41554.208333333336</v>
      </c>
      <c r="O901" s="13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28"/>
        <v>2</v>
      </c>
      <c r="G902" s="19" t="s">
        <v>14</v>
      </c>
      <c r="H902">
        <v>1</v>
      </c>
      <c r="I902" s="9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(((L902/60)/60)/24)+DATE(1970,1,1)</f>
        <v>41901.208333333336</v>
      </c>
      <c r="O902" s="13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28"/>
        <v>156.17857142857144</v>
      </c>
      <c r="G903" s="19" t="s">
        <v>20</v>
      </c>
      <c r="H903">
        <v>159</v>
      </c>
      <c r="I903" s="9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(((L903/60)/60)/24)+DATE(1970,1,1)</f>
        <v>43298.208333333328</v>
      </c>
      <c r="O903" s="13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28"/>
        <v>252.42857142857144</v>
      </c>
      <c r="G904" s="19" t="s">
        <v>20</v>
      </c>
      <c r="H904">
        <v>110</v>
      </c>
      <c r="I904" s="9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(((L904/60)/60)/24)+DATE(1970,1,1)</f>
        <v>42399.25</v>
      </c>
      <c r="O904" s="13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28"/>
        <v>1.729268292682927</v>
      </c>
      <c r="G905" s="19" t="s">
        <v>47</v>
      </c>
      <c r="H905">
        <v>14</v>
      </c>
      <c r="I905" s="9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(((L905/60)/60)/24)+DATE(1970,1,1)</f>
        <v>41034.208333333336</v>
      </c>
      <c r="O905" s="13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28"/>
        <v>12.230769230769232</v>
      </c>
      <c r="G906" s="19" t="s">
        <v>14</v>
      </c>
      <c r="H906">
        <v>16</v>
      </c>
      <c r="I906" s="9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(((L906/60)/60)/24)+DATE(1970,1,1)</f>
        <v>41186.208333333336</v>
      </c>
      <c r="O906" s="13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28"/>
        <v>163.98734177215189</v>
      </c>
      <c r="G907" s="19" t="s">
        <v>20</v>
      </c>
      <c r="H907">
        <v>236</v>
      </c>
      <c r="I907" s="9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(((L907/60)/60)/24)+DATE(1970,1,1)</f>
        <v>41536.208333333336</v>
      </c>
      <c r="O907" s="13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28"/>
        <v>162.98181818181817</v>
      </c>
      <c r="G908" s="19" t="s">
        <v>20</v>
      </c>
      <c r="H908">
        <v>191</v>
      </c>
      <c r="I908" s="9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(((L908/60)/60)/24)+DATE(1970,1,1)</f>
        <v>42868.208333333328</v>
      </c>
      <c r="O908" s="13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28"/>
        <v>20.252747252747252</v>
      </c>
      <c r="G909" s="19" t="s">
        <v>14</v>
      </c>
      <c r="H909">
        <v>41</v>
      </c>
      <c r="I909" s="9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(((L909/60)/60)/24)+DATE(1970,1,1)</f>
        <v>40660.208333333336</v>
      </c>
      <c r="O909" s="13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28"/>
        <v>319.24083769633506</v>
      </c>
      <c r="G910" s="19" t="s">
        <v>20</v>
      </c>
      <c r="H910">
        <v>3934</v>
      </c>
      <c r="I910" s="9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(((L910/60)/60)/24)+DATE(1970,1,1)</f>
        <v>41031.208333333336</v>
      </c>
      <c r="O910" s="13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28"/>
        <v>478.94444444444446</v>
      </c>
      <c r="G911" s="19" t="s">
        <v>20</v>
      </c>
      <c r="H911">
        <v>80</v>
      </c>
      <c r="I911" s="9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(((L911/60)/60)/24)+DATE(1970,1,1)</f>
        <v>43255.208333333328</v>
      </c>
      <c r="O911" s="13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28"/>
        <v>19.556634304207122</v>
      </c>
      <c r="G912" s="19" t="s">
        <v>74</v>
      </c>
      <c r="H912">
        <v>296</v>
      </c>
      <c r="I912" s="9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(((L912/60)/60)/24)+DATE(1970,1,1)</f>
        <v>42026.25</v>
      </c>
      <c r="O912" s="13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28"/>
        <v>198.94827586206895</v>
      </c>
      <c r="G913" s="19" t="s">
        <v>20</v>
      </c>
      <c r="H913">
        <v>462</v>
      </c>
      <c r="I913" s="9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(((L913/60)/60)/24)+DATE(1970,1,1)</f>
        <v>43717.208333333328</v>
      </c>
      <c r="O913" s="13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28"/>
        <v>795</v>
      </c>
      <c r="G914" s="19" t="s">
        <v>20</v>
      </c>
      <c r="H914">
        <v>179</v>
      </c>
      <c r="I914" s="9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(((L914/60)/60)/24)+DATE(1970,1,1)</f>
        <v>41157.208333333336</v>
      </c>
      <c r="O914" s="13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28"/>
        <v>50.621082621082621</v>
      </c>
      <c r="G915" s="19" t="s">
        <v>14</v>
      </c>
      <c r="H915">
        <v>523</v>
      </c>
      <c r="I915" s="9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(((L915/60)/60)/24)+DATE(1970,1,1)</f>
        <v>43597.208333333328</v>
      </c>
      <c r="O915" s="13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28"/>
        <v>57.4375</v>
      </c>
      <c r="G916" s="19" t="s">
        <v>14</v>
      </c>
      <c r="H916">
        <v>141</v>
      </c>
      <c r="I916" s="9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(((L916/60)/60)/24)+DATE(1970,1,1)</f>
        <v>41490.208333333336</v>
      </c>
      <c r="O916" s="13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28"/>
        <v>155.62827640984909</v>
      </c>
      <c r="G917" s="19" t="s">
        <v>20</v>
      </c>
      <c r="H917">
        <v>1866</v>
      </c>
      <c r="I917" s="9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(((L917/60)/60)/24)+DATE(1970,1,1)</f>
        <v>42976.208333333328</v>
      </c>
      <c r="O917" s="13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28"/>
        <v>36.297297297297298</v>
      </c>
      <c r="G918" s="19" t="s">
        <v>14</v>
      </c>
      <c r="H918">
        <v>52</v>
      </c>
      <c r="I918" s="9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(((L918/60)/60)/24)+DATE(1970,1,1)</f>
        <v>41991.25</v>
      </c>
      <c r="O918" s="13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28"/>
        <v>58.25</v>
      </c>
      <c r="G919" s="19" t="s">
        <v>47</v>
      </c>
      <c r="H919">
        <v>27</v>
      </c>
      <c r="I919" s="9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(((L919/60)/60)/24)+DATE(1970,1,1)</f>
        <v>40722.208333333336</v>
      </c>
      <c r="O919" s="13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28"/>
        <v>237.39473684210526</v>
      </c>
      <c r="G920" s="19" t="s">
        <v>20</v>
      </c>
      <c r="H920">
        <v>156</v>
      </c>
      <c r="I920" s="9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(((L920/60)/60)/24)+DATE(1970,1,1)</f>
        <v>41117.208333333336</v>
      </c>
      <c r="O920" s="13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28"/>
        <v>58.75</v>
      </c>
      <c r="G921" s="19" t="s">
        <v>14</v>
      </c>
      <c r="H921">
        <v>225</v>
      </c>
      <c r="I921" s="9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(((L921/60)/60)/24)+DATE(1970,1,1)</f>
        <v>43022.208333333328</v>
      </c>
      <c r="O921" s="13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28"/>
        <v>182.56603773584905</v>
      </c>
      <c r="G922" s="19" t="s">
        <v>20</v>
      </c>
      <c r="H922">
        <v>255</v>
      </c>
      <c r="I922" s="9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(((L922/60)/60)/24)+DATE(1970,1,1)</f>
        <v>43503.25</v>
      </c>
      <c r="O922" s="13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28"/>
        <v>0.75436408977556113</v>
      </c>
      <c r="G923" s="19" t="s">
        <v>14</v>
      </c>
      <c r="H923">
        <v>38</v>
      </c>
      <c r="I923" s="9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(((L923/60)/60)/24)+DATE(1970,1,1)</f>
        <v>40951.25</v>
      </c>
      <c r="O923" s="13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28"/>
        <v>175.95330739299609</v>
      </c>
      <c r="G924" s="19" t="s">
        <v>20</v>
      </c>
      <c r="H924">
        <v>2261</v>
      </c>
      <c r="I924" s="9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(((L924/60)/60)/24)+DATE(1970,1,1)</f>
        <v>43443.25</v>
      </c>
      <c r="O924" s="13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28"/>
        <v>237.88235294117646</v>
      </c>
      <c r="G925" s="19" t="s">
        <v>20</v>
      </c>
      <c r="H925">
        <v>40</v>
      </c>
      <c r="I925" s="9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(((L925/60)/60)/24)+DATE(1970,1,1)</f>
        <v>40373.208333333336</v>
      </c>
      <c r="O925" s="13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28"/>
        <v>488.05076142131981</v>
      </c>
      <c r="G926" s="19" t="s">
        <v>20</v>
      </c>
      <c r="H926">
        <v>2289</v>
      </c>
      <c r="I926" s="9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(((L926/60)/60)/24)+DATE(1970,1,1)</f>
        <v>43769.208333333328</v>
      </c>
      <c r="O926" s="13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28"/>
        <v>224.06666666666669</v>
      </c>
      <c r="G927" s="19" t="s">
        <v>20</v>
      </c>
      <c r="H927">
        <v>65</v>
      </c>
      <c r="I927" s="9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(((L927/60)/60)/24)+DATE(1970,1,1)</f>
        <v>43000.208333333328</v>
      </c>
      <c r="O927" s="13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28"/>
        <v>18.126436781609197</v>
      </c>
      <c r="G928" s="19" t="s">
        <v>14</v>
      </c>
      <c r="H928">
        <v>15</v>
      </c>
      <c r="I928" s="9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(((L928/60)/60)/24)+DATE(1970,1,1)</f>
        <v>42502.208333333328</v>
      </c>
      <c r="O928" s="13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28"/>
        <v>45.847222222222221</v>
      </c>
      <c r="G929" s="19" t="s">
        <v>14</v>
      </c>
      <c r="H929">
        <v>37</v>
      </c>
      <c r="I929" s="9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(((L929/60)/60)/24)+DATE(1970,1,1)</f>
        <v>41102.208333333336</v>
      </c>
      <c r="O929" s="13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28"/>
        <v>117.31541218637993</v>
      </c>
      <c r="G930" s="19" t="s">
        <v>20</v>
      </c>
      <c r="H930">
        <v>3777</v>
      </c>
      <c r="I930" s="9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(((L930/60)/60)/24)+DATE(1970,1,1)</f>
        <v>41637.25</v>
      </c>
      <c r="O930" s="13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28"/>
        <v>217.30909090909088</v>
      </c>
      <c r="G931" s="19" t="s">
        <v>20</v>
      </c>
      <c r="H931">
        <v>184</v>
      </c>
      <c r="I931" s="9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(((L931/60)/60)/24)+DATE(1970,1,1)</f>
        <v>42858.208333333328</v>
      </c>
      <c r="O931" s="13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28"/>
        <v>112.28571428571428</v>
      </c>
      <c r="G932" s="19" t="s">
        <v>20</v>
      </c>
      <c r="H932">
        <v>85</v>
      </c>
      <c r="I932" s="9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(((L932/60)/60)/24)+DATE(1970,1,1)</f>
        <v>42060.25</v>
      </c>
      <c r="O932" s="13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28"/>
        <v>72.51898734177216</v>
      </c>
      <c r="G933" s="19" t="s">
        <v>14</v>
      </c>
      <c r="H933">
        <v>112</v>
      </c>
      <c r="I933" s="9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(((L933/60)/60)/24)+DATE(1970,1,1)</f>
        <v>41818.208333333336</v>
      </c>
      <c r="O933" s="13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28"/>
        <v>212.30434782608697</v>
      </c>
      <c r="G934" s="19" t="s">
        <v>20</v>
      </c>
      <c r="H934">
        <v>144</v>
      </c>
      <c r="I934" s="9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(((L934/60)/60)/24)+DATE(1970,1,1)</f>
        <v>41709.208333333336</v>
      </c>
      <c r="O934" s="13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28"/>
        <v>239.74657534246577</v>
      </c>
      <c r="G935" s="19" t="s">
        <v>20</v>
      </c>
      <c r="H935">
        <v>1902</v>
      </c>
      <c r="I935" s="9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(((L935/60)/60)/24)+DATE(1970,1,1)</f>
        <v>41372.208333333336</v>
      </c>
      <c r="O935" s="13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28"/>
        <v>181.93548387096774</v>
      </c>
      <c r="G936" s="19" t="s">
        <v>20</v>
      </c>
      <c r="H936">
        <v>105</v>
      </c>
      <c r="I936" s="9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(((L936/60)/60)/24)+DATE(1970,1,1)</f>
        <v>42422.25</v>
      </c>
      <c r="O936" s="13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28"/>
        <v>164.13114754098362</v>
      </c>
      <c r="G937" s="19" t="s">
        <v>20</v>
      </c>
      <c r="H937">
        <v>132</v>
      </c>
      <c r="I937" s="9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(((L937/60)/60)/24)+DATE(1970,1,1)</f>
        <v>42209.208333333328</v>
      </c>
      <c r="O937" s="13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28"/>
        <v>1.6375968992248062</v>
      </c>
      <c r="G938" s="19" t="s">
        <v>14</v>
      </c>
      <c r="H938">
        <v>21</v>
      </c>
      <c r="I938" s="9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(((L938/60)/60)/24)+DATE(1970,1,1)</f>
        <v>43668.208333333328</v>
      </c>
      <c r="O938" s="13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28"/>
        <v>49.64385964912281</v>
      </c>
      <c r="G939" s="19" t="s">
        <v>74</v>
      </c>
      <c r="H939">
        <v>976</v>
      </c>
      <c r="I939" s="9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(((L939/60)/60)/24)+DATE(1970,1,1)</f>
        <v>42334.25</v>
      </c>
      <c r="O939" s="13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28"/>
        <v>109.70652173913042</v>
      </c>
      <c r="G940" s="19" t="s">
        <v>20</v>
      </c>
      <c r="H940">
        <v>96</v>
      </c>
      <c r="I940" s="9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(((L940/60)/60)/24)+DATE(1970,1,1)</f>
        <v>43263.208333333328</v>
      </c>
      <c r="O940" s="13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28"/>
        <v>49.217948717948715</v>
      </c>
      <c r="G941" s="19" t="s">
        <v>14</v>
      </c>
      <c r="H941">
        <v>67</v>
      </c>
      <c r="I941" s="9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(((L941/60)/60)/24)+DATE(1970,1,1)</f>
        <v>40670.208333333336</v>
      </c>
      <c r="O941" s="13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28"/>
        <v>62.232323232323225</v>
      </c>
      <c r="G942" s="19" t="s">
        <v>47</v>
      </c>
      <c r="H942">
        <v>66</v>
      </c>
      <c r="I942" s="9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(((L942/60)/60)/24)+DATE(1970,1,1)</f>
        <v>41244.25</v>
      </c>
      <c r="O942" s="13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28"/>
        <v>13.05813953488372</v>
      </c>
      <c r="G943" s="19" t="s">
        <v>14</v>
      </c>
      <c r="H943">
        <v>78</v>
      </c>
      <c r="I943" s="9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(((L943/60)/60)/24)+DATE(1970,1,1)</f>
        <v>40552.25</v>
      </c>
      <c r="O943" s="13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28"/>
        <v>64.635416666666671</v>
      </c>
      <c r="G944" s="19" t="s">
        <v>14</v>
      </c>
      <c r="H944">
        <v>67</v>
      </c>
      <c r="I944" s="9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(((L944/60)/60)/24)+DATE(1970,1,1)</f>
        <v>40568.25</v>
      </c>
      <c r="O944" s="13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28"/>
        <v>159.58666666666667</v>
      </c>
      <c r="G945" s="19" t="s">
        <v>20</v>
      </c>
      <c r="H945">
        <v>114</v>
      </c>
      <c r="I945" s="9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(((L945/60)/60)/24)+DATE(1970,1,1)</f>
        <v>41906.208333333336</v>
      </c>
      <c r="O945" s="13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28"/>
        <v>81.42</v>
      </c>
      <c r="G946" s="19" t="s">
        <v>14</v>
      </c>
      <c r="H946">
        <v>263</v>
      </c>
      <c r="I946" s="9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(((L946/60)/60)/24)+DATE(1970,1,1)</f>
        <v>42776.25</v>
      </c>
      <c r="O946" s="13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28"/>
        <v>32.444767441860463</v>
      </c>
      <c r="G947" s="19" t="s">
        <v>14</v>
      </c>
      <c r="H947">
        <v>1691</v>
      </c>
      <c r="I947" s="9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(((L947/60)/60)/24)+DATE(1970,1,1)</f>
        <v>41004.208333333336</v>
      </c>
      <c r="O947" s="13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28"/>
        <v>9.9141184124918666</v>
      </c>
      <c r="G948" s="19" t="s">
        <v>14</v>
      </c>
      <c r="H948">
        <v>181</v>
      </c>
      <c r="I948" s="9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(((L948/60)/60)/24)+DATE(1970,1,1)</f>
        <v>40710.208333333336</v>
      </c>
      <c r="O948" s="13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28"/>
        <v>26.694444444444443</v>
      </c>
      <c r="G949" s="19" t="s">
        <v>14</v>
      </c>
      <c r="H949">
        <v>13</v>
      </c>
      <c r="I949" s="9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(((L949/60)/60)/24)+DATE(1970,1,1)</f>
        <v>41908.208333333336</v>
      </c>
      <c r="O949" s="13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28"/>
        <v>62.957446808510639</v>
      </c>
      <c r="G950" s="19" t="s">
        <v>74</v>
      </c>
      <c r="H950">
        <v>160</v>
      </c>
      <c r="I950" s="9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(((L950/60)/60)/24)+DATE(1970,1,1)</f>
        <v>41985.25</v>
      </c>
      <c r="O950" s="13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28"/>
        <v>161.35593220338984</v>
      </c>
      <c r="G951" s="19" t="s">
        <v>20</v>
      </c>
      <c r="H951">
        <v>203</v>
      </c>
      <c r="I951" s="9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(((L951/60)/60)/24)+DATE(1970,1,1)</f>
        <v>42112.208333333328</v>
      </c>
      <c r="O951" s="13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28"/>
        <v>5</v>
      </c>
      <c r="G952" s="19" t="s">
        <v>14</v>
      </c>
      <c r="H952">
        <v>1</v>
      </c>
      <c r="I952" s="9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(((L952/60)/60)/24)+DATE(1970,1,1)</f>
        <v>43571.208333333328</v>
      </c>
      <c r="O952" s="13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28"/>
        <v>1096.9379310344827</v>
      </c>
      <c r="G953" s="19" t="s">
        <v>20</v>
      </c>
      <c r="H953">
        <v>1559</v>
      </c>
      <c r="I953" s="9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(((L953/60)/60)/24)+DATE(1970,1,1)</f>
        <v>42730.25</v>
      </c>
      <c r="O953" s="13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28"/>
        <v>70.094158075601371</v>
      </c>
      <c r="G954" s="19" t="s">
        <v>74</v>
      </c>
      <c r="H954">
        <v>2266</v>
      </c>
      <c r="I954" s="9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(((L954/60)/60)/24)+DATE(1970,1,1)</f>
        <v>42591.208333333328</v>
      </c>
      <c r="O954" s="13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28"/>
        <v>60</v>
      </c>
      <c r="G955" s="19" t="s">
        <v>14</v>
      </c>
      <c r="H955">
        <v>21</v>
      </c>
      <c r="I955" s="9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(((L955/60)/60)/24)+DATE(1970,1,1)</f>
        <v>42358.25</v>
      </c>
      <c r="O955" s="13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28"/>
        <v>367.0985915492958</v>
      </c>
      <c r="G956" s="19" t="s">
        <v>20</v>
      </c>
      <c r="H956">
        <v>1548</v>
      </c>
      <c r="I956" s="9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(((L956/60)/60)/24)+DATE(1970,1,1)</f>
        <v>41174.208333333336</v>
      </c>
      <c r="O956" s="13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28"/>
        <v>1109</v>
      </c>
      <c r="G957" s="19" t="s">
        <v>20</v>
      </c>
      <c r="H957">
        <v>80</v>
      </c>
      <c r="I957" s="9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(((L957/60)/60)/24)+DATE(1970,1,1)</f>
        <v>41238.25</v>
      </c>
      <c r="O957" s="13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28"/>
        <v>19.028784648187631</v>
      </c>
      <c r="G958" s="19" t="s">
        <v>14</v>
      </c>
      <c r="H958">
        <v>830</v>
      </c>
      <c r="I958" s="9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(((L958/60)/60)/24)+DATE(1970,1,1)</f>
        <v>42360.25</v>
      </c>
      <c r="O958" s="13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28"/>
        <v>126.87755102040816</v>
      </c>
      <c r="G959" s="19" t="s">
        <v>20</v>
      </c>
      <c r="H959">
        <v>131</v>
      </c>
      <c r="I959" s="9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(((L959/60)/60)/24)+DATE(1970,1,1)</f>
        <v>40955.25</v>
      </c>
      <c r="O959" s="13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28"/>
        <v>734.63636363636363</v>
      </c>
      <c r="G960" s="19" t="s">
        <v>20</v>
      </c>
      <c r="H960">
        <v>112</v>
      </c>
      <c r="I960" s="9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(((L960/60)/60)/24)+DATE(1970,1,1)</f>
        <v>40350.208333333336</v>
      </c>
      <c r="O960" s="13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28"/>
        <v>4.5731034482758623</v>
      </c>
      <c r="G961" s="19" t="s">
        <v>14</v>
      </c>
      <c r="H961">
        <v>130</v>
      </c>
      <c r="I961" s="9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(((L961/60)/60)/24)+DATE(1970,1,1)</f>
        <v>40357.208333333336</v>
      </c>
      <c r="O961" s="13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28"/>
        <v>85.054545454545448</v>
      </c>
      <c r="G962" s="19" t="s">
        <v>14</v>
      </c>
      <c r="H962">
        <v>55</v>
      </c>
      <c r="I962" s="9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(((L962/60)/60)/24)+DATE(1970,1,1)</f>
        <v>42408.25</v>
      </c>
      <c r="O962" s="13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30">E963/D963*100</f>
        <v>119.29824561403508</v>
      </c>
      <c r="G963" s="19" t="s">
        <v>20</v>
      </c>
      <c r="H963">
        <v>155</v>
      </c>
      <c r="I963" s="9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(((L963/60)/60)/24)+DATE(1970,1,1)</f>
        <v>40591.25</v>
      </c>
      <c r="O963" s="13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30"/>
        <v>296.02777777777777</v>
      </c>
      <c r="G964" s="19" t="s">
        <v>20</v>
      </c>
      <c r="H964">
        <v>266</v>
      </c>
      <c r="I964" s="9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(((L964/60)/60)/24)+DATE(1970,1,1)</f>
        <v>41592.25</v>
      </c>
      <c r="O964" s="13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30"/>
        <v>84.694915254237287</v>
      </c>
      <c r="G965" s="19" t="s">
        <v>14</v>
      </c>
      <c r="H965">
        <v>114</v>
      </c>
      <c r="I965" s="9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(((L965/60)/60)/24)+DATE(1970,1,1)</f>
        <v>40607.25</v>
      </c>
      <c r="O965" s="13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30"/>
        <v>355.7837837837838</v>
      </c>
      <c r="G966" s="19" t="s">
        <v>20</v>
      </c>
      <c r="H966">
        <v>155</v>
      </c>
      <c r="I966" s="9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(((L966/60)/60)/24)+DATE(1970,1,1)</f>
        <v>42135.208333333328</v>
      </c>
      <c r="O966" s="13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30"/>
        <v>386.40909090909093</v>
      </c>
      <c r="G967" s="19" t="s">
        <v>20</v>
      </c>
      <c r="H967">
        <v>207</v>
      </c>
      <c r="I967" s="9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(((L967/60)/60)/24)+DATE(1970,1,1)</f>
        <v>40203.25</v>
      </c>
      <c r="O967" s="13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30"/>
        <v>792.23529411764707</v>
      </c>
      <c r="G968" s="19" t="s">
        <v>20</v>
      </c>
      <c r="H968">
        <v>245</v>
      </c>
      <c r="I968" s="9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(((L968/60)/60)/24)+DATE(1970,1,1)</f>
        <v>42901.208333333328</v>
      </c>
      <c r="O968" s="13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30"/>
        <v>137.03393665158373</v>
      </c>
      <c r="G969" s="19" t="s">
        <v>20</v>
      </c>
      <c r="H969">
        <v>1573</v>
      </c>
      <c r="I969" s="9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(((L969/60)/60)/24)+DATE(1970,1,1)</f>
        <v>41005.208333333336</v>
      </c>
      <c r="O969" s="13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30"/>
        <v>338.20833333333337</v>
      </c>
      <c r="G970" s="19" t="s">
        <v>20</v>
      </c>
      <c r="H970">
        <v>114</v>
      </c>
      <c r="I970" s="9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(((L970/60)/60)/24)+DATE(1970,1,1)</f>
        <v>40544.25</v>
      </c>
      <c r="O970" s="13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30"/>
        <v>108.22784810126582</v>
      </c>
      <c r="G971" s="19" t="s">
        <v>20</v>
      </c>
      <c r="H971">
        <v>93</v>
      </c>
      <c r="I971" s="9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(((L971/60)/60)/24)+DATE(1970,1,1)</f>
        <v>43821.25</v>
      </c>
      <c r="O971" s="13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30"/>
        <v>60.757639620653315</v>
      </c>
      <c r="G972" s="19" t="s">
        <v>14</v>
      </c>
      <c r="H972">
        <v>594</v>
      </c>
      <c r="I972" s="9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(((L972/60)/60)/24)+DATE(1970,1,1)</f>
        <v>40672.208333333336</v>
      </c>
      <c r="O972" s="13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30"/>
        <v>27.725490196078432</v>
      </c>
      <c r="G973" s="19" t="s">
        <v>14</v>
      </c>
      <c r="H973">
        <v>24</v>
      </c>
      <c r="I973" s="9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(((L973/60)/60)/24)+DATE(1970,1,1)</f>
        <v>41555.208333333336</v>
      </c>
      <c r="O973" s="13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30"/>
        <v>228.3934426229508</v>
      </c>
      <c r="G974" s="19" t="s">
        <v>20</v>
      </c>
      <c r="H974">
        <v>1681</v>
      </c>
      <c r="I974" s="9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(((L974/60)/60)/24)+DATE(1970,1,1)</f>
        <v>41792.208333333336</v>
      </c>
      <c r="O974" s="13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30"/>
        <v>21.615194054500414</v>
      </c>
      <c r="G975" s="19" t="s">
        <v>14</v>
      </c>
      <c r="H975">
        <v>252</v>
      </c>
      <c r="I975" s="9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(((L975/60)/60)/24)+DATE(1970,1,1)</f>
        <v>40522.25</v>
      </c>
      <c r="O975" s="13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30"/>
        <v>373.875</v>
      </c>
      <c r="G976" s="19" t="s">
        <v>20</v>
      </c>
      <c r="H976">
        <v>32</v>
      </c>
      <c r="I976" s="9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(((L976/60)/60)/24)+DATE(1970,1,1)</f>
        <v>41412.208333333336</v>
      </c>
      <c r="O976" s="13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30"/>
        <v>154.92592592592592</v>
      </c>
      <c r="G977" s="19" t="s">
        <v>20</v>
      </c>
      <c r="H977">
        <v>135</v>
      </c>
      <c r="I977" s="9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>(((L977/60)/60)/24)+DATE(1970,1,1)</f>
        <v>42337.25</v>
      </c>
      <c r="O977" s="13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30"/>
        <v>322.14999999999998</v>
      </c>
      <c r="G978" s="19" t="s">
        <v>20</v>
      </c>
      <c r="H978">
        <v>140</v>
      </c>
      <c r="I978" s="9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>(((L978/60)/60)/24)+DATE(1970,1,1)</f>
        <v>40571.25</v>
      </c>
      <c r="O978" s="13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30"/>
        <v>73.957142857142856</v>
      </c>
      <c r="G979" s="19" t="s">
        <v>14</v>
      </c>
      <c r="H979">
        <v>67</v>
      </c>
      <c r="I979" s="9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>(((L979/60)/60)/24)+DATE(1970,1,1)</f>
        <v>43138.25</v>
      </c>
      <c r="O979" s="13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30"/>
        <v>864.1</v>
      </c>
      <c r="G980" s="19" t="s">
        <v>20</v>
      </c>
      <c r="H980">
        <v>92</v>
      </c>
      <c r="I980" s="9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>(((L980/60)/60)/24)+DATE(1970,1,1)</f>
        <v>42686.25</v>
      </c>
      <c r="O980" s="13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30"/>
        <v>143.26245847176079</v>
      </c>
      <c r="G981" s="19" t="s">
        <v>20</v>
      </c>
      <c r="H981">
        <v>1015</v>
      </c>
      <c r="I981" s="9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>(((L981/60)/60)/24)+DATE(1970,1,1)</f>
        <v>42078.208333333328</v>
      </c>
      <c r="O981" s="13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30"/>
        <v>40.281762295081968</v>
      </c>
      <c r="G982" s="19" t="s">
        <v>14</v>
      </c>
      <c r="H982">
        <v>742</v>
      </c>
      <c r="I982" s="9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>(((L982/60)/60)/24)+DATE(1970,1,1)</f>
        <v>42307.208333333328</v>
      </c>
      <c r="O982" s="13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30"/>
        <v>178.22388059701493</v>
      </c>
      <c r="G983" s="19" t="s">
        <v>20</v>
      </c>
      <c r="H983">
        <v>323</v>
      </c>
      <c r="I983" s="9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>(((L983/60)/60)/24)+DATE(1970,1,1)</f>
        <v>43094.25</v>
      </c>
      <c r="O983" s="13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30"/>
        <v>84.930555555555557</v>
      </c>
      <c r="G984" s="19" t="s">
        <v>14</v>
      </c>
      <c r="H984">
        <v>75</v>
      </c>
      <c r="I984" s="9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>(((L984/60)/60)/24)+DATE(1970,1,1)</f>
        <v>40743.208333333336</v>
      </c>
      <c r="O984" s="13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30"/>
        <v>145.93648334624322</v>
      </c>
      <c r="G985" s="19" t="s">
        <v>20</v>
      </c>
      <c r="H985">
        <v>2326</v>
      </c>
      <c r="I985" s="9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>(((L985/60)/60)/24)+DATE(1970,1,1)</f>
        <v>43681.208333333328</v>
      </c>
      <c r="O985" s="13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30"/>
        <v>152.46153846153848</v>
      </c>
      <c r="G986" s="19" t="s">
        <v>20</v>
      </c>
      <c r="H986">
        <v>381</v>
      </c>
      <c r="I986" s="9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>(((L986/60)/60)/24)+DATE(1970,1,1)</f>
        <v>43716.208333333328</v>
      </c>
      <c r="O986" s="13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30"/>
        <v>67.129542790152414</v>
      </c>
      <c r="G987" s="19" t="s">
        <v>14</v>
      </c>
      <c r="H987">
        <v>4405</v>
      </c>
      <c r="I987" s="9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>(((L987/60)/60)/24)+DATE(1970,1,1)</f>
        <v>41614.25</v>
      </c>
      <c r="O987" s="13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30"/>
        <v>40.307692307692307</v>
      </c>
      <c r="G988" s="19" t="s">
        <v>14</v>
      </c>
      <c r="H988">
        <v>92</v>
      </c>
      <c r="I988" s="9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>(((L988/60)/60)/24)+DATE(1970,1,1)</f>
        <v>40638.208333333336</v>
      </c>
      <c r="O988" s="13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30"/>
        <v>216.79032258064518</v>
      </c>
      <c r="G989" s="19" t="s">
        <v>20</v>
      </c>
      <c r="H989">
        <v>480</v>
      </c>
      <c r="I989" s="9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>(((L989/60)/60)/24)+DATE(1970,1,1)</f>
        <v>42852.208333333328</v>
      </c>
      <c r="O989" s="13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30"/>
        <v>52.117021276595743</v>
      </c>
      <c r="G990" s="19" t="s">
        <v>14</v>
      </c>
      <c r="H990">
        <v>64</v>
      </c>
      <c r="I990" s="9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>(((L990/60)/60)/24)+DATE(1970,1,1)</f>
        <v>42686.25</v>
      </c>
      <c r="O990" s="13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30"/>
        <v>499.58333333333337</v>
      </c>
      <c r="G991" s="19" t="s">
        <v>20</v>
      </c>
      <c r="H991">
        <v>226</v>
      </c>
      <c r="I991" s="9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>(((L991/60)/60)/24)+DATE(1970,1,1)</f>
        <v>43571.208333333328</v>
      </c>
      <c r="O991" s="13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30"/>
        <v>87.679487179487182</v>
      </c>
      <c r="G992" s="19" t="s">
        <v>14</v>
      </c>
      <c r="H992">
        <v>64</v>
      </c>
      <c r="I992" s="9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>(((L992/60)/60)/24)+DATE(1970,1,1)</f>
        <v>42432.25</v>
      </c>
      <c r="O992" s="13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30"/>
        <v>113.17346938775511</v>
      </c>
      <c r="G993" s="19" t="s">
        <v>20</v>
      </c>
      <c r="H993">
        <v>241</v>
      </c>
      <c r="I993" s="9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>(((L993/60)/60)/24)+DATE(1970,1,1)</f>
        <v>41907.208333333336</v>
      </c>
      <c r="O993" s="13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30"/>
        <v>426.54838709677421</v>
      </c>
      <c r="G994" s="19" t="s">
        <v>20</v>
      </c>
      <c r="H994">
        <v>132</v>
      </c>
      <c r="I994" s="9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>(((L994/60)/60)/24)+DATE(1970,1,1)</f>
        <v>43227.208333333328</v>
      </c>
      <c r="O994" s="13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30"/>
        <v>77.632653061224488</v>
      </c>
      <c r="G995" s="19" t="s">
        <v>74</v>
      </c>
      <c r="H995">
        <v>75</v>
      </c>
      <c r="I995" s="9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(((L995/60)/60)/24)+DATE(1970,1,1)</f>
        <v>42362.25</v>
      </c>
      <c r="O995" s="13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30"/>
        <v>52.496810772501767</v>
      </c>
      <c r="G996" s="19" t="s">
        <v>14</v>
      </c>
      <c r="H996">
        <v>842</v>
      </c>
      <c r="I996" s="9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>(((L996/60)/60)/24)+DATE(1970,1,1)</f>
        <v>41929.208333333336</v>
      </c>
      <c r="O996" s="13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30"/>
        <v>157.46762589928059</v>
      </c>
      <c r="G997" s="19" t="s">
        <v>20</v>
      </c>
      <c r="H997">
        <v>2043</v>
      </c>
      <c r="I997" s="9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>(((L997/60)/60)/24)+DATE(1970,1,1)</f>
        <v>43408.208333333328</v>
      </c>
      <c r="O997" s="13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30"/>
        <v>72.939393939393938</v>
      </c>
      <c r="G998" s="19" t="s">
        <v>14</v>
      </c>
      <c r="H998">
        <v>112</v>
      </c>
      <c r="I998" s="9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>(((L998/60)/60)/24)+DATE(1970,1,1)</f>
        <v>41276.25</v>
      </c>
      <c r="O998" s="13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30"/>
        <v>60.565789473684205</v>
      </c>
      <c r="G999" s="19" t="s">
        <v>74</v>
      </c>
      <c r="H999">
        <v>139</v>
      </c>
      <c r="I999" s="9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>(((L999/60)/60)/24)+DATE(1970,1,1)</f>
        <v>41659.25</v>
      </c>
      <c r="O999" s="13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30"/>
        <v>56.791291291291287</v>
      </c>
      <c r="G1000" s="19" t="s">
        <v>14</v>
      </c>
      <c r="H1000">
        <v>374</v>
      </c>
      <c r="I1000" s="9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>(((L1000/60)/60)/24)+DATE(1970,1,1)</f>
        <v>40220.25</v>
      </c>
      <c r="O1000" s="13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30"/>
        <v>56.542754275427541</v>
      </c>
      <c r="G1001" s="19" t="s">
        <v>74</v>
      </c>
      <c r="H1001">
        <v>1122</v>
      </c>
      <c r="I1001" s="9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>(((L1001/60)/60)/24)+DATE(1970,1,1)</f>
        <v>42550.208333333328</v>
      </c>
      <c r="O1001" s="13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ellIs" dxfId="155" priority="1" operator="equal">
      <formula>"failed"</formula>
    </cfRule>
    <cfRule type="cellIs" dxfId="154" priority="2" operator="equal">
      <formula>"failed"</formula>
    </cfRule>
    <cfRule type="cellIs" dxfId="153" priority="5" operator="equal">
      <formula>"live"</formula>
    </cfRule>
    <cfRule type="cellIs" dxfId="152" priority="6" operator="equal">
      <formula>"failed"</formula>
    </cfRule>
    <cfRule type="cellIs" dxfId="151" priority="7" operator="equal">
      <formula>"live"</formula>
    </cfRule>
    <cfRule type="cellIs" dxfId="150" priority="11" operator="equal">
      <formula>"canceled"</formula>
    </cfRule>
    <cfRule type="cellIs" dxfId="149" priority="12" operator="equal">
      <formula>"live"</formula>
    </cfRule>
    <cfRule type="cellIs" dxfId="148" priority="13" operator="equal">
      <formula>"Successful"</formula>
    </cfRule>
    <cfRule type="cellIs" dxfId="147" priority="14" operator="equal">
      <formula>"failed"</formula>
    </cfRule>
    <cfRule type="cellIs" dxfId="146" priority="27" operator="equal">
      <formula>"canceled"</formula>
    </cfRule>
    <cfRule type="cellIs" dxfId="145" priority="28" operator="equal">
      <formula>"live"</formula>
    </cfRule>
    <cfRule type="cellIs" dxfId="144" priority="29" operator="equal">
      <formula>"successful"</formula>
    </cfRule>
    <cfRule type="cellIs" dxfId="143" priority="30" operator="equal">
      <formula>"failed"</formula>
    </cfRule>
    <cfRule type="cellIs" dxfId="142" priority="31" operator="equal">
      <formula>"live"</formula>
    </cfRule>
    <cfRule type="top10" dxfId="141" priority="32" rank="10"/>
    <cfRule type="cellIs" dxfId="140" priority="33" operator="equal">
      <formula>"failed"</formula>
    </cfRule>
    <cfRule type="top10" dxfId="139" priority="34" rank="10"/>
    <cfRule type="containsText" priority="35" operator="containsText" text="live">
      <formula>NOT(ISERROR(SEARCH("live",G1)))</formula>
    </cfRule>
    <cfRule type="colorScale" priority="36">
      <colorScale>
        <cfvo type="formula" val="&quot;failed&quot;"/>
        <cfvo type="formula" val="&quot;red&quot;"/>
        <color rgb="FFFF7128"/>
        <color rgb="FFFFEF9C"/>
      </colorScale>
    </cfRule>
    <cfRule type="cellIs" dxfId="138" priority="37" operator="equal">
      <formula>"failed"</formula>
    </cfRule>
  </conditionalFormatting>
  <conditionalFormatting sqref="F1:F1048576">
    <cfRule type="colorScale" priority="8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15">
      <colorScale>
        <cfvo type="num" val="0"/>
        <cfvo type="num" val="1"/>
        <cfvo type="num" val="2"/>
        <color rgb="FFF8696B"/>
        <color rgb="FF92D050"/>
        <color theme="4"/>
      </colorScale>
    </cfRule>
    <cfRule type="colorScale" priority="17">
      <colorScale>
        <cfvo type="percent" val="0"/>
        <cfvo type="percent" val="1"/>
        <cfvo type="percent" val="2"/>
        <color rgb="FFF8696B"/>
        <color rgb="FF92D050"/>
        <color theme="4"/>
      </colorScale>
    </cfRule>
    <cfRule type="colorScale" priority="18">
      <colorScale>
        <cfvo type="percent" val="0"/>
        <cfvo type="percent" val="1"/>
        <cfvo type="percent" val="2"/>
        <color rgb="FFF8696B"/>
        <color rgb="FF92D050"/>
        <color theme="4"/>
      </colorScale>
    </cfRule>
    <cfRule type="colorScale" priority="21">
      <colorScale>
        <cfvo type="percent" val="0"/>
        <cfvo type="percent" val="1"/>
        <cfvo type="max"/>
        <color rgb="FFF8696B"/>
        <color rgb="FF92D050"/>
        <color theme="4"/>
      </colorScale>
    </cfRule>
    <cfRule type="colorScale" priority="23">
      <colorScale>
        <cfvo type="num" val="0"/>
        <cfvo type="num" val="100"/>
        <cfvo type="num" val="200"/>
        <color rgb="FFF8696B"/>
        <color rgb="FF92D050"/>
        <color theme="4"/>
      </colorScale>
    </cfRule>
    <cfRule type="colorScale" priority="24">
      <colorScale>
        <cfvo type="min"/>
        <cfvo type="percent" val="0.5"/>
        <cfvo type="max"/>
        <color rgb="FFFF0000"/>
        <color rgb="FF92D050"/>
        <color theme="4"/>
      </colorScale>
    </cfRule>
    <cfRule type="colorScale" priority="25">
      <colorScale>
        <cfvo type="percent" val="0"/>
        <cfvo type="percent" val="1"/>
        <cfvo type="percent" val="2"/>
        <color rgb="FFF8696B"/>
        <color rgb="FF00B050"/>
        <color rgb="FF00B0F0"/>
      </colorScale>
    </cfRule>
  </conditionalFormatting>
  <conditionalFormatting sqref="G1">
    <cfRule type="cellIs" dxfId="137" priority="3" operator="equal">
      <formula>"failed"</formula>
    </cfRule>
    <cfRule type="cellIs" dxfId="136" priority="4" operator="equal">
      <formula>"failed"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E759-BEAE-458D-9B41-B18B40FC2B6F}">
  <dimension ref="A1:P566"/>
  <sheetViews>
    <sheetView workbookViewId="0">
      <selection activeCell="L27" sqref="L27"/>
    </sheetView>
  </sheetViews>
  <sheetFormatPr defaultRowHeight="15.6" x14ac:dyDescent="0.3"/>
  <cols>
    <col min="1" max="1" width="20.59765625" customWidth="1"/>
    <col min="2" max="2" width="15.8984375" customWidth="1"/>
    <col min="3" max="3" width="14.09765625" customWidth="1"/>
    <col min="4" max="4" width="20.09765625" customWidth="1"/>
    <col min="5" max="6" width="15.09765625" customWidth="1"/>
    <col min="7" max="7" width="17.8984375" customWidth="1"/>
    <col min="9" max="9" width="4.8984375" customWidth="1"/>
    <col min="10" max="10" width="11.296875" customWidth="1"/>
    <col min="11" max="11" width="15.8984375" customWidth="1"/>
    <col min="12" max="12" width="12.3984375" customWidth="1"/>
    <col min="13" max="13" width="12.796875" customWidth="1"/>
    <col min="15" max="15" width="9.8984375" bestFit="1" customWidth="1"/>
    <col min="16" max="16" width="17.69921875" customWidth="1"/>
  </cols>
  <sheetData>
    <row r="1" spans="1:16" x14ac:dyDescent="0.3">
      <c r="A1" s="20"/>
      <c r="B1" s="21"/>
      <c r="C1" s="18" t="s">
        <v>4</v>
      </c>
      <c r="D1" s="1" t="s">
        <v>5</v>
      </c>
      <c r="E1" s="21"/>
      <c r="F1" s="18" t="s">
        <v>4</v>
      </c>
      <c r="G1" s="1" t="s">
        <v>5</v>
      </c>
    </row>
    <row r="2" spans="1:16" x14ac:dyDescent="0.3">
      <c r="C2" s="19" t="s">
        <v>20</v>
      </c>
      <c r="D2">
        <v>158</v>
      </c>
      <c r="F2" s="19" t="s">
        <v>14</v>
      </c>
      <c r="G2">
        <v>0</v>
      </c>
    </row>
    <row r="3" spans="1:16" x14ac:dyDescent="0.3">
      <c r="C3" s="19" t="s">
        <v>20</v>
      </c>
      <c r="D3">
        <v>1425</v>
      </c>
      <c r="F3" s="19" t="s">
        <v>14</v>
      </c>
      <c r="G3">
        <v>24</v>
      </c>
    </row>
    <row r="4" spans="1:16" x14ac:dyDescent="0.3">
      <c r="C4" s="19" t="s">
        <v>20</v>
      </c>
      <c r="D4">
        <v>174</v>
      </c>
      <c r="F4" s="19" t="s">
        <v>14</v>
      </c>
      <c r="G4">
        <v>53</v>
      </c>
    </row>
    <row r="5" spans="1:16" x14ac:dyDescent="0.3">
      <c r="C5" s="19" t="s">
        <v>20</v>
      </c>
      <c r="D5">
        <v>227</v>
      </c>
      <c r="F5" s="19" t="s">
        <v>14</v>
      </c>
      <c r="G5">
        <v>18</v>
      </c>
    </row>
    <row r="6" spans="1:16" x14ac:dyDescent="0.3">
      <c r="C6" s="19" t="s">
        <v>20</v>
      </c>
      <c r="D6">
        <v>220</v>
      </c>
      <c r="F6" s="19" t="s">
        <v>14</v>
      </c>
      <c r="G6">
        <v>44</v>
      </c>
    </row>
    <row r="7" spans="1:16" x14ac:dyDescent="0.3">
      <c r="C7" s="19" t="s">
        <v>20</v>
      </c>
      <c r="D7">
        <v>98</v>
      </c>
      <c r="F7" s="19" t="s">
        <v>14</v>
      </c>
      <c r="G7">
        <v>27</v>
      </c>
    </row>
    <row r="8" spans="1:16" x14ac:dyDescent="0.3">
      <c r="C8" s="19" t="s">
        <v>20</v>
      </c>
      <c r="D8">
        <v>100</v>
      </c>
      <c r="F8" s="19" t="s">
        <v>14</v>
      </c>
      <c r="G8">
        <v>55</v>
      </c>
    </row>
    <row r="9" spans="1:16" x14ac:dyDescent="0.3">
      <c r="C9" s="19" t="s">
        <v>20</v>
      </c>
      <c r="D9">
        <v>1249</v>
      </c>
      <c r="F9" s="19" t="s">
        <v>14</v>
      </c>
      <c r="G9">
        <v>200</v>
      </c>
    </row>
    <row r="10" spans="1:16" x14ac:dyDescent="0.3">
      <c r="C10" s="19" t="s">
        <v>20</v>
      </c>
      <c r="D10">
        <v>1396</v>
      </c>
      <c r="F10" s="19" t="s">
        <v>14</v>
      </c>
      <c r="G10">
        <v>452</v>
      </c>
    </row>
    <row r="11" spans="1:16" x14ac:dyDescent="0.3">
      <c r="C11" s="19" t="s">
        <v>20</v>
      </c>
      <c r="D11">
        <v>890</v>
      </c>
      <c r="F11" s="19" t="s">
        <v>14</v>
      </c>
      <c r="G11">
        <v>674</v>
      </c>
    </row>
    <row r="12" spans="1:16" x14ac:dyDescent="0.3">
      <c r="C12" s="19" t="s">
        <v>20</v>
      </c>
      <c r="D12">
        <v>142</v>
      </c>
      <c r="F12" s="19" t="s">
        <v>14</v>
      </c>
      <c r="G12">
        <v>558</v>
      </c>
    </row>
    <row r="13" spans="1:16" x14ac:dyDescent="0.3">
      <c r="C13" s="19" t="s">
        <v>20</v>
      </c>
      <c r="D13">
        <v>2673</v>
      </c>
      <c r="F13" s="19" t="s">
        <v>14</v>
      </c>
      <c r="G13">
        <v>15</v>
      </c>
      <c r="K13" s="23"/>
    </row>
    <row r="14" spans="1:16" x14ac:dyDescent="0.3">
      <c r="C14" s="19" t="s">
        <v>20</v>
      </c>
      <c r="D14">
        <v>163</v>
      </c>
      <c r="F14" s="19" t="s">
        <v>14</v>
      </c>
      <c r="G14">
        <v>2307</v>
      </c>
    </row>
    <row r="15" spans="1:16" x14ac:dyDescent="0.3">
      <c r="C15" s="19" t="s">
        <v>20</v>
      </c>
      <c r="D15">
        <v>2220</v>
      </c>
      <c r="F15" s="19" t="s">
        <v>14</v>
      </c>
      <c r="G15">
        <v>88</v>
      </c>
      <c r="J15" s="25"/>
      <c r="K15" s="27" t="s">
        <v>2107</v>
      </c>
      <c r="L15" s="28" t="s">
        <v>2108</v>
      </c>
      <c r="M15" s="28" t="s">
        <v>2110</v>
      </c>
      <c r="N15" s="28" t="s">
        <v>2109</v>
      </c>
      <c r="O15" s="28" t="s">
        <v>2111</v>
      </c>
      <c r="P15" s="29" t="s">
        <v>2112</v>
      </c>
    </row>
    <row r="16" spans="1:16" x14ac:dyDescent="0.3">
      <c r="C16" s="19" t="s">
        <v>20</v>
      </c>
      <c r="D16">
        <v>1606</v>
      </c>
      <c r="F16" s="19" t="s">
        <v>14</v>
      </c>
      <c r="G16">
        <v>48</v>
      </c>
      <c r="J16" s="26" t="s">
        <v>20</v>
      </c>
      <c r="K16" s="24">
        <f>AVERAGE(D:D)</f>
        <v>851.14690265486729</v>
      </c>
      <c r="L16" s="24">
        <f>MEDIAN(D:D)</f>
        <v>201</v>
      </c>
      <c r="M16" s="24">
        <f>MIN(D:D)</f>
        <v>16</v>
      </c>
      <c r="N16" s="24">
        <f>MAX(D:D)</f>
        <v>7295</v>
      </c>
      <c r="O16" s="24">
        <f>_xlfn.VAR.P(D:D)</f>
        <v>1603373.7324019109</v>
      </c>
      <c r="P16" s="24">
        <f>_xlfn.STDEV.P(D:D)</f>
        <v>1266.2439466397898</v>
      </c>
    </row>
    <row r="17" spans="3:16" x14ac:dyDescent="0.3">
      <c r="C17" s="19" t="s">
        <v>20</v>
      </c>
      <c r="D17">
        <v>129</v>
      </c>
      <c r="F17" s="19" t="s">
        <v>14</v>
      </c>
      <c r="G17">
        <v>1</v>
      </c>
      <c r="J17" s="26" t="s">
        <v>14</v>
      </c>
      <c r="K17" s="24">
        <f>AVERAGE(G:G)</f>
        <v>585.61538461538464</v>
      </c>
      <c r="L17" s="24">
        <f>MEDIAN(G:G)</f>
        <v>114.5</v>
      </c>
      <c r="M17" s="24">
        <f>MIN(G:G)</f>
        <v>0</v>
      </c>
      <c r="N17" s="24">
        <f>MAX(G:G)</f>
        <v>6080</v>
      </c>
      <c r="O17" s="24">
        <f>_xlfn.VAR.P(G:G)</f>
        <v>921574.68174133555</v>
      </c>
      <c r="P17" s="24">
        <f>_xlfn.STDEV.P(G:G)</f>
        <v>959.98681331637863</v>
      </c>
    </row>
    <row r="18" spans="3:16" x14ac:dyDescent="0.3">
      <c r="C18" s="19" t="s">
        <v>20</v>
      </c>
      <c r="D18">
        <v>226</v>
      </c>
      <c r="F18" s="19" t="s">
        <v>14</v>
      </c>
      <c r="G18">
        <v>1467</v>
      </c>
    </row>
    <row r="19" spans="3:16" x14ac:dyDescent="0.3">
      <c r="C19" s="19" t="s">
        <v>20</v>
      </c>
      <c r="D19">
        <v>5419</v>
      </c>
      <c r="F19" s="19" t="s">
        <v>14</v>
      </c>
      <c r="G19">
        <v>75</v>
      </c>
    </row>
    <row r="20" spans="3:16" x14ac:dyDescent="0.3">
      <c r="C20" s="19" t="s">
        <v>20</v>
      </c>
      <c r="D20">
        <v>165</v>
      </c>
      <c r="F20" s="19" t="s">
        <v>14</v>
      </c>
      <c r="G20">
        <v>120</v>
      </c>
    </row>
    <row r="21" spans="3:16" x14ac:dyDescent="0.3">
      <c r="C21" s="19" t="s">
        <v>20</v>
      </c>
      <c r="D21">
        <v>1965</v>
      </c>
      <c r="F21" s="19" t="s">
        <v>14</v>
      </c>
      <c r="G21">
        <v>2253</v>
      </c>
    </row>
    <row r="22" spans="3:16" x14ac:dyDescent="0.3">
      <c r="C22" s="19" t="s">
        <v>20</v>
      </c>
      <c r="D22">
        <v>16</v>
      </c>
      <c r="F22" s="19" t="s">
        <v>14</v>
      </c>
      <c r="G22">
        <v>5</v>
      </c>
    </row>
    <row r="23" spans="3:16" x14ac:dyDescent="0.3">
      <c r="C23" s="19" t="s">
        <v>20</v>
      </c>
      <c r="D23">
        <v>107</v>
      </c>
      <c r="F23" s="19" t="s">
        <v>14</v>
      </c>
      <c r="G23">
        <v>38</v>
      </c>
    </row>
    <row r="24" spans="3:16" x14ac:dyDescent="0.3">
      <c r="C24" s="19" t="s">
        <v>20</v>
      </c>
      <c r="D24">
        <v>134</v>
      </c>
      <c r="F24" s="19" t="s">
        <v>14</v>
      </c>
      <c r="G24">
        <v>12</v>
      </c>
    </row>
    <row r="25" spans="3:16" x14ac:dyDescent="0.3">
      <c r="C25" s="19" t="s">
        <v>20</v>
      </c>
      <c r="D25">
        <v>198</v>
      </c>
      <c r="F25" s="19" t="s">
        <v>14</v>
      </c>
      <c r="G25">
        <v>1684</v>
      </c>
    </row>
    <row r="26" spans="3:16" x14ac:dyDescent="0.3">
      <c r="C26" s="19" t="s">
        <v>20</v>
      </c>
      <c r="D26">
        <v>111</v>
      </c>
      <c r="F26" s="19" t="s">
        <v>14</v>
      </c>
      <c r="G26">
        <v>56</v>
      </c>
    </row>
    <row r="27" spans="3:16" x14ac:dyDescent="0.3">
      <c r="C27" s="19" t="s">
        <v>20</v>
      </c>
      <c r="D27">
        <v>222</v>
      </c>
      <c r="F27" s="19" t="s">
        <v>14</v>
      </c>
      <c r="G27">
        <v>838</v>
      </c>
    </row>
    <row r="28" spans="3:16" x14ac:dyDescent="0.3">
      <c r="C28" s="19" t="s">
        <v>20</v>
      </c>
      <c r="D28">
        <v>6212</v>
      </c>
      <c r="F28" s="19" t="s">
        <v>14</v>
      </c>
      <c r="G28">
        <v>1000</v>
      </c>
    </row>
    <row r="29" spans="3:16" x14ac:dyDescent="0.3">
      <c r="C29" s="19" t="s">
        <v>20</v>
      </c>
      <c r="D29">
        <v>98</v>
      </c>
      <c r="F29" s="19" t="s">
        <v>14</v>
      </c>
      <c r="G29">
        <v>1482</v>
      </c>
    </row>
    <row r="30" spans="3:16" x14ac:dyDescent="0.3">
      <c r="C30" s="19" t="s">
        <v>20</v>
      </c>
      <c r="D30">
        <v>92</v>
      </c>
      <c r="F30" s="19" t="s">
        <v>14</v>
      </c>
      <c r="G30">
        <v>106</v>
      </c>
    </row>
    <row r="31" spans="3:16" x14ac:dyDescent="0.3">
      <c r="C31" s="19" t="s">
        <v>20</v>
      </c>
      <c r="D31">
        <v>149</v>
      </c>
      <c r="F31" s="19" t="s">
        <v>14</v>
      </c>
      <c r="G31">
        <v>679</v>
      </c>
    </row>
    <row r="32" spans="3:16" x14ac:dyDescent="0.3">
      <c r="C32" s="19" t="s">
        <v>20</v>
      </c>
      <c r="D32">
        <v>2431</v>
      </c>
      <c r="F32" s="19" t="s">
        <v>14</v>
      </c>
      <c r="G32">
        <v>1220</v>
      </c>
    </row>
    <row r="33" spans="3:7" x14ac:dyDescent="0.3">
      <c r="C33" s="19" t="s">
        <v>20</v>
      </c>
      <c r="D33">
        <v>303</v>
      </c>
      <c r="F33" s="19" t="s">
        <v>14</v>
      </c>
      <c r="G33">
        <v>1</v>
      </c>
    </row>
    <row r="34" spans="3:7" x14ac:dyDescent="0.3">
      <c r="C34" s="19" t="s">
        <v>20</v>
      </c>
      <c r="D34">
        <v>209</v>
      </c>
      <c r="F34" s="19" t="s">
        <v>14</v>
      </c>
      <c r="G34">
        <v>37</v>
      </c>
    </row>
    <row r="35" spans="3:7" x14ac:dyDescent="0.3">
      <c r="C35" s="19" t="s">
        <v>20</v>
      </c>
      <c r="D35">
        <v>131</v>
      </c>
      <c r="F35" s="19" t="s">
        <v>14</v>
      </c>
      <c r="G35">
        <v>60</v>
      </c>
    </row>
    <row r="36" spans="3:7" x14ac:dyDescent="0.3">
      <c r="C36" s="19" t="s">
        <v>20</v>
      </c>
      <c r="D36">
        <v>164</v>
      </c>
      <c r="F36" s="19" t="s">
        <v>14</v>
      </c>
      <c r="G36">
        <v>296</v>
      </c>
    </row>
    <row r="37" spans="3:7" x14ac:dyDescent="0.3">
      <c r="C37" s="19" t="s">
        <v>20</v>
      </c>
      <c r="D37">
        <v>201</v>
      </c>
      <c r="F37" s="19" t="s">
        <v>14</v>
      </c>
      <c r="G37">
        <v>3304</v>
      </c>
    </row>
    <row r="38" spans="3:7" x14ac:dyDescent="0.3">
      <c r="C38" s="19" t="s">
        <v>20</v>
      </c>
      <c r="D38">
        <v>211</v>
      </c>
      <c r="F38" s="19" t="s">
        <v>14</v>
      </c>
      <c r="G38">
        <v>73</v>
      </c>
    </row>
    <row r="39" spans="3:7" x14ac:dyDescent="0.3">
      <c r="C39" s="19" t="s">
        <v>20</v>
      </c>
      <c r="D39">
        <v>128</v>
      </c>
      <c r="F39" s="19" t="s">
        <v>14</v>
      </c>
      <c r="G39">
        <v>3387</v>
      </c>
    </row>
    <row r="40" spans="3:7" x14ac:dyDescent="0.3">
      <c r="C40" s="19" t="s">
        <v>20</v>
      </c>
      <c r="D40">
        <v>1600</v>
      </c>
      <c r="F40" s="19" t="s">
        <v>14</v>
      </c>
      <c r="G40">
        <v>662</v>
      </c>
    </row>
    <row r="41" spans="3:7" x14ac:dyDescent="0.3">
      <c r="C41" s="19" t="s">
        <v>20</v>
      </c>
      <c r="D41">
        <v>249</v>
      </c>
      <c r="F41" s="19" t="s">
        <v>14</v>
      </c>
      <c r="G41">
        <v>774</v>
      </c>
    </row>
    <row r="42" spans="3:7" x14ac:dyDescent="0.3">
      <c r="C42" s="19" t="s">
        <v>20</v>
      </c>
      <c r="D42">
        <v>236</v>
      </c>
      <c r="F42" s="19" t="s">
        <v>14</v>
      </c>
      <c r="G42">
        <v>672</v>
      </c>
    </row>
    <row r="43" spans="3:7" x14ac:dyDescent="0.3">
      <c r="C43" s="19" t="s">
        <v>20</v>
      </c>
      <c r="D43">
        <v>4065</v>
      </c>
      <c r="F43" s="19" t="s">
        <v>14</v>
      </c>
      <c r="G43">
        <v>940</v>
      </c>
    </row>
    <row r="44" spans="3:7" x14ac:dyDescent="0.3">
      <c r="C44" s="19" t="s">
        <v>20</v>
      </c>
      <c r="D44">
        <v>246</v>
      </c>
      <c r="F44" s="19" t="s">
        <v>14</v>
      </c>
      <c r="G44">
        <v>117</v>
      </c>
    </row>
    <row r="45" spans="3:7" x14ac:dyDescent="0.3">
      <c r="C45" s="19" t="s">
        <v>20</v>
      </c>
      <c r="D45">
        <v>2475</v>
      </c>
      <c r="F45" s="19" t="s">
        <v>14</v>
      </c>
      <c r="G45">
        <v>115</v>
      </c>
    </row>
    <row r="46" spans="3:7" x14ac:dyDescent="0.3">
      <c r="C46" s="19" t="s">
        <v>20</v>
      </c>
      <c r="D46">
        <v>76</v>
      </c>
      <c r="F46" s="19" t="s">
        <v>14</v>
      </c>
      <c r="G46">
        <v>326</v>
      </c>
    </row>
    <row r="47" spans="3:7" x14ac:dyDescent="0.3">
      <c r="C47" s="19" t="s">
        <v>20</v>
      </c>
      <c r="D47">
        <v>54</v>
      </c>
      <c r="F47" s="19" t="s">
        <v>14</v>
      </c>
      <c r="G47">
        <v>1</v>
      </c>
    </row>
    <row r="48" spans="3:7" x14ac:dyDescent="0.3">
      <c r="C48" s="19" t="s">
        <v>20</v>
      </c>
      <c r="D48">
        <v>88</v>
      </c>
      <c r="F48" s="19" t="s">
        <v>14</v>
      </c>
      <c r="G48">
        <v>1467</v>
      </c>
    </row>
    <row r="49" spans="3:7" x14ac:dyDescent="0.3">
      <c r="C49" s="19" t="s">
        <v>20</v>
      </c>
      <c r="D49">
        <v>85</v>
      </c>
      <c r="F49" s="19" t="s">
        <v>14</v>
      </c>
      <c r="G49">
        <v>5681</v>
      </c>
    </row>
    <row r="50" spans="3:7" x14ac:dyDescent="0.3">
      <c r="C50" s="19" t="s">
        <v>20</v>
      </c>
      <c r="D50">
        <v>170</v>
      </c>
      <c r="F50" s="19" t="s">
        <v>14</v>
      </c>
      <c r="G50">
        <v>1059</v>
      </c>
    </row>
    <row r="51" spans="3:7" x14ac:dyDescent="0.3">
      <c r="C51" s="19" t="s">
        <v>20</v>
      </c>
      <c r="D51">
        <v>330</v>
      </c>
      <c r="F51" s="19" t="s">
        <v>14</v>
      </c>
      <c r="G51">
        <v>1194</v>
      </c>
    </row>
    <row r="52" spans="3:7" x14ac:dyDescent="0.3">
      <c r="C52" s="19" t="s">
        <v>20</v>
      </c>
      <c r="D52">
        <v>127</v>
      </c>
      <c r="F52" s="19" t="s">
        <v>14</v>
      </c>
      <c r="G52">
        <v>30</v>
      </c>
    </row>
    <row r="53" spans="3:7" x14ac:dyDescent="0.3">
      <c r="C53" s="19" t="s">
        <v>20</v>
      </c>
      <c r="D53">
        <v>411</v>
      </c>
      <c r="F53" s="19" t="s">
        <v>14</v>
      </c>
      <c r="G53">
        <v>75</v>
      </c>
    </row>
    <row r="54" spans="3:7" x14ac:dyDescent="0.3">
      <c r="C54" s="19" t="s">
        <v>20</v>
      </c>
      <c r="D54">
        <v>180</v>
      </c>
      <c r="F54" s="19" t="s">
        <v>14</v>
      </c>
      <c r="G54">
        <v>955</v>
      </c>
    </row>
    <row r="55" spans="3:7" x14ac:dyDescent="0.3">
      <c r="C55" s="19" t="s">
        <v>20</v>
      </c>
      <c r="D55">
        <v>374</v>
      </c>
      <c r="F55" s="19" t="s">
        <v>14</v>
      </c>
      <c r="G55">
        <v>67</v>
      </c>
    </row>
    <row r="56" spans="3:7" x14ac:dyDescent="0.3">
      <c r="C56" s="19" t="s">
        <v>20</v>
      </c>
      <c r="D56">
        <v>71</v>
      </c>
      <c r="F56" s="19" t="s">
        <v>14</v>
      </c>
      <c r="G56">
        <v>5</v>
      </c>
    </row>
    <row r="57" spans="3:7" x14ac:dyDescent="0.3">
      <c r="C57" s="19" t="s">
        <v>20</v>
      </c>
      <c r="D57">
        <v>203</v>
      </c>
      <c r="F57" s="19" t="s">
        <v>14</v>
      </c>
      <c r="G57">
        <v>26</v>
      </c>
    </row>
    <row r="58" spans="3:7" x14ac:dyDescent="0.3">
      <c r="C58" s="19" t="s">
        <v>20</v>
      </c>
      <c r="D58">
        <v>113</v>
      </c>
      <c r="F58" s="19" t="s">
        <v>14</v>
      </c>
      <c r="G58">
        <v>1130</v>
      </c>
    </row>
    <row r="59" spans="3:7" x14ac:dyDescent="0.3">
      <c r="C59" s="19" t="s">
        <v>20</v>
      </c>
      <c r="D59">
        <v>96</v>
      </c>
      <c r="F59" s="19" t="s">
        <v>14</v>
      </c>
      <c r="G59">
        <v>782</v>
      </c>
    </row>
    <row r="60" spans="3:7" x14ac:dyDescent="0.3">
      <c r="C60" s="19" t="s">
        <v>20</v>
      </c>
      <c r="D60">
        <v>498</v>
      </c>
      <c r="F60" s="19" t="s">
        <v>14</v>
      </c>
      <c r="G60">
        <v>210</v>
      </c>
    </row>
    <row r="61" spans="3:7" x14ac:dyDescent="0.3">
      <c r="C61" s="19" t="s">
        <v>20</v>
      </c>
      <c r="D61">
        <v>180</v>
      </c>
      <c r="F61" s="19" t="s">
        <v>14</v>
      </c>
      <c r="G61">
        <v>136</v>
      </c>
    </row>
    <row r="62" spans="3:7" x14ac:dyDescent="0.3">
      <c r="C62" s="19" t="s">
        <v>20</v>
      </c>
      <c r="D62">
        <v>27</v>
      </c>
      <c r="F62" s="19" t="s">
        <v>14</v>
      </c>
      <c r="G62">
        <v>86</v>
      </c>
    </row>
    <row r="63" spans="3:7" x14ac:dyDescent="0.3">
      <c r="C63" s="19" t="s">
        <v>20</v>
      </c>
      <c r="D63">
        <v>2331</v>
      </c>
      <c r="F63" s="19" t="s">
        <v>14</v>
      </c>
      <c r="G63">
        <v>19</v>
      </c>
    </row>
    <row r="64" spans="3:7" x14ac:dyDescent="0.3">
      <c r="C64" s="19" t="s">
        <v>20</v>
      </c>
      <c r="D64">
        <v>113</v>
      </c>
      <c r="F64" s="19" t="s">
        <v>14</v>
      </c>
      <c r="G64">
        <v>886</v>
      </c>
    </row>
    <row r="65" spans="3:7" x14ac:dyDescent="0.3">
      <c r="C65" s="19" t="s">
        <v>20</v>
      </c>
      <c r="D65">
        <v>164</v>
      </c>
      <c r="F65" s="19" t="s">
        <v>14</v>
      </c>
      <c r="G65">
        <v>35</v>
      </c>
    </row>
    <row r="66" spans="3:7" x14ac:dyDescent="0.3">
      <c r="C66" s="19" t="s">
        <v>20</v>
      </c>
      <c r="D66">
        <v>164</v>
      </c>
      <c r="F66" s="19" t="s">
        <v>14</v>
      </c>
      <c r="G66">
        <v>24</v>
      </c>
    </row>
    <row r="67" spans="3:7" x14ac:dyDescent="0.3">
      <c r="C67" s="19" t="s">
        <v>20</v>
      </c>
      <c r="D67">
        <v>336</v>
      </c>
      <c r="F67" s="19" t="s">
        <v>14</v>
      </c>
      <c r="G67">
        <v>86</v>
      </c>
    </row>
    <row r="68" spans="3:7" x14ac:dyDescent="0.3">
      <c r="C68" s="19" t="s">
        <v>20</v>
      </c>
      <c r="D68">
        <v>1917</v>
      </c>
      <c r="F68" s="19" t="s">
        <v>14</v>
      </c>
      <c r="G68">
        <v>243</v>
      </c>
    </row>
    <row r="69" spans="3:7" x14ac:dyDescent="0.3">
      <c r="C69" s="19" t="s">
        <v>20</v>
      </c>
      <c r="D69">
        <v>95</v>
      </c>
      <c r="F69" s="19" t="s">
        <v>14</v>
      </c>
      <c r="G69">
        <v>65</v>
      </c>
    </row>
    <row r="70" spans="3:7" x14ac:dyDescent="0.3">
      <c r="C70" s="19" t="s">
        <v>20</v>
      </c>
      <c r="D70">
        <v>147</v>
      </c>
      <c r="F70" s="19" t="s">
        <v>14</v>
      </c>
      <c r="G70">
        <v>100</v>
      </c>
    </row>
    <row r="71" spans="3:7" x14ac:dyDescent="0.3">
      <c r="C71" s="19" t="s">
        <v>20</v>
      </c>
      <c r="D71">
        <v>86</v>
      </c>
      <c r="F71" s="19" t="s">
        <v>14</v>
      </c>
      <c r="G71">
        <v>168</v>
      </c>
    </row>
    <row r="72" spans="3:7" x14ac:dyDescent="0.3">
      <c r="C72" s="19" t="s">
        <v>20</v>
      </c>
      <c r="D72">
        <v>83</v>
      </c>
      <c r="F72" s="19" t="s">
        <v>14</v>
      </c>
      <c r="G72">
        <v>13</v>
      </c>
    </row>
    <row r="73" spans="3:7" x14ac:dyDescent="0.3">
      <c r="C73" s="19" t="s">
        <v>20</v>
      </c>
      <c r="D73">
        <v>676</v>
      </c>
      <c r="F73" s="19" t="s">
        <v>14</v>
      </c>
      <c r="G73">
        <v>1</v>
      </c>
    </row>
    <row r="74" spans="3:7" x14ac:dyDescent="0.3">
      <c r="C74" s="19" t="s">
        <v>20</v>
      </c>
      <c r="D74">
        <v>361</v>
      </c>
      <c r="F74" s="19" t="s">
        <v>14</v>
      </c>
      <c r="G74">
        <v>40</v>
      </c>
    </row>
    <row r="75" spans="3:7" x14ac:dyDescent="0.3">
      <c r="C75" s="19" t="s">
        <v>20</v>
      </c>
      <c r="D75">
        <v>131</v>
      </c>
      <c r="F75" s="19" t="s">
        <v>14</v>
      </c>
      <c r="G75">
        <v>226</v>
      </c>
    </row>
    <row r="76" spans="3:7" x14ac:dyDescent="0.3">
      <c r="C76" s="19" t="s">
        <v>20</v>
      </c>
      <c r="D76">
        <v>126</v>
      </c>
      <c r="F76" s="19" t="s">
        <v>14</v>
      </c>
      <c r="G76">
        <v>1625</v>
      </c>
    </row>
    <row r="77" spans="3:7" x14ac:dyDescent="0.3">
      <c r="C77" s="19" t="s">
        <v>20</v>
      </c>
      <c r="D77">
        <v>275</v>
      </c>
      <c r="F77" s="19" t="s">
        <v>14</v>
      </c>
      <c r="G77">
        <v>143</v>
      </c>
    </row>
    <row r="78" spans="3:7" x14ac:dyDescent="0.3">
      <c r="C78" s="19" t="s">
        <v>20</v>
      </c>
      <c r="D78">
        <v>67</v>
      </c>
      <c r="F78" s="19" t="s">
        <v>14</v>
      </c>
      <c r="G78">
        <v>934</v>
      </c>
    </row>
    <row r="79" spans="3:7" x14ac:dyDescent="0.3">
      <c r="C79" s="19" t="s">
        <v>20</v>
      </c>
      <c r="D79">
        <v>154</v>
      </c>
      <c r="F79" s="19" t="s">
        <v>14</v>
      </c>
      <c r="G79">
        <v>17</v>
      </c>
    </row>
    <row r="80" spans="3:7" x14ac:dyDescent="0.3">
      <c r="C80" s="19" t="s">
        <v>20</v>
      </c>
      <c r="D80">
        <v>1782</v>
      </c>
      <c r="F80" s="19" t="s">
        <v>14</v>
      </c>
      <c r="G80">
        <v>2179</v>
      </c>
    </row>
    <row r="81" spans="3:7" x14ac:dyDescent="0.3">
      <c r="C81" s="19" t="s">
        <v>20</v>
      </c>
      <c r="D81">
        <v>903</v>
      </c>
      <c r="F81" s="19" t="s">
        <v>14</v>
      </c>
      <c r="G81">
        <v>931</v>
      </c>
    </row>
    <row r="82" spans="3:7" x14ac:dyDescent="0.3">
      <c r="C82" s="19" t="s">
        <v>20</v>
      </c>
      <c r="D82">
        <v>94</v>
      </c>
      <c r="F82" s="19" t="s">
        <v>14</v>
      </c>
      <c r="G82">
        <v>92</v>
      </c>
    </row>
    <row r="83" spans="3:7" x14ac:dyDescent="0.3">
      <c r="C83" s="19" t="s">
        <v>20</v>
      </c>
      <c r="D83">
        <v>180</v>
      </c>
      <c r="F83" s="19" t="s">
        <v>14</v>
      </c>
      <c r="G83">
        <v>57</v>
      </c>
    </row>
    <row r="84" spans="3:7" x14ac:dyDescent="0.3">
      <c r="C84" s="19" t="s">
        <v>20</v>
      </c>
      <c r="D84">
        <v>533</v>
      </c>
      <c r="F84" s="19" t="s">
        <v>14</v>
      </c>
      <c r="G84">
        <v>41</v>
      </c>
    </row>
    <row r="85" spans="3:7" x14ac:dyDescent="0.3">
      <c r="C85" s="19" t="s">
        <v>20</v>
      </c>
      <c r="D85">
        <v>2443</v>
      </c>
      <c r="F85" s="19" t="s">
        <v>14</v>
      </c>
      <c r="G85">
        <v>1</v>
      </c>
    </row>
    <row r="86" spans="3:7" x14ac:dyDescent="0.3">
      <c r="C86" s="19" t="s">
        <v>20</v>
      </c>
      <c r="D86">
        <v>89</v>
      </c>
      <c r="F86" s="19" t="s">
        <v>14</v>
      </c>
      <c r="G86">
        <v>101</v>
      </c>
    </row>
    <row r="87" spans="3:7" x14ac:dyDescent="0.3">
      <c r="C87" s="19" t="s">
        <v>20</v>
      </c>
      <c r="D87">
        <v>159</v>
      </c>
      <c r="F87" s="19" t="s">
        <v>14</v>
      </c>
      <c r="G87">
        <v>1335</v>
      </c>
    </row>
    <row r="88" spans="3:7" x14ac:dyDescent="0.3">
      <c r="C88" s="19" t="s">
        <v>20</v>
      </c>
      <c r="D88">
        <v>50</v>
      </c>
      <c r="F88" s="19" t="s">
        <v>14</v>
      </c>
      <c r="G88">
        <v>15</v>
      </c>
    </row>
    <row r="89" spans="3:7" x14ac:dyDescent="0.3">
      <c r="C89" s="19" t="s">
        <v>20</v>
      </c>
      <c r="D89">
        <v>186</v>
      </c>
      <c r="F89" s="19" t="s">
        <v>14</v>
      </c>
      <c r="G89">
        <v>454</v>
      </c>
    </row>
    <row r="90" spans="3:7" x14ac:dyDescent="0.3">
      <c r="C90" s="19" t="s">
        <v>20</v>
      </c>
      <c r="D90">
        <v>1071</v>
      </c>
      <c r="F90" s="19" t="s">
        <v>14</v>
      </c>
      <c r="G90">
        <v>3182</v>
      </c>
    </row>
    <row r="91" spans="3:7" x14ac:dyDescent="0.3">
      <c r="C91" s="19" t="s">
        <v>20</v>
      </c>
      <c r="D91">
        <v>117</v>
      </c>
      <c r="F91" s="19" t="s">
        <v>14</v>
      </c>
      <c r="G91">
        <v>15</v>
      </c>
    </row>
    <row r="92" spans="3:7" x14ac:dyDescent="0.3">
      <c r="C92" s="19" t="s">
        <v>20</v>
      </c>
      <c r="D92">
        <v>70</v>
      </c>
      <c r="F92" s="19" t="s">
        <v>14</v>
      </c>
      <c r="G92">
        <v>133</v>
      </c>
    </row>
    <row r="93" spans="3:7" x14ac:dyDescent="0.3">
      <c r="C93" s="19" t="s">
        <v>20</v>
      </c>
      <c r="D93">
        <v>135</v>
      </c>
      <c r="F93" s="19" t="s">
        <v>14</v>
      </c>
      <c r="G93">
        <v>2062</v>
      </c>
    </row>
    <row r="94" spans="3:7" x14ac:dyDescent="0.3">
      <c r="C94" s="19" t="s">
        <v>20</v>
      </c>
      <c r="D94">
        <v>768</v>
      </c>
      <c r="F94" s="19" t="s">
        <v>14</v>
      </c>
      <c r="G94">
        <v>29</v>
      </c>
    </row>
    <row r="95" spans="3:7" x14ac:dyDescent="0.3">
      <c r="C95" s="19" t="s">
        <v>20</v>
      </c>
      <c r="D95">
        <v>199</v>
      </c>
      <c r="F95" s="19" t="s">
        <v>14</v>
      </c>
      <c r="G95">
        <v>132</v>
      </c>
    </row>
    <row r="96" spans="3:7" x14ac:dyDescent="0.3">
      <c r="C96" s="19" t="s">
        <v>20</v>
      </c>
      <c r="D96">
        <v>107</v>
      </c>
      <c r="F96" s="19" t="s">
        <v>14</v>
      </c>
      <c r="G96">
        <v>137</v>
      </c>
    </row>
    <row r="97" spans="3:7" x14ac:dyDescent="0.3">
      <c r="C97" s="19" t="s">
        <v>20</v>
      </c>
      <c r="D97">
        <v>195</v>
      </c>
      <c r="F97" s="19" t="s">
        <v>14</v>
      </c>
      <c r="G97">
        <v>908</v>
      </c>
    </row>
    <row r="98" spans="3:7" x14ac:dyDescent="0.3">
      <c r="C98" s="19" t="s">
        <v>20</v>
      </c>
      <c r="D98">
        <v>3376</v>
      </c>
      <c r="F98" s="19" t="s">
        <v>14</v>
      </c>
      <c r="G98">
        <v>10</v>
      </c>
    </row>
    <row r="99" spans="3:7" x14ac:dyDescent="0.3">
      <c r="C99" s="19" t="s">
        <v>20</v>
      </c>
      <c r="D99">
        <v>41</v>
      </c>
      <c r="F99" s="19" t="s">
        <v>14</v>
      </c>
      <c r="G99">
        <v>1910</v>
      </c>
    </row>
    <row r="100" spans="3:7" x14ac:dyDescent="0.3">
      <c r="C100" s="19" t="s">
        <v>20</v>
      </c>
      <c r="D100">
        <v>1821</v>
      </c>
      <c r="F100" s="19" t="s">
        <v>14</v>
      </c>
      <c r="G100">
        <v>38</v>
      </c>
    </row>
    <row r="101" spans="3:7" x14ac:dyDescent="0.3">
      <c r="C101" s="19" t="s">
        <v>20</v>
      </c>
      <c r="D101">
        <v>164</v>
      </c>
      <c r="F101" s="19" t="s">
        <v>14</v>
      </c>
      <c r="G101">
        <v>104</v>
      </c>
    </row>
    <row r="102" spans="3:7" x14ac:dyDescent="0.3">
      <c r="C102" s="19" t="s">
        <v>20</v>
      </c>
      <c r="D102">
        <v>157</v>
      </c>
      <c r="F102" s="19" t="s">
        <v>14</v>
      </c>
      <c r="G102">
        <v>49</v>
      </c>
    </row>
    <row r="103" spans="3:7" x14ac:dyDescent="0.3">
      <c r="C103" s="19" t="s">
        <v>20</v>
      </c>
      <c r="D103">
        <v>246</v>
      </c>
      <c r="F103" s="19" t="s">
        <v>14</v>
      </c>
      <c r="G103">
        <v>1</v>
      </c>
    </row>
    <row r="104" spans="3:7" x14ac:dyDescent="0.3">
      <c r="C104" s="19" t="s">
        <v>20</v>
      </c>
      <c r="D104">
        <v>1396</v>
      </c>
      <c r="F104" s="19" t="s">
        <v>14</v>
      </c>
      <c r="G104">
        <v>245</v>
      </c>
    </row>
    <row r="105" spans="3:7" x14ac:dyDescent="0.3">
      <c r="C105" s="19" t="s">
        <v>20</v>
      </c>
      <c r="D105">
        <v>2506</v>
      </c>
      <c r="F105" s="19" t="s">
        <v>14</v>
      </c>
      <c r="G105">
        <v>32</v>
      </c>
    </row>
    <row r="106" spans="3:7" x14ac:dyDescent="0.3">
      <c r="C106" s="19" t="s">
        <v>20</v>
      </c>
      <c r="D106">
        <v>244</v>
      </c>
      <c r="F106" s="19" t="s">
        <v>14</v>
      </c>
      <c r="G106">
        <v>7</v>
      </c>
    </row>
    <row r="107" spans="3:7" x14ac:dyDescent="0.3">
      <c r="C107" s="19" t="s">
        <v>20</v>
      </c>
      <c r="D107">
        <v>146</v>
      </c>
      <c r="F107" s="19" t="s">
        <v>14</v>
      </c>
      <c r="G107">
        <v>803</v>
      </c>
    </row>
    <row r="108" spans="3:7" x14ac:dyDescent="0.3">
      <c r="C108" s="19" t="s">
        <v>20</v>
      </c>
      <c r="D108">
        <v>1267</v>
      </c>
      <c r="F108" s="19" t="s">
        <v>14</v>
      </c>
      <c r="G108">
        <v>16</v>
      </c>
    </row>
    <row r="109" spans="3:7" x14ac:dyDescent="0.3">
      <c r="C109" s="19" t="s">
        <v>20</v>
      </c>
      <c r="D109">
        <v>1561</v>
      </c>
      <c r="F109" s="19" t="s">
        <v>14</v>
      </c>
      <c r="G109">
        <v>31</v>
      </c>
    </row>
    <row r="110" spans="3:7" x14ac:dyDescent="0.3">
      <c r="C110" s="19" t="s">
        <v>20</v>
      </c>
      <c r="D110">
        <v>48</v>
      </c>
      <c r="F110" s="19" t="s">
        <v>14</v>
      </c>
      <c r="G110">
        <v>108</v>
      </c>
    </row>
    <row r="111" spans="3:7" x14ac:dyDescent="0.3">
      <c r="C111" s="19" t="s">
        <v>20</v>
      </c>
      <c r="D111">
        <v>2739</v>
      </c>
      <c r="F111" s="19" t="s">
        <v>14</v>
      </c>
      <c r="G111">
        <v>30</v>
      </c>
    </row>
    <row r="112" spans="3:7" x14ac:dyDescent="0.3">
      <c r="C112" s="19" t="s">
        <v>20</v>
      </c>
      <c r="D112">
        <v>3537</v>
      </c>
      <c r="F112" s="19" t="s">
        <v>14</v>
      </c>
      <c r="G112">
        <v>17</v>
      </c>
    </row>
    <row r="113" spans="3:7" x14ac:dyDescent="0.3">
      <c r="C113" s="19" t="s">
        <v>20</v>
      </c>
      <c r="D113">
        <v>2107</v>
      </c>
      <c r="F113" s="19" t="s">
        <v>14</v>
      </c>
      <c r="G113">
        <v>80</v>
      </c>
    </row>
    <row r="114" spans="3:7" x14ac:dyDescent="0.3">
      <c r="C114" s="19" t="s">
        <v>20</v>
      </c>
      <c r="D114">
        <v>3318</v>
      </c>
      <c r="F114" s="19" t="s">
        <v>14</v>
      </c>
      <c r="G114">
        <v>2468</v>
      </c>
    </row>
    <row r="115" spans="3:7" x14ac:dyDescent="0.3">
      <c r="C115" s="19" t="s">
        <v>20</v>
      </c>
      <c r="D115">
        <v>340</v>
      </c>
      <c r="F115" s="19" t="s">
        <v>14</v>
      </c>
      <c r="G115">
        <v>26</v>
      </c>
    </row>
    <row r="116" spans="3:7" x14ac:dyDescent="0.3">
      <c r="C116" s="19" t="s">
        <v>20</v>
      </c>
      <c r="D116">
        <v>1442</v>
      </c>
      <c r="F116" s="19" t="s">
        <v>14</v>
      </c>
      <c r="G116">
        <v>73</v>
      </c>
    </row>
    <row r="117" spans="3:7" x14ac:dyDescent="0.3">
      <c r="C117" s="19" t="s">
        <v>20</v>
      </c>
      <c r="D117">
        <v>126</v>
      </c>
      <c r="F117" s="19" t="s">
        <v>14</v>
      </c>
      <c r="G117">
        <v>128</v>
      </c>
    </row>
    <row r="118" spans="3:7" x14ac:dyDescent="0.3">
      <c r="C118" s="19" t="s">
        <v>20</v>
      </c>
      <c r="D118">
        <v>524</v>
      </c>
      <c r="F118" s="19" t="s">
        <v>14</v>
      </c>
      <c r="G118">
        <v>33</v>
      </c>
    </row>
    <row r="119" spans="3:7" x14ac:dyDescent="0.3">
      <c r="C119" s="19" t="s">
        <v>20</v>
      </c>
      <c r="D119">
        <v>1989</v>
      </c>
      <c r="F119" s="19" t="s">
        <v>14</v>
      </c>
      <c r="G119">
        <v>1072</v>
      </c>
    </row>
    <row r="120" spans="3:7" x14ac:dyDescent="0.3">
      <c r="C120" s="19" t="s">
        <v>20</v>
      </c>
      <c r="D120">
        <v>157</v>
      </c>
      <c r="F120" s="19" t="s">
        <v>14</v>
      </c>
      <c r="G120">
        <v>393</v>
      </c>
    </row>
    <row r="121" spans="3:7" x14ac:dyDescent="0.3">
      <c r="C121" s="19" t="s">
        <v>20</v>
      </c>
      <c r="D121">
        <v>4498</v>
      </c>
      <c r="F121" s="19" t="s">
        <v>14</v>
      </c>
      <c r="G121">
        <v>1257</v>
      </c>
    </row>
    <row r="122" spans="3:7" x14ac:dyDescent="0.3">
      <c r="C122" s="19" t="s">
        <v>20</v>
      </c>
      <c r="D122">
        <v>80</v>
      </c>
      <c r="F122" s="19" t="s">
        <v>14</v>
      </c>
      <c r="G122">
        <v>328</v>
      </c>
    </row>
    <row r="123" spans="3:7" x14ac:dyDescent="0.3">
      <c r="C123" s="19" t="s">
        <v>20</v>
      </c>
      <c r="D123">
        <v>43</v>
      </c>
      <c r="F123" s="19" t="s">
        <v>14</v>
      </c>
      <c r="G123">
        <v>147</v>
      </c>
    </row>
    <row r="124" spans="3:7" x14ac:dyDescent="0.3">
      <c r="C124" s="19" t="s">
        <v>20</v>
      </c>
      <c r="D124">
        <v>2053</v>
      </c>
      <c r="F124" s="19" t="s">
        <v>14</v>
      </c>
      <c r="G124">
        <v>830</v>
      </c>
    </row>
    <row r="125" spans="3:7" x14ac:dyDescent="0.3">
      <c r="C125" s="19" t="s">
        <v>20</v>
      </c>
      <c r="D125">
        <v>168</v>
      </c>
      <c r="F125" s="19" t="s">
        <v>14</v>
      </c>
      <c r="G125">
        <v>331</v>
      </c>
    </row>
    <row r="126" spans="3:7" x14ac:dyDescent="0.3">
      <c r="C126" s="19" t="s">
        <v>20</v>
      </c>
      <c r="D126">
        <v>4289</v>
      </c>
      <c r="F126" s="19" t="s">
        <v>14</v>
      </c>
      <c r="G126">
        <v>25</v>
      </c>
    </row>
    <row r="127" spans="3:7" x14ac:dyDescent="0.3">
      <c r="C127" s="19" t="s">
        <v>20</v>
      </c>
      <c r="D127">
        <v>165</v>
      </c>
      <c r="F127" s="19" t="s">
        <v>14</v>
      </c>
      <c r="G127">
        <v>3483</v>
      </c>
    </row>
    <row r="128" spans="3:7" x14ac:dyDescent="0.3">
      <c r="C128" s="19" t="s">
        <v>20</v>
      </c>
      <c r="D128">
        <v>1815</v>
      </c>
      <c r="F128" s="19" t="s">
        <v>14</v>
      </c>
      <c r="G128">
        <v>923</v>
      </c>
    </row>
    <row r="129" spans="3:7" x14ac:dyDescent="0.3">
      <c r="C129" s="19" t="s">
        <v>20</v>
      </c>
      <c r="D129">
        <v>397</v>
      </c>
      <c r="F129" s="19" t="s">
        <v>14</v>
      </c>
      <c r="G129">
        <v>1</v>
      </c>
    </row>
    <row r="130" spans="3:7" x14ac:dyDescent="0.3">
      <c r="C130" s="19" t="s">
        <v>20</v>
      </c>
      <c r="D130">
        <v>1539</v>
      </c>
      <c r="F130" s="19" t="s">
        <v>14</v>
      </c>
      <c r="G130">
        <v>33</v>
      </c>
    </row>
    <row r="131" spans="3:7" x14ac:dyDescent="0.3">
      <c r="C131" s="19" t="s">
        <v>20</v>
      </c>
      <c r="D131">
        <v>138</v>
      </c>
      <c r="F131" s="19" t="s">
        <v>14</v>
      </c>
      <c r="G131">
        <v>40</v>
      </c>
    </row>
    <row r="132" spans="3:7" x14ac:dyDescent="0.3">
      <c r="C132" s="19" t="s">
        <v>20</v>
      </c>
      <c r="D132">
        <v>3594</v>
      </c>
      <c r="F132" s="19" t="s">
        <v>14</v>
      </c>
      <c r="G132">
        <v>23</v>
      </c>
    </row>
    <row r="133" spans="3:7" x14ac:dyDescent="0.3">
      <c r="C133" s="19" t="s">
        <v>20</v>
      </c>
      <c r="D133">
        <v>5880</v>
      </c>
      <c r="F133" s="19" t="s">
        <v>14</v>
      </c>
      <c r="G133">
        <v>75</v>
      </c>
    </row>
    <row r="134" spans="3:7" x14ac:dyDescent="0.3">
      <c r="C134" s="19" t="s">
        <v>20</v>
      </c>
      <c r="D134">
        <v>112</v>
      </c>
      <c r="F134" s="19" t="s">
        <v>14</v>
      </c>
      <c r="G134">
        <v>2176</v>
      </c>
    </row>
    <row r="135" spans="3:7" x14ac:dyDescent="0.3">
      <c r="C135" s="19" t="s">
        <v>20</v>
      </c>
      <c r="D135">
        <v>943</v>
      </c>
      <c r="F135" s="19" t="s">
        <v>14</v>
      </c>
      <c r="G135">
        <v>441</v>
      </c>
    </row>
    <row r="136" spans="3:7" x14ac:dyDescent="0.3">
      <c r="C136" s="19" t="s">
        <v>20</v>
      </c>
      <c r="D136">
        <v>2468</v>
      </c>
      <c r="F136" s="19" t="s">
        <v>14</v>
      </c>
      <c r="G136">
        <v>25</v>
      </c>
    </row>
    <row r="137" spans="3:7" x14ac:dyDescent="0.3">
      <c r="C137" s="19" t="s">
        <v>20</v>
      </c>
      <c r="D137">
        <v>2551</v>
      </c>
      <c r="F137" s="19" t="s">
        <v>14</v>
      </c>
      <c r="G137">
        <v>127</v>
      </c>
    </row>
    <row r="138" spans="3:7" x14ac:dyDescent="0.3">
      <c r="C138" s="19" t="s">
        <v>20</v>
      </c>
      <c r="D138">
        <v>101</v>
      </c>
      <c r="F138" s="19" t="s">
        <v>14</v>
      </c>
      <c r="G138">
        <v>355</v>
      </c>
    </row>
    <row r="139" spans="3:7" x14ac:dyDescent="0.3">
      <c r="C139" s="19" t="s">
        <v>20</v>
      </c>
      <c r="D139">
        <v>92</v>
      </c>
      <c r="F139" s="19" t="s">
        <v>14</v>
      </c>
      <c r="G139">
        <v>44</v>
      </c>
    </row>
    <row r="140" spans="3:7" x14ac:dyDescent="0.3">
      <c r="C140" s="19" t="s">
        <v>20</v>
      </c>
      <c r="D140">
        <v>62</v>
      </c>
      <c r="F140" s="19" t="s">
        <v>14</v>
      </c>
      <c r="G140">
        <v>67</v>
      </c>
    </row>
    <row r="141" spans="3:7" x14ac:dyDescent="0.3">
      <c r="C141" s="19" t="s">
        <v>20</v>
      </c>
      <c r="D141">
        <v>149</v>
      </c>
      <c r="F141" s="19" t="s">
        <v>14</v>
      </c>
      <c r="G141">
        <v>1068</v>
      </c>
    </row>
    <row r="142" spans="3:7" x14ac:dyDescent="0.3">
      <c r="C142" s="19" t="s">
        <v>20</v>
      </c>
      <c r="D142">
        <v>329</v>
      </c>
      <c r="F142" s="19" t="s">
        <v>14</v>
      </c>
      <c r="G142">
        <v>424</v>
      </c>
    </row>
    <row r="143" spans="3:7" x14ac:dyDescent="0.3">
      <c r="C143" s="19" t="s">
        <v>20</v>
      </c>
      <c r="D143">
        <v>97</v>
      </c>
      <c r="F143" s="19" t="s">
        <v>14</v>
      </c>
      <c r="G143">
        <v>151</v>
      </c>
    </row>
    <row r="144" spans="3:7" x14ac:dyDescent="0.3">
      <c r="C144" s="19" t="s">
        <v>20</v>
      </c>
      <c r="D144">
        <v>1784</v>
      </c>
      <c r="F144" s="19" t="s">
        <v>14</v>
      </c>
      <c r="G144">
        <v>1608</v>
      </c>
    </row>
    <row r="145" spans="3:7" x14ac:dyDescent="0.3">
      <c r="C145" s="19" t="s">
        <v>20</v>
      </c>
      <c r="D145">
        <v>1684</v>
      </c>
      <c r="F145" s="19" t="s">
        <v>14</v>
      </c>
      <c r="G145">
        <v>941</v>
      </c>
    </row>
    <row r="146" spans="3:7" x14ac:dyDescent="0.3">
      <c r="C146" s="19" t="s">
        <v>20</v>
      </c>
      <c r="D146">
        <v>250</v>
      </c>
      <c r="F146" s="19" t="s">
        <v>14</v>
      </c>
      <c r="G146">
        <v>1</v>
      </c>
    </row>
    <row r="147" spans="3:7" x14ac:dyDescent="0.3">
      <c r="C147" s="19" t="s">
        <v>20</v>
      </c>
      <c r="D147">
        <v>238</v>
      </c>
      <c r="F147" s="19" t="s">
        <v>14</v>
      </c>
      <c r="G147">
        <v>40</v>
      </c>
    </row>
    <row r="148" spans="3:7" x14ac:dyDescent="0.3">
      <c r="C148" s="19" t="s">
        <v>20</v>
      </c>
      <c r="D148">
        <v>53</v>
      </c>
      <c r="F148" s="19" t="s">
        <v>14</v>
      </c>
      <c r="G148">
        <v>3015</v>
      </c>
    </row>
    <row r="149" spans="3:7" x14ac:dyDescent="0.3">
      <c r="C149" s="19" t="s">
        <v>20</v>
      </c>
      <c r="D149">
        <v>214</v>
      </c>
      <c r="F149" s="19" t="s">
        <v>14</v>
      </c>
      <c r="G149">
        <v>435</v>
      </c>
    </row>
    <row r="150" spans="3:7" x14ac:dyDescent="0.3">
      <c r="C150" s="19" t="s">
        <v>20</v>
      </c>
      <c r="D150">
        <v>222</v>
      </c>
      <c r="F150" s="19" t="s">
        <v>14</v>
      </c>
      <c r="G150">
        <v>714</v>
      </c>
    </row>
    <row r="151" spans="3:7" x14ac:dyDescent="0.3">
      <c r="C151" s="19" t="s">
        <v>20</v>
      </c>
      <c r="D151">
        <v>1884</v>
      </c>
      <c r="F151" s="19" t="s">
        <v>14</v>
      </c>
      <c r="G151">
        <v>5497</v>
      </c>
    </row>
    <row r="152" spans="3:7" x14ac:dyDescent="0.3">
      <c r="C152" s="19" t="s">
        <v>20</v>
      </c>
      <c r="D152">
        <v>218</v>
      </c>
      <c r="F152" s="19" t="s">
        <v>14</v>
      </c>
      <c r="G152">
        <v>418</v>
      </c>
    </row>
    <row r="153" spans="3:7" x14ac:dyDescent="0.3">
      <c r="C153" s="19" t="s">
        <v>20</v>
      </c>
      <c r="D153">
        <v>6465</v>
      </c>
      <c r="F153" s="19" t="s">
        <v>14</v>
      </c>
      <c r="G153">
        <v>1439</v>
      </c>
    </row>
    <row r="154" spans="3:7" x14ac:dyDescent="0.3">
      <c r="C154" s="19" t="s">
        <v>20</v>
      </c>
      <c r="D154">
        <v>59</v>
      </c>
      <c r="F154" s="19" t="s">
        <v>14</v>
      </c>
      <c r="G154">
        <v>15</v>
      </c>
    </row>
    <row r="155" spans="3:7" x14ac:dyDescent="0.3">
      <c r="C155" s="19" t="s">
        <v>20</v>
      </c>
      <c r="D155">
        <v>88</v>
      </c>
      <c r="F155" s="19" t="s">
        <v>14</v>
      </c>
      <c r="G155">
        <v>1999</v>
      </c>
    </row>
    <row r="156" spans="3:7" x14ac:dyDescent="0.3">
      <c r="C156" s="19" t="s">
        <v>20</v>
      </c>
      <c r="D156">
        <v>1697</v>
      </c>
      <c r="F156" s="19" t="s">
        <v>14</v>
      </c>
      <c r="G156">
        <v>118</v>
      </c>
    </row>
    <row r="157" spans="3:7" x14ac:dyDescent="0.3">
      <c r="C157" s="19" t="s">
        <v>20</v>
      </c>
      <c r="D157">
        <v>92</v>
      </c>
      <c r="F157" s="19" t="s">
        <v>14</v>
      </c>
      <c r="G157">
        <v>162</v>
      </c>
    </row>
    <row r="158" spans="3:7" x14ac:dyDescent="0.3">
      <c r="C158" s="19" t="s">
        <v>20</v>
      </c>
      <c r="D158">
        <v>186</v>
      </c>
      <c r="F158" s="19" t="s">
        <v>14</v>
      </c>
      <c r="G158">
        <v>83</v>
      </c>
    </row>
    <row r="159" spans="3:7" x14ac:dyDescent="0.3">
      <c r="C159" s="19" t="s">
        <v>20</v>
      </c>
      <c r="D159">
        <v>138</v>
      </c>
      <c r="F159" s="19" t="s">
        <v>14</v>
      </c>
      <c r="G159">
        <v>747</v>
      </c>
    </row>
    <row r="160" spans="3:7" x14ac:dyDescent="0.3">
      <c r="C160" s="19" t="s">
        <v>20</v>
      </c>
      <c r="D160">
        <v>261</v>
      </c>
      <c r="F160" s="19" t="s">
        <v>14</v>
      </c>
      <c r="G160">
        <v>84</v>
      </c>
    </row>
    <row r="161" spans="3:7" x14ac:dyDescent="0.3">
      <c r="C161" s="19" t="s">
        <v>20</v>
      </c>
      <c r="D161">
        <v>107</v>
      </c>
      <c r="F161" s="19" t="s">
        <v>14</v>
      </c>
      <c r="G161">
        <v>91</v>
      </c>
    </row>
    <row r="162" spans="3:7" x14ac:dyDescent="0.3">
      <c r="C162" s="19" t="s">
        <v>20</v>
      </c>
      <c r="D162">
        <v>199</v>
      </c>
      <c r="F162" s="19" t="s">
        <v>14</v>
      </c>
      <c r="G162">
        <v>792</v>
      </c>
    </row>
    <row r="163" spans="3:7" x14ac:dyDescent="0.3">
      <c r="C163" s="19" t="s">
        <v>20</v>
      </c>
      <c r="D163">
        <v>5512</v>
      </c>
      <c r="F163" s="19" t="s">
        <v>14</v>
      </c>
      <c r="G163">
        <v>32</v>
      </c>
    </row>
    <row r="164" spans="3:7" x14ac:dyDescent="0.3">
      <c r="C164" s="19" t="s">
        <v>20</v>
      </c>
      <c r="D164">
        <v>86</v>
      </c>
      <c r="F164" s="19" t="s">
        <v>14</v>
      </c>
      <c r="G164">
        <v>186</v>
      </c>
    </row>
    <row r="165" spans="3:7" x14ac:dyDescent="0.3">
      <c r="C165" s="19" t="s">
        <v>20</v>
      </c>
      <c r="D165">
        <v>2768</v>
      </c>
      <c r="F165" s="19" t="s">
        <v>14</v>
      </c>
      <c r="G165">
        <v>605</v>
      </c>
    </row>
    <row r="166" spans="3:7" x14ac:dyDescent="0.3">
      <c r="C166" s="19" t="s">
        <v>20</v>
      </c>
      <c r="D166">
        <v>48</v>
      </c>
      <c r="F166" s="19" t="s">
        <v>14</v>
      </c>
      <c r="G166">
        <v>1</v>
      </c>
    </row>
    <row r="167" spans="3:7" x14ac:dyDescent="0.3">
      <c r="C167" s="19" t="s">
        <v>20</v>
      </c>
      <c r="D167">
        <v>87</v>
      </c>
      <c r="F167" s="19" t="s">
        <v>14</v>
      </c>
      <c r="G167">
        <v>31</v>
      </c>
    </row>
    <row r="168" spans="3:7" x14ac:dyDescent="0.3">
      <c r="C168" s="19" t="s">
        <v>20</v>
      </c>
      <c r="D168">
        <v>1894</v>
      </c>
      <c r="F168" s="19" t="s">
        <v>14</v>
      </c>
      <c r="G168">
        <v>1181</v>
      </c>
    </row>
    <row r="169" spans="3:7" x14ac:dyDescent="0.3">
      <c r="C169" s="19" t="s">
        <v>20</v>
      </c>
      <c r="D169">
        <v>282</v>
      </c>
      <c r="F169" s="19" t="s">
        <v>14</v>
      </c>
      <c r="G169">
        <v>39</v>
      </c>
    </row>
    <row r="170" spans="3:7" x14ac:dyDescent="0.3">
      <c r="C170" s="19" t="s">
        <v>20</v>
      </c>
      <c r="D170">
        <v>116</v>
      </c>
      <c r="F170" s="19" t="s">
        <v>14</v>
      </c>
      <c r="G170">
        <v>46</v>
      </c>
    </row>
    <row r="171" spans="3:7" x14ac:dyDescent="0.3">
      <c r="C171" s="19" t="s">
        <v>20</v>
      </c>
      <c r="D171">
        <v>83</v>
      </c>
      <c r="F171" s="19" t="s">
        <v>14</v>
      </c>
      <c r="G171">
        <v>105</v>
      </c>
    </row>
    <row r="172" spans="3:7" x14ac:dyDescent="0.3">
      <c r="C172" s="19" t="s">
        <v>20</v>
      </c>
      <c r="D172">
        <v>91</v>
      </c>
      <c r="F172" s="19" t="s">
        <v>14</v>
      </c>
      <c r="G172">
        <v>535</v>
      </c>
    </row>
    <row r="173" spans="3:7" x14ac:dyDescent="0.3">
      <c r="C173" s="19" t="s">
        <v>20</v>
      </c>
      <c r="D173">
        <v>546</v>
      </c>
      <c r="F173" s="19" t="s">
        <v>14</v>
      </c>
      <c r="G173">
        <v>16</v>
      </c>
    </row>
    <row r="174" spans="3:7" x14ac:dyDescent="0.3">
      <c r="C174" s="19" t="s">
        <v>20</v>
      </c>
      <c r="D174">
        <v>393</v>
      </c>
      <c r="F174" s="19" t="s">
        <v>14</v>
      </c>
      <c r="G174">
        <v>575</v>
      </c>
    </row>
    <row r="175" spans="3:7" x14ac:dyDescent="0.3">
      <c r="C175" s="19" t="s">
        <v>20</v>
      </c>
      <c r="D175">
        <v>133</v>
      </c>
      <c r="F175" s="19" t="s">
        <v>14</v>
      </c>
      <c r="G175">
        <v>1120</v>
      </c>
    </row>
    <row r="176" spans="3:7" x14ac:dyDescent="0.3">
      <c r="C176" s="19" t="s">
        <v>20</v>
      </c>
      <c r="D176">
        <v>254</v>
      </c>
      <c r="F176" s="19" t="s">
        <v>14</v>
      </c>
      <c r="G176">
        <v>113</v>
      </c>
    </row>
    <row r="177" spans="3:7" x14ac:dyDescent="0.3">
      <c r="C177" s="19" t="s">
        <v>20</v>
      </c>
      <c r="D177">
        <v>176</v>
      </c>
      <c r="F177" s="19" t="s">
        <v>14</v>
      </c>
      <c r="G177">
        <v>1538</v>
      </c>
    </row>
    <row r="178" spans="3:7" x14ac:dyDescent="0.3">
      <c r="C178" s="19" t="s">
        <v>20</v>
      </c>
      <c r="D178">
        <v>337</v>
      </c>
      <c r="F178" s="19" t="s">
        <v>14</v>
      </c>
      <c r="G178">
        <v>9</v>
      </c>
    </row>
    <row r="179" spans="3:7" x14ac:dyDescent="0.3">
      <c r="C179" s="19" t="s">
        <v>20</v>
      </c>
      <c r="D179">
        <v>107</v>
      </c>
      <c r="F179" s="19" t="s">
        <v>14</v>
      </c>
      <c r="G179">
        <v>554</v>
      </c>
    </row>
    <row r="180" spans="3:7" x14ac:dyDescent="0.3">
      <c r="C180" s="19" t="s">
        <v>20</v>
      </c>
      <c r="D180">
        <v>183</v>
      </c>
      <c r="F180" s="19" t="s">
        <v>14</v>
      </c>
      <c r="G180">
        <v>648</v>
      </c>
    </row>
    <row r="181" spans="3:7" x14ac:dyDescent="0.3">
      <c r="C181" s="19" t="s">
        <v>20</v>
      </c>
      <c r="D181">
        <v>72</v>
      </c>
      <c r="F181" s="19" t="s">
        <v>14</v>
      </c>
      <c r="G181">
        <v>21</v>
      </c>
    </row>
    <row r="182" spans="3:7" x14ac:dyDescent="0.3">
      <c r="C182" s="19" t="s">
        <v>20</v>
      </c>
      <c r="D182">
        <v>295</v>
      </c>
      <c r="F182" s="19" t="s">
        <v>14</v>
      </c>
      <c r="G182">
        <v>54</v>
      </c>
    </row>
    <row r="183" spans="3:7" x14ac:dyDescent="0.3">
      <c r="C183" s="19" t="s">
        <v>20</v>
      </c>
      <c r="D183">
        <v>142</v>
      </c>
      <c r="F183" s="19" t="s">
        <v>14</v>
      </c>
      <c r="G183">
        <v>120</v>
      </c>
    </row>
    <row r="184" spans="3:7" x14ac:dyDescent="0.3">
      <c r="C184" s="19" t="s">
        <v>20</v>
      </c>
      <c r="D184">
        <v>85</v>
      </c>
      <c r="F184" s="19" t="s">
        <v>14</v>
      </c>
      <c r="G184">
        <v>579</v>
      </c>
    </row>
    <row r="185" spans="3:7" x14ac:dyDescent="0.3">
      <c r="C185" s="19" t="s">
        <v>20</v>
      </c>
      <c r="D185">
        <v>659</v>
      </c>
      <c r="F185" s="19" t="s">
        <v>14</v>
      </c>
      <c r="G185">
        <v>2072</v>
      </c>
    </row>
    <row r="186" spans="3:7" x14ac:dyDescent="0.3">
      <c r="C186" s="19" t="s">
        <v>20</v>
      </c>
      <c r="D186">
        <v>121</v>
      </c>
      <c r="F186" s="19" t="s">
        <v>14</v>
      </c>
      <c r="G186">
        <v>0</v>
      </c>
    </row>
    <row r="187" spans="3:7" x14ac:dyDescent="0.3">
      <c r="C187" s="19" t="s">
        <v>20</v>
      </c>
      <c r="D187">
        <v>3742</v>
      </c>
      <c r="F187" s="19" t="s">
        <v>14</v>
      </c>
      <c r="G187">
        <v>1796</v>
      </c>
    </row>
    <row r="188" spans="3:7" x14ac:dyDescent="0.3">
      <c r="C188" s="19" t="s">
        <v>20</v>
      </c>
      <c r="D188">
        <v>223</v>
      </c>
      <c r="F188" s="19" t="s">
        <v>14</v>
      </c>
      <c r="G188">
        <v>62</v>
      </c>
    </row>
    <row r="189" spans="3:7" x14ac:dyDescent="0.3">
      <c r="C189" s="19" t="s">
        <v>20</v>
      </c>
      <c r="D189">
        <v>133</v>
      </c>
      <c r="F189" s="19" t="s">
        <v>14</v>
      </c>
      <c r="G189">
        <v>347</v>
      </c>
    </row>
    <row r="190" spans="3:7" x14ac:dyDescent="0.3">
      <c r="C190" s="19" t="s">
        <v>20</v>
      </c>
      <c r="D190">
        <v>5168</v>
      </c>
      <c r="F190" s="19" t="s">
        <v>14</v>
      </c>
      <c r="G190">
        <v>19</v>
      </c>
    </row>
    <row r="191" spans="3:7" x14ac:dyDescent="0.3">
      <c r="C191" s="19" t="s">
        <v>20</v>
      </c>
      <c r="D191">
        <v>307</v>
      </c>
      <c r="F191" s="19" t="s">
        <v>14</v>
      </c>
      <c r="G191">
        <v>1258</v>
      </c>
    </row>
    <row r="192" spans="3:7" x14ac:dyDescent="0.3">
      <c r="C192" s="19" t="s">
        <v>20</v>
      </c>
      <c r="D192">
        <v>2441</v>
      </c>
      <c r="F192" s="19" t="s">
        <v>14</v>
      </c>
      <c r="G192">
        <v>362</v>
      </c>
    </row>
    <row r="193" spans="3:7" x14ac:dyDescent="0.3">
      <c r="C193" s="19" t="s">
        <v>20</v>
      </c>
      <c r="D193">
        <v>1385</v>
      </c>
      <c r="F193" s="19" t="s">
        <v>14</v>
      </c>
      <c r="G193">
        <v>133</v>
      </c>
    </row>
    <row r="194" spans="3:7" x14ac:dyDescent="0.3">
      <c r="C194" s="19" t="s">
        <v>20</v>
      </c>
      <c r="D194">
        <v>190</v>
      </c>
      <c r="F194" s="19" t="s">
        <v>14</v>
      </c>
      <c r="G194">
        <v>846</v>
      </c>
    </row>
    <row r="195" spans="3:7" x14ac:dyDescent="0.3">
      <c r="C195" s="19" t="s">
        <v>20</v>
      </c>
      <c r="D195">
        <v>470</v>
      </c>
      <c r="F195" s="19" t="s">
        <v>14</v>
      </c>
      <c r="G195">
        <v>10</v>
      </c>
    </row>
    <row r="196" spans="3:7" x14ac:dyDescent="0.3">
      <c r="C196" s="19" t="s">
        <v>20</v>
      </c>
      <c r="D196">
        <v>253</v>
      </c>
      <c r="F196" s="19" t="s">
        <v>14</v>
      </c>
      <c r="G196">
        <v>191</v>
      </c>
    </row>
    <row r="197" spans="3:7" x14ac:dyDescent="0.3">
      <c r="C197" s="19" t="s">
        <v>20</v>
      </c>
      <c r="D197">
        <v>1113</v>
      </c>
      <c r="F197" s="19" t="s">
        <v>14</v>
      </c>
      <c r="G197">
        <v>1979</v>
      </c>
    </row>
    <row r="198" spans="3:7" x14ac:dyDescent="0.3">
      <c r="C198" s="19" t="s">
        <v>20</v>
      </c>
      <c r="D198">
        <v>2283</v>
      </c>
      <c r="F198" s="19" t="s">
        <v>14</v>
      </c>
      <c r="G198">
        <v>63</v>
      </c>
    </row>
    <row r="199" spans="3:7" x14ac:dyDescent="0.3">
      <c r="C199" s="19" t="s">
        <v>20</v>
      </c>
      <c r="D199">
        <v>1095</v>
      </c>
      <c r="F199" s="19" t="s">
        <v>14</v>
      </c>
      <c r="G199">
        <v>6080</v>
      </c>
    </row>
    <row r="200" spans="3:7" x14ac:dyDescent="0.3">
      <c r="C200" s="19" t="s">
        <v>20</v>
      </c>
      <c r="D200">
        <v>1690</v>
      </c>
      <c r="F200" s="19" t="s">
        <v>14</v>
      </c>
      <c r="G200">
        <v>80</v>
      </c>
    </row>
    <row r="201" spans="3:7" x14ac:dyDescent="0.3">
      <c r="C201" s="19" t="s">
        <v>20</v>
      </c>
      <c r="D201">
        <v>191</v>
      </c>
      <c r="F201" s="19" t="s">
        <v>14</v>
      </c>
      <c r="G201">
        <v>9</v>
      </c>
    </row>
    <row r="202" spans="3:7" x14ac:dyDescent="0.3">
      <c r="C202" s="19" t="s">
        <v>20</v>
      </c>
      <c r="D202">
        <v>2013</v>
      </c>
      <c r="F202" s="19" t="s">
        <v>14</v>
      </c>
      <c r="G202">
        <v>1784</v>
      </c>
    </row>
    <row r="203" spans="3:7" x14ac:dyDescent="0.3">
      <c r="C203" s="19" t="s">
        <v>20</v>
      </c>
      <c r="D203">
        <v>1703</v>
      </c>
      <c r="F203" s="19" t="s">
        <v>14</v>
      </c>
      <c r="G203">
        <v>243</v>
      </c>
    </row>
    <row r="204" spans="3:7" x14ac:dyDescent="0.3">
      <c r="C204" s="19" t="s">
        <v>20</v>
      </c>
      <c r="D204">
        <v>80</v>
      </c>
      <c r="F204" s="19" t="s">
        <v>14</v>
      </c>
      <c r="G204">
        <v>1296</v>
      </c>
    </row>
    <row r="205" spans="3:7" x14ac:dyDescent="0.3">
      <c r="C205" s="19" t="s">
        <v>20</v>
      </c>
      <c r="D205">
        <v>41</v>
      </c>
      <c r="F205" s="19" t="s">
        <v>14</v>
      </c>
      <c r="G205">
        <v>77</v>
      </c>
    </row>
    <row r="206" spans="3:7" x14ac:dyDescent="0.3">
      <c r="C206" s="19" t="s">
        <v>20</v>
      </c>
      <c r="D206">
        <v>187</v>
      </c>
      <c r="F206" s="19" t="s">
        <v>14</v>
      </c>
      <c r="G206">
        <v>395</v>
      </c>
    </row>
    <row r="207" spans="3:7" x14ac:dyDescent="0.3">
      <c r="C207" s="19" t="s">
        <v>20</v>
      </c>
      <c r="D207">
        <v>2875</v>
      </c>
      <c r="F207" s="19" t="s">
        <v>14</v>
      </c>
      <c r="G207">
        <v>49</v>
      </c>
    </row>
    <row r="208" spans="3:7" x14ac:dyDescent="0.3">
      <c r="C208" s="19" t="s">
        <v>20</v>
      </c>
      <c r="D208">
        <v>88</v>
      </c>
      <c r="F208" s="19" t="s">
        <v>14</v>
      </c>
      <c r="G208">
        <v>180</v>
      </c>
    </row>
    <row r="209" spans="3:7" x14ac:dyDescent="0.3">
      <c r="C209" s="19" t="s">
        <v>20</v>
      </c>
      <c r="D209">
        <v>191</v>
      </c>
      <c r="F209" s="19" t="s">
        <v>14</v>
      </c>
      <c r="G209">
        <v>2690</v>
      </c>
    </row>
    <row r="210" spans="3:7" x14ac:dyDescent="0.3">
      <c r="C210" s="19" t="s">
        <v>20</v>
      </c>
      <c r="D210">
        <v>139</v>
      </c>
      <c r="F210" s="19" t="s">
        <v>14</v>
      </c>
      <c r="G210">
        <v>2779</v>
      </c>
    </row>
    <row r="211" spans="3:7" x14ac:dyDescent="0.3">
      <c r="C211" s="19" t="s">
        <v>20</v>
      </c>
      <c r="D211">
        <v>186</v>
      </c>
      <c r="F211" s="19" t="s">
        <v>14</v>
      </c>
      <c r="G211">
        <v>92</v>
      </c>
    </row>
    <row r="212" spans="3:7" x14ac:dyDescent="0.3">
      <c r="C212" s="19" t="s">
        <v>20</v>
      </c>
      <c r="D212">
        <v>112</v>
      </c>
      <c r="F212" s="19" t="s">
        <v>14</v>
      </c>
      <c r="G212">
        <v>1028</v>
      </c>
    </row>
    <row r="213" spans="3:7" x14ac:dyDescent="0.3">
      <c r="C213" s="19" t="s">
        <v>20</v>
      </c>
      <c r="D213">
        <v>101</v>
      </c>
      <c r="F213" s="19" t="s">
        <v>14</v>
      </c>
      <c r="G213">
        <v>26</v>
      </c>
    </row>
    <row r="214" spans="3:7" x14ac:dyDescent="0.3">
      <c r="C214" s="19" t="s">
        <v>20</v>
      </c>
      <c r="D214">
        <v>206</v>
      </c>
      <c r="F214" s="19" t="s">
        <v>14</v>
      </c>
      <c r="G214">
        <v>1790</v>
      </c>
    </row>
    <row r="215" spans="3:7" x14ac:dyDescent="0.3">
      <c r="C215" s="19" t="s">
        <v>20</v>
      </c>
      <c r="D215">
        <v>154</v>
      </c>
      <c r="F215" s="19" t="s">
        <v>14</v>
      </c>
      <c r="G215">
        <v>37</v>
      </c>
    </row>
    <row r="216" spans="3:7" x14ac:dyDescent="0.3">
      <c r="C216" s="19" t="s">
        <v>20</v>
      </c>
      <c r="D216">
        <v>5966</v>
      </c>
      <c r="F216" s="19" t="s">
        <v>14</v>
      </c>
      <c r="G216">
        <v>35</v>
      </c>
    </row>
    <row r="217" spans="3:7" x14ac:dyDescent="0.3">
      <c r="C217" s="19" t="s">
        <v>20</v>
      </c>
      <c r="D217">
        <v>169</v>
      </c>
      <c r="F217" s="19" t="s">
        <v>14</v>
      </c>
      <c r="G217">
        <v>558</v>
      </c>
    </row>
    <row r="218" spans="3:7" x14ac:dyDescent="0.3">
      <c r="C218" s="19" t="s">
        <v>20</v>
      </c>
      <c r="D218">
        <v>2106</v>
      </c>
      <c r="F218" s="19" t="s">
        <v>14</v>
      </c>
      <c r="G218">
        <v>64</v>
      </c>
    </row>
    <row r="219" spans="3:7" x14ac:dyDescent="0.3">
      <c r="C219" s="19" t="s">
        <v>20</v>
      </c>
      <c r="D219">
        <v>131</v>
      </c>
      <c r="F219" s="19" t="s">
        <v>14</v>
      </c>
      <c r="G219">
        <v>245</v>
      </c>
    </row>
    <row r="220" spans="3:7" x14ac:dyDescent="0.3">
      <c r="C220" s="19" t="s">
        <v>20</v>
      </c>
      <c r="D220">
        <v>84</v>
      </c>
      <c r="F220" s="19" t="s">
        <v>14</v>
      </c>
      <c r="G220">
        <v>71</v>
      </c>
    </row>
    <row r="221" spans="3:7" x14ac:dyDescent="0.3">
      <c r="C221" s="19" t="s">
        <v>20</v>
      </c>
      <c r="D221">
        <v>155</v>
      </c>
      <c r="F221" s="19" t="s">
        <v>14</v>
      </c>
      <c r="G221">
        <v>42</v>
      </c>
    </row>
    <row r="222" spans="3:7" x14ac:dyDescent="0.3">
      <c r="C222" s="19" t="s">
        <v>20</v>
      </c>
      <c r="D222">
        <v>189</v>
      </c>
      <c r="F222" s="19" t="s">
        <v>14</v>
      </c>
      <c r="G222">
        <v>156</v>
      </c>
    </row>
    <row r="223" spans="3:7" x14ac:dyDescent="0.3">
      <c r="C223" s="19" t="s">
        <v>20</v>
      </c>
      <c r="D223">
        <v>4799</v>
      </c>
      <c r="F223" s="19" t="s">
        <v>14</v>
      </c>
      <c r="G223">
        <v>1368</v>
      </c>
    </row>
    <row r="224" spans="3:7" x14ac:dyDescent="0.3">
      <c r="C224" s="19" t="s">
        <v>20</v>
      </c>
      <c r="D224">
        <v>1137</v>
      </c>
      <c r="F224" s="19" t="s">
        <v>14</v>
      </c>
      <c r="G224">
        <v>102</v>
      </c>
    </row>
    <row r="225" spans="3:7" x14ac:dyDescent="0.3">
      <c r="C225" s="19" t="s">
        <v>20</v>
      </c>
      <c r="D225">
        <v>1152</v>
      </c>
      <c r="F225" s="19" t="s">
        <v>14</v>
      </c>
      <c r="G225">
        <v>86</v>
      </c>
    </row>
    <row r="226" spans="3:7" x14ac:dyDescent="0.3">
      <c r="C226" s="19" t="s">
        <v>20</v>
      </c>
      <c r="D226">
        <v>50</v>
      </c>
      <c r="F226" s="19" t="s">
        <v>14</v>
      </c>
      <c r="G226">
        <v>253</v>
      </c>
    </row>
    <row r="227" spans="3:7" x14ac:dyDescent="0.3">
      <c r="C227" s="19" t="s">
        <v>20</v>
      </c>
      <c r="D227">
        <v>3059</v>
      </c>
      <c r="F227" s="19" t="s">
        <v>14</v>
      </c>
      <c r="G227">
        <v>157</v>
      </c>
    </row>
    <row r="228" spans="3:7" x14ac:dyDescent="0.3">
      <c r="C228" s="19" t="s">
        <v>20</v>
      </c>
      <c r="D228">
        <v>34</v>
      </c>
      <c r="F228" s="19" t="s">
        <v>14</v>
      </c>
      <c r="G228">
        <v>183</v>
      </c>
    </row>
    <row r="229" spans="3:7" x14ac:dyDescent="0.3">
      <c r="C229" s="19" t="s">
        <v>20</v>
      </c>
      <c r="D229">
        <v>220</v>
      </c>
      <c r="F229" s="19" t="s">
        <v>14</v>
      </c>
      <c r="G229">
        <v>82</v>
      </c>
    </row>
    <row r="230" spans="3:7" x14ac:dyDescent="0.3">
      <c r="C230" s="19" t="s">
        <v>20</v>
      </c>
      <c r="D230">
        <v>1604</v>
      </c>
      <c r="F230" s="19" t="s">
        <v>14</v>
      </c>
      <c r="G230">
        <v>1</v>
      </c>
    </row>
    <row r="231" spans="3:7" x14ac:dyDescent="0.3">
      <c r="C231" s="19" t="s">
        <v>20</v>
      </c>
      <c r="D231">
        <v>454</v>
      </c>
      <c r="F231" s="19" t="s">
        <v>14</v>
      </c>
      <c r="G231">
        <v>1198</v>
      </c>
    </row>
    <row r="232" spans="3:7" x14ac:dyDescent="0.3">
      <c r="C232" s="19" t="s">
        <v>20</v>
      </c>
      <c r="D232">
        <v>123</v>
      </c>
      <c r="F232" s="19" t="s">
        <v>14</v>
      </c>
      <c r="G232">
        <v>648</v>
      </c>
    </row>
    <row r="233" spans="3:7" x14ac:dyDescent="0.3">
      <c r="C233" s="19" t="s">
        <v>20</v>
      </c>
      <c r="D233">
        <v>299</v>
      </c>
      <c r="F233" s="19" t="s">
        <v>14</v>
      </c>
      <c r="G233">
        <v>64</v>
      </c>
    </row>
    <row r="234" spans="3:7" x14ac:dyDescent="0.3">
      <c r="C234" s="19" t="s">
        <v>20</v>
      </c>
      <c r="D234">
        <v>2237</v>
      </c>
      <c r="F234" s="19" t="s">
        <v>14</v>
      </c>
      <c r="G234">
        <v>62</v>
      </c>
    </row>
    <row r="235" spans="3:7" x14ac:dyDescent="0.3">
      <c r="C235" s="19" t="s">
        <v>20</v>
      </c>
      <c r="D235">
        <v>645</v>
      </c>
      <c r="F235" s="19" t="s">
        <v>14</v>
      </c>
      <c r="G235">
        <v>750</v>
      </c>
    </row>
    <row r="236" spans="3:7" x14ac:dyDescent="0.3">
      <c r="C236" s="19" t="s">
        <v>20</v>
      </c>
      <c r="D236">
        <v>484</v>
      </c>
      <c r="F236" s="19" t="s">
        <v>14</v>
      </c>
      <c r="G236">
        <v>105</v>
      </c>
    </row>
    <row r="237" spans="3:7" x14ac:dyDescent="0.3">
      <c r="C237" s="19" t="s">
        <v>20</v>
      </c>
      <c r="D237">
        <v>154</v>
      </c>
      <c r="F237" s="19" t="s">
        <v>14</v>
      </c>
      <c r="G237">
        <v>2604</v>
      </c>
    </row>
    <row r="238" spans="3:7" x14ac:dyDescent="0.3">
      <c r="C238" s="19" t="s">
        <v>20</v>
      </c>
      <c r="D238">
        <v>82</v>
      </c>
      <c r="F238" s="19" t="s">
        <v>14</v>
      </c>
      <c r="G238">
        <v>65</v>
      </c>
    </row>
    <row r="239" spans="3:7" x14ac:dyDescent="0.3">
      <c r="C239" s="19" t="s">
        <v>20</v>
      </c>
      <c r="D239">
        <v>134</v>
      </c>
      <c r="F239" s="19" t="s">
        <v>14</v>
      </c>
      <c r="G239">
        <v>94</v>
      </c>
    </row>
    <row r="240" spans="3:7" x14ac:dyDescent="0.3">
      <c r="C240" s="19" t="s">
        <v>20</v>
      </c>
      <c r="D240">
        <v>5203</v>
      </c>
      <c r="F240" s="19" t="s">
        <v>14</v>
      </c>
      <c r="G240">
        <v>257</v>
      </c>
    </row>
    <row r="241" spans="3:7" x14ac:dyDescent="0.3">
      <c r="C241" s="19" t="s">
        <v>20</v>
      </c>
      <c r="D241">
        <v>94</v>
      </c>
      <c r="F241" s="19" t="s">
        <v>14</v>
      </c>
      <c r="G241">
        <v>2928</v>
      </c>
    </row>
    <row r="242" spans="3:7" x14ac:dyDescent="0.3">
      <c r="C242" s="19" t="s">
        <v>20</v>
      </c>
      <c r="D242">
        <v>205</v>
      </c>
      <c r="F242" s="19" t="s">
        <v>14</v>
      </c>
      <c r="G242">
        <v>4697</v>
      </c>
    </row>
    <row r="243" spans="3:7" x14ac:dyDescent="0.3">
      <c r="C243" s="19" t="s">
        <v>20</v>
      </c>
      <c r="D243">
        <v>92</v>
      </c>
      <c r="F243" s="19" t="s">
        <v>14</v>
      </c>
      <c r="G243">
        <v>2915</v>
      </c>
    </row>
    <row r="244" spans="3:7" x14ac:dyDescent="0.3">
      <c r="C244" s="19" t="s">
        <v>20</v>
      </c>
      <c r="D244">
        <v>219</v>
      </c>
      <c r="F244" s="19" t="s">
        <v>14</v>
      </c>
      <c r="G244">
        <v>18</v>
      </c>
    </row>
    <row r="245" spans="3:7" x14ac:dyDescent="0.3">
      <c r="C245" s="19" t="s">
        <v>20</v>
      </c>
      <c r="D245">
        <v>2526</v>
      </c>
      <c r="F245" s="19" t="s">
        <v>14</v>
      </c>
      <c r="G245">
        <v>602</v>
      </c>
    </row>
    <row r="246" spans="3:7" x14ac:dyDescent="0.3">
      <c r="C246" s="19" t="s">
        <v>20</v>
      </c>
      <c r="D246">
        <v>94</v>
      </c>
      <c r="F246" s="19" t="s">
        <v>14</v>
      </c>
      <c r="G246">
        <v>1</v>
      </c>
    </row>
    <row r="247" spans="3:7" x14ac:dyDescent="0.3">
      <c r="C247" s="19" t="s">
        <v>20</v>
      </c>
      <c r="D247">
        <v>1713</v>
      </c>
      <c r="F247" s="19" t="s">
        <v>14</v>
      </c>
      <c r="G247">
        <v>3868</v>
      </c>
    </row>
    <row r="248" spans="3:7" x14ac:dyDescent="0.3">
      <c r="C248" s="19" t="s">
        <v>20</v>
      </c>
      <c r="D248">
        <v>249</v>
      </c>
      <c r="F248" s="19" t="s">
        <v>14</v>
      </c>
      <c r="G248">
        <v>504</v>
      </c>
    </row>
    <row r="249" spans="3:7" x14ac:dyDescent="0.3">
      <c r="C249" s="19" t="s">
        <v>20</v>
      </c>
      <c r="D249">
        <v>192</v>
      </c>
      <c r="F249" s="19" t="s">
        <v>14</v>
      </c>
      <c r="G249">
        <v>14</v>
      </c>
    </row>
    <row r="250" spans="3:7" x14ac:dyDescent="0.3">
      <c r="C250" s="19" t="s">
        <v>20</v>
      </c>
      <c r="D250">
        <v>247</v>
      </c>
      <c r="F250" s="19" t="s">
        <v>14</v>
      </c>
      <c r="G250">
        <v>750</v>
      </c>
    </row>
    <row r="251" spans="3:7" x14ac:dyDescent="0.3">
      <c r="C251" s="19" t="s">
        <v>20</v>
      </c>
      <c r="D251">
        <v>2293</v>
      </c>
      <c r="F251" s="19" t="s">
        <v>14</v>
      </c>
      <c r="G251">
        <v>77</v>
      </c>
    </row>
    <row r="252" spans="3:7" x14ac:dyDescent="0.3">
      <c r="C252" s="19" t="s">
        <v>20</v>
      </c>
      <c r="D252">
        <v>3131</v>
      </c>
      <c r="F252" s="19" t="s">
        <v>14</v>
      </c>
      <c r="G252">
        <v>752</v>
      </c>
    </row>
    <row r="253" spans="3:7" x14ac:dyDescent="0.3">
      <c r="C253" s="19" t="s">
        <v>20</v>
      </c>
      <c r="D253">
        <v>143</v>
      </c>
      <c r="F253" s="19" t="s">
        <v>14</v>
      </c>
      <c r="G253">
        <v>131</v>
      </c>
    </row>
    <row r="254" spans="3:7" x14ac:dyDescent="0.3">
      <c r="C254" s="19" t="s">
        <v>20</v>
      </c>
      <c r="D254">
        <v>296</v>
      </c>
      <c r="F254" s="19" t="s">
        <v>14</v>
      </c>
      <c r="G254">
        <v>87</v>
      </c>
    </row>
    <row r="255" spans="3:7" x14ac:dyDescent="0.3">
      <c r="C255" s="19" t="s">
        <v>20</v>
      </c>
      <c r="D255">
        <v>170</v>
      </c>
      <c r="F255" s="19" t="s">
        <v>14</v>
      </c>
      <c r="G255">
        <v>1063</v>
      </c>
    </row>
    <row r="256" spans="3:7" x14ac:dyDescent="0.3">
      <c r="C256" s="19" t="s">
        <v>20</v>
      </c>
      <c r="D256">
        <v>86</v>
      </c>
      <c r="F256" s="19" t="s">
        <v>14</v>
      </c>
      <c r="G256">
        <v>76</v>
      </c>
    </row>
    <row r="257" spans="3:7" x14ac:dyDescent="0.3">
      <c r="C257" s="19" t="s">
        <v>20</v>
      </c>
      <c r="D257">
        <v>6286</v>
      </c>
      <c r="F257" s="19" t="s">
        <v>14</v>
      </c>
      <c r="G257">
        <v>4428</v>
      </c>
    </row>
    <row r="258" spans="3:7" x14ac:dyDescent="0.3">
      <c r="C258" s="19" t="s">
        <v>20</v>
      </c>
      <c r="D258">
        <v>3727</v>
      </c>
      <c r="F258" s="19" t="s">
        <v>14</v>
      </c>
      <c r="G258">
        <v>58</v>
      </c>
    </row>
    <row r="259" spans="3:7" x14ac:dyDescent="0.3">
      <c r="C259" s="19" t="s">
        <v>20</v>
      </c>
      <c r="D259">
        <v>1605</v>
      </c>
      <c r="F259" s="19" t="s">
        <v>14</v>
      </c>
      <c r="G259">
        <v>111</v>
      </c>
    </row>
    <row r="260" spans="3:7" x14ac:dyDescent="0.3">
      <c r="C260" s="19" t="s">
        <v>20</v>
      </c>
      <c r="D260">
        <v>2120</v>
      </c>
      <c r="F260" s="19" t="s">
        <v>14</v>
      </c>
      <c r="G260">
        <v>2955</v>
      </c>
    </row>
    <row r="261" spans="3:7" x14ac:dyDescent="0.3">
      <c r="C261" s="19" t="s">
        <v>20</v>
      </c>
      <c r="D261">
        <v>50</v>
      </c>
      <c r="F261" s="19" t="s">
        <v>14</v>
      </c>
      <c r="G261">
        <v>1657</v>
      </c>
    </row>
    <row r="262" spans="3:7" x14ac:dyDescent="0.3">
      <c r="C262" s="19" t="s">
        <v>20</v>
      </c>
      <c r="D262">
        <v>2080</v>
      </c>
      <c r="F262" s="19" t="s">
        <v>14</v>
      </c>
      <c r="G262">
        <v>926</v>
      </c>
    </row>
    <row r="263" spans="3:7" x14ac:dyDescent="0.3">
      <c r="C263" s="19" t="s">
        <v>20</v>
      </c>
      <c r="D263">
        <v>2105</v>
      </c>
      <c r="F263" s="19" t="s">
        <v>14</v>
      </c>
      <c r="G263">
        <v>77</v>
      </c>
    </row>
    <row r="264" spans="3:7" x14ac:dyDescent="0.3">
      <c r="C264" s="19" t="s">
        <v>20</v>
      </c>
      <c r="D264">
        <v>2436</v>
      </c>
      <c r="F264" s="19" t="s">
        <v>14</v>
      </c>
      <c r="G264">
        <v>1748</v>
      </c>
    </row>
    <row r="265" spans="3:7" x14ac:dyDescent="0.3">
      <c r="C265" s="19" t="s">
        <v>20</v>
      </c>
      <c r="D265">
        <v>80</v>
      </c>
      <c r="F265" s="19" t="s">
        <v>14</v>
      </c>
      <c r="G265">
        <v>79</v>
      </c>
    </row>
    <row r="266" spans="3:7" x14ac:dyDescent="0.3">
      <c r="C266" s="19" t="s">
        <v>20</v>
      </c>
      <c r="D266">
        <v>42</v>
      </c>
      <c r="F266" s="19" t="s">
        <v>14</v>
      </c>
      <c r="G266">
        <v>889</v>
      </c>
    </row>
    <row r="267" spans="3:7" x14ac:dyDescent="0.3">
      <c r="C267" s="19" t="s">
        <v>20</v>
      </c>
      <c r="D267">
        <v>139</v>
      </c>
      <c r="F267" s="19" t="s">
        <v>14</v>
      </c>
      <c r="G267">
        <v>56</v>
      </c>
    </row>
    <row r="268" spans="3:7" x14ac:dyDescent="0.3">
      <c r="C268" s="19" t="s">
        <v>20</v>
      </c>
      <c r="D268">
        <v>159</v>
      </c>
      <c r="F268" s="19" t="s">
        <v>14</v>
      </c>
      <c r="G268">
        <v>1</v>
      </c>
    </row>
    <row r="269" spans="3:7" x14ac:dyDescent="0.3">
      <c r="C269" s="19" t="s">
        <v>20</v>
      </c>
      <c r="D269">
        <v>381</v>
      </c>
      <c r="F269" s="19" t="s">
        <v>14</v>
      </c>
      <c r="G269">
        <v>83</v>
      </c>
    </row>
    <row r="270" spans="3:7" x14ac:dyDescent="0.3">
      <c r="C270" s="19" t="s">
        <v>20</v>
      </c>
      <c r="D270">
        <v>194</v>
      </c>
      <c r="F270" s="19" t="s">
        <v>14</v>
      </c>
      <c r="G270">
        <v>2025</v>
      </c>
    </row>
    <row r="271" spans="3:7" x14ac:dyDescent="0.3">
      <c r="C271" s="19" t="s">
        <v>20</v>
      </c>
      <c r="D271">
        <v>106</v>
      </c>
      <c r="F271" s="19" t="s">
        <v>14</v>
      </c>
      <c r="G271">
        <v>14</v>
      </c>
    </row>
    <row r="272" spans="3:7" x14ac:dyDescent="0.3">
      <c r="C272" s="19" t="s">
        <v>20</v>
      </c>
      <c r="D272">
        <v>142</v>
      </c>
      <c r="F272" s="19" t="s">
        <v>14</v>
      </c>
      <c r="G272">
        <v>656</v>
      </c>
    </row>
    <row r="273" spans="3:7" x14ac:dyDescent="0.3">
      <c r="C273" s="19" t="s">
        <v>20</v>
      </c>
      <c r="D273">
        <v>211</v>
      </c>
      <c r="F273" s="19" t="s">
        <v>14</v>
      </c>
      <c r="G273">
        <v>1596</v>
      </c>
    </row>
    <row r="274" spans="3:7" x14ac:dyDescent="0.3">
      <c r="C274" s="19" t="s">
        <v>20</v>
      </c>
      <c r="D274">
        <v>2756</v>
      </c>
      <c r="F274" s="19" t="s">
        <v>14</v>
      </c>
      <c r="G274">
        <v>10</v>
      </c>
    </row>
    <row r="275" spans="3:7" x14ac:dyDescent="0.3">
      <c r="C275" s="19" t="s">
        <v>20</v>
      </c>
      <c r="D275">
        <v>173</v>
      </c>
      <c r="F275" s="19" t="s">
        <v>14</v>
      </c>
      <c r="G275">
        <v>1121</v>
      </c>
    </row>
    <row r="276" spans="3:7" x14ac:dyDescent="0.3">
      <c r="C276" s="19" t="s">
        <v>20</v>
      </c>
      <c r="D276">
        <v>87</v>
      </c>
      <c r="F276" s="19" t="s">
        <v>14</v>
      </c>
      <c r="G276">
        <v>15</v>
      </c>
    </row>
    <row r="277" spans="3:7" x14ac:dyDescent="0.3">
      <c r="C277" s="19" t="s">
        <v>20</v>
      </c>
      <c r="D277">
        <v>1572</v>
      </c>
      <c r="F277" s="19" t="s">
        <v>14</v>
      </c>
      <c r="G277">
        <v>191</v>
      </c>
    </row>
    <row r="278" spans="3:7" x14ac:dyDescent="0.3">
      <c r="C278" s="19" t="s">
        <v>20</v>
      </c>
      <c r="D278">
        <v>2346</v>
      </c>
      <c r="F278" s="19" t="s">
        <v>14</v>
      </c>
      <c r="G278">
        <v>16</v>
      </c>
    </row>
    <row r="279" spans="3:7" x14ac:dyDescent="0.3">
      <c r="C279" s="19" t="s">
        <v>20</v>
      </c>
      <c r="D279">
        <v>115</v>
      </c>
      <c r="F279" s="19" t="s">
        <v>14</v>
      </c>
      <c r="G279">
        <v>17</v>
      </c>
    </row>
    <row r="280" spans="3:7" x14ac:dyDescent="0.3">
      <c r="C280" s="19" t="s">
        <v>20</v>
      </c>
      <c r="D280">
        <v>85</v>
      </c>
      <c r="F280" s="19" t="s">
        <v>14</v>
      </c>
      <c r="G280">
        <v>34</v>
      </c>
    </row>
    <row r="281" spans="3:7" x14ac:dyDescent="0.3">
      <c r="C281" s="19" t="s">
        <v>20</v>
      </c>
      <c r="D281">
        <v>144</v>
      </c>
      <c r="F281" s="19" t="s">
        <v>14</v>
      </c>
      <c r="G281">
        <v>1</v>
      </c>
    </row>
    <row r="282" spans="3:7" x14ac:dyDescent="0.3">
      <c r="C282" s="19" t="s">
        <v>20</v>
      </c>
      <c r="D282">
        <v>2443</v>
      </c>
      <c r="F282" s="19" t="s">
        <v>14</v>
      </c>
      <c r="G282">
        <v>1274</v>
      </c>
    </row>
    <row r="283" spans="3:7" x14ac:dyDescent="0.3">
      <c r="C283" s="19" t="s">
        <v>20</v>
      </c>
      <c r="D283">
        <v>64</v>
      </c>
      <c r="F283" s="19" t="s">
        <v>14</v>
      </c>
      <c r="G283">
        <v>210</v>
      </c>
    </row>
    <row r="284" spans="3:7" x14ac:dyDescent="0.3">
      <c r="C284" s="19" t="s">
        <v>20</v>
      </c>
      <c r="D284">
        <v>268</v>
      </c>
      <c r="F284" s="19" t="s">
        <v>14</v>
      </c>
      <c r="G284">
        <v>248</v>
      </c>
    </row>
    <row r="285" spans="3:7" x14ac:dyDescent="0.3">
      <c r="C285" s="19" t="s">
        <v>20</v>
      </c>
      <c r="D285">
        <v>195</v>
      </c>
      <c r="F285" s="19" t="s">
        <v>14</v>
      </c>
      <c r="G285">
        <v>513</v>
      </c>
    </row>
    <row r="286" spans="3:7" x14ac:dyDescent="0.3">
      <c r="C286" s="19" t="s">
        <v>20</v>
      </c>
      <c r="D286">
        <v>186</v>
      </c>
      <c r="F286" s="19" t="s">
        <v>14</v>
      </c>
      <c r="G286">
        <v>3410</v>
      </c>
    </row>
    <row r="287" spans="3:7" x14ac:dyDescent="0.3">
      <c r="C287" s="19" t="s">
        <v>20</v>
      </c>
      <c r="D287">
        <v>460</v>
      </c>
      <c r="F287" s="19" t="s">
        <v>14</v>
      </c>
      <c r="G287">
        <v>10</v>
      </c>
    </row>
    <row r="288" spans="3:7" x14ac:dyDescent="0.3">
      <c r="C288" s="19" t="s">
        <v>20</v>
      </c>
      <c r="D288">
        <v>2528</v>
      </c>
      <c r="F288" s="19" t="s">
        <v>14</v>
      </c>
      <c r="G288">
        <v>2201</v>
      </c>
    </row>
    <row r="289" spans="3:7" x14ac:dyDescent="0.3">
      <c r="C289" s="19" t="s">
        <v>20</v>
      </c>
      <c r="D289">
        <v>3657</v>
      </c>
      <c r="F289" s="19" t="s">
        <v>14</v>
      </c>
      <c r="G289">
        <v>676</v>
      </c>
    </row>
    <row r="290" spans="3:7" x14ac:dyDescent="0.3">
      <c r="C290" s="19" t="s">
        <v>20</v>
      </c>
      <c r="D290">
        <v>131</v>
      </c>
      <c r="F290" s="19" t="s">
        <v>14</v>
      </c>
      <c r="G290">
        <v>831</v>
      </c>
    </row>
    <row r="291" spans="3:7" x14ac:dyDescent="0.3">
      <c r="C291" s="19" t="s">
        <v>20</v>
      </c>
      <c r="D291">
        <v>239</v>
      </c>
      <c r="F291" s="19" t="s">
        <v>14</v>
      </c>
      <c r="G291">
        <v>859</v>
      </c>
    </row>
    <row r="292" spans="3:7" x14ac:dyDescent="0.3">
      <c r="C292" s="19" t="s">
        <v>20</v>
      </c>
      <c r="D292">
        <v>78</v>
      </c>
      <c r="F292" s="19" t="s">
        <v>14</v>
      </c>
      <c r="G292">
        <v>45</v>
      </c>
    </row>
    <row r="293" spans="3:7" x14ac:dyDescent="0.3">
      <c r="C293" s="19" t="s">
        <v>20</v>
      </c>
      <c r="D293">
        <v>1773</v>
      </c>
      <c r="F293" s="19" t="s">
        <v>14</v>
      </c>
      <c r="G293">
        <v>6</v>
      </c>
    </row>
    <row r="294" spans="3:7" x14ac:dyDescent="0.3">
      <c r="C294" s="19" t="s">
        <v>20</v>
      </c>
      <c r="D294">
        <v>32</v>
      </c>
      <c r="F294" s="19" t="s">
        <v>14</v>
      </c>
      <c r="G294">
        <v>7</v>
      </c>
    </row>
    <row r="295" spans="3:7" x14ac:dyDescent="0.3">
      <c r="C295" s="19" t="s">
        <v>20</v>
      </c>
      <c r="D295">
        <v>369</v>
      </c>
      <c r="F295" s="19" t="s">
        <v>14</v>
      </c>
      <c r="G295">
        <v>31</v>
      </c>
    </row>
    <row r="296" spans="3:7" x14ac:dyDescent="0.3">
      <c r="C296" s="19" t="s">
        <v>20</v>
      </c>
      <c r="D296">
        <v>89</v>
      </c>
      <c r="F296" s="19" t="s">
        <v>14</v>
      </c>
      <c r="G296">
        <v>78</v>
      </c>
    </row>
    <row r="297" spans="3:7" x14ac:dyDescent="0.3">
      <c r="C297" s="19" t="s">
        <v>20</v>
      </c>
      <c r="D297">
        <v>147</v>
      </c>
      <c r="F297" s="19" t="s">
        <v>14</v>
      </c>
      <c r="G297">
        <v>1225</v>
      </c>
    </row>
    <row r="298" spans="3:7" x14ac:dyDescent="0.3">
      <c r="C298" s="19" t="s">
        <v>20</v>
      </c>
      <c r="D298">
        <v>126</v>
      </c>
      <c r="F298" s="19" t="s">
        <v>14</v>
      </c>
      <c r="G298">
        <v>1</v>
      </c>
    </row>
    <row r="299" spans="3:7" x14ac:dyDescent="0.3">
      <c r="C299" s="19" t="s">
        <v>20</v>
      </c>
      <c r="D299">
        <v>2218</v>
      </c>
      <c r="F299" s="19" t="s">
        <v>14</v>
      </c>
      <c r="G299">
        <v>67</v>
      </c>
    </row>
    <row r="300" spans="3:7" x14ac:dyDescent="0.3">
      <c r="C300" s="19" t="s">
        <v>20</v>
      </c>
      <c r="D300">
        <v>202</v>
      </c>
      <c r="F300" s="19" t="s">
        <v>14</v>
      </c>
      <c r="G300">
        <v>19</v>
      </c>
    </row>
    <row r="301" spans="3:7" x14ac:dyDescent="0.3">
      <c r="C301" s="19" t="s">
        <v>20</v>
      </c>
      <c r="D301">
        <v>140</v>
      </c>
      <c r="F301" s="19" t="s">
        <v>14</v>
      </c>
      <c r="G301">
        <v>2108</v>
      </c>
    </row>
    <row r="302" spans="3:7" x14ac:dyDescent="0.3">
      <c r="C302" s="19" t="s">
        <v>20</v>
      </c>
      <c r="D302">
        <v>1052</v>
      </c>
      <c r="F302" s="19" t="s">
        <v>14</v>
      </c>
      <c r="G302">
        <v>679</v>
      </c>
    </row>
    <row r="303" spans="3:7" x14ac:dyDescent="0.3">
      <c r="C303" s="19" t="s">
        <v>20</v>
      </c>
      <c r="D303">
        <v>247</v>
      </c>
      <c r="F303" s="19" t="s">
        <v>14</v>
      </c>
      <c r="G303">
        <v>36</v>
      </c>
    </row>
    <row r="304" spans="3:7" x14ac:dyDescent="0.3">
      <c r="C304" s="19" t="s">
        <v>20</v>
      </c>
      <c r="D304">
        <v>84</v>
      </c>
      <c r="F304" s="19" t="s">
        <v>14</v>
      </c>
      <c r="G304">
        <v>47</v>
      </c>
    </row>
    <row r="305" spans="3:7" x14ac:dyDescent="0.3">
      <c r="C305" s="19" t="s">
        <v>20</v>
      </c>
      <c r="D305">
        <v>88</v>
      </c>
      <c r="F305" s="19" t="s">
        <v>14</v>
      </c>
      <c r="G305">
        <v>70</v>
      </c>
    </row>
    <row r="306" spans="3:7" x14ac:dyDescent="0.3">
      <c r="C306" s="19" t="s">
        <v>20</v>
      </c>
      <c r="D306">
        <v>156</v>
      </c>
      <c r="F306" s="19" t="s">
        <v>14</v>
      </c>
      <c r="G306">
        <v>154</v>
      </c>
    </row>
    <row r="307" spans="3:7" x14ac:dyDescent="0.3">
      <c r="C307" s="19" t="s">
        <v>20</v>
      </c>
      <c r="D307">
        <v>2985</v>
      </c>
      <c r="F307" s="19" t="s">
        <v>14</v>
      </c>
      <c r="G307">
        <v>22</v>
      </c>
    </row>
    <row r="308" spans="3:7" x14ac:dyDescent="0.3">
      <c r="C308" s="19" t="s">
        <v>20</v>
      </c>
      <c r="D308">
        <v>762</v>
      </c>
      <c r="F308" s="19" t="s">
        <v>14</v>
      </c>
      <c r="G308">
        <v>1758</v>
      </c>
    </row>
    <row r="309" spans="3:7" x14ac:dyDescent="0.3">
      <c r="C309" s="19" t="s">
        <v>20</v>
      </c>
      <c r="D309">
        <v>554</v>
      </c>
      <c r="F309" s="19" t="s">
        <v>14</v>
      </c>
      <c r="G309">
        <v>94</v>
      </c>
    </row>
    <row r="310" spans="3:7" x14ac:dyDescent="0.3">
      <c r="C310" s="19" t="s">
        <v>20</v>
      </c>
      <c r="D310">
        <v>135</v>
      </c>
      <c r="F310" s="19" t="s">
        <v>14</v>
      </c>
      <c r="G310">
        <v>33</v>
      </c>
    </row>
    <row r="311" spans="3:7" x14ac:dyDescent="0.3">
      <c r="C311" s="19" t="s">
        <v>20</v>
      </c>
      <c r="D311">
        <v>122</v>
      </c>
      <c r="F311" s="19" t="s">
        <v>14</v>
      </c>
      <c r="G311">
        <v>1</v>
      </c>
    </row>
    <row r="312" spans="3:7" x14ac:dyDescent="0.3">
      <c r="C312" s="19" t="s">
        <v>20</v>
      </c>
      <c r="D312">
        <v>221</v>
      </c>
      <c r="F312" s="19" t="s">
        <v>14</v>
      </c>
      <c r="G312">
        <v>31</v>
      </c>
    </row>
    <row r="313" spans="3:7" x14ac:dyDescent="0.3">
      <c r="C313" s="19" t="s">
        <v>20</v>
      </c>
      <c r="D313">
        <v>126</v>
      </c>
      <c r="F313" s="19" t="s">
        <v>14</v>
      </c>
      <c r="G313">
        <v>35</v>
      </c>
    </row>
    <row r="314" spans="3:7" x14ac:dyDescent="0.3">
      <c r="C314" s="19" t="s">
        <v>20</v>
      </c>
      <c r="D314">
        <v>1022</v>
      </c>
      <c r="F314" s="19" t="s">
        <v>14</v>
      </c>
      <c r="G314">
        <v>63</v>
      </c>
    </row>
    <row r="315" spans="3:7" x14ac:dyDescent="0.3">
      <c r="C315" s="19" t="s">
        <v>20</v>
      </c>
      <c r="D315">
        <v>3177</v>
      </c>
      <c r="F315" s="19" t="s">
        <v>14</v>
      </c>
      <c r="G315">
        <v>526</v>
      </c>
    </row>
    <row r="316" spans="3:7" x14ac:dyDescent="0.3">
      <c r="C316" s="19" t="s">
        <v>20</v>
      </c>
      <c r="D316">
        <v>198</v>
      </c>
      <c r="F316" s="19" t="s">
        <v>14</v>
      </c>
      <c r="G316">
        <v>121</v>
      </c>
    </row>
    <row r="317" spans="3:7" x14ac:dyDescent="0.3">
      <c r="C317" s="19" t="s">
        <v>20</v>
      </c>
      <c r="D317">
        <v>85</v>
      </c>
      <c r="F317" s="19" t="s">
        <v>14</v>
      </c>
      <c r="G317">
        <v>67</v>
      </c>
    </row>
    <row r="318" spans="3:7" x14ac:dyDescent="0.3">
      <c r="C318" s="19" t="s">
        <v>20</v>
      </c>
      <c r="D318">
        <v>3596</v>
      </c>
      <c r="F318" s="19" t="s">
        <v>14</v>
      </c>
      <c r="G318">
        <v>57</v>
      </c>
    </row>
    <row r="319" spans="3:7" x14ac:dyDescent="0.3">
      <c r="C319" s="19" t="s">
        <v>20</v>
      </c>
      <c r="D319">
        <v>244</v>
      </c>
      <c r="F319" s="19" t="s">
        <v>14</v>
      </c>
      <c r="G319">
        <v>1229</v>
      </c>
    </row>
    <row r="320" spans="3:7" x14ac:dyDescent="0.3">
      <c r="C320" s="19" t="s">
        <v>20</v>
      </c>
      <c r="D320">
        <v>5180</v>
      </c>
      <c r="F320" s="19" t="s">
        <v>14</v>
      </c>
      <c r="G320">
        <v>12</v>
      </c>
    </row>
    <row r="321" spans="3:7" x14ac:dyDescent="0.3">
      <c r="C321" s="19" t="s">
        <v>20</v>
      </c>
      <c r="D321">
        <v>589</v>
      </c>
      <c r="F321" s="19" t="s">
        <v>14</v>
      </c>
      <c r="G321">
        <v>452</v>
      </c>
    </row>
    <row r="322" spans="3:7" x14ac:dyDescent="0.3">
      <c r="C322" s="19" t="s">
        <v>20</v>
      </c>
      <c r="D322">
        <v>2725</v>
      </c>
      <c r="F322" s="19" t="s">
        <v>14</v>
      </c>
      <c r="G322">
        <v>1886</v>
      </c>
    </row>
    <row r="323" spans="3:7" x14ac:dyDescent="0.3">
      <c r="C323" s="19" t="s">
        <v>20</v>
      </c>
      <c r="D323">
        <v>300</v>
      </c>
      <c r="F323" s="19" t="s">
        <v>14</v>
      </c>
      <c r="G323">
        <v>1825</v>
      </c>
    </row>
    <row r="324" spans="3:7" x14ac:dyDescent="0.3">
      <c r="C324" s="19" t="s">
        <v>20</v>
      </c>
      <c r="D324">
        <v>144</v>
      </c>
      <c r="F324" s="19" t="s">
        <v>14</v>
      </c>
      <c r="G324">
        <v>31</v>
      </c>
    </row>
    <row r="325" spans="3:7" x14ac:dyDescent="0.3">
      <c r="C325" s="19" t="s">
        <v>20</v>
      </c>
      <c r="D325">
        <v>87</v>
      </c>
      <c r="F325" s="19" t="s">
        <v>14</v>
      </c>
      <c r="G325">
        <v>107</v>
      </c>
    </row>
    <row r="326" spans="3:7" x14ac:dyDescent="0.3">
      <c r="C326" s="19" t="s">
        <v>20</v>
      </c>
      <c r="D326">
        <v>3116</v>
      </c>
      <c r="F326" s="19" t="s">
        <v>14</v>
      </c>
      <c r="G326">
        <v>27</v>
      </c>
    </row>
    <row r="327" spans="3:7" x14ac:dyDescent="0.3">
      <c r="C327" s="19" t="s">
        <v>20</v>
      </c>
      <c r="D327">
        <v>909</v>
      </c>
      <c r="F327" s="19" t="s">
        <v>14</v>
      </c>
      <c r="G327">
        <v>1221</v>
      </c>
    </row>
    <row r="328" spans="3:7" x14ac:dyDescent="0.3">
      <c r="C328" s="19" t="s">
        <v>20</v>
      </c>
      <c r="D328">
        <v>1613</v>
      </c>
      <c r="F328" s="19" t="s">
        <v>14</v>
      </c>
      <c r="G328">
        <v>1</v>
      </c>
    </row>
    <row r="329" spans="3:7" x14ac:dyDescent="0.3">
      <c r="C329" s="19" t="s">
        <v>20</v>
      </c>
      <c r="D329">
        <v>136</v>
      </c>
      <c r="F329" s="19" t="s">
        <v>14</v>
      </c>
      <c r="G329">
        <v>16</v>
      </c>
    </row>
    <row r="330" spans="3:7" x14ac:dyDescent="0.3">
      <c r="C330" s="19" t="s">
        <v>20</v>
      </c>
      <c r="D330">
        <v>130</v>
      </c>
      <c r="F330" s="19" t="s">
        <v>14</v>
      </c>
      <c r="G330">
        <v>41</v>
      </c>
    </row>
    <row r="331" spans="3:7" x14ac:dyDescent="0.3">
      <c r="C331" s="19" t="s">
        <v>20</v>
      </c>
      <c r="D331">
        <v>102</v>
      </c>
      <c r="F331" s="19" t="s">
        <v>14</v>
      </c>
      <c r="G331">
        <v>523</v>
      </c>
    </row>
    <row r="332" spans="3:7" x14ac:dyDescent="0.3">
      <c r="C332" s="19" t="s">
        <v>20</v>
      </c>
      <c r="D332">
        <v>4006</v>
      </c>
      <c r="F332" s="19" t="s">
        <v>14</v>
      </c>
      <c r="G332">
        <v>141</v>
      </c>
    </row>
    <row r="333" spans="3:7" x14ac:dyDescent="0.3">
      <c r="C333" s="19" t="s">
        <v>20</v>
      </c>
      <c r="D333">
        <v>1629</v>
      </c>
      <c r="F333" s="19" t="s">
        <v>14</v>
      </c>
      <c r="G333">
        <v>52</v>
      </c>
    </row>
    <row r="334" spans="3:7" x14ac:dyDescent="0.3">
      <c r="C334" s="19" t="s">
        <v>20</v>
      </c>
      <c r="D334">
        <v>2188</v>
      </c>
      <c r="F334" s="19" t="s">
        <v>14</v>
      </c>
      <c r="G334">
        <v>225</v>
      </c>
    </row>
    <row r="335" spans="3:7" x14ac:dyDescent="0.3">
      <c r="C335" s="19" t="s">
        <v>20</v>
      </c>
      <c r="D335">
        <v>2409</v>
      </c>
      <c r="F335" s="19" t="s">
        <v>14</v>
      </c>
      <c r="G335">
        <v>38</v>
      </c>
    </row>
    <row r="336" spans="3:7" x14ac:dyDescent="0.3">
      <c r="C336" s="19" t="s">
        <v>20</v>
      </c>
      <c r="D336">
        <v>194</v>
      </c>
      <c r="F336" s="19" t="s">
        <v>14</v>
      </c>
      <c r="G336">
        <v>15</v>
      </c>
    </row>
    <row r="337" spans="3:7" x14ac:dyDescent="0.3">
      <c r="C337" s="19" t="s">
        <v>20</v>
      </c>
      <c r="D337">
        <v>1140</v>
      </c>
      <c r="F337" s="19" t="s">
        <v>14</v>
      </c>
      <c r="G337">
        <v>37</v>
      </c>
    </row>
    <row r="338" spans="3:7" x14ac:dyDescent="0.3">
      <c r="C338" s="19" t="s">
        <v>20</v>
      </c>
      <c r="D338">
        <v>102</v>
      </c>
      <c r="F338" s="19" t="s">
        <v>14</v>
      </c>
      <c r="G338">
        <v>112</v>
      </c>
    </row>
    <row r="339" spans="3:7" x14ac:dyDescent="0.3">
      <c r="C339" s="19" t="s">
        <v>20</v>
      </c>
      <c r="D339">
        <v>2857</v>
      </c>
      <c r="F339" s="19" t="s">
        <v>14</v>
      </c>
      <c r="G339">
        <v>21</v>
      </c>
    </row>
    <row r="340" spans="3:7" x14ac:dyDescent="0.3">
      <c r="C340" s="19" t="s">
        <v>20</v>
      </c>
      <c r="D340">
        <v>107</v>
      </c>
      <c r="F340" s="19" t="s">
        <v>14</v>
      </c>
      <c r="G340">
        <v>67</v>
      </c>
    </row>
    <row r="341" spans="3:7" x14ac:dyDescent="0.3">
      <c r="C341" s="19" t="s">
        <v>20</v>
      </c>
      <c r="D341">
        <v>160</v>
      </c>
      <c r="F341" s="19" t="s">
        <v>14</v>
      </c>
      <c r="G341">
        <v>78</v>
      </c>
    </row>
    <row r="342" spans="3:7" x14ac:dyDescent="0.3">
      <c r="C342" s="19" t="s">
        <v>20</v>
      </c>
      <c r="D342">
        <v>2230</v>
      </c>
      <c r="F342" s="19" t="s">
        <v>14</v>
      </c>
      <c r="G342">
        <v>67</v>
      </c>
    </row>
    <row r="343" spans="3:7" x14ac:dyDescent="0.3">
      <c r="C343" s="19" t="s">
        <v>20</v>
      </c>
      <c r="D343">
        <v>316</v>
      </c>
      <c r="F343" s="19" t="s">
        <v>14</v>
      </c>
      <c r="G343">
        <v>263</v>
      </c>
    </row>
    <row r="344" spans="3:7" x14ac:dyDescent="0.3">
      <c r="C344" s="19" t="s">
        <v>20</v>
      </c>
      <c r="D344">
        <v>117</v>
      </c>
      <c r="F344" s="19" t="s">
        <v>14</v>
      </c>
      <c r="G344">
        <v>1691</v>
      </c>
    </row>
    <row r="345" spans="3:7" x14ac:dyDescent="0.3">
      <c r="C345" s="19" t="s">
        <v>20</v>
      </c>
      <c r="D345">
        <v>6406</v>
      </c>
      <c r="F345" s="19" t="s">
        <v>14</v>
      </c>
      <c r="G345">
        <v>181</v>
      </c>
    </row>
    <row r="346" spans="3:7" x14ac:dyDescent="0.3">
      <c r="C346" s="19" t="s">
        <v>20</v>
      </c>
      <c r="D346">
        <v>192</v>
      </c>
      <c r="F346" s="19" t="s">
        <v>14</v>
      </c>
      <c r="G346">
        <v>13</v>
      </c>
    </row>
    <row r="347" spans="3:7" x14ac:dyDescent="0.3">
      <c r="C347" s="19" t="s">
        <v>20</v>
      </c>
      <c r="D347">
        <v>26</v>
      </c>
      <c r="F347" s="19" t="s">
        <v>14</v>
      </c>
      <c r="G347">
        <v>1</v>
      </c>
    </row>
    <row r="348" spans="3:7" x14ac:dyDescent="0.3">
      <c r="C348" s="19" t="s">
        <v>20</v>
      </c>
      <c r="D348">
        <v>723</v>
      </c>
      <c r="F348" s="19" t="s">
        <v>14</v>
      </c>
      <c r="G348">
        <v>21</v>
      </c>
    </row>
    <row r="349" spans="3:7" x14ac:dyDescent="0.3">
      <c r="C349" s="19" t="s">
        <v>20</v>
      </c>
      <c r="D349">
        <v>170</v>
      </c>
      <c r="F349" s="19" t="s">
        <v>14</v>
      </c>
      <c r="G349">
        <v>830</v>
      </c>
    </row>
    <row r="350" spans="3:7" x14ac:dyDescent="0.3">
      <c r="C350" s="19" t="s">
        <v>20</v>
      </c>
      <c r="D350">
        <v>238</v>
      </c>
      <c r="F350" s="19" t="s">
        <v>14</v>
      </c>
      <c r="G350">
        <v>130</v>
      </c>
    </row>
    <row r="351" spans="3:7" x14ac:dyDescent="0.3">
      <c r="C351" s="19" t="s">
        <v>20</v>
      </c>
      <c r="D351">
        <v>55</v>
      </c>
      <c r="F351" s="19" t="s">
        <v>14</v>
      </c>
      <c r="G351">
        <v>55</v>
      </c>
    </row>
    <row r="352" spans="3:7" x14ac:dyDescent="0.3">
      <c r="C352" s="19" t="s">
        <v>20</v>
      </c>
      <c r="D352">
        <v>128</v>
      </c>
      <c r="F352" s="19" t="s">
        <v>14</v>
      </c>
      <c r="G352">
        <v>114</v>
      </c>
    </row>
    <row r="353" spans="3:7" x14ac:dyDescent="0.3">
      <c r="C353" s="19" t="s">
        <v>20</v>
      </c>
      <c r="D353">
        <v>2144</v>
      </c>
      <c r="F353" s="19" t="s">
        <v>14</v>
      </c>
      <c r="G353">
        <v>594</v>
      </c>
    </row>
    <row r="354" spans="3:7" x14ac:dyDescent="0.3">
      <c r="C354" s="19" t="s">
        <v>20</v>
      </c>
      <c r="D354">
        <v>2693</v>
      </c>
      <c r="F354" s="19" t="s">
        <v>14</v>
      </c>
      <c r="G354">
        <v>24</v>
      </c>
    </row>
    <row r="355" spans="3:7" x14ac:dyDescent="0.3">
      <c r="C355" s="19" t="s">
        <v>20</v>
      </c>
      <c r="D355">
        <v>432</v>
      </c>
      <c r="F355" s="19" t="s">
        <v>14</v>
      </c>
      <c r="G355">
        <v>252</v>
      </c>
    </row>
    <row r="356" spans="3:7" x14ac:dyDescent="0.3">
      <c r="C356" s="19" t="s">
        <v>20</v>
      </c>
      <c r="D356">
        <v>189</v>
      </c>
      <c r="F356" s="19" t="s">
        <v>14</v>
      </c>
      <c r="G356">
        <v>67</v>
      </c>
    </row>
    <row r="357" spans="3:7" x14ac:dyDescent="0.3">
      <c r="C357" s="19" t="s">
        <v>20</v>
      </c>
      <c r="D357">
        <v>154</v>
      </c>
      <c r="F357" s="19" t="s">
        <v>14</v>
      </c>
      <c r="G357">
        <v>742</v>
      </c>
    </row>
    <row r="358" spans="3:7" x14ac:dyDescent="0.3">
      <c r="C358" s="19" t="s">
        <v>20</v>
      </c>
      <c r="D358">
        <v>96</v>
      </c>
      <c r="F358" s="19" t="s">
        <v>14</v>
      </c>
      <c r="G358">
        <v>75</v>
      </c>
    </row>
    <row r="359" spans="3:7" x14ac:dyDescent="0.3">
      <c r="C359" s="19" t="s">
        <v>20</v>
      </c>
      <c r="D359">
        <v>3063</v>
      </c>
      <c r="F359" s="19" t="s">
        <v>14</v>
      </c>
      <c r="G359">
        <v>4405</v>
      </c>
    </row>
    <row r="360" spans="3:7" x14ac:dyDescent="0.3">
      <c r="C360" s="19" t="s">
        <v>20</v>
      </c>
      <c r="D360">
        <v>2266</v>
      </c>
      <c r="F360" s="19" t="s">
        <v>14</v>
      </c>
      <c r="G360">
        <v>92</v>
      </c>
    </row>
    <row r="361" spans="3:7" x14ac:dyDescent="0.3">
      <c r="C361" s="19" t="s">
        <v>20</v>
      </c>
      <c r="D361">
        <v>194</v>
      </c>
      <c r="F361" s="19" t="s">
        <v>14</v>
      </c>
      <c r="G361">
        <v>64</v>
      </c>
    </row>
    <row r="362" spans="3:7" x14ac:dyDescent="0.3">
      <c r="C362" s="19" t="s">
        <v>20</v>
      </c>
      <c r="D362">
        <v>129</v>
      </c>
      <c r="F362" s="19" t="s">
        <v>14</v>
      </c>
      <c r="G362">
        <v>64</v>
      </c>
    </row>
    <row r="363" spans="3:7" x14ac:dyDescent="0.3">
      <c r="C363" s="19" t="s">
        <v>20</v>
      </c>
      <c r="D363">
        <v>375</v>
      </c>
      <c r="F363" s="19" t="s">
        <v>14</v>
      </c>
      <c r="G363">
        <v>842</v>
      </c>
    </row>
    <row r="364" spans="3:7" x14ac:dyDescent="0.3">
      <c r="C364" s="19" t="s">
        <v>20</v>
      </c>
      <c r="D364">
        <v>409</v>
      </c>
      <c r="F364" s="19" t="s">
        <v>14</v>
      </c>
      <c r="G364">
        <v>112</v>
      </c>
    </row>
    <row r="365" spans="3:7" x14ac:dyDescent="0.3">
      <c r="C365" s="19" t="s">
        <v>20</v>
      </c>
      <c r="D365">
        <v>234</v>
      </c>
      <c r="F365" s="19" t="s">
        <v>14</v>
      </c>
      <c r="G365">
        <v>374</v>
      </c>
    </row>
    <row r="366" spans="3:7" x14ac:dyDescent="0.3">
      <c r="C366" s="19" t="s">
        <v>20</v>
      </c>
      <c r="D366">
        <v>3016</v>
      </c>
    </row>
    <row r="367" spans="3:7" x14ac:dyDescent="0.3">
      <c r="C367" s="19" t="s">
        <v>20</v>
      </c>
      <c r="D367">
        <v>264</v>
      </c>
    </row>
    <row r="368" spans="3:7" x14ac:dyDescent="0.3">
      <c r="C368" s="19" t="s">
        <v>20</v>
      </c>
      <c r="D368">
        <v>272</v>
      </c>
    </row>
    <row r="369" spans="3:4" x14ac:dyDescent="0.3">
      <c r="C369" s="19" t="s">
        <v>20</v>
      </c>
      <c r="D369">
        <v>419</v>
      </c>
    </row>
    <row r="370" spans="3:4" x14ac:dyDescent="0.3">
      <c r="C370" s="19" t="s">
        <v>20</v>
      </c>
      <c r="D370">
        <v>1621</v>
      </c>
    </row>
    <row r="371" spans="3:4" x14ac:dyDescent="0.3">
      <c r="C371" s="19" t="s">
        <v>20</v>
      </c>
      <c r="D371">
        <v>1101</v>
      </c>
    </row>
    <row r="372" spans="3:4" x14ac:dyDescent="0.3">
      <c r="C372" s="19" t="s">
        <v>20</v>
      </c>
      <c r="D372">
        <v>1073</v>
      </c>
    </row>
    <row r="373" spans="3:4" x14ac:dyDescent="0.3">
      <c r="C373" s="19" t="s">
        <v>20</v>
      </c>
      <c r="D373">
        <v>331</v>
      </c>
    </row>
    <row r="374" spans="3:4" x14ac:dyDescent="0.3">
      <c r="C374" s="19" t="s">
        <v>20</v>
      </c>
      <c r="D374">
        <v>1170</v>
      </c>
    </row>
    <row r="375" spans="3:4" x14ac:dyDescent="0.3">
      <c r="C375" s="19" t="s">
        <v>20</v>
      </c>
      <c r="D375">
        <v>363</v>
      </c>
    </row>
    <row r="376" spans="3:4" x14ac:dyDescent="0.3">
      <c r="C376" s="19" t="s">
        <v>20</v>
      </c>
      <c r="D376">
        <v>103</v>
      </c>
    </row>
    <row r="377" spans="3:4" x14ac:dyDescent="0.3">
      <c r="C377" s="19" t="s">
        <v>20</v>
      </c>
      <c r="D377">
        <v>147</v>
      </c>
    </row>
    <row r="378" spans="3:4" x14ac:dyDescent="0.3">
      <c r="C378" s="19" t="s">
        <v>20</v>
      </c>
      <c r="D378">
        <v>110</v>
      </c>
    </row>
    <row r="379" spans="3:4" x14ac:dyDescent="0.3">
      <c r="C379" s="19" t="s">
        <v>20</v>
      </c>
      <c r="D379">
        <v>134</v>
      </c>
    </row>
    <row r="380" spans="3:4" x14ac:dyDescent="0.3">
      <c r="C380" s="19" t="s">
        <v>20</v>
      </c>
      <c r="D380">
        <v>269</v>
      </c>
    </row>
    <row r="381" spans="3:4" x14ac:dyDescent="0.3">
      <c r="C381" s="19" t="s">
        <v>20</v>
      </c>
      <c r="D381">
        <v>175</v>
      </c>
    </row>
    <row r="382" spans="3:4" x14ac:dyDescent="0.3">
      <c r="C382" s="19" t="s">
        <v>20</v>
      </c>
      <c r="D382">
        <v>69</v>
      </c>
    </row>
    <row r="383" spans="3:4" x14ac:dyDescent="0.3">
      <c r="C383" s="19" t="s">
        <v>20</v>
      </c>
      <c r="D383">
        <v>190</v>
      </c>
    </row>
    <row r="384" spans="3:4" x14ac:dyDescent="0.3">
      <c r="C384" s="19" t="s">
        <v>20</v>
      </c>
      <c r="D384">
        <v>237</v>
      </c>
    </row>
    <row r="385" spans="3:4" x14ac:dyDescent="0.3">
      <c r="C385" s="19" t="s">
        <v>20</v>
      </c>
      <c r="D385">
        <v>196</v>
      </c>
    </row>
    <row r="386" spans="3:4" x14ac:dyDescent="0.3">
      <c r="C386" s="19" t="s">
        <v>20</v>
      </c>
      <c r="D386">
        <v>7295</v>
      </c>
    </row>
    <row r="387" spans="3:4" x14ac:dyDescent="0.3">
      <c r="C387" s="19" t="s">
        <v>20</v>
      </c>
      <c r="D387">
        <v>2893</v>
      </c>
    </row>
    <row r="388" spans="3:4" x14ac:dyDescent="0.3">
      <c r="C388" s="19" t="s">
        <v>20</v>
      </c>
      <c r="D388">
        <v>820</v>
      </c>
    </row>
    <row r="389" spans="3:4" x14ac:dyDescent="0.3">
      <c r="C389" s="19" t="s">
        <v>20</v>
      </c>
      <c r="D389">
        <v>2038</v>
      </c>
    </row>
    <row r="390" spans="3:4" x14ac:dyDescent="0.3">
      <c r="C390" s="19" t="s">
        <v>20</v>
      </c>
      <c r="D390">
        <v>116</v>
      </c>
    </row>
    <row r="391" spans="3:4" x14ac:dyDescent="0.3">
      <c r="C391" s="19" t="s">
        <v>20</v>
      </c>
      <c r="D391">
        <v>1345</v>
      </c>
    </row>
    <row r="392" spans="3:4" x14ac:dyDescent="0.3">
      <c r="C392" s="19" t="s">
        <v>20</v>
      </c>
      <c r="D392">
        <v>168</v>
      </c>
    </row>
    <row r="393" spans="3:4" x14ac:dyDescent="0.3">
      <c r="C393" s="19" t="s">
        <v>20</v>
      </c>
      <c r="D393">
        <v>137</v>
      </c>
    </row>
    <row r="394" spans="3:4" x14ac:dyDescent="0.3">
      <c r="C394" s="19" t="s">
        <v>20</v>
      </c>
      <c r="D394">
        <v>186</v>
      </c>
    </row>
    <row r="395" spans="3:4" x14ac:dyDescent="0.3">
      <c r="C395" s="19" t="s">
        <v>20</v>
      </c>
      <c r="D395">
        <v>125</v>
      </c>
    </row>
    <row r="396" spans="3:4" x14ac:dyDescent="0.3">
      <c r="C396" s="19" t="s">
        <v>20</v>
      </c>
      <c r="D396">
        <v>202</v>
      </c>
    </row>
    <row r="397" spans="3:4" x14ac:dyDescent="0.3">
      <c r="C397" s="19" t="s">
        <v>20</v>
      </c>
      <c r="D397">
        <v>103</v>
      </c>
    </row>
    <row r="398" spans="3:4" x14ac:dyDescent="0.3">
      <c r="C398" s="19" t="s">
        <v>20</v>
      </c>
      <c r="D398">
        <v>1785</v>
      </c>
    </row>
    <row r="399" spans="3:4" x14ac:dyDescent="0.3">
      <c r="C399" s="19" t="s">
        <v>20</v>
      </c>
      <c r="D399">
        <v>157</v>
      </c>
    </row>
    <row r="400" spans="3:4" x14ac:dyDescent="0.3">
      <c r="C400" s="19" t="s">
        <v>20</v>
      </c>
      <c r="D400">
        <v>555</v>
      </c>
    </row>
    <row r="401" spans="3:4" x14ac:dyDescent="0.3">
      <c r="C401" s="19" t="s">
        <v>20</v>
      </c>
      <c r="D401">
        <v>297</v>
      </c>
    </row>
    <row r="402" spans="3:4" x14ac:dyDescent="0.3">
      <c r="C402" s="19" t="s">
        <v>20</v>
      </c>
      <c r="D402">
        <v>123</v>
      </c>
    </row>
    <row r="403" spans="3:4" x14ac:dyDescent="0.3">
      <c r="C403" s="19" t="s">
        <v>20</v>
      </c>
      <c r="D403">
        <v>3036</v>
      </c>
    </row>
    <row r="404" spans="3:4" x14ac:dyDescent="0.3">
      <c r="C404" s="19" t="s">
        <v>20</v>
      </c>
      <c r="D404">
        <v>144</v>
      </c>
    </row>
    <row r="405" spans="3:4" x14ac:dyDescent="0.3">
      <c r="C405" s="19" t="s">
        <v>20</v>
      </c>
      <c r="D405">
        <v>121</v>
      </c>
    </row>
    <row r="406" spans="3:4" x14ac:dyDescent="0.3">
      <c r="C406" s="19" t="s">
        <v>20</v>
      </c>
      <c r="D406">
        <v>181</v>
      </c>
    </row>
    <row r="407" spans="3:4" x14ac:dyDescent="0.3">
      <c r="C407" s="19" t="s">
        <v>20</v>
      </c>
      <c r="D407">
        <v>122</v>
      </c>
    </row>
    <row r="408" spans="3:4" x14ac:dyDescent="0.3">
      <c r="C408" s="19" t="s">
        <v>20</v>
      </c>
      <c r="D408">
        <v>1071</v>
      </c>
    </row>
    <row r="409" spans="3:4" x14ac:dyDescent="0.3">
      <c r="C409" s="19" t="s">
        <v>20</v>
      </c>
      <c r="D409">
        <v>980</v>
      </c>
    </row>
    <row r="410" spans="3:4" x14ac:dyDescent="0.3">
      <c r="C410" s="19" t="s">
        <v>20</v>
      </c>
      <c r="D410">
        <v>536</v>
      </c>
    </row>
    <row r="411" spans="3:4" x14ac:dyDescent="0.3">
      <c r="C411" s="19" t="s">
        <v>20</v>
      </c>
      <c r="D411">
        <v>1991</v>
      </c>
    </row>
    <row r="412" spans="3:4" x14ac:dyDescent="0.3">
      <c r="C412" s="19" t="s">
        <v>20</v>
      </c>
      <c r="D412">
        <v>180</v>
      </c>
    </row>
    <row r="413" spans="3:4" x14ac:dyDescent="0.3">
      <c r="C413" s="19" t="s">
        <v>20</v>
      </c>
      <c r="D413">
        <v>130</v>
      </c>
    </row>
    <row r="414" spans="3:4" x14ac:dyDescent="0.3">
      <c r="C414" s="19" t="s">
        <v>20</v>
      </c>
      <c r="D414">
        <v>122</v>
      </c>
    </row>
    <row r="415" spans="3:4" x14ac:dyDescent="0.3">
      <c r="C415" s="19" t="s">
        <v>20</v>
      </c>
      <c r="D415">
        <v>140</v>
      </c>
    </row>
    <row r="416" spans="3:4" x14ac:dyDescent="0.3">
      <c r="C416" s="19" t="s">
        <v>20</v>
      </c>
      <c r="D416">
        <v>3388</v>
      </c>
    </row>
    <row r="417" spans="3:4" x14ac:dyDescent="0.3">
      <c r="C417" s="19" t="s">
        <v>20</v>
      </c>
      <c r="D417">
        <v>280</v>
      </c>
    </row>
    <row r="418" spans="3:4" x14ac:dyDescent="0.3">
      <c r="C418" s="19" t="s">
        <v>20</v>
      </c>
      <c r="D418">
        <v>366</v>
      </c>
    </row>
    <row r="419" spans="3:4" x14ac:dyDescent="0.3">
      <c r="C419" s="19" t="s">
        <v>20</v>
      </c>
      <c r="D419">
        <v>270</v>
      </c>
    </row>
    <row r="420" spans="3:4" x14ac:dyDescent="0.3">
      <c r="C420" s="19" t="s">
        <v>20</v>
      </c>
      <c r="D420">
        <v>137</v>
      </c>
    </row>
    <row r="421" spans="3:4" x14ac:dyDescent="0.3">
      <c r="C421" s="19" t="s">
        <v>20</v>
      </c>
      <c r="D421">
        <v>3205</v>
      </c>
    </row>
    <row r="422" spans="3:4" x14ac:dyDescent="0.3">
      <c r="C422" s="19" t="s">
        <v>20</v>
      </c>
      <c r="D422">
        <v>288</v>
      </c>
    </row>
    <row r="423" spans="3:4" x14ac:dyDescent="0.3">
      <c r="C423" s="19" t="s">
        <v>20</v>
      </c>
      <c r="D423">
        <v>148</v>
      </c>
    </row>
    <row r="424" spans="3:4" x14ac:dyDescent="0.3">
      <c r="C424" s="19" t="s">
        <v>20</v>
      </c>
      <c r="D424">
        <v>114</v>
      </c>
    </row>
    <row r="425" spans="3:4" x14ac:dyDescent="0.3">
      <c r="C425" s="19" t="s">
        <v>20</v>
      </c>
      <c r="D425">
        <v>1518</v>
      </c>
    </row>
    <row r="426" spans="3:4" x14ac:dyDescent="0.3">
      <c r="C426" s="19" t="s">
        <v>20</v>
      </c>
      <c r="D426">
        <v>166</v>
      </c>
    </row>
    <row r="427" spans="3:4" x14ac:dyDescent="0.3">
      <c r="C427" s="19" t="s">
        <v>20</v>
      </c>
      <c r="D427">
        <v>100</v>
      </c>
    </row>
    <row r="428" spans="3:4" x14ac:dyDescent="0.3">
      <c r="C428" s="19" t="s">
        <v>20</v>
      </c>
      <c r="D428">
        <v>235</v>
      </c>
    </row>
    <row r="429" spans="3:4" x14ac:dyDescent="0.3">
      <c r="C429" s="19" t="s">
        <v>20</v>
      </c>
      <c r="D429">
        <v>148</v>
      </c>
    </row>
    <row r="430" spans="3:4" x14ac:dyDescent="0.3">
      <c r="C430" s="19" t="s">
        <v>20</v>
      </c>
      <c r="D430">
        <v>198</v>
      </c>
    </row>
    <row r="431" spans="3:4" x14ac:dyDescent="0.3">
      <c r="C431" s="19" t="s">
        <v>20</v>
      </c>
      <c r="D431">
        <v>150</v>
      </c>
    </row>
    <row r="432" spans="3:4" x14ac:dyDescent="0.3">
      <c r="C432" s="19" t="s">
        <v>20</v>
      </c>
      <c r="D432">
        <v>216</v>
      </c>
    </row>
    <row r="433" spans="3:4" x14ac:dyDescent="0.3">
      <c r="C433" s="19" t="s">
        <v>20</v>
      </c>
      <c r="D433">
        <v>5139</v>
      </c>
    </row>
    <row r="434" spans="3:4" x14ac:dyDescent="0.3">
      <c r="C434" s="19" t="s">
        <v>20</v>
      </c>
      <c r="D434">
        <v>2353</v>
      </c>
    </row>
    <row r="435" spans="3:4" x14ac:dyDescent="0.3">
      <c r="C435" s="19" t="s">
        <v>20</v>
      </c>
      <c r="D435">
        <v>78</v>
      </c>
    </row>
    <row r="436" spans="3:4" x14ac:dyDescent="0.3">
      <c r="C436" s="19" t="s">
        <v>20</v>
      </c>
      <c r="D436">
        <v>174</v>
      </c>
    </row>
    <row r="437" spans="3:4" x14ac:dyDescent="0.3">
      <c r="C437" s="19" t="s">
        <v>20</v>
      </c>
      <c r="D437">
        <v>164</v>
      </c>
    </row>
    <row r="438" spans="3:4" x14ac:dyDescent="0.3">
      <c r="C438" s="19" t="s">
        <v>20</v>
      </c>
      <c r="D438">
        <v>161</v>
      </c>
    </row>
    <row r="439" spans="3:4" x14ac:dyDescent="0.3">
      <c r="C439" s="19" t="s">
        <v>20</v>
      </c>
      <c r="D439">
        <v>138</v>
      </c>
    </row>
    <row r="440" spans="3:4" x14ac:dyDescent="0.3">
      <c r="C440" s="19" t="s">
        <v>20</v>
      </c>
      <c r="D440">
        <v>3308</v>
      </c>
    </row>
    <row r="441" spans="3:4" x14ac:dyDescent="0.3">
      <c r="C441" s="19" t="s">
        <v>20</v>
      </c>
      <c r="D441">
        <v>127</v>
      </c>
    </row>
    <row r="442" spans="3:4" x14ac:dyDescent="0.3">
      <c r="C442" s="19" t="s">
        <v>20</v>
      </c>
      <c r="D442">
        <v>207</v>
      </c>
    </row>
    <row r="443" spans="3:4" x14ac:dyDescent="0.3">
      <c r="C443" s="19" t="s">
        <v>20</v>
      </c>
      <c r="D443">
        <v>181</v>
      </c>
    </row>
    <row r="444" spans="3:4" x14ac:dyDescent="0.3">
      <c r="C444" s="19" t="s">
        <v>20</v>
      </c>
      <c r="D444">
        <v>110</v>
      </c>
    </row>
    <row r="445" spans="3:4" x14ac:dyDescent="0.3">
      <c r="C445" s="19" t="s">
        <v>20</v>
      </c>
      <c r="D445">
        <v>185</v>
      </c>
    </row>
    <row r="446" spans="3:4" x14ac:dyDescent="0.3">
      <c r="C446" s="19" t="s">
        <v>20</v>
      </c>
      <c r="D446">
        <v>121</v>
      </c>
    </row>
    <row r="447" spans="3:4" x14ac:dyDescent="0.3">
      <c r="C447" s="19" t="s">
        <v>20</v>
      </c>
      <c r="D447">
        <v>106</v>
      </c>
    </row>
    <row r="448" spans="3:4" x14ac:dyDescent="0.3">
      <c r="C448" s="19" t="s">
        <v>20</v>
      </c>
      <c r="D448">
        <v>142</v>
      </c>
    </row>
    <row r="449" spans="3:4" x14ac:dyDescent="0.3">
      <c r="C449" s="19" t="s">
        <v>20</v>
      </c>
      <c r="D449">
        <v>233</v>
      </c>
    </row>
    <row r="450" spans="3:4" x14ac:dyDescent="0.3">
      <c r="C450" s="19" t="s">
        <v>20</v>
      </c>
      <c r="D450">
        <v>218</v>
      </c>
    </row>
    <row r="451" spans="3:4" x14ac:dyDescent="0.3">
      <c r="C451" s="19" t="s">
        <v>20</v>
      </c>
      <c r="D451">
        <v>76</v>
      </c>
    </row>
    <row r="452" spans="3:4" x14ac:dyDescent="0.3">
      <c r="C452" s="19" t="s">
        <v>20</v>
      </c>
      <c r="D452">
        <v>43</v>
      </c>
    </row>
    <row r="453" spans="3:4" x14ac:dyDescent="0.3">
      <c r="C453" s="19" t="s">
        <v>20</v>
      </c>
      <c r="D453">
        <v>221</v>
      </c>
    </row>
    <row r="454" spans="3:4" x14ac:dyDescent="0.3">
      <c r="C454" s="19" t="s">
        <v>20</v>
      </c>
      <c r="D454">
        <v>2805</v>
      </c>
    </row>
    <row r="455" spans="3:4" x14ac:dyDescent="0.3">
      <c r="C455" s="19" t="s">
        <v>20</v>
      </c>
      <c r="D455">
        <v>68</v>
      </c>
    </row>
    <row r="456" spans="3:4" x14ac:dyDescent="0.3">
      <c r="C456" s="19" t="s">
        <v>20</v>
      </c>
      <c r="D456">
        <v>183</v>
      </c>
    </row>
    <row r="457" spans="3:4" x14ac:dyDescent="0.3">
      <c r="C457" s="19" t="s">
        <v>20</v>
      </c>
      <c r="D457">
        <v>133</v>
      </c>
    </row>
    <row r="458" spans="3:4" x14ac:dyDescent="0.3">
      <c r="C458" s="19" t="s">
        <v>20</v>
      </c>
      <c r="D458">
        <v>2489</v>
      </c>
    </row>
    <row r="459" spans="3:4" x14ac:dyDescent="0.3">
      <c r="C459" s="19" t="s">
        <v>20</v>
      </c>
      <c r="D459">
        <v>69</v>
      </c>
    </row>
    <row r="460" spans="3:4" x14ac:dyDescent="0.3">
      <c r="C460" s="19" t="s">
        <v>20</v>
      </c>
      <c r="D460">
        <v>279</v>
      </c>
    </row>
    <row r="461" spans="3:4" x14ac:dyDescent="0.3">
      <c r="C461" s="19" t="s">
        <v>20</v>
      </c>
      <c r="D461">
        <v>210</v>
      </c>
    </row>
    <row r="462" spans="3:4" x14ac:dyDescent="0.3">
      <c r="C462" s="19" t="s">
        <v>20</v>
      </c>
      <c r="D462">
        <v>2100</v>
      </c>
    </row>
    <row r="463" spans="3:4" x14ac:dyDescent="0.3">
      <c r="C463" s="19" t="s">
        <v>20</v>
      </c>
      <c r="D463">
        <v>252</v>
      </c>
    </row>
    <row r="464" spans="3:4" x14ac:dyDescent="0.3">
      <c r="C464" s="19" t="s">
        <v>20</v>
      </c>
      <c r="D464">
        <v>1280</v>
      </c>
    </row>
    <row r="465" spans="3:4" x14ac:dyDescent="0.3">
      <c r="C465" s="19" t="s">
        <v>20</v>
      </c>
      <c r="D465">
        <v>157</v>
      </c>
    </row>
    <row r="466" spans="3:4" x14ac:dyDescent="0.3">
      <c r="C466" s="19" t="s">
        <v>20</v>
      </c>
      <c r="D466">
        <v>194</v>
      </c>
    </row>
    <row r="467" spans="3:4" x14ac:dyDescent="0.3">
      <c r="C467" s="19" t="s">
        <v>20</v>
      </c>
      <c r="D467">
        <v>82</v>
      </c>
    </row>
    <row r="468" spans="3:4" x14ac:dyDescent="0.3">
      <c r="C468" s="19" t="s">
        <v>20</v>
      </c>
      <c r="D468">
        <v>4233</v>
      </c>
    </row>
    <row r="469" spans="3:4" x14ac:dyDescent="0.3">
      <c r="C469" s="19" t="s">
        <v>20</v>
      </c>
      <c r="D469">
        <v>1297</v>
      </c>
    </row>
    <row r="470" spans="3:4" x14ac:dyDescent="0.3">
      <c r="C470" s="19" t="s">
        <v>20</v>
      </c>
      <c r="D470">
        <v>165</v>
      </c>
    </row>
    <row r="471" spans="3:4" x14ac:dyDescent="0.3">
      <c r="C471" s="19" t="s">
        <v>20</v>
      </c>
      <c r="D471">
        <v>119</v>
      </c>
    </row>
    <row r="472" spans="3:4" x14ac:dyDescent="0.3">
      <c r="C472" s="19" t="s">
        <v>20</v>
      </c>
      <c r="D472">
        <v>1797</v>
      </c>
    </row>
    <row r="473" spans="3:4" x14ac:dyDescent="0.3">
      <c r="C473" s="19" t="s">
        <v>20</v>
      </c>
      <c r="D473">
        <v>261</v>
      </c>
    </row>
    <row r="474" spans="3:4" x14ac:dyDescent="0.3">
      <c r="C474" s="19" t="s">
        <v>20</v>
      </c>
      <c r="D474">
        <v>157</v>
      </c>
    </row>
    <row r="475" spans="3:4" x14ac:dyDescent="0.3">
      <c r="C475" s="19" t="s">
        <v>20</v>
      </c>
      <c r="D475">
        <v>3533</v>
      </c>
    </row>
    <row r="476" spans="3:4" x14ac:dyDescent="0.3">
      <c r="C476" s="19" t="s">
        <v>20</v>
      </c>
      <c r="D476">
        <v>155</v>
      </c>
    </row>
    <row r="477" spans="3:4" x14ac:dyDescent="0.3">
      <c r="C477" s="19" t="s">
        <v>20</v>
      </c>
      <c r="D477">
        <v>132</v>
      </c>
    </row>
    <row r="478" spans="3:4" x14ac:dyDescent="0.3">
      <c r="C478" s="19" t="s">
        <v>20</v>
      </c>
      <c r="D478">
        <v>1354</v>
      </c>
    </row>
    <row r="479" spans="3:4" x14ac:dyDescent="0.3">
      <c r="C479" s="19" t="s">
        <v>20</v>
      </c>
      <c r="D479">
        <v>48</v>
      </c>
    </row>
    <row r="480" spans="3:4" x14ac:dyDescent="0.3">
      <c r="C480" s="19" t="s">
        <v>20</v>
      </c>
      <c r="D480">
        <v>110</v>
      </c>
    </row>
    <row r="481" spans="3:4" x14ac:dyDescent="0.3">
      <c r="C481" s="19" t="s">
        <v>20</v>
      </c>
      <c r="D481">
        <v>172</v>
      </c>
    </row>
    <row r="482" spans="3:4" x14ac:dyDescent="0.3">
      <c r="C482" s="19" t="s">
        <v>20</v>
      </c>
      <c r="D482">
        <v>307</v>
      </c>
    </row>
    <row r="483" spans="3:4" x14ac:dyDescent="0.3">
      <c r="C483" s="19" t="s">
        <v>20</v>
      </c>
      <c r="D483">
        <v>160</v>
      </c>
    </row>
    <row r="484" spans="3:4" x14ac:dyDescent="0.3">
      <c r="C484" s="19" t="s">
        <v>20</v>
      </c>
      <c r="D484">
        <v>1467</v>
      </c>
    </row>
    <row r="485" spans="3:4" x14ac:dyDescent="0.3">
      <c r="C485" s="19" t="s">
        <v>20</v>
      </c>
      <c r="D485">
        <v>2662</v>
      </c>
    </row>
    <row r="486" spans="3:4" x14ac:dyDescent="0.3">
      <c r="C486" s="19" t="s">
        <v>20</v>
      </c>
      <c r="D486">
        <v>452</v>
      </c>
    </row>
    <row r="487" spans="3:4" x14ac:dyDescent="0.3">
      <c r="C487" s="19" t="s">
        <v>20</v>
      </c>
      <c r="D487">
        <v>158</v>
      </c>
    </row>
    <row r="488" spans="3:4" x14ac:dyDescent="0.3">
      <c r="C488" s="19" t="s">
        <v>20</v>
      </c>
      <c r="D488">
        <v>225</v>
      </c>
    </row>
    <row r="489" spans="3:4" x14ac:dyDescent="0.3">
      <c r="C489" s="19" t="s">
        <v>20</v>
      </c>
      <c r="D489">
        <v>65</v>
      </c>
    </row>
    <row r="490" spans="3:4" x14ac:dyDescent="0.3">
      <c r="C490" s="19" t="s">
        <v>20</v>
      </c>
      <c r="D490">
        <v>163</v>
      </c>
    </row>
    <row r="491" spans="3:4" x14ac:dyDescent="0.3">
      <c r="C491" s="19" t="s">
        <v>20</v>
      </c>
      <c r="D491">
        <v>85</v>
      </c>
    </row>
    <row r="492" spans="3:4" x14ac:dyDescent="0.3">
      <c r="C492" s="19" t="s">
        <v>20</v>
      </c>
      <c r="D492">
        <v>217</v>
      </c>
    </row>
    <row r="493" spans="3:4" x14ac:dyDescent="0.3">
      <c r="C493" s="19" t="s">
        <v>20</v>
      </c>
      <c r="D493">
        <v>150</v>
      </c>
    </row>
    <row r="494" spans="3:4" x14ac:dyDescent="0.3">
      <c r="C494" s="19" t="s">
        <v>20</v>
      </c>
      <c r="D494">
        <v>3272</v>
      </c>
    </row>
    <row r="495" spans="3:4" x14ac:dyDescent="0.3">
      <c r="C495" s="19" t="s">
        <v>20</v>
      </c>
      <c r="D495">
        <v>300</v>
      </c>
    </row>
    <row r="496" spans="3:4" x14ac:dyDescent="0.3">
      <c r="C496" s="19" t="s">
        <v>20</v>
      </c>
      <c r="D496">
        <v>126</v>
      </c>
    </row>
    <row r="497" spans="3:4" x14ac:dyDescent="0.3">
      <c r="C497" s="19" t="s">
        <v>20</v>
      </c>
      <c r="D497">
        <v>2320</v>
      </c>
    </row>
    <row r="498" spans="3:4" x14ac:dyDescent="0.3">
      <c r="C498" s="19" t="s">
        <v>20</v>
      </c>
      <c r="D498">
        <v>81</v>
      </c>
    </row>
    <row r="499" spans="3:4" x14ac:dyDescent="0.3">
      <c r="C499" s="19" t="s">
        <v>20</v>
      </c>
      <c r="D499">
        <v>1887</v>
      </c>
    </row>
    <row r="500" spans="3:4" x14ac:dyDescent="0.3">
      <c r="C500" s="19" t="s">
        <v>20</v>
      </c>
      <c r="D500">
        <v>4358</v>
      </c>
    </row>
    <row r="501" spans="3:4" x14ac:dyDescent="0.3">
      <c r="C501" s="19" t="s">
        <v>20</v>
      </c>
      <c r="D501">
        <v>53</v>
      </c>
    </row>
    <row r="502" spans="3:4" x14ac:dyDescent="0.3">
      <c r="C502" s="19" t="s">
        <v>20</v>
      </c>
      <c r="D502">
        <v>2414</v>
      </c>
    </row>
    <row r="503" spans="3:4" x14ac:dyDescent="0.3">
      <c r="C503" s="19" t="s">
        <v>20</v>
      </c>
      <c r="D503">
        <v>80</v>
      </c>
    </row>
    <row r="504" spans="3:4" x14ac:dyDescent="0.3">
      <c r="C504" s="19" t="s">
        <v>20</v>
      </c>
      <c r="D504">
        <v>193</v>
      </c>
    </row>
    <row r="505" spans="3:4" x14ac:dyDescent="0.3">
      <c r="C505" s="19" t="s">
        <v>20</v>
      </c>
      <c r="D505">
        <v>52</v>
      </c>
    </row>
    <row r="506" spans="3:4" x14ac:dyDescent="0.3">
      <c r="C506" s="19" t="s">
        <v>20</v>
      </c>
      <c r="D506">
        <v>290</v>
      </c>
    </row>
    <row r="507" spans="3:4" x14ac:dyDescent="0.3">
      <c r="C507" s="19" t="s">
        <v>20</v>
      </c>
      <c r="D507">
        <v>122</v>
      </c>
    </row>
    <row r="508" spans="3:4" x14ac:dyDescent="0.3">
      <c r="C508" s="19" t="s">
        <v>20</v>
      </c>
      <c r="D508">
        <v>1470</v>
      </c>
    </row>
    <row r="509" spans="3:4" x14ac:dyDescent="0.3">
      <c r="C509" s="19" t="s">
        <v>20</v>
      </c>
      <c r="D509">
        <v>165</v>
      </c>
    </row>
    <row r="510" spans="3:4" x14ac:dyDescent="0.3">
      <c r="C510" s="19" t="s">
        <v>20</v>
      </c>
      <c r="D510">
        <v>182</v>
      </c>
    </row>
    <row r="511" spans="3:4" x14ac:dyDescent="0.3">
      <c r="C511" s="19" t="s">
        <v>20</v>
      </c>
      <c r="D511">
        <v>199</v>
      </c>
    </row>
    <row r="512" spans="3:4" x14ac:dyDescent="0.3">
      <c r="C512" s="19" t="s">
        <v>20</v>
      </c>
      <c r="D512">
        <v>56</v>
      </c>
    </row>
    <row r="513" spans="3:4" x14ac:dyDescent="0.3">
      <c r="C513" s="19" t="s">
        <v>20</v>
      </c>
      <c r="D513">
        <v>1460</v>
      </c>
    </row>
    <row r="514" spans="3:4" x14ac:dyDescent="0.3">
      <c r="C514" s="19" t="s">
        <v>20</v>
      </c>
      <c r="D514">
        <v>123</v>
      </c>
    </row>
    <row r="515" spans="3:4" x14ac:dyDescent="0.3">
      <c r="C515" s="19" t="s">
        <v>20</v>
      </c>
      <c r="D515">
        <v>159</v>
      </c>
    </row>
    <row r="516" spans="3:4" x14ac:dyDescent="0.3">
      <c r="C516" s="19" t="s">
        <v>20</v>
      </c>
      <c r="D516">
        <v>110</v>
      </c>
    </row>
    <row r="517" spans="3:4" x14ac:dyDescent="0.3">
      <c r="C517" s="19" t="s">
        <v>20</v>
      </c>
      <c r="D517">
        <v>236</v>
      </c>
    </row>
    <row r="518" spans="3:4" x14ac:dyDescent="0.3">
      <c r="C518" s="19" t="s">
        <v>20</v>
      </c>
      <c r="D518">
        <v>191</v>
      </c>
    </row>
    <row r="519" spans="3:4" x14ac:dyDescent="0.3">
      <c r="C519" s="19" t="s">
        <v>20</v>
      </c>
      <c r="D519">
        <v>3934</v>
      </c>
    </row>
    <row r="520" spans="3:4" x14ac:dyDescent="0.3">
      <c r="C520" s="19" t="s">
        <v>20</v>
      </c>
      <c r="D520">
        <v>80</v>
      </c>
    </row>
    <row r="521" spans="3:4" x14ac:dyDescent="0.3">
      <c r="C521" s="19" t="s">
        <v>20</v>
      </c>
      <c r="D521">
        <v>462</v>
      </c>
    </row>
    <row r="522" spans="3:4" x14ac:dyDescent="0.3">
      <c r="C522" s="19" t="s">
        <v>20</v>
      </c>
      <c r="D522">
        <v>179</v>
      </c>
    </row>
    <row r="523" spans="3:4" x14ac:dyDescent="0.3">
      <c r="C523" s="19" t="s">
        <v>20</v>
      </c>
      <c r="D523">
        <v>1866</v>
      </c>
    </row>
    <row r="524" spans="3:4" x14ac:dyDescent="0.3">
      <c r="C524" s="19" t="s">
        <v>20</v>
      </c>
      <c r="D524">
        <v>156</v>
      </c>
    </row>
    <row r="525" spans="3:4" x14ac:dyDescent="0.3">
      <c r="C525" s="19" t="s">
        <v>20</v>
      </c>
      <c r="D525">
        <v>255</v>
      </c>
    </row>
    <row r="526" spans="3:4" x14ac:dyDescent="0.3">
      <c r="C526" s="19" t="s">
        <v>20</v>
      </c>
      <c r="D526">
        <v>2261</v>
      </c>
    </row>
    <row r="527" spans="3:4" x14ac:dyDescent="0.3">
      <c r="C527" s="19" t="s">
        <v>20</v>
      </c>
      <c r="D527">
        <v>40</v>
      </c>
    </row>
    <row r="528" spans="3:4" x14ac:dyDescent="0.3">
      <c r="C528" s="19" t="s">
        <v>20</v>
      </c>
      <c r="D528">
        <v>2289</v>
      </c>
    </row>
    <row r="529" spans="3:4" x14ac:dyDescent="0.3">
      <c r="C529" s="19" t="s">
        <v>20</v>
      </c>
      <c r="D529">
        <v>65</v>
      </c>
    </row>
    <row r="530" spans="3:4" x14ac:dyDescent="0.3">
      <c r="C530" s="19" t="s">
        <v>20</v>
      </c>
      <c r="D530">
        <v>3777</v>
      </c>
    </row>
    <row r="531" spans="3:4" x14ac:dyDescent="0.3">
      <c r="C531" s="19" t="s">
        <v>20</v>
      </c>
      <c r="D531">
        <v>184</v>
      </c>
    </row>
    <row r="532" spans="3:4" x14ac:dyDescent="0.3">
      <c r="C532" s="19" t="s">
        <v>20</v>
      </c>
      <c r="D532">
        <v>85</v>
      </c>
    </row>
    <row r="533" spans="3:4" x14ac:dyDescent="0.3">
      <c r="C533" s="19" t="s">
        <v>20</v>
      </c>
      <c r="D533">
        <v>144</v>
      </c>
    </row>
    <row r="534" spans="3:4" x14ac:dyDescent="0.3">
      <c r="C534" s="19" t="s">
        <v>20</v>
      </c>
      <c r="D534">
        <v>1902</v>
      </c>
    </row>
    <row r="535" spans="3:4" x14ac:dyDescent="0.3">
      <c r="C535" s="19" t="s">
        <v>20</v>
      </c>
      <c r="D535">
        <v>105</v>
      </c>
    </row>
    <row r="536" spans="3:4" x14ac:dyDescent="0.3">
      <c r="C536" s="19" t="s">
        <v>20</v>
      </c>
      <c r="D536">
        <v>132</v>
      </c>
    </row>
    <row r="537" spans="3:4" x14ac:dyDescent="0.3">
      <c r="C537" s="19" t="s">
        <v>20</v>
      </c>
      <c r="D537">
        <v>96</v>
      </c>
    </row>
    <row r="538" spans="3:4" x14ac:dyDescent="0.3">
      <c r="C538" s="19" t="s">
        <v>20</v>
      </c>
      <c r="D538">
        <v>114</v>
      </c>
    </row>
    <row r="539" spans="3:4" x14ac:dyDescent="0.3">
      <c r="C539" s="19" t="s">
        <v>20</v>
      </c>
      <c r="D539">
        <v>203</v>
      </c>
    </row>
    <row r="540" spans="3:4" x14ac:dyDescent="0.3">
      <c r="C540" s="19" t="s">
        <v>20</v>
      </c>
      <c r="D540">
        <v>1559</v>
      </c>
    </row>
    <row r="541" spans="3:4" x14ac:dyDescent="0.3">
      <c r="C541" s="19" t="s">
        <v>20</v>
      </c>
      <c r="D541">
        <v>1548</v>
      </c>
    </row>
    <row r="542" spans="3:4" x14ac:dyDescent="0.3">
      <c r="C542" s="19" t="s">
        <v>20</v>
      </c>
      <c r="D542">
        <v>80</v>
      </c>
    </row>
    <row r="543" spans="3:4" x14ac:dyDescent="0.3">
      <c r="C543" s="19" t="s">
        <v>20</v>
      </c>
      <c r="D543">
        <v>131</v>
      </c>
    </row>
    <row r="544" spans="3:4" x14ac:dyDescent="0.3">
      <c r="C544" s="19" t="s">
        <v>20</v>
      </c>
      <c r="D544">
        <v>112</v>
      </c>
    </row>
    <row r="545" spans="3:4" x14ac:dyDescent="0.3">
      <c r="C545" s="19" t="s">
        <v>20</v>
      </c>
      <c r="D545">
        <v>155</v>
      </c>
    </row>
    <row r="546" spans="3:4" x14ac:dyDescent="0.3">
      <c r="C546" s="19" t="s">
        <v>20</v>
      </c>
      <c r="D546">
        <v>266</v>
      </c>
    </row>
    <row r="547" spans="3:4" x14ac:dyDescent="0.3">
      <c r="C547" s="19" t="s">
        <v>20</v>
      </c>
      <c r="D547">
        <v>155</v>
      </c>
    </row>
    <row r="548" spans="3:4" x14ac:dyDescent="0.3">
      <c r="C548" s="19" t="s">
        <v>20</v>
      </c>
      <c r="D548">
        <v>207</v>
      </c>
    </row>
    <row r="549" spans="3:4" x14ac:dyDescent="0.3">
      <c r="C549" s="19" t="s">
        <v>20</v>
      </c>
      <c r="D549">
        <v>245</v>
      </c>
    </row>
    <row r="550" spans="3:4" x14ac:dyDescent="0.3">
      <c r="C550" s="19" t="s">
        <v>20</v>
      </c>
      <c r="D550">
        <v>1573</v>
      </c>
    </row>
    <row r="551" spans="3:4" x14ac:dyDescent="0.3">
      <c r="C551" s="19" t="s">
        <v>20</v>
      </c>
      <c r="D551">
        <v>114</v>
      </c>
    </row>
    <row r="552" spans="3:4" x14ac:dyDescent="0.3">
      <c r="C552" s="19" t="s">
        <v>20</v>
      </c>
      <c r="D552">
        <v>93</v>
      </c>
    </row>
    <row r="553" spans="3:4" x14ac:dyDescent="0.3">
      <c r="C553" s="19" t="s">
        <v>20</v>
      </c>
      <c r="D553">
        <v>1681</v>
      </c>
    </row>
    <row r="554" spans="3:4" x14ac:dyDescent="0.3">
      <c r="C554" s="19" t="s">
        <v>20</v>
      </c>
      <c r="D554">
        <v>32</v>
      </c>
    </row>
    <row r="555" spans="3:4" x14ac:dyDescent="0.3">
      <c r="C555" s="19" t="s">
        <v>20</v>
      </c>
      <c r="D555">
        <v>135</v>
      </c>
    </row>
    <row r="556" spans="3:4" x14ac:dyDescent="0.3">
      <c r="C556" s="19" t="s">
        <v>20</v>
      </c>
      <c r="D556">
        <v>140</v>
      </c>
    </row>
    <row r="557" spans="3:4" x14ac:dyDescent="0.3">
      <c r="C557" s="19" t="s">
        <v>20</v>
      </c>
      <c r="D557">
        <v>92</v>
      </c>
    </row>
    <row r="558" spans="3:4" x14ac:dyDescent="0.3">
      <c r="C558" s="19" t="s">
        <v>20</v>
      </c>
      <c r="D558">
        <v>1015</v>
      </c>
    </row>
    <row r="559" spans="3:4" x14ac:dyDescent="0.3">
      <c r="C559" s="19" t="s">
        <v>20</v>
      </c>
      <c r="D559">
        <v>323</v>
      </c>
    </row>
    <row r="560" spans="3:4" x14ac:dyDescent="0.3">
      <c r="C560" s="19" t="s">
        <v>20</v>
      </c>
      <c r="D560">
        <v>2326</v>
      </c>
    </row>
    <row r="561" spans="3:4" x14ac:dyDescent="0.3">
      <c r="C561" s="19" t="s">
        <v>20</v>
      </c>
      <c r="D561">
        <v>381</v>
      </c>
    </row>
    <row r="562" spans="3:4" x14ac:dyDescent="0.3">
      <c r="C562" s="19" t="s">
        <v>20</v>
      </c>
      <c r="D562">
        <v>480</v>
      </c>
    </row>
    <row r="563" spans="3:4" x14ac:dyDescent="0.3">
      <c r="C563" s="19" t="s">
        <v>20</v>
      </c>
      <c r="D563">
        <v>226</v>
      </c>
    </row>
    <row r="564" spans="3:4" x14ac:dyDescent="0.3">
      <c r="C564" s="19" t="s">
        <v>20</v>
      </c>
      <c r="D564">
        <v>241</v>
      </c>
    </row>
    <row r="565" spans="3:4" x14ac:dyDescent="0.3">
      <c r="C565" s="19" t="s">
        <v>20</v>
      </c>
      <c r="D565">
        <v>132</v>
      </c>
    </row>
    <row r="566" spans="3:4" x14ac:dyDescent="0.3">
      <c r="C566" s="19" t="s">
        <v>20</v>
      </c>
      <c r="D566">
        <v>2043</v>
      </c>
    </row>
  </sheetData>
  <conditionalFormatting sqref="A1">
    <cfRule type="cellIs" dxfId="115" priority="107" operator="equal">
      <formula>"failed"</formula>
    </cfRule>
    <cfRule type="cellIs" dxfId="114" priority="108" operator="equal">
      <formula>"failed"</formula>
    </cfRule>
    <cfRule type="cellIs" dxfId="113" priority="111" operator="equal">
      <formula>"live"</formula>
    </cfRule>
    <cfRule type="cellIs" dxfId="112" priority="112" operator="equal">
      <formula>"failed"</formula>
    </cfRule>
    <cfRule type="cellIs" dxfId="111" priority="113" operator="equal">
      <formula>"live"</formula>
    </cfRule>
    <cfRule type="cellIs" dxfId="110" priority="114" operator="equal">
      <formula>"canceled"</formula>
    </cfRule>
    <cfRule type="cellIs" dxfId="109" priority="115" operator="equal">
      <formula>"live"</formula>
    </cfRule>
    <cfRule type="cellIs" dxfId="108" priority="116" operator="equal">
      <formula>"Successful"</formula>
    </cfRule>
    <cfRule type="cellIs" dxfId="107" priority="117" operator="equal">
      <formula>"failed"</formula>
    </cfRule>
    <cfRule type="cellIs" dxfId="106" priority="118" operator="equal">
      <formula>"canceled"</formula>
    </cfRule>
    <cfRule type="cellIs" dxfId="105" priority="119" operator="equal">
      <formula>"live"</formula>
    </cfRule>
    <cfRule type="cellIs" dxfId="104" priority="120" operator="equal">
      <formula>"successful"</formula>
    </cfRule>
    <cfRule type="cellIs" dxfId="103" priority="121" operator="equal">
      <formula>"failed"</formula>
    </cfRule>
    <cfRule type="cellIs" dxfId="102" priority="122" operator="equal">
      <formula>"live"</formula>
    </cfRule>
    <cfRule type="top10" dxfId="101" priority="123" rank="10"/>
    <cfRule type="cellIs" dxfId="100" priority="124" operator="equal">
      <formula>"failed"</formula>
    </cfRule>
    <cfRule type="top10" dxfId="99" priority="125" rank="10"/>
    <cfRule type="containsText" priority="126" operator="containsText" text="live">
      <formula>NOT(ISERROR(SEARCH("live",A1)))</formula>
    </cfRule>
    <cfRule type="colorScale" priority="127">
      <colorScale>
        <cfvo type="formula" val="&quot;failed&quot;"/>
        <cfvo type="formula" val="&quot;red&quot;"/>
        <color rgb="FFFF7128"/>
        <color rgb="FFFFEF9C"/>
      </colorScale>
    </cfRule>
    <cfRule type="cellIs" dxfId="98" priority="128" operator="equal">
      <formula>"failed"</formula>
    </cfRule>
  </conditionalFormatting>
  <conditionalFormatting sqref="A1">
    <cfRule type="cellIs" dxfId="97" priority="109" operator="equal">
      <formula>"failed"</formula>
    </cfRule>
    <cfRule type="cellIs" dxfId="96" priority="110" operator="equal">
      <formula>"failed"</formula>
    </cfRule>
  </conditionalFormatting>
  <conditionalFormatting sqref="C1">
    <cfRule type="cellIs" dxfId="75" priority="63" operator="equal">
      <formula>"failed"</formula>
    </cfRule>
    <cfRule type="cellIs" dxfId="74" priority="64" operator="equal">
      <formula>"failed"</formula>
    </cfRule>
    <cfRule type="cellIs" dxfId="73" priority="67" operator="equal">
      <formula>"live"</formula>
    </cfRule>
    <cfRule type="cellIs" dxfId="72" priority="68" operator="equal">
      <formula>"failed"</formula>
    </cfRule>
    <cfRule type="cellIs" dxfId="71" priority="69" operator="equal">
      <formula>"live"</formula>
    </cfRule>
    <cfRule type="cellIs" dxfId="70" priority="70" operator="equal">
      <formula>"canceled"</formula>
    </cfRule>
    <cfRule type="cellIs" dxfId="69" priority="71" operator="equal">
      <formula>"live"</formula>
    </cfRule>
    <cfRule type="cellIs" dxfId="68" priority="72" operator="equal">
      <formula>"Successful"</formula>
    </cfRule>
    <cfRule type="cellIs" dxfId="67" priority="73" operator="equal">
      <formula>"failed"</formula>
    </cfRule>
    <cfRule type="cellIs" dxfId="66" priority="74" operator="equal">
      <formula>"canceled"</formula>
    </cfRule>
    <cfRule type="cellIs" dxfId="65" priority="75" operator="equal">
      <formula>"live"</formula>
    </cfRule>
    <cfRule type="cellIs" dxfId="64" priority="76" operator="equal">
      <formula>"successful"</formula>
    </cfRule>
    <cfRule type="cellIs" dxfId="63" priority="77" operator="equal">
      <formula>"failed"</formula>
    </cfRule>
    <cfRule type="cellIs" dxfId="62" priority="78" operator="equal">
      <formula>"live"</formula>
    </cfRule>
    <cfRule type="top10" dxfId="61" priority="79" rank="10"/>
    <cfRule type="cellIs" dxfId="60" priority="80" operator="equal">
      <formula>"failed"</formula>
    </cfRule>
    <cfRule type="top10" dxfId="59" priority="81" rank="10"/>
    <cfRule type="containsText" priority="82" operator="containsText" text="live">
      <formula>NOT(ISERROR(SEARCH("live",C1)))</formula>
    </cfRule>
    <cfRule type="colorScale" priority="83">
      <colorScale>
        <cfvo type="formula" val="&quot;failed&quot;"/>
        <cfvo type="formula" val="&quot;red&quot;"/>
        <color rgb="FFFF7128"/>
        <color rgb="FFFFEF9C"/>
      </colorScale>
    </cfRule>
    <cfRule type="cellIs" dxfId="58" priority="84" operator="equal">
      <formula>"failed"</formula>
    </cfRule>
  </conditionalFormatting>
  <conditionalFormatting sqref="C1">
    <cfRule type="cellIs" dxfId="57" priority="65" operator="equal">
      <formula>"failed"</formula>
    </cfRule>
    <cfRule type="cellIs" dxfId="56" priority="66" operator="equal">
      <formula>"failed"</formula>
    </cfRule>
  </conditionalFormatting>
  <conditionalFormatting sqref="F1">
    <cfRule type="cellIs" dxfId="55" priority="41" operator="equal">
      <formula>"failed"</formula>
    </cfRule>
    <cfRule type="cellIs" dxfId="54" priority="42" operator="equal">
      <formula>"failed"</formula>
    </cfRule>
    <cfRule type="cellIs" dxfId="53" priority="45" operator="equal">
      <formula>"live"</formula>
    </cfRule>
    <cfRule type="cellIs" dxfId="52" priority="46" operator="equal">
      <formula>"failed"</formula>
    </cfRule>
    <cfRule type="cellIs" dxfId="51" priority="47" operator="equal">
      <formula>"live"</formula>
    </cfRule>
    <cfRule type="cellIs" dxfId="50" priority="48" operator="equal">
      <formula>"canceled"</formula>
    </cfRule>
    <cfRule type="cellIs" dxfId="49" priority="49" operator="equal">
      <formula>"live"</formula>
    </cfRule>
    <cfRule type="cellIs" dxfId="48" priority="50" operator="equal">
      <formula>"Successful"</formula>
    </cfRule>
    <cfRule type="cellIs" dxfId="47" priority="51" operator="equal">
      <formula>"failed"</formula>
    </cfRule>
    <cfRule type="cellIs" dxfId="46" priority="52" operator="equal">
      <formula>"canceled"</formula>
    </cfRule>
    <cfRule type="cellIs" dxfId="45" priority="53" operator="equal">
      <formula>"live"</formula>
    </cfRule>
    <cfRule type="cellIs" dxfId="44" priority="54" operator="equal">
      <formula>"successful"</formula>
    </cfRule>
    <cfRule type="cellIs" dxfId="43" priority="55" operator="equal">
      <formula>"failed"</formula>
    </cfRule>
    <cfRule type="cellIs" dxfId="42" priority="56" operator="equal">
      <formula>"live"</formula>
    </cfRule>
    <cfRule type="top10" dxfId="41" priority="57" rank="10"/>
    <cfRule type="cellIs" dxfId="40" priority="58" operator="equal">
      <formula>"failed"</formula>
    </cfRule>
    <cfRule type="top10" dxfId="39" priority="59" rank="10"/>
    <cfRule type="containsText" priority="60" operator="containsText" text="live">
      <formula>NOT(ISERROR(SEARCH("live",F1)))</formula>
    </cfRule>
    <cfRule type="colorScale" priority="61">
      <colorScale>
        <cfvo type="formula" val="&quot;failed&quot;"/>
        <cfvo type="formula" val="&quot;red&quot;"/>
        <color rgb="FFFF7128"/>
        <color rgb="FFFFEF9C"/>
      </colorScale>
    </cfRule>
    <cfRule type="cellIs" dxfId="38" priority="62" operator="equal">
      <formula>"failed"</formula>
    </cfRule>
  </conditionalFormatting>
  <conditionalFormatting sqref="F1">
    <cfRule type="cellIs" dxfId="37" priority="43" operator="equal">
      <formula>"failed"</formula>
    </cfRule>
    <cfRule type="cellIs" dxfId="36" priority="44" operator="equal">
      <formula>"failed"</formula>
    </cfRule>
  </conditionalFormatting>
  <conditionalFormatting sqref="C2:C566">
    <cfRule type="cellIs" dxfId="35" priority="21" operator="equal">
      <formula>"failed"</formula>
    </cfRule>
    <cfRule type="cellIs" dxfId="34" priority="22" operator="equal">
      <formula>"failed"</formula>
    </cfRule>
    <cfRule type="cellIs" dxfId="33" priority="23" operator="equal">
      <formula>"live"</formula>
    </cfRule>
    <cfRule type="cellIs" dxfId="32" priority="24" operator="equal">
      <formula>"failed"</formula>
    </cfRule>
    <cfRule type="cellIs" dxfId="31" priority="25" operator="equal">
      <formula>"live"</formula>
    </cfRule>
    <cfRule type="cellIs" dxfId="30" priority="26" operator="equal">
      <formula>"canceled"</formula>
    </cfRule>
    <cfRule type="cellIs" dxfId="29" priority="27" operator="equal">
      <formula>"live"</formula>
    </cfRule>
    <cfRule type="cellIs" dxfId="28" priority="28" operator="equal">
      <formula>"Successful"</formula>
    </cfRule>
    <cfRule type="cellIs" dxfId="27" priority="29" operator="equal">
      <formula>"failed"</formula>
    </cfRule>
    <cfRule type="cellIs" dxfId="26" priority="30" operator="equal">
      <formula>"canceled"</formula>
    </cfRule>
    <cfRule type="cellIs" dxfId="25" priority="31" operator="equal">
      <formula>"live"</formula>
    </cfRule>
    <cfRule type="cellIs" dxfId="24" priority="32" operator="equal">
      <formula>"successful"</formula>
    </cfRule>
    <cfRule type="cellIs" dxfId="23" priority="33" operator="equal">
      <formula>"failed"</formula>
    </cfRule>
    <cfRule type="cellIs" dxfId="22" priority="34" operator="equal">
      <formula>"live"</formula>
    </cfRule>
    <cfRule type="top10" dxfId="21" priority="35" rank="10"/>
    <cfRule type="cellIs" dxfId="20" priority="36" operator="equal">
      <formula>"failed"</formula>
    </cfRule>
    <cfRule type="top10" dxfId="19" priority="37" rank="10"/>
    <cfRule type="containsText" priority="38" operator="containsText" text="live">
      <formula>NOT(ISERROR(SEARCH("live",C2)))</formula>
    </cfRule>
    <cfRule type="colorScale" priority="39">
      <colorScale>
        <cfvo type="formula" val="&quot;failed&quot;"/>
        <cfvo type="formula" val="&quot;red&quot;"/>
        <color rgb="FFFF7128"/>
        <color rgb="FFFFEF9C"/>
      </colorScale>
    </cfRule>
    <cfRule type="cellIs" dxfId="18" priority="40" operator="equal">
      <formula>"failed"</formula>
    </cfRule>
  </conditionalFormatting>
  <conditionalFormatting sqref="F2:F365">
    <cfRule type="cellIs" dxfId="17" priority="1" operator="equal">
      <formula>"failed"</formula>
    </cfRule>
    <cfRule type="cellIs" dxfId="16" priority="2" operator="equal">
      <formula>"failed"</formula>
    </cfRule>
    <cfRule type="cellIs" dxfId="15" priority="3" operator="equal">
      <formula>"live"</formula>
    </cfRule>
    <cfRule type="cellIs" dxfId="14" priority="4" operator="equal">
      <formula>"failed"</formula>
    </cfRule>
    <cfRule type="cellIs" dxfId="13" priority="5" operator="equal">
      <formula>"live"</formula>
    </cfRule>
    <cfRule type="cellIs" dxfId="12" priority="6" operator="equal">
      <formula>"canceled"</formula>
    </cfRule>
    <cfRule type="cellIs" dxfId="11" priority="7" operator="equal">
      <formula>"live"</formula>
    </cfRule>
    <cfRule type="cellIs" dxfId="10" priority="8" operator="equal">
      <formula>"Successful"</formula>
    </cfRule>
    <cfRule type="cellIs" dxfId="9" priority="9" operator="equal">
      <formula>"failed"</formula>
    </cfRule>
    <cfRule type="cellIs" dxfId="8" priority="10" operator="equal">
      <formula>"canceled"</formula>
    </cfRule>
    <cfRule type="cellIs" dxfId="7" priority="11" operator="equal">
      <formula>"live"</formula>
    </cfRule>
    <cfRule type="cellIs" dxfId="6" priority="12" operator="equal">
      <formula>"successful"</formula>
    </cfRule>
    <cfRule type="cellIs" dxfId="5" priority="13" operator="equal">
      <formula>"failed"</formula>
    </cfRule>
    <cfRule type="cellIs" dxfId="4" priority="14" operator="equal">
      <formula>"live"</formula>
    </cfRule>
    <cfRule type="top10" dxfId="3" priority="15" rank="10"/>
    <cfRule type="cellIs" dxfId="2" priority="16" operator="equal">
      <formula>"failed"</formula>
    </cfRule>
    <cfRule type="top10" dxfId="1" priority="17" rank="10"/>
    <cfRule type="containsText" priority="18" operator="containsText" text="live">
      <formula>NOT(ISERROR(SEARCH("live",F2)))</formula>
    </cfRule>
    <cfRule type="colorScale" priority="19">
      <colorScale>
        <cfvo type="formula" val="&quot;failed&quot;"/>
        <cfvo type="formula" val="&quot;red&quot;"/>
        <color rgb="FFFF7128"/>
        <color rgb="FFFFEF9C"/>
      </colorScale>
    </cfRule>
    <cfRule type="cellIs" dxfId="0" priority="20" operator="equal">
      <formula>"failed"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C8EE-1603-4B6F-8328-8290528811E9}">
  <sheetPr codeName="Sheet9"/>
  <dimension ref="A1:H17"/>
  <sheetViews>
    <sheetView workbookViewId="0">
      <selection activeCell="B15" sqref="B15"/>
    </sheetView>
  </sheetViews>
  <sheetFormatPr defaultRowHeight="15.6" x14ac:dyDescent="0.3"/>
  <cols>
    <col min="1" max="1" width="35.296875" style="15" customWidth="1"/>
    <col min="2" max="2" width="23" style="15" customWidth="1"/>
    <col min="3" max="3" width="22.09765625" style="15" bestFit="1" customWidth="1"/>
    <col min="4" max="4" width="24.296875" style="15" bestFit="1" customWidth="1"/>
    <col min="5" max="5" width="23.19921875" style="15" bestFit="1" customWidth="1"/>
    <col min="6" max="6" width="31.09765625" style="15" bestFit="1" customWidth="1"/>
    <col min="7" max="7" width="26.59765625" style="15" bestFit="1" customWidth="1"/>
    <col min="8" max="8" width="28.796875" style="15" bestFit="1" customWidth="1"/>
    <col min="9" max="16384" width="8.796875" style="15"/>
  </cols>
  <sheetData>
    <row r="1" spans="1:8" x14ac:dyDescent="0.3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3">
      <c r="A2" s="17" t="s">
        <v>2095</v>
      </c>
      <c r="B2" s="15">
        <f>COUNTIFS(CrowdfundingHW!$G:$G,"=successful",CrowdfundingHW!$D:$D,"&lt;1000")</f>
        <v>30</v>
      </c>
      <c r="C2" s="15">
        <f>COUNTIFS(CrowdfundingHW!$G:$G,"=failed",CrowdfundingHW!$D:$D,"&lt;1000")</f>
        <v>20</v>
      </c>
      <c r="D2" s="15">
        <f>COUNTIFS(CrowdfundingHW!$G:$G,"=canceled",CrowdfundingHW!$D:$D,"&lt;1000")</f>
        <v>1</v>
      </c>
      <c r="E2" s="15">
        <f>SUM(B2:C2:D2)</f>
        <v>51</v>
      </c>
      <c r="F2" s="22">
        <f>B2/E2</f>
        <v>0.58823529411764708</v>
      </c>
      <c r="G2" s="22">
        <f>C2/E2</f>
        <v>0.39215686274509803</v>
      </c>
      <c r="H2" s="22">
        <f>D2/E2</f>
        <v>1.9607843137254902E-2</v>
      </c>
    </row>
    <row r="3" spans="1:8" x14ac:dyDescent="0.3">
      <c r="A3" s="17" t="s">
        <v>2098</v>
      </c>
      <c r="B3" s="15">
        <f>COUNTIFS(CrowdfundingHW!$G:$G,"=successful",CrowdfundingHW!$D:$D,"&gt;=1000",CrowdfundingHW!$D:$D,"&lt;=4999")</f>
        <v>191</v>
      </c>
      <c r="C3" s="15">
        <f>COUNTIFS(CrowdfundingHW!$G:$G,"=failed",CrowdfundingHW!$D:$D,"&gt;=1000",CrowdfundingHW!$D:$D,"&lt;=4999")</f>
        <v>38</v>
      </c>
      <c r="D3" s="15">
        <f>COUNTIFS(CrowdfundingHW!$G:$G,"=canceled",CrowdfundingHW!$D:$D,"&gt;=1000",CrowdfundingHW!$D:$D,"&lt;=4999")</f>
        <v>2</v>
      </c>
      <c r="E3" s="15">
        <f>SUM(B3:C3:D3)</f>
        <v>231</v>
      </c>
      <c r="F3" s="22">
        <f t="shared" ref="F3:F13" si="0">B3/E3</f>
        <v>0.82683982683982682</v>
      </c>
      <c r="G3" s="22">
        <f t="shared" ref="G3:G13" si="1">C3/E3</f>
        <v>0.16450216450216451</v>
      </c>
      <c r="H3" s="22">
        <f t="shared" ref="H3:H13" si="2">D3/E3</f>
        <v>8.658008658008658E-3</v>
      </c>
    </row>
    <row r="4" spans="1:8" x14ac:dyDescent="0.3">
      <c r="A4" s="17" t="s">
        <v>2096</v>
      </c>
      <c r="B4" s="15">
        <f>COUNTIFS(CrowdfundingHW!$G:$G,"=successful",CrowdfundingHW!$D:$D,"&gt;=5000",CrowdfundingHW!$D:$D,"&lt;=9999")</f>
        <v>164</v>
      </c>
      <c r="C4" s="15">
        <f>COUNTIFS(CrowdfundingHW!$G:$G,"=failed",CrowdfundingHW!$D:$D,"&gt;=5000",CrowdfundingHW!$D:$D,"&lt;=9999")</f>
        <v>126</v>
      </c>
      <c r="D4" s="15">
        <f>COUNTIFS(CrowdfundingHW!$G:$G,"=canceled",CrowdfundingHW!$D:$D,"&gt;=5000",CrowdfundingHW!$D:$D,"&lt;=9999")</f>
        <v>25</v>
      </c>
      <c r="E4" s="15">
        <f>SUM(B4:C4:D4)</f>
        <v>315</v>
      </c>
      <c r="F4" s="22">
        <f t="shared" si="0"/>
        <v>0.52063492063492067</v>
      </c>
      <c r="G4" s="22">
        <f t="shared" si="1"/>
        <v>0.4</v>
      </c>
      <c r="H4" s="22">
        <f t="shared" si="2"/>
        <v>7.9365079365079361E-2</v>
      </c>
    </row>
    <row r="5" spans="1:8" x14ac:dyDescent="0.3">
      <c r="A5" s="17" t="s">
        <v>2099</v>
      </c>
      <c r="B5" s="15">
        <f>COUNTIFS(CrowdfundingHW!$G:$G,"=successful",CrowdfundingHW!$D:$D,"&gt;=10000",CrowdfundingHW!$D:$D,"&lt;=14999")</f>
        <v>4</v>
      </c>
      <c r="C5" s="15">
        <f>COUNTIFS(CrowdfundingHW!$G:$G,"=failed",CrowdfundingHW!$D:$D,"&gt;=10000",CrowdfundingHW!$D:$D,"&lt;=14999")</f>
        <v>5</v>
      </c>
      <c r="D5" s="15">
        <f>COUNTIFS(CrowdfundingHW!$G:$G,"=canceled",CrowdfundingHW!$D:$D,"&gt;=10000",CrowdfundingHW!$D:$D,"&lt;=14999")</f>
        <v>0</v>
      </c>
      <c r="E5" s="15">
        <f>SUM(B5:C5:D5)</f>
        <v>9</v>
      </c>
      <c r="F5" s="22">
        <f t="shared" si="0"/>
        <v>0.44444444444444442</v>
      </c>
      <c r="G5" s="22">
        <f t="shared" si="1"/>
        <v>0.55555555555555558</v>
      </c>
      <c r="H5" s="22">
        <f t="shared" si="2"/>
        <v>0</v>
      </c>
    </row>
    <row r="6" spans="1:8" x14ac:dyDescent="0.3">
      <c r="A6" s="17" t="s">
        <v>2100</v>
      </c>
      <c r="B6" s="15">
        <f>COUNTIFS(CrowdfundingHW!$G:$G,"=successful",CrowdfundingHW!$D:$D,"&gt;=15000",CrowdfundingHW!$D:$D,"&lt;=19999")</f>
        <v>10</v>
      </c>
      <c r="C6" s="15">
        <f>COUNTIFS(CrowdfundingHW!$G:$G,"=failed",CrowdfundingHW!$D:$D,"&gt;=15000",CrowdfundingHW!$D:$D,"&lt;=19999")</f>
        <v>0</v>
      </c>
      <c r="D6" s="15">
        <f>COUNTIFS(CrowdfundingHW!$G:$G,"=canceled",CrowdfundingHW!$D:$D,"&gt;=15000",CrowdfundingHW!$D:$D,"&lt;=19999")</f>
        <v>0</v>
      </c>
      <c r="E6" s="15">
        <f>SUM(B6:C6:D6)</f>
        <v>10</v>
      </c>
      <c r="F6" s="22">
        <f t="shared" si="0"/>
        <v>1</v>
      </c>
      <c r="G6" s="22">
        <f t="shared" si="1"/>
        <v>0</v>
      </c>
      <c r="H6" s="22">
        <f t="shared" si="2"/>
        <v>0</v>
      </c>
    </row>
    <row r="7" spans="1:8" x14ac:dyDescent="0.3">
      <c r="A7" s="17" t="s">
        <v>2101</v>
      </c>
      <c r="B7" s="15">
        <f>COUNTIFS(CrowdfundingHW!$G:$G,"=successful",CrowdfundingHW!$D:$D,"&gt;=20000",CrowdfundingHW!$D:$D,"&lt;=24999")</f>
        <v>7</v>
      </c>
      <c r="C7" s="15">
        <f>COUNTIFS(CrowdfundingHW!$G:$G,"=failed",CrowdfundingHW!$D:$D,"&gt;=20000",CrowdfundingHW!$D:$D,"&lt;=24999")</f>
        <v>0</v>
      </c>
      <c r="D7" s="15">
        <f>COUNTIFS(CrowdfundingHW!$G:$G,"=canceled",CrowdfundingHW!$D:$D,"&gt;=20000",CrowdfundingHW!$D:$D,"&lt;=24999")</f>
        <v>0</v>
      </c>
      <c r="E7" s="15">
        <f>SUM(B7:C7:D7)</f>
        <v>7</v>
      </c>
      <c r="F7" s="22">
        <f t="shared" si="0"/>
        <v>1</v>
      </c>
      <c r="G7" s="22">
        <f t="shared" si="1"/>
        <v>0</v>
      </c>
      <c r="H7" s="22">
        <f t="shared" si="2"/>
        <v>0</v>
      </c>
    </row>
    <row r="8" spans="1:8" x14ac:dyDescent="0.3">
      <c r="A8" s="17" t="s">
        <v>2102</v>
      </c>
      <c r="B8" s="15">
        <f>COUNTIFS(CrowdfundingHW!$G:$G,"=successful",CrowdfundingHW!$D:$D,"&gt;=25000",CrowdfundingHW!$D:$D,"&lt;=29999")</f>
        <v>11</v>
      </c>
      <c r="C8" s="15">
        <f>COUNTIFS(CrowdfundingHW!$G:$G,"=failed",CrowdfundingHW!$D:$D,"&gt;=25000",CrowdfundingHW!$D:$D,"&lt;=29999")</f>
        <v>3</v>
      </c>
      <c r="D8" s="15">
        <f>COUNTIFS(CrowdfundingHW!$G:$G,"=canceled",CrowdfundingHW!$D:$D,"&gt;=25000",CrowdfundingHW!$D:$D,"&lt;=29999")</f>
        <v>0</v>
      </c>
      <c r="E8" s="15">
        <f>SUM(B8:C8:D8)</f>
        <v>14</v>
      </c>
      <c r="F8" s="22">
        <f t="shared" si="0"/>
        <v>0.7857142857142857</v>
      </c>
      <c r="G8" s="22">
        <f t="shared" si="1"/>
        <v>0.21428571428571427</v>
      </c>
      <c r="H8" s="22">
        <f t="shared" si="2"/>
        <v>0</v>
      </c>
    </row>
    <row r="9" spans="1:8" x14ac:dyDescent="0.3">
      <c r="A9" s="17" t="s">
        <v>2103</v>
      </c>
      <c r="B9" s="15">
        <f>COUNTIFS(CrowdfundingHW!$G:$G,"=successful",CrowdfundingHW!$D:$D,"&gt;=30000",CrowdfundingHW!$D:$D,"&lt;=34999")</f>
        <v>7</v>
      </c>
      <c r="C9" s="15">
        <f>COUNTIFS(CrowdfundingHW!$G:$G,"=failed",CrowdfundingHW!$D:$D,"&gt;=30000",CrowdfundingHW!$D:$D,"&lt;=34999")</f>
        <v>0</v>
      </c>
      <c r="D9" s="15">
        <f>COUNTIFS(CrowdfundingHW!$G:$G,"=canceled",CrowdfundingHW!$D:$D,"&gt;=30000",CrowdfundingHW!$D:$D,"&lt;=34999")</f>
        <v>0</v>
      </c>
      <c r="E9" s="15">
        <f>SUM(B9:C9:D9)</f>
        <v>7</v>
      </c>
      <c r="F9" s="22">
        <f t="shared" si="0"/>
        <v>1</v>
      </c>
      <c r="G9" s="22">
        <f t="shared" si="1"/>
        <v>0</v>
      </c>
      <c r="H9" s="22">
        <f t="shared" si="2"/>
        <v>0</v>
      </c>
    </row>
    <row r="10" spans="1:8" x14ac:dyDescent="0.3">
      <c r="A10" s="17" t="s">
        <v>2104</v>
      </c>
      <c r="B10" s="15">
        <f>COUNTIFS(CrowdfundingHW!$G:$G,"=successful",CrowdfundingHW!$D:$D,"&gt;=35000",CrowdfundingHW!$D:$D,"&lt;=39999")</f>
        <v>8</v>
      </c>
      <c r="C10" s="15">
        <f>COUNTIFS(CrowdfundingHW!$G:$G,"=failed",CrowdfundingHW!$D:$D,"&gt;=35000",CrowdfundingHW!$D:$D,"&lt;=39999")</f>
        <v>3</v>
      </c>
      <c r="D10" s="15">
        <f>COUNTIFS(CrowdfundingHW!$G:$G,"=canceled",CrowdfundingHW!$D:$D,"&gt;=35000",CrowdfundingHW!$D:$D,"&lt;=39999")</f>
        <v>1</v>
      </c>
      <c r="E10" s="15">
        <f>SUM(B10:C10:D10)</f>
        <v>12</v>
      </c>
      <c r="F10" s="22">
        <f t="shared" si="0"/>
        <v>0.66666666666666663</v>
      </c>
      <c r="G10" s="22">
        <f t="shared" si="1"/>
        <v>0.25</v>
      </c>
      <c r="H10" s="22">
        <f t="shared" si="2"/>
        <v>8.3333333333333329E-2</v>
      </c>
    </row>
    <row r="11" spans="1:8" x14ac:dyDescent="0.3">
      <c r="A11" s="17" t="s">
        <v>2105</v>
      </c>
      <c r="B11" s="15">
        <f>COUNTIFS(CrowdfundingHW!$G:$G,"=successful",CrowdfundingHW!$D:$D,"&gt;=40000",CrowdfundingHW!$D:$D,"&lt;=44999")</f>
        <v>11</v>
      </c>
      <c r="C11" s="15">
        <f>COUNTIFS(CrowdfundingHW!$G:$G,"=failed",CrowdfundingHW!$D:$D,"&gt;=40000",CrowdfundingHW!$D:$D,"&lt;=44999")</f>
        <v>3</v>
      </c>
      <c r="D11" s="15">
        <f>COUNTIFS(CrowdfundingHW!$G:$G,"=canceled",CrowdfundingHW!$D:$D,"&gt;=40000",CrowdfundingHW!$D:$D,"&lt;=44999")</f>
        <v>0</v>
      </c>
      <c r="E11" s="15">
        <f>SUM(B11:C11:D11)</f>
        <v>14</v>
      </c>
      <c r="F11" s="22">
        <f t="shared" si="0"/>
        <v>0.7857142857142857</v>
      </c>
      <c r="G11" s="22">
        <f t="shared" si="1"/>
        <v>0.21428571428571427</v>
      </c>
      <c r="H11" s="22">
        <f t="shared" si="2"/>
        <v>0</v>
      </c>
    </row>
    <row r="12" spans="1:8" x14ac:dyDescent="0.3">
      <c r="A12" s="17" t="s">
        <v>2106</v>
      </c>
      <c r="B12" s="15">
        <f>COUNTIFS(CrowdfundingHW!$G:$G,"=successful",CrowdfundingHW!$D:$D,"&gt;=45000",CrowdfundingHW!$D:$D,"&lt;=49999")</f>
        <v>8</v>
      </c>
      <c r="C12" s="15">
        <f>COUNTIFS(CrowdfundingHW!$G:$G,"=failed",CrowdfundingHW!$D:$D,"&gt;=45000",CrowdfundingHW!$D:$D,"&lt;=49999")</f>
        <v>3</v>
      </c>
      <c r="D12" s="15">
        <f>COUNTIFS(CrowdfundingHW!$G:$G,"=canceled",CrowdfundingHW!$D:$D,"&gt;=45000",CrowdfundingHW!$D:$D,"&lt;=49999")</f>
        <v>0</v>
      </c>
      <c r="E12" s="15">
        <f>SUM(B12:C12:D12)</f>
        <v>11</v>
      </c>
      <c r="F12" s="22">
        <f t="shared" si="0"/>
        <v>0.72727272727272729</v>
      </c>
      <c r="G12" s="22">
        <f t="shared" si="1"/>
        <v>0.27272727272727271</v>
      </c>
      <c r="H12" s="22">
        <f t="shared" si="2"/>
        <v>0</v>
      </c>
    </row>
    <row r="13" spans="1:8" x14ac:dyDescent="0.3">
      <c r="A13" s="17" t="s">
        <v>2097</v>
      </c>
      <c r="B13" s="15">
        <f>COUNTIFS(CrowdfundingHW!$G:$G,"=successful",CrowdfundingHW!$D:$D,"&gt;=50000")</f>
        <v>114</v>
      </c>
      <c r="C13" s="15">
        <f>COUNTIFS(CrowdfundingHW!$G:$G,"=failed",CrowdfundingHW!$D:$D,"&gt;=50000")</f>
        <v>163</v>
      </c>
      <c r="D13" s="15">
        <f>COUNTIFS(CrowdfundingHW!$G:$G,"=canceled",CrowdfundingHW!$D:$D,"&gt;=50000")</f>
        <v>28</v>
      </c>
      <c r="E13" s="15">
        <f>SUM(B13:C13:D13)</f>
        <v>305</v>
      </c>
      <c r="F13" s="22">
        <f t="shared" si="0"/>
        <v>0.3737704918032787</v>
      </c>
      <c r="G13" s="22">
        <f t="shared" si="1"/>
        <v>0.53442622950819674</v>
      </c>
      <c r="H13" s="22">
        <f t="shared" si="2"/>
        <v>9.1803278688524587E-2</v>
      </c>
    </row>
    <row r="14" spans="1:8" x14ac:dyDescent="0.3">
      <c r="A14" s="16"/>
      <c r="F14" s="22"/>
    </row>
    <row r="15" spans="1:8" x14ac:dyDescent="0.3">
      <c r="A15" s="16"/>
    </row>
    <row r="16" spans="1:8" x14ac:dyDescent="0.3">
      <c r="A16" s="16"/>
    </row>
    <row r="17" spans="1:1" x14ac:dyDescent="0.3">
      <c r="A17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76D7-BFB7-415B-9D44-F56B0A719A9A}">
  <dimension ref="A3:F14"/>
  <sheetViews>
    <sheetView workbookViewId="0">
      <selection activeCell="H35" sqref="H3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3" spans="1:6" x14ac:dyDescent="0.3">
      <c r="A3" s="6" t="s">
        <v>2084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2039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3">
      <c r="A6" s="7" t="s">
        <v>2031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3">
      <c r="A7" s="7" t="s">
        <v>2048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3">
      <c r="A8" s="7" t="s">
        <v>2062</v>
      </c>
      <c r="B8" s="14"/>
      <c r="C8" s="14"/>
      <c r="D8" s="14"/>
      <c r="E8" s="14">
        <v>4</v>
      </c>
      <c r="F8" s="14">
        <v>4</v>
      </c>
    </row>
    <row r="9" spans="1:6" x14ac:dyDescent="0.3">
      <c r="A9" s="7" t="s">
        <v>2033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3">
      <c r="A10" s="7" t="s">
        <v>2052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3">
      <c r="A11" s="7" t="s">
        <v>2045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3">
      <c r="A12" s="7" t="s">
        <v>2035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3">
      <c r="A13" s="7" t="s">
        <v>2037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3">
      <c r="A14" s="7" t="s">
        <v>2067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44F9-C8AE-4AAC-976D-CBA190193E55}">
  <sheetPr codeName="Sheet6"/>
  <dimension ref="A3:F29"/>
  <sheetViews>
    <sheetView workbookViewId="0">
      <selection activeCell="K34" sqref="K34"/>
    </sheetView>
  </sheetViews>
  <sheetFormatPr defaultRowHeight="15.6" x14ac:dyDescent="0.3"/>
  <cols>
    <col min="1" max="1" width="21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  <col min="8" max="8" width="5.59765625" bestFit="1" customWidth="1"/>
    <col min="9" max="9" width="3.8984375" bestFit="1" customWidth="1"/>
    <col min="10" max="10" width="9.19921875" bestFit="1" customWidth="1"/>
    <col min="11" max="11" width="6.8984375" bestFit="1" customWidth="1"/>
    <col min="12" max="12" width="25.3984375" bestFit="1" customWidth="1"/>
    <col min="13" max="13" width="26.398437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6.796875" bestFit="1" customWidth="1"/>
    <col min="27" max="27" width="10.8984375" bestFit="1" customWidth="1"/>
  </cols>
  <sheetData>
    <row r="3" spans="1:6" x14ac:dyDescent="0.3">
      <c r="A3" s="6" t="s">
        <v>2069</v>
      </c>
      <c r="B3" s="6" t="s">
        <v>2068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2047</v>
      </c>
      <c r="B5" s="14">
        <v>1</v>
      </c>
      <c r="C5" s="14">
        <v>10</v>
      </c>
      <c r="D5" s="14">
        <v>2</v>
      </c>
      <c r="E5" s="14">
        <v>21</v>
      </c>
      <c r="F5" s="14">
        <v>34</v>
      </c>
    </row>
    <row r="6" spans="1:6" x14ac:dyDescent="0.3">
      <c r="A6" s="7" t="s">
        <v>2063</v>
      </c>
      <c r="B6" s="14"/>
      <c r="C6" s="14"/>
      <c r="D6" s="14"/>
      <c r="E6" s="14">
        <v>4</v>
      </c>
      <c r="F6" s="14">
        <v>4</v>
      </c>
    </row>
    <row r="7" spans="1:6" x14ac:dyDescent="0.3">
      <c r="A7" s="7" t="s">
        <v>2040</v>
      </c>
      <c r="B7" s="14">
        <v>4</v>
      </c>
      <c r="C7" s="14">
        <v>21</v>
      </c>
      <c r="D7" s="14">
        <v>1</v>
      </c>
      <c r="E7" s="14">
        <v>34</v>
      </c>
      <c r="F7" s="14">
        <v>60</v>
      </c>
    </row>
    <row r="8" spans="1:6" x14ac:dyDescent="0.3">
      <c r="A8" s="7" t="s">
        <v>2042</v>
      </c>
      <c r="B8" s="14">
        <v>2</v>
      </c>
      <c r="C8" s="14">
        <v>12</v>
      </c>
      <c r="D8" s="14">
        <v>1</v>
      </c>
      <c r="E8" s="14">
        <v>22</v>
      </c>
      <c r="F8" s="14">
        <v>37</v>
      </c>
    </row>
    <row r="9" spans="1:6" x14ac:dyDescent="0.3">
      <c r="A9" s="7" t="s">
        <v>2041</v>
      </c>
      <c r="B9" s="14"/>
      <c r="C9" s="14">
        <v>8</v>
      </c>
      <c r="D9" s="14"/>
      <c r="E9" s="14">
        <v>10</v>
      </c>
      <c r="F9" s="14">
        <v>18</v>
      </c>
    </row>
    <row r="10" spans="1:6" x14ac:dyDescent="0.3">
      <c r="A10" s="7" t="s">
        <v>2051</v>
      </c>
      <c r="B10" s="14">
        <v>1</v>
      </c>
      <c r="C10" s="14">
        <v>7</v>
      </c>
      <c r="D10" s="14"/>
      <c r="E10" s="14">
        <v>9</v>
      </c>
      <c r="F10" s="14">
        <v>17</v>
      </c>
    </row>
    <row r="11" spans="1:6" x14ac:dyDescent="0.3">
      <c r="A11" s="7" t="s">
        <v>2032</v>
      </c>
      <c r="B11" s="14">
        <v>4</v>
      </c>
      <c r="C11" s="14">
        <v>20</v>
      </c>
      <c r="D11" s="14"/>
      <c r="E11" s="14">
        <v>22</v>
      </c>
      <c r="F11" s="14">
        <v>46</v>
      </c>
    </row>
    <row r="12" spans="1:6" x14ac:dyDescent="0.3">
      <c r="A12" s="7" t="s">
        <v>2043</v>
      </c>
      <c r="B12" s="14">
        <v>3</v>
      </c>
      <c r="C12" s="14">
        <v>19</v>
      </c>
      <c r="D12" s="14"/>
      <c r="E12" s="14">
        <v>23</v>
      </c>
      <c r="F12" s="14">
        <v>45</v>
      </c>
    </row>
    <row r="13" spans="1:6" x14ac:dyDescent="0.3">
      <c r="A13" s="7" t="s">
        <v>2056</v>
      </c>
      <c r="B13" s="14">
        <v>1</v>
      </c>
      <c r="C13" s="14">
        <v>6</v>
      </c>
      <c r="D13" s="14"/>
      <c r="E13" s="14">
        <v>10</v>
      </c>
      <c r="F13" s="14">
        <v>17</v>
      </c>
    </row>
    <row r="14" spans="1:6" x14ac:dyDescent="0.3">
      <c r="A14" s="7" t="s">
        <v>2055</v>
      </c>
      <c r="B14" s="14"/>
      <c r="C14" s="14">
        <v>3</v>
      </c>
      <c r="D14" s="14"/>
      <c r="E14" s="14">
        <v>4</v>
      </c>
      <c r="F14" s="14">
        <v>7</v>
      </c>
    </row>
    <row r="15" spans="1:6" x14ac:dyDescent="0.3">
      <c r="A15" s="7" t="s">
        <v>2059</v>
      </c>
      <c r="B15" s="14"/>
      <c r="C15" s="14">
        <v>8</v>
      </c>
      <c r="D15" s="14">
        <v>1</v>
      </c>
      <c r="E15" s="14">
        <v>4</v>
      </c>
      <c r="F15" s="14">
        <v>13</v>
      </c>
    </row>
    <row r="16" spans="1:6" x14ac:dyDescent="0.3">
      <c r="A16" s="7" t="s">
        <v>2046</v>
      </c>
      <c r="B16" s="14">
        <v>1</v>
      </c>
      <c r="C16" s="14">
        <v>6</v>
      </c>
      <c r="D16" s="14">
        <v>1</v>
      </c>
      <c r="E16" s="14">
        <v>13</v>
      </c>
      <c r="F16" s="14">
        <v>21</v>
      </c>
    </row>
    <row r="17" spans="1:6" x14ac:dyDescent="0.3">
      <c r="A17" s="7" t="s">
        <v>2053</v>
      </c>
      <c r="B17" s="14">
        <v>4</v>
      </c>
      <c r="C17" s="14">
        <v>11</v>
      </c>
      <c r="D17" s="14">
        <v>1</v>
      </c>
      <c r="E17" s="14">
        <v>26</v>
      </c>
      <c r="F17" s="14">
        <v>42</v>
      </c>
    </row>
    <row r="18" spans="1:6" x14ac:dyDescent="0.3">
      <c r="A18" s="7" t="s">
        <v>2038</v>
      </c>
      <c r="B18" s="14">
        <v>23</v>
      </c>
      <c r="C18" s="14">
        <v>132</v>
      </c>
      <c r="D18" s="14">
        <v>2</v>
      </c>
      <c r="E18" s="14">
        <v>187</v>
      </c>
      <c r="F18" s="14">
        <v>344</v>
      </c>
    </row>
    <row r="19" spans="1:6" x14ac:dyDescent="0.3">
      <c r="A19" s="7" t="s">
        <v>2054</v>
      </c>
      <c r="B19" s="14"/>
      <c r="C19" s="14">
        <v>4</v>
      </c>
      <c r="D19" s="14"/>
      <c r="E19" s="14">
        <v>4</v>
      </c>
      <c r="F19" s="14">
        <v>8</v>
      </c>
    </row>
    <row r="20" spans="1:6" x14ac:dyDescent="0.3">
      <c r="A20" s="7" t="s">
        <v>2034</v>
      </c>
      <c r="B20" s="14">
        <v>6</v>
      </c>
      <c r="C20" s="14">
        <v>30</v>
      </c>
      <c r="D20" s="14"/>
      <c r="E20" s="14">
        <v>49</v>
      </c>
      <c r="F20" s="14">
        <v>85</v>
      </c>
    </row>
    <row r="21" spans="1:6" x14ac:dyDescent="0.3">
      <c r="A21" s="7" t="s">
        <v>2061</v>
      </c>
      <c r="B21" s="14"/>
      <c r="C21" s="14">
        <v>9</v>
      </c>
      <c r="D21" s="14"/>
      <c r="E21" s="14">
        <v>5</v>
      </c>
      <c r="F21" s="14">
        <v>14</v>
      </c>
    </row>
    <row r="22" spans="1:6" x14ac:dyDescent="0.3">
      <c r="A22" s="7" t="s">
        <v>2050</v>
      </c>
      <c r="B22" s="14">
        <v>1</v>
      </c>
      <c r="C22" s="14">
        <v>5</v>
      </c>
      <c r="D22" s="14">
        <v>1</v>
      </c>
      <c r="E22" s="14">
        <v>9</v>
      </c>
      <c r="F22" s="14">
        <v>16</v>
      </c>
    </row>
    <row r="23" spans="1:6" x14ac:dyDescent="0.3">
      <c r="A23" s="7" t="s">
        <v>2058</v>
      </c>
      <c r="B23" s="14">
        <v>3</v>
      </c>
      <c r="C23" s="14">
        <v>3</v>
      </c>
      <c r="D23" s="14"/>
      <c r="E23" s="14">
        <v>11</v>
      </c>
      <c r="F23" s="14">
        <v>17</v>
      </c>
    </row>
    <row r="24" spans="1:6" x14ac:dyDescent="0.3">
      <c r="A24" s="7" t="s">
        <v>2057</v>
      </c>
      <c r="B24" s="14"/>
      <c r="C24" s="14">
        <v>7</v>
      </c>
      <c r="D24" s="14"/>
      <c r="E24" s="14">
        <v>14</v>
      </c>
      <c r="F24" s="14">
        <v>21</v>
      </c>
    </row>
    <row r="25" spans="1:6" x14ac:dyDescent="0.3">
      <c r="A25" s="7" t="s">
        <v>2049</v>
      </c>
      <c r="B25" s="14">
        <v>1</v>
      </c>
      <c r="C25" s="14">
        <v>15</v>
      </c>
      <c r="D25" s="14">
        <v>2</v>
      </c>
      <c r="E25" s="14">
        <v>17</v>
      </c>
      <c r="F25" s="14">
        <v>35</v>
      </c>
    </row>
    <row r="26" spans="1:6" x14ac:dyDescent="0.3">
      <c r="A26" s="7" t="s">
        <v>2044</v>
      </c>
      <c r="B26" s="14"/>
      <c r="C26" s="14">
        <v>16</v>
      </c>
      <c r="D26" s="14">
        <v>1</v>
      </c>
      <c r="E26" s="14">
        <v>28</v>
      </c>
      <c r="F26" s="14">
        <v>45</v>
      </c>
    </row>
    <row r="27" spans="1:6" x14ac:dyDescent="0.3">
      <c r="A27" s="7" t="s">
        <v>2036</v>
      </c>
      <c r="B27" s="14">
        <v>2</v>
      </c>
      <c r="C27" s="14">
        <v>12</v>
      </c>
      <c r="D27" s="14">
        <v>1</v>
      </c>
      <c r="E27" s="14">
        <v>36</v>
      </c>
      <c r="F27" s="14">
        <v>51</v>
      </c>
    </row>
    <row r="28" spans="1:6" x14ac:dyDescent="0.3">
      <c r="A28" s="7" t="s">
        <v>2060</v>
      </c>
      <c r="B28" s="14"/>
      <c r="C28" s="14"/>
      <c r="D28" s="14"/>
      <c r="E28" s="14">
        <v>3</v>
      </c>
      <c r="F28" s="14">
        <v>3</v>
      </c>
    </row>
    <row r="29" spans="1:6" x14ac:dyDescent="0.3">
      <c r="A29" s="7" t="s">
        <v>2067</v>
      </c>
      <c r="B29" s="14">
        <v>57</v>
      </c>
      <c r="C29" s="14">
        <v>364</v>
      </c>
      <c r="D29" s="14">
        <v>14</v>
      </c>
      <c r="E29" s="14">
        <v>565</v>
      </c>
      <c r="F29" s="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D107-333E-4E19-829A-3A5D1638150C}">
  <sheetPr codeName="Sheet2"/>
  <dimension ref="A1:E18"/>
  <sheetViews>
    <sheetView workbookViewId="0">
      <selection activeCell="O27" sqref="O2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6.796875" bestFit="1" customWidth="1"/>
    <col min="7" max="7" width="10.8984375" bestFit="1" customWidth="1"/>
  </cols>
  <sheetData>
    <row r="1" spans="1:5" x14ac:dyDescent="0.3">
      <c r="A1" s="6" t="s">
        <v>2064</v>
      </c>
      <c r="B1" t="s">
        <v>2085</v>
      </c>
    </row>
    <row r="2" spans="1:5" x14ac:dyDescent="0.3">
      <c r="A2" s="6" t="s">
        <v>2086</v>
      </c>
      <c r="B2" t="s">
        <v>2085</v>
      </c>
    </row>
    <row r="4" spans="1:5" x14ac:dyDescent="0.3">
      <c r="A4" s="6" t="s">
        <v>2084</v>
      </c>
      <c r="B4" s="6" t="s">
        <v>2068</v>
      </c>
    </row>
    <row r="5" spans="1:5" x14ac:dyDescent="0.3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7" t="s">
        <v>2072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3">
      <c r="A7" s="7" t="s">
        <v>2073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3">
      <c r="A8" s="7" t="s">
        <v>2074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3">
      <c r="A9" s="7" t="s">
        <v>2075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3">
      <c r="A10" s="7" t="s">
        <v>2076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3">
      <c r="A11" s="7" t="s">
        <v>2077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3">
      <c r="A12" s="7" t="s">
        <v>2078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3">
      <c r="A13" s="7" t="s">
        <v>2079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3">
      <c r="A14" s="7" t="s">
        <v>2080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3">
      <c r="A15" s="7" t="s">
        <v>2081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3">
      <c r="A16" s="7" t="s">
        <v>2082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3">
      <c r="A17" s="7" t="s">
        <v>2083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3">
      <c r="A18" s="7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CrowdfundingHW</vt:lpstr>
      <vt:lpstr>Statistical Analysis</vt:lpstr>
      <vt:lpstr>Bonus</vt:lpstr>
      <vt:lpstr>PivotbyPcatagory-StackedPC</vt:lpstr>
      <vt:lpstr>PivotbyScatagory-StackedPC</vt:lpstr>
      <vt:lpstr>PivotbyPcatagoryYear-LinePC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vivek Brahmbhatt</cp:lastModifiedBy>
  <dcterms:created xsi:type="dcterms:W3CDTF">2021-09-29T18:52:28Z</dcterms:created>
  <dcterms:modified xsi:type="dcterms:W3CDTF">2022-12-10T00:31:40Z</dcterms:modified>
</cp:coreProperties>
</file>