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4"/>
  </bookViews>
  <sheets>
    <sheet name="UAE" sheetId="1" r:id="rId1"/>
    <sheet name="JORDAN" sheetId="2" r:id="rId2"/>
    <sheet name="OMAN" sheetId="3" r:id="rId3"/>
    <sheet name="BAHRAIN" sheetId="4" r:id="rId4"/>
    <sheet name="QATAR" sheetId="5" r:id="rId5"/>
  </sheets>
  <definedNames>
    <definedName name="_xlnm.Print_Area" localSheetId="1">JORDAN!$A$1:$AE$45</definedName>
    <definedName name="_xlnm.Print_Area" localSheetId="2">OMAN!$A$1:$AE$36</definedName>
    <definedName name="_xlnm.Print_Area" localSheetId="0">UAE!$A$2:$AE$55</definedName>
  </definedNames>
  <calcPr calcId="125725"/>
</workbook>
</file>

<file path=xl/calcChain.xml><?xml version="1.0" encoding="utf-8"?>
<calcChain xmlns="http://schemas.openxmlformats.org/spreadsheetml/2006/main">
  <c r="AE28" i="5"/>
  <c r="AA28"/>
  <c r="W28"/>
  <c r="S28"/>
  <c r="O28"/>
  <c r="K28"/>
  <c r="G28"/>
  <c r="O7"/>
  <c r="AE28" i="4"/>
  <c r="AA28"/>
  <c r="W28"/>
  <c r="S28"/>
  <c r="O28"/>
  <c r="K28"/>
  <c r="G28"/>
  <c r="O7"/>
  <c r="O8" i="3"/>
  <c r="O7"/>
  <c r="AE30"/>
  <c r="AE29"/>
  <c r="AA30"/>
  <c r="AA29"/>
  <c r="W30"/>
  <c r="W29"/>
  <c r="S30"/>
  <c r="S29"/>
  <c r="O30"/>
  <c r="O29"/>
  <c r="K30"/>
  <c r="K29"/>
  <c r="G30"/>
  <c r="G29"/>
  <c r="AE35" i="2"/>
  <c r="AE36"/>
  <c r="AE37"/>
  <c r="AE38"/>
  <c r="AE34"/>
  <c r="AA35"/>
  <c r="AA36"/>
  <c r="AA37"/>
  <c r="AA38"/>
  <c r="AA34"/>
  <c r="W35"/>
  <c r="W36"/>
  <c r="W37"/>
  <c r="W38"/>
  <c r="W34"/>
  <c r="S35"/>
  <c r="S36"/>
  <c r="S37"/>
  <c r="S38"/>
  <c r="S34"/>
  <c r="O36"/>
  <c r="O37"/>
  <c r="O38"/>
  <c r="O35"/>
  <c r="O34"/>
  <c r="K35"/>
  <c r="K36"/>
  <c r="K37"/>
  <c r="K38"/>
  <c r="K34"/>
  <c r="G36"/>
  <c r="G37"/>
  <c r="G38"/>
  <c r="G35"/>
  <c r="G34"/>
  <c r="O8"/>
  <c r="O9"/>
  <c r="O10"/>
  <c r="O11"/>
  <c r="O7"/>
  <c r="AE37" i="1"/>
  <c r="AE38"/>
  <c r="AE39"/>
  <c r="AE40"/>
  <c r="AE41"/>
  <c r="AE42"/>
  <c r="AE43"/>
  <c r="AE44"/>
  <c r="AE45"/>
  <c r="AE46"/>
  <c r="AE47"/>
  <c r="AE48"/>
  <c r="AA37"/>
  <c r="AA38"/>
  <c r="AA39"/>
  <c r="AA40"/>
  <c r="AA41"/>
  <c r="AA42"/>
  <c r="AA43"/>
  <c r="AA44"/>
  <c r="AA45"/>
  <c r="AA46"/>
  <c r="AA48"/>
  <c r="AA47"/>
  <c r="W37"/>
  <c r="W38"/>
  <c r="W39"/>
  <c r="W40"/>
  <c r="W41"/>
  <c r="W42"/>
  <c r="W43"/>
  <c r="W44"/>
  <c r="W45"/>
  <c r="W46"/>
  <c r="W48"/>
  <c r="W47"/>
  <c r="S37"/>
  <c r="S38"/>
  <c r="S39"/>
  <c r="S40"/>
  <c r="S41"/>
  <c r="S42"/>
  <c r="S43"/>
  <c r="S44"/>
  <c r="S45"/>
  <c r="S46"/>
  <c r="S47"/>
  <c r="S48"/>
  <c r="O37"/>
  <c r="O38"/>
  <c r="O39"/>
  <c r="O40"/>
  <c r="O41"/>
  <c r="O42"/>
  <c r="O43"/>
  <c r="O44"/>
  <c r="O45"/>
  <c r="O46"/>
  <c r="O47"/>
  <c r="O48"/>
  <c r="K37"/>
  <c r="K38"/>
  <c r="K39"/>
  <c r="K40"/>
  <c r="K41"/>
  <c r="K42"/>
  <c r="K43"/>
  <c r="K44"/>
  <c r="K45"/>
  <c r="K46"/>
  <c r="K48"/>
  <c r="K47"/>
  <c r="G37"/>
  <c r="G38"/>
  <c r="G39"/>
  <c r="G40"/>
  <c r="G41"/>
  <c r="G42"/>
  <c r="G43"/>
  <c r="G44"/>
  <c r="G45"/>
  <c r="G46"/>
  <c r="G48"/>
  <c r="G47"/>
  <c r="O7"/>
  <c r="O8"/>
  <c r="O9"/>
  <c r="O10"/>
  <c r="O11"/>
  <c r="O12"/>
  <c r="O13"/>
  <c r="O14"/>
  <c r="O15"/>
  <c r="O16"/>
  <c r="O18"/>
  <c r="O17"/>
  <c r="AX33" i="5"/>
  <c r="AW33"/>
  <c r="AV33"/>
  <c r="AU33"/>
  <c r="AT33"/>
  <c r="AS33"/>
  <c r="AR33"/>
  <c r="BC12"/>
  <c r="BB12"/>
  <c r="AZ12"/>
  <c r="AY12"/>
  <c r="AX12"/>
  <c r="AW12"/>
  <c r="AV12"/>
  <c r="AU12"/>
  <c r="AT12"/>
  <c r="AS12"/>
  <c r="AR12"/>
  <c r="AX33" i="4"/>
  <c r="AW33"/>
  <c r="AV33"/>
  <c r="AU33"/>
  <c r="AT33"/>
  <c r="AS33"/>
  <c r="AR33"/>
  <c r="BC12"/>
  <c r="BB12"/>
  <c r="AZ12"/>
  <c r="AY12"/>
  <c r="AX12"/>
  <c r="AW12"/>
  <c r="AV12"/>
  <c r="AU12"/>
  <c r="AT12"/>
  <c r="AS12"/>
  <c r="AR12"/>
  <c r="AX35" i="3"/>
  <c r="AW35"/>
  <c r="AV35"/>
  <c r="AU35"/>
  <c r="AT35"/>
  <c r="AS35"/>
  <c r="AR35"/>
  <c r="BC13"/>
  <c r="BB13"/>
  <c r="AZ13"/>
  <c r="AY13"/>
  <c r="AX13"/>
  <c r="AW13"/>
  <c r="AV13"/>
  <c r="AR13"/>
  <c r="AU13"/>
  <c r="AT13"/>
  <c r="AS13"/>
  <c r="AR45" i="2"/>
  <c r="AX45"/>
  <c r="AW45"/>
  <c r="AV45"/>
  <c r="AU45"/>
  <c r="AT45"/>
  <c r="AS45"/>
  <c r="BC18"/>
  <c r="BB18"/>
  <c r="AZ18"/>
  <c r="AY18"/>
  <c r="AX18"/>
  <c r="AW18"/>
  <c r="AV18"/>
  <c r="AU18"/>
  <c r="AT18"/>
  <c r="AS18"/>
  <c r="AR18"/>
  <c r="AR55" i="1"/>
  <c r="AX55"/>
  <c r="AW55"/>
  <c r="AV55"/>
  <c r="AU55"/>
  <c r="AT55"/>
  <c r="AS55"/>
  <c r="BC25"/>
  <c r="BB25"/>
  <c r="AZ25"/>
  <c r="AY25"/>
  <c r="AX25"/>
  <c r="AW25"/>
  <c r="AV25"/>
  <c r="AU25"/>
  <c r="AT25"/>
  <c r="AS25"/>
  <c r="AR25"/>
  <c r="L8"/>
  <c r="L9"/>
  <c r="L10"/>
  <c r="L7" i="5"/>
  <c r="L7" i="4"/>
  <c r="L8" i="3"/>
  <c r="L7"/>
  <c r="L9" i="2"/>
  <c r="L10"/>
  <c r="L11"/>
  <c r="L8"/>
  <c r="L7"/>
  <c r="L11" i="1"/>
  <c r="L12"/>
  <c r="L13"/>
  <c r="L14"/>
  <c r="L15"/>
  <c r="L16"/>
  <c r="L17"/>
  <c r="L18"/>
  <c r="L7"/>
  <c r="AD39" l="1"/>
  <c r="AD40"/>
  <c r="AD41"/>
  <c r="AD42"/>
  <c r="AD43"/>
  <c r="AD44"/>
  <c r="AD45"/>
  <c r="AD46"/>
  <c r="AD47"/>
  <c r="AD48"/>
  <c r="AC39"/>
  <c r="AC40"/>
  <c r="AC41"/>
  <c r="AC42"/>
  <c r="AC43"/>
  <c r="AC44"/>
  <c r="AC45"/>
  <c r="AC46"/>
  <c r="AC47"/>
  <c r="AC48"/>
  <c r="Y39"/>
  <c r="Y40"/>
  <c r="Y41"/>
  <c r="Y42"/>
  <c r="Y43"/>
  <c r="Y44"/>
  <c r="Y45"/>
  <c r="Y46"/>
  <c r="Y47"/>
  <c r="Y48"/>
  <c r="U39"/>
  <c r="U40"/>
  <c r="U41"/>
  <c r="U42"/>
  <c r="U43"/>
  <c r="U44"/>
  <c r="U45"/>
  <c r="U46"/>
  <c r="U47"/>
  <c r="U48"/>
  <c r="Q39"/>
  <c r="Q40"/>
  <c r="Q41"/>
  <c r="Q42"/>
  <c r="Q43"/>
  <c r="Q44"/>
  <c r="Q45"/>
  <c r="Q46"/>
  <c r="Q47"/>
  <c r="Q48"/>
  <c r="M39"/>
  <c r="M40"/>
  <c r="M41"/>
  <c r="M42"/>
  <c r="M43"/>
  <c r="M44"/>
  <c r="M45"/>
  <c r="M46"/>
  <c r="M47"/>
  <c r="M48"/>
  <c r="F39"/>
  <c r="F40"/>
  <c r="F41"/>
  <c r="F42"/>
  <c r="F43"/>
  <c r="F44"/>
  <c r="F45"/>
  <c r="F46"/>
  <c r="F47"/>
  <c r="F48"/>
  <c r="I39"/>
  <c r="I40"/>
  <c r="I41"/>
  <c r="I42"/>
  <c r="I43"/>
  <c r="I44"/>
  <c r="I45"/>
  <c r="I46"/>
  <c r="I47"/>
  <c r="I48"/>
  <c r="E41"/>
  <c r="E42"/>
  <c r="E43"/>
  <c r="E44"/>
  <c r="E45"/>
  <c r="E46"/>
  <c r="E47"/>
  <c r="E48"/>
  <c r="E40"/>
  <c r="E39"/>
  <c r="V9"/>
  <c r="V10"/>
  <c r="V11"/>
  <c r="V12"/>
  <c r="V13"/>
  <c r="V14"/>
  <c r="V15"/>
  <c r="V16"/>
  <c r="V17"/>
  <c r="V18"/>
  <c r="R9"/>
  <c r="R10"/>
  <c r="R11"/>
  <c r="R12"/>
  <c r="R13"/>
  <c r="R14"/>
  <c r="R15"/>
  <c r="R16"/>
  <c r="R17"/>
  <c r="R18"/>
  <c r="Q9"/>
  <c r="Q10"/>
  <c r="Q11"/>
  <c r="Q12"/>
  <c r="Q13"/>
  <c r="Q14"/>
  <c r="Q15"/>
  <c r="Q16"/>
  <c r="Q17"/>
  <c r="Q18"/>
  <c r="N9"/>
  <c r="N10"/>
  <c r="N11"/>
  <c r="N12"/>
  <c r="N13"/>
  <c r="N14"/>
  <c r="N15"/>
  <c r="N16"/>
  <c r="N17"/>
  <c r="N18"/>
  <c r="H9"/>
  <c r="H10"/>
  <c r="H11"/>
  <c r="H12"/>
  <c r="H13"/>
  <c r="H14"/>
  <c r="H15"/>
  <c r="H16"/>
  <c r="H17"/>
  <c r="H18"/>
  <c r="G9"/>
  <c r="G10"/>
  <c r="G11"/>
  <c r="G12"/>
  <c r="G13"/>
  <c r="G14"/>
  <c r="G15"/>
  <c r="G16"/>
  <c r="G17"/>
  <c r="G18"/>
  <c r="F9"/>
  <c r="F10"/>
  <c r="F11"/>
  <c r="F12"/>
  <c r="F13"/>
  <c r="F14"/>
  <c r="F15"/>
  <c r="F16"/>
  <c r="F17"/>
  <c r="F18"/>
  <c r="E9"/>
  <c r="E10"/>
  <c r="E11"/>
  <c r="E12"/>
  <c r="E13"/>
  <c r="E14"/>
  <c r="E15"/>
  <c r="E16"/>
  <c r="E17"/>
  <c r="E18"/>
  <c r="E8"/>
  <c r="AC33" i="5"/>
  <c r="AB33"/>
  <c r="Y33"/>
  <c r="X33"/>
  <c r="T33"/>
  <c r="U33" s="1"/>
  <c r="Q33"/>
  <c r="P33"/>
  <c r="M33"/>
  <c r="L33"/>
  <c r="H33"/>
  <c r="I33" s="1"/>
  <c r="E33"/>
  <c r="D33"/>
  <c r="BF32"/>
  <c r="BE32"/>
  <c r="BD32"/>
  <c r="BC32"/>
  <c r="BB32"/>
  <c r="BA32"/>
  <c r="AZ32"/>
  <c r="AD32"/>
  <c r="AE32" s="1"/>
  <c r="AC32"/>
  <c r="Z32"/>
  <c r="AA32" s="1"/>
  <c r="Y32"/>
  <c r="V32"/>
  <c r="W32" s="1"/>
  <c r="U32"/>
  <c r="R32"/>
  <c r="S32" s="1"/>
  <c r="Q32"/>
  <c r="N32"/>
  <c r="O32" s="1"/>
  <c r="M32"/>
  <c r="K32"/>
  <c r="J32"/>
  <c r="I32"/>
  <c r="F32"/>
  <c r="G32" s="1"/>
  <c r="E32"/>
  <c r="BF28"/>
  <c r="BE28"/>
  <c r="BD28"/>
  <c r="BC28"/>
  <c r="BB28"/>
  <c r="BA28"/>
  <c r="AZ28"/>
  <c r="AD28"/>
  <c r="AC28"/>
  <c r="Z28"/>
  <c r="Y28"/>
  <c r="V28"/>
  <c r="U28"/>
  <c r="R28"/>
  <c r="Q28"/>
  <c r="N28"/>
  <c r="M28"/>
  <c r="J28"/>
  <c r="I28"/>
  <c r="F28"/>
  <c r="E28"/>
  <c r="BF12"/>
  <c r="BE12"/>
  <c r="BA12"/>
  <c r="N12"/>
  <c r="BC33"/>
  <c r="E12"/>
  <c r="V12"/>
  <c r="T12"/>
  <c r="Q12"/>
  <c r="G12"/>
  <c r="D12"/>
  <c r="AD33" s="1"/>
  <c r="BF11"/>
  <c r="BE11"/>
  <c r="BD11"/>
  <c r="BA11"/>
  <c r="Y11"/>
  <c r="X11"/>
  <c r="W11"/>
  <c r="V11"/>
  <c r="U11"/>
  <c r="T11"/>
  <c r="R11"/>
  <c r="Q11"/>
  <c r="O11"/>
  <c r="N11"/>
  <c r="H11"/>
  <c r="G11"/>
  <c r="F11"/>
  <c r="E11"/>
  <c r="BF7"/>
  <c r="BE7"/>
  <c r="BD7"/>
  <c r="BA7"/>
  <c r="Y7"/>
  <c r="X7"/>
  <c r="V7"/>
  <c r="U7"/>
  <c r="T7"/>
  <c r="R7"/>
  <c r="Q7"/>
  <c r="N7"/>
  <c r="H7"/>
  <c r="G7"/>
  <c r="F7"/>
  <c r="E7"/>
  <c r="Y33" i="4"/>
  <c r="AB33"/>
  <c r="X33"/>
  <c r="T33"/>
  <c r="U33" s="1"/>
  <c r="P33"/>
  <c r="Q33" s="1"/>
  <c r="L33"/>
  <c r="M33" s="1"/>
  <c r="H33"/>
  <c r="I33" s="1"/>
  <c r="D33"/>
  <c r="E33" s="1"/>
  <c r="BF32"/>
  <c r="BE32"/>
  <c r="BD32"/>
  <c r="BC32"/>
  <c r="BB32"/>
  <c r="BA32"/>
  <c r="AZ32"/>
  <c r="AD32"/>
  <c r="AC32"/>
  <c r="Z32"/>
  <c r="AA32" s="1"/>
  <c r="Y32"/>
  <c r="V32"/>
  <c r="W32" s="1"/>
  <c r="U32"/>
  <c r="R32"/>
  <c r="Q32"/>
  <c r="N32"/>
  <c r="M32"/>
  <c r="J32"/>
  <c r="K32" s="1"/>
  <c r="I32"/>
  <c r="F32"/>
  <c r="E32"/>
  <c r="BF28"/>
  <c r="BE28"/>
  <c r="BD28"/>
  <c r="BC28"/>
  <c r="BB28"/>
  <c r="BA28"/>
  <c r="AZ28"/>
  <c r="AD28"/>
  <c r="AC28"/>
  <c r="Z28"/>
  <c r="Y28"/>
  <c r="V28"/>
  <c r="U28"/>
  <c r="R28"/>
  <c r="Q28"/>
  <c r="N28"/>
  <c r="M28"/>
  <c r="J28"/>
  <c r="I28"/>
  <c r="F28"/>
  <c r="E28"/>
  <c r="V12"/>
  <c r="BD12"/>
  <c r="BC33"/>
  <c r="G12"/>
  <c r="D12"/>
  <c r="BF11"/>
  <c r="BE11"/>
  <c r="Y11" s="1"/>
  <c r="BD11"/>
  <c r="W11" s="1"/>
  <c r="BA11"/>
  <c r="U11" s="1"/>
  <c r="X11"/>
  <c r="V11"/>
  <c r="T11"/>
  <c r="R11"/>
  <c r="Q11"/>
  <c r="N11"/>
  <c r="O11" s="1"/>
  <c r="H11"/>
  <c r="G11"/>
  <c r="F11"/>
  <c r="E11"/>
  <c r="BF7"/>
  <c r="BE7"/>
  <c r="BD7"/>
  <c r="BA7"/>
  <c r="X7"/>
  <c r="V7"/>
  <c r="T7"/>
  <c r="R7"/>
  <c r="Q7"/>
  <c r="N7"/>
  <c r="H7"/>
  <c r="G7"/>
  <c r="F7"/>
  <c r="E7"/>
  <c r="AB35" i="3"/>
  <c r="Y35"/>
  <c r="X35"/>
  <c r="T35"/>
  <c r="P35"/>
  <c r="Q35" s="1"/>
  <c r="L35"/>
  <c r="H35"/>
  <c r="I35" s="1"/>
  <c r="D35"/>
  <c r="BF34"/>
  <c r="BE34"/>
  <c r="BD34"/>
  <c r="BC34"/>
  <c r="BB34"/>
  <c r="BA34"/>
  <c r="AZ34"/>
  <c r="AD34"/>
  <c r="AC34"/>
  <c r="Z34"/>
  <c r="Y34"/>
  <c r="V34"/>
  <c r="W34" s="1"/>
  <c r="U34"/>
  <c r="R34"/>
  <c r="Q34"/>
  <c r="N34"/>
  <c r="M34"/>
  <c r="J34"/>
  <c r="I34"/>
  <c r="F34"/>
  <c r="E34"/>
  <c r="BF30"/>
  <c r="BE30"/>
  <c r="BD30"/>
  <c r="BC30"/>
  <c r="BB30"/>
  <c r="BA30"/>
  <c r="AZ30"/>
  <c r="AD30"/>
  <c r="AC30"/>
  <c r="Z30"/>
  <c r="Y30"/>
  <c r="V30"/>
  <c r="U30"/>
  <c r="R30"/>
  <c r="Q30"/>
  <c r="N30"/>
  <c r="M30"/>
  <c r="J30"/>
  <c r="I30"/>
  <c r="F30"/>
  <c r="E30"/>
  <c r="BF29"/>
  <c r="BE29"/>
  <c r="BD29"/>
  <c r="BC29"/>
  <c r="BB29"/>
  <c r="BA29"/>
  <c r="AZ29"/>
  <c r="AD29"/>
  <c r="AC29"/>
  <c r="Z29"/>
  <c r="Y29"/>
  <c r="V29"/>
  <c r="U29"/>
  <c r="R29"/>
  <c r="Q29"/>
  <c r="N29"/>
  <c r="M29"/>
  <c r="J29"/>
  <c r="I29"/>
  <c r="F29"/>
  <c r="E29"/>
  <c r="V13"/>
  <c r="BC35"/>
  <c r="D13"/>
  <c r="BF12"/>
  <c r="BE12"/>
  <c r="Y12" s="1"/>
  <c r="BD12"/>
  <c r="W12" s="1"/>
  <c r="BA12"/>
  <c r="U12" s="1"/>
  <c r="X12"/>
  <c r="V12"/>
  <c r="T12"/>
  <c r="R12"/>
  <c r="Q12"/>
  <c r="N12"/>
  <c r="H12"/>
  <c r="G12"/>
  <c r="F12"/>
  <c r="E12"/>
  <c r="BF8"/>
  <c r="BE8"/>
  <c r="BD8"/>
  <c r="BA8"/>
  <c r="X8"/>
  <c r="V8"/>
  <c r="T8"/>
  <c r="R8"/>
  <c r="Q8"/>
  <c r="N8"/>
  <c r="H8"/>
  <c r="G8"/>
  <c r="F8"/>
  <c r="E8"/>
  <c r="BF7"/>
  <c r="BE7"/>
  <c r="BD7"/>
  <c r="BA7"/>
  <c r="X7"/>
  <c r="V7"/>
  <c r="T7"/>
  <c r="R7"/>
  <c r="Q7"/>
  <c r="N7"/>
  <c r="H7"/>
  <c r="G7"/>
  <c r="F7"/>
  <c r="E7"/>
  <c r="AB45" i="2"/>
  <c r="Y45"/>
  <c r="X45"/>
  <c r="T45"/>
  <c r="P45"/>
  <c r="Q45" s="1"/>
  <c r="L45"/>
  <c r="H45"/>
  <c r="I45" s="1"/>
  <c r="D45"/>
  <c r="BF44"/>
  <c r="BE44"/>
  <c r="BD44"/>
  <c r="BC44"/>
  <c r="BB44"/>
  <c r="BA44"/>
  <c r="AZ44"/>
  <c r="AD44"/>
  <c r="AC44"/>
  <c r="Z44"/>
  <c r="Y44"/>
  <c r="V44"/>
  <c r="U44"/>
  <c r="R44"/>
  <c r="Q44"/>
  <c r="N44"/>
  <c r="O44" s="1"/>
  <c r="M44"/>
  <c r="J44"/>
  <c r="I44"/>
  <c r="F44"/>
  <c r="E44"/>
  <c r="BF38"/>
  <c r="BE38"/>
  <c r="BD38"/>
  <c r="BC38"/>
  <c r="BB38"/>
  <c r="BA38"/>
  <c r="AZ38"/>
  <c r="AD38"/>
  <c r="AC38"/>
  <c r="Z38"/>
  <c r="Y38"/>
  <c r="V38"/>
  <c r="U38"/>
  <c r="R38"/>
  <c r="Q38"/>
  <c r="N38"/>
  <c r="M38"/>
  <c r="J38"/>
  <c r="I38"/>
  <c r="F38"/>
  <c r="E38"/>
  <c r="BF37"/>
  <c r="BE37"/>
  <c r="BD37"/>
  <c r="BC37"/>
  <c r="BB37"/>
  <c r="BA37"/>
  <c r="AZ37"/>
  <c r="AD37"/>
  <c r="AC37"/>
  <c r="Z37"/>
  <c r="Y37"/>
  <c r="V37"/>
  <c r="U37"/>
  <c r="R37"/>
  <c r="Q37"/>
  <c r="N37"/>
  <c r="M37"/>
  <c r="J37"/>
  <c r="I37"/>
  <c r="F37"/>
  <c r="E37"/>
  <c r="BF36"/>
  <c r="BE36"/>
  <c r="BD36"/>
  <c r="BC36"/>
  <c r="BB36"/>
  <c r="BA36"/>
  <c r="AZ36"/>
  <c r="AD36"/>
  <c r="AC36"/>
  <c r="Z36"/>
  <c r="Y36"/>
  <c r="V36"/>
  <c r="U36"/>
  <c r="R36"/>
  <c r="Q36"/>
  <c r="N36"/>
  <c r="M36"/>
  <c r="J36"/>
  <c r="I36"/>
  <c r="F36"/>
  <c r="E36"/>
  <c r="BF35"/>
  <c r="BE35"/>
  <c r="BD35"/>
  <c r="BC35"/>
  <c r="BB35"/>
  <c r="BA35"/>
  <c r="AZ35"/>
  <c r="AD35"/>
  <c r="AC35"/>
  <c r="Z35"/>
  <c r="Y35"/>
  <c r="V35"/>
  <c r="U35"/>
  <c r="R35"/>
  <c r="Q35"/>
  <c r="N35"/>
  <c r="M35"/>
  <c r="J35"/>
  <c r="I35"/>
  <c r="F35"/>
  <c r="E35"/>
  <c r="BF34"/>
  <c r="BE34"/>
  <c r="BD34"/>
  <c r="BC34"/>
  <c r="BB34"/>
  <c r="BA34"/>
  <c r="AZ34"/>
  <c r="AD34"/>
  <c r="AC34"/>
  <c r="Z34"/>
  <c r="Y34"/>
  <c r="V34"/>
  <c r="U34"/>
  <c r="R34"/>
  <c r="Q34"/>
  <c r="N34"/>
  <c r="M34"/>
  <c r="J34"/>
  <c r="I34"/>
  <c r="F34"/>
  <c r="E34"/>
  <c r="Q18"/>
  <c r="BC45"/>
  <c r="D18"/>
  <c r="G18" s="1"/>
  <c r="BF17"/>
  <c r="BE17"/>
  <c r="Y17" s="1"/>
  <c r="BD17"/>
  <c r="W17" s="1"/>
  <c r="BA17"/>
  <c r="U17" s="1"/>
  <c r="X17"/>
  <c r="V17"/>
  <c r="T17"/>
  <c r="R17"/>
  <c r="Q17"/>
  <c r="N17"/>
  <c r="H17"/>
  <c r="G17"/>
  <c r="F17"/>
  <c r="E17"/>
  <c r="BF11"/>
  <c r="BE11"/>
  <c r="BD11"/>
  <c r="BA11"/>
  <c r="X11"/>
  <c r="V11"/>
  <c r="T11"/>
  <c r="R11"/>
  <c r="Q11"/>
  <c r="N11"/>
  <c r="H11"/>
  <c r="G11"/>
  <c r="F11"/>
  <c r="E11"/>
  <c r="BF10"/>
  <c r="BE10"/>
  <c r="BD10"/>
  <c r="BA10"/>
  <c r="X10"/>
  <c r="V10"/>
  <c r="T10"/>
  <c r="R10"/>
  <c r="Q10"/>
  <c r="N10"/>
  <c r="H10"/>
  <c r="G10"/>
  <c r="F10"/>
  <c r="E10"/>
  <c r="BF9"/>
  <c r="BE9"/>
  <c r="BD9"/>
  <c r="BA9"/>
  <c r="X9"/>
  <c r="V9"/>
  <c r="T9"/>
  <c r="R9"/>
  <c r="Q9"/>
  <c r="N9"/>
  <c r="H9"/>
  <c r="G9"/>
  <c r="F9"/>
  <c r="E9"/>
  <c r="BF8"/>
  <c r="BE8"/>
  <c r="BD8"/>
  <c r="BA8"/>
  <c r="X8"/>
  <c r="V8"/>
  <c r="T8"/>
  <c r="R8"/>
  <c r="Q8"/>
  <c r="N8"/>
  <c r="H8"/>
  <c r="G8"/>
  <c r="F8"/>
  <c r="E8"/>
  <c r="BF7"/>
  <c r="BE7"/>
  <c r="BD7"/>
  <c r="BA7"/>
  <c r="X7"/>
  <c r="V7"/>
  <c r="T7"/>
  <c r="R7"/>
  <c r="Q7"/>
  <c r="N7"/>
  <c r="H7"/>
  <c r="G7"/>
  <c r="F7"/>
  <c r="E7"/>
  <c r="AD54" i="1"/>
  <c r="AC54"/>
  <c r="Z54"/>
  <c r="Y54"/>
  <c r="V54"/>
  <c r="U54"/>
  <c r="R54"/>
  <c r="Q54"/>
  <c r="N54"/>
  <c r="M54"/>
  <c r="J54"/>
  <c r="I54"/>
  <c r="E54"/>
  <c r="F54"/>
  <c r="BF54"/>
  <c r="BE54"/>
  <c r="BD54"/>
  <c r="BC54"/>
  <c r="BB54"/>
  <c r="BA54"/>
  <c r="AZ54"/>
  <c r="BF24"/>
  <c r="BE24"/>
  <c r="Y24" s="1"/>
  <c r="BD24"/>
  <c r="W24" s="1"/>
  <c r="BA24"/>
  <c r="U24" s="1"/>
  <c r="X24"/>
  <c r="V24"/>
  <c r="T24"/>
  <c r="R24"/>
  <c r="Q24"/>
  <c r="N24"/>
  <c r="H24"/>
  <c r="G24"/>
  <c r="F24"/>
  <c r="E24"/>
  <c r="AB55"/>
  <c r="X55"/>
  <c r="T55"/>
  <c r="P55"/>
  <c r="Q55" s="1"/>
  <c r="L55"/>
  <c r="H55"/>
  <c r="I55" s="1"/>
  <c r="D55"/>
  <c r="E55" s="1"/>
  <c r="Y55"/>
  <c r="BA8"/>
  <c r="BA9"/>
  <c r="BA10"/>
  <c r="BA11"/>
  <c r="BA12"/>
  <c r="BA13"/>
  <c r="BA14"/>
  <c r="BA15"/>
  <c r="BA16"/>
  <c r="BA17"/>
  <c r="U17" s="1"/>
  <c r="BA18"/>
  <c r="U18" s="1"/>
  <c r="BA7"/>
  <c r="BA25"/>
  <c r="BD55"/>
  <c r="BF38"/>
  <c r="BF39"/>
  <c r="BF40"/>
  <c r="BF41"/>
  <c r="BF42"/>
  <c r="BF43"/>
  <c r="BF44"/>
  <c r="BF45"/>
  <c r="BF46"/>
  <c r="BF47"/>
  <c r="BF48"/>
  <c r="BF37"/>
  <c r="BE38"/>
  <c r="BE39"/>
  <c r="BE40"/>
  <c r="BE41"/>
  <c r="BE42"/>
  <c r="BE43"/>
  <c r="BE44"/>
  <c r="BE45"/>
  <c r="BE46"/>
  <c r="BE47"/>
  <c r="BE48"/>
  <c r="BE37"/>
  <c r="BD38"/>
  <c r="BD39"/>
  <c r="BD40"/>
  <c r="BD41"/>
  <c r="BD42"/>
  <c r="BD43"/>
  <c r="BD44"/>
  <c r="BD45"/>
  <c r="BD46"/>
  <c r="BD47"/>
  <c r="BD48"/>
  <c r="BD37"/>
  <c r="BC38"/>
  <c r="BC39"/>
  <c r="BC40"/>
  <c r="BC41"/>
  <c r="BC42"/>
  <c r="BC43"/>
  <c r="BC44"/>
  <c r="BC45"/>
  <c r="BC46"/>
  <c r="BC47"/>
  <c r="BC48"/>
  <c r="BC37"/>
  <c r="BB38"/>
  <c r="BB39"/>
  <c r="BB40"/>
  <c r="BB41"/>
  <c r="BB42"/>
  <c r="BB43"/>
  <c r="BB44"/>
  <c r="BB45"/>
  <c r="BB46"/>
  <c r="BB47"/>
  <c r="BB48"/>
  <c r="BB37"/>
  <c r="BA38"/>
  <c r="BA39"/>
  <c r="BA40"/>
  <c r="BA41"/>
  <c r="BA42"/>
  <c r="BA43"/>
  <c r="BA44"/>
  <c r="BA45"/>
  <c r="BA46"/>
  <c r="BA47"/>
  <c r="BA48"/>
  <c r="BA37"/>
  <c r="AZ38"/>
  <c r="AZ39"/>
  <c r="AZ40"/>
  <c r="AZ41"/>
  <c r="AZ42"/>
  <c r="AZ43"/>
  <c r="AZ44"/>
  <c r="AZ45"/>
  <c r="AZ46"/>
  <c r="AZ47"/>
  <c r="AZ48"/>
  <c r="AZ37"/>
  <c r="BF8"/>
  <c r="BF9"/>
  <c r="BF10"/>
  <c r="BF11"/>
  <c r="BF12"/>
  <c r="BF13"/>
  <c r="BF14"/>
  <c r="BF15"/>
  <c r="BF16"/>
  <c r="BF17"/>
  <c r="BF18"/>
  <c r="BF7"/>
  <c r="W7" i="5" l="1"/>
  <c r="AE32" i="4"/>
  <c r="O32"/>
  <c r="G32"/>
  <c r="S32"/>
  <c r="W7"/>
  <c r="AD35" i="3"/>
  <c r="U8"/>
  <c r="G13"/>
  <c r="AA44" i="2"/>
  <c r="W11"/>
  <c r="U11"/>
  <c r="Y11"/>
  <c r="U9"/>
  <c r="W54" i="1"/>
  <c r="O54"/>
  <c r="K54"/>
  <c r="O12" i="5"/>
  <c r="U12"/>
  <c r="X12"/>
  <c r="Y12" s="1"/>
  <c r="AD33" i="4"/>
  <c r="AC35" i="3"/>
  <c r="AC45" i="2"/>
  <c r="AE44"/>
  <c r="W9"/>
  <c r="G44"/>
  <c r="W44"/>
  <c r="M55" i="1"/>
  <c r="AC55"/>
  <c r="Q25"/>
  <c r="V25"/>
  <c r="AA54"/>
  <c r="BE25"/>
  <c r="U55"/>
  <c r="S54"/>
  <c r="AE54"/>
  <c r="BC55"/>
  <c r="R25"/>
  <c r="BD25"/>
  <c r="W25" s="1"/>
  <c r="BB55"/>
  <c r="BF55"/>
  <c r="G54"/>
  <c r="BA55"/>
  <c r="BE55"/>
  <c r="BF25"/>
  <c r="AZ55"/>
  <c r="BD12" i="5"/>
  <c r="W12" s="1"/>
  <c r="BB33"/>
  <c r="BF33"/>
  <c r="AE33" s="1"/>
  <c r="F12"/>
  <c r="BA33"/>
  <c r="BE33"/>
  <c r="AZ33"/>
  <c r="BD33"/>
  <c r="H12"/>
  <c r="R12"/>
  <c r="F33"/>
  <c r="G33" s="1"/>
  <c r="J33"/>
  <c r="N33"/>
  <c r="R33"/>
  <c r="S33" s="1"/>
  <c r="V33"/>
  <c r="Z33"/>
  <c r="U7" i="4"/>
  <c r="R12"/>
  <c r="Y7"/>
  <c r="Q12"/>
  <c r="W12"/>
  <c r="AC33"/>
  <c r="BE12"/>
  <c r="BB33"/>
  <c r="BF33"/>
  <c r="F12"/>
  <c r="BA33"/>
  <c r="BE33"/>
  <c r="E12"/>
  <c r="N12"/>
  <c r="T12"/>
  <c r="X12"/>
  <c r="BF12"/>
  <c r="AZ33"/>
  <c r="BD33"/>
  <c r="H12"/>
  <c r="BA12"/>
  <c r="F33"/>
  <c r="G33" s="1"/>
  <c r="J33"/>
  <c r="N33"/>
  <c r="O33" s="1"/>
  <c r="R33"/>
  <c r="S33" s="1"/>
  <c r="V33"/>
  <c r="Z33"/>
  <c r="M35" i="3"/>
  <c r="W8"/>
  <c r="Y8"/>
  <c r="O34"/>
  <c r="S34"/>
  <c r="E35"/>
  <c r="U35"/>
  <c r="O12"/>
  <c r="AE34"/>
  <c r="AA34"/>
  <c r="Q13"/>
  <c r="K34"/>
  <c r="U7"/>
  <c r="BE13"/>
  <c r="W7"/>
  <c r="Y7"/>
  <c r="F13"/>
  <c r="E13"/>
  <c r="BA13"/>
  <c r="G34"/>
  <c r="H13"/>
  <c r="BD13"/>
  <c r="W13" s="1"/>
  <c r="BB35"/>
  <c r="BF35"/>
  <c r="BA35"/>
  <c r="BE35"/>
  <c r="N13"/>
  <c r="T13"/>
  <c r="X13"/>
  <c r="BF13"/>
  <c r="AZ35"/>
  <c r="BD35"/>
  <c r="R13"/>
  <c r="F35"/>
  <c r="J35"/>
  <c r="N35"/>
  <c r="R35"/>
  <c r="S35" s="1"/>
  <c r="V35"/>
  <c r="Z35"/>
  <c r="M45" i="2"/>
  <c r="U7"/>
  <c r="W10"/>
  <c r="BA18"/>
  <c r="K44"/>
  <c r="W8"/>
  <c r="Y9"/>
  <c r="O17"/>
  <c r="E45"/>
  <c r="U45"/>
  <c r="W7"/>
  <c r="Y7"/>
  <c r="V18"/>
  <c r="U8"/>
  <c r="U10"/>
  <c r="E18"/>
  <c r="AD45"/>
  <c r="Y8"/>
  <c r="Y10"/>
  <c r="S44"/>
  <c r="BB45"/>
  <c r="F18"/>
  <c r="BA45"/>
  <c r="BE45"/>
  <c r="BD18"/>
  <c r="BF45"/>
  <c r="N18"/>
  <c r="T18"/>
  <c r="X18"/>
  <c r="BF18"/>
  <c r="AZ45"/>
  <c r="BD45"/>
  <c r="H18"/>
  <c r="R18"/>
  <c r="BE18"/>
  <c r="F45"/>
  <c r="J45"/>
  <c r="N45"/>
  <c r="R45"/>
  <c r="S45" s="1"/>
  <c r="V45"/>
  <c r="Z45"/>
  <c r="O24" i="1"/>
  <c r="N7"/>
  <c r="D25"/>
  <c r="AD38"/>
  <c r="AD37"/>
  <c r="Z38"/>
  <c r="Z39"/>
  <c r="Z40"/>
  <c r="Z41"/>
  <c r="Z42"/>
  <c r="Z43"/>
  <c r="Z44"/>
  <c r="Z45"/>
  <c r="Z46"/>
  <c r="Z47"/>
  <c r="Z48"/>
  <c r="Z37"/>
  <c r="V38"/>
  <c r="V39"/>
  <c r="V40"/>
  <c r="V41"/>
  <c r="V42"/>
  <c r="V43"/>
  <c r="V44"/>
  <c r="V45"/>
  <c r="V46"/>
  <c r="V47"/>
  <c r="V48"/>
  <c r="V37"/>
  <c r="R38"/>
  <c r="R39"/>
  <c r="R40"/>
  <c r="R41"/>
  <c r="R42"/>
  <c r="R43"/>
  <c r="R44"/>
  <c r="R45"/>
  <c r="R46"/>
  <c r="R47"/>
  <c r="R48"/>
  <c r="R37"/>
  <c r="N38"/>
  <c r="N39"/>
  <c r="N40"/>
  <c r="N41"/>
  <c r="N42"/>
  <c r="N43"/>
  <c r="N44"/>
  <c r="N45"/>
  <c r="N46"/>
  <c r="N47"/>
  <c r="N48"/>
  <c r="N37"/>
  <c r="J38"/>
  <c r="J39"/>
  <c r="J40"/>
  <c r="J41"/>
  <c r="J42"/>
  <c r="J43"/>
  <c r="J44"/>
  <c r="J45"/>
  <c r="J46"/>
  <c r="J47"/>
  <c r="J48"/>
  <c r="J37"/>
  <c r="F38"/>
  <c r="F37"/>
  <c r="AC38"/>
  <c r="AC37"/>
  <c r="Y38"/>
  <c r="Y37"/>
  <c r="U38"/>
  <c r="U37"/>
  <c r="Q38"/>
  <c r="Q37"/>
  <c r="M38"/>
  <c r="M37"/>
  <c r="I37"/>
  <c r="I38"/>
  <c r="E38"/>
  <c r="E37"/>
  <c r="AE35" i="3" l="1"/>
  <c r="W45" i="2"/>
  <c r="F25" i="1"/>
  <c r="G25"/>
  <c r="W33" i="5"/>
  <c r="O33"/>
  <c r="K33"/>
  <c r="K33" i="4"/>
  <c r="Y12"/>
  <c r="AE33"/>
  <c r="G45" i="2"/>
  <c r="AE45"/>
  <c r="X25" i="1"/>
  <c r="Y25" s="1"/>
  <c r="E25"/>
  <c r="Z55"/>
  <c r="AA55" s="1"/>
  <c r="T25"/>
  <c r="U25" s="1"/>
  <c r="H25"/>
  <c r="V55"/>
  <c r="W55" s="1"/>
  <c r="N25"/>
  <c r="O25" s="1"/>
  <c r="R55"/>
  <c r="S55" s="1"/>
  <c r="AD55"/>
  <c r="AE55" s="1"/>
  <c r="N55"/>
  <c r="O55" s="1"/>
  <c r="J55"/>
  <c r="K55" s="1"/>
  <c r="F55"/>
  <c r="G55" s="1"/>
  <c r="AA33" i="5"/>
  <c r="O12" i="4"/>
  <c r="AA33"/>
  <c r="W33"/>
  <c r="U12"/>
  <c r="Y13" i="3"/>
  <c r="AA35"/>
  <c r="K35"/>
  <c r="O13"/>
  <c r="O35"/>
  <c r="U13"/>
  <c r="W35"/>
  <c r="G35"/>
  <c r="U18" i="2"/>
  <c r="AA45"/>
  <c r="W18"/>
  <c r="Y18"/>
  <c r="O18"/>
  <c r="K45"/>
  <c r="O45"/>
  <c r="H7" i="1"/>
  <c r="BE8"/>
  <c r="BE9"/>
  <c r="BE10"/>
  <c r="BE11"/>
  <c r="BE12"/>
  <c r="BE13"/>
  <c r="BE14"/>
  <c r="BE15"/>
  <c r="BE16"/>
  <c r="BE17"/>
  <c r="Y17" s="1"/>
  <c r="BE18"/>
  <c r="Y18" s="1"/>
  <c r="BE7"/>
  <c r="X8"/>
  <c r="Y8" s="1"/>
  <c r="X9"/>
  <c r="Y9" s="1"/>
  <c r="X10"/>
  <c r="X11"/>
  <c r="X12"/>
  <c r="X13"/>
  <c r="X14"/>
  <c r="X15"/>
  <c r="X16"/>
  <c r="Y16" s="1"/>
  <c r="X17"/>
  <c r="X18"/>
  <c r="X7"/>
  <c r="BD8"/>
  <c r="BD9"/>
  <c r="W9" s="1"/>
  <c r="BD10"/>
  <c r="W10" s="1"/>
  <c r="BD11"/>
  <c r="W11" s="1"/>
  <c r="BD12"/>
  <c r="W12" s="1"/>
  <c r="BD13"/>
  <c r="W13" s="1"/>
  <c r="BD14"/>
  <c r="W14" s="1"/>
  <c r="BD15"/>
  <c r="W15" s="1"/>
  <c r="BD16"/>
  <c r="W16" s="1"/>
  <c r="BD17"/>
  <c r="W17" s="1"/>
  <c r="BD18"/>
  <c r="W18" s="1"/>
  <c r="BD7"/>
  <c r="V8"/>
  <c r="V7"/>
  <c r="T8"/>
  <c r="U8" s="1"/>
  <c r="T9"/>
  <c r="U9" s="1"/>
  <c r="T10"/>
  <c r="U10" s="1"/>
  <c r="T11"/>
  <c r="U11" s="1"/>
  <c r="T12"/>
  <c r="U12" s="1"/>
  <c r="T13"/>
  <c r="U13" s="1"/>
  <c r="T14"/>
  <c r="U14" s="1"/>
  <c r="T15"/>
  <c r="U15" s="1"/>
  <c r="T16"/>
  <c r="U16" s="1"/>
  <c r="T17"/>
  <c r="T18"/>
  <c r="T7"/>
  <c r="R8"/>
  <c r="R7"/>
  <c r="Q8"/>
  <c r="Q7"/>
  <c r="N8"/>
  <c r="Y15" l="1"/>
  <c r="Y14"/>
  <c r="Y13"/>
  <c r="Y12"/>
  <c r="Y11"/>
  <c r="Y10"/>
  <c r="Y7"/>
  <c r="W7"/>
  <c r="W8"/>
  <c r="U7"/>
  <c r="H8"/>
  <c r="G7"/>
  <c r="G8"/>
  <c r="F8"/>
  <c r="F7"/>
  <c r="E7"/>
</calcChain>
</file>

<file path=xl/sharedStrings.xml><?xml version="1.0" encoding="utf-8"?>
<sst xmlns="http://schemas.openxmlformats.org/spreadsheetml/2006/main" count="580" uniqueCount="105">
  <si>
    <t>SALES</t>
  </si>
  <si>
    <t>WEEKLY POSITION</t>
  </si>
  <si>
    <t>NAM%</t>
  </si>
  <si>
    <t>FLOW</t>
  </si>
  <si>
    <t>BASKET</t>
  </si>
  <si>
    <t>SQ.FT.</t>
  </si>
  <si>
    <t>Sales</t>
  </si>
  <si>
    <t>Vs Last Week</t>
  </si>
  <si>
    <t>Vs LY</t>
  </si>
  <si>
    <t>Vs Plan</t>
  </si>
  <si>
    <t>Vs 2Yr</t>
  </si>
  <si>
    <t>This Week</t>
  </si>
  <si>
    <t>Last Week</t>
  </si>
  <si>
    <t>Actual</t>
  </si>
  <si>
    <t>Var.to LY</t>
  </si>
  <si>
    <t>Av. Basket</t>
  </si>
  <si>
    <t>vs LY</t>
  </si>
  <si>
    <t>Items per Basket</t>
  </si>
  <si>
    <t>ASP</t>
  </si>
  <si>
    <t>Sales LW</t>
  </si>
  <si>
    <t>Sales LY</t>
  </si>
  <si>
    <t>SalesPlan</t>
  </si>
  <si>
    <t>SalesL2Y</t>
  </si>
  <si>
    <t>CostTW</t>
  </si>
  <si>
    <t>CostLY</t>
  </si>
  <si>
    <t>FlowTW</t>
  </si>
  <si>
    <t>FlowLW</t>
  </si>
  <si>
    <t>FlowLY</t>
  </si>
  <si>
    <t>ItemsTW</t>
  </si>
  <si>
    <t>ItemsLY</t>
  </si>
  <si>
    <t>Avg Basket LY</t>
  </si>
  <si>
    <t>items/Basket LY</t>
  </si>
  <si>
    <t>ASP LY</t>
  </si>
  <si>
    <t>vs. LY</t>
  </si>
  <si>
    <t>Mix</t>
  </si>
  <si>
    <t>Var. to LY</t>
  </si>
  <si>
    <t>HOMEWARE</t>
  </si>
  <si>
    <t>LADIESWEAR</t>
  </si>
  <si>
    <t>MENSWEAR</t>
  </si>
  <si>
    <t>FOOTWEAR</t>
  </si>
  <si>
    <t>ESSENTIALS</t>
  </si>
  <si>
    <t>OTHERS</t>
  </si>
  <si>
    <t>KIDSWEAR</t>
  </si>
  <si>
    <t>Homeware</t>
  </si>
  <si>
    <t>Kidswear</t>
  </si>
  <si>
    <t>Ladieswear</t>
  </si>
  <si>
    <t>Menswear</t>
  </si>
  <si>
    <t>footwear</t>
  </si>
  <si>
    <t>essentials</t>
  </si>
  <si>
    <t>others</t>
  </si>
  <si>
    <t>0401</t>
  </si>
  <si>
    <t>0402</t>
  </si>
  <si>
    <t>0403</t>
  </si>
  <si>
    <t>0405</t>
  </si>
  <si>
    <t>0406</t>
  </si>
  <si>
    <t>0409</t>
  </si>
  <si>
    <t>0410</t>
  </si>
  <si>
    <t>0414</t>
  </si>
  <si>
    <t>0415</t>
  </si>
  <si>
    <t>0417</t>
  </si>
  <si>
    <t>0418</t>
  </si>
  <si>
    <t>0419</t>
  </si>
  <si>
    <t>NAM%LY</t>
  </si>
  <si>
    <t>LYMix Kids</t>
  </si>
  <si>
    <t>LYMix Home</t>
  </si>
  <si>
    <t>LYMix Ladies</t>
  </si>
  <si>
    <t>LYMix Mens</t>
  </si>
  <si>
    <t>LYMix Foot</t>
  </si>
  <si>
    <t>LYMix Essentials</t>
  </si>
  <si>
    <t>LYMix Others</t>
  </si>
  <si>
    <t>UAE</t>
  </si>
  <si>
    <t>UAE LFL</t>
  </si>
  <si>
    <t>`</t>
  </si>
  <si>
    <t>JORDAN LFL</t>
  </si>
  <si>
    <t>JORDAN</t>
  </si>
  <si>
    <t>OMAN LFL</t>
  </si>
  <si>
    <t>OMAN</t>
  </si>
  <si>
    <t>BAHRAIN LFL</t>
  </si>
  <si>
    <t>BAHRAIN</t>
  </si>
  <si>
    <t>QATAR LFL</t>
  </si>
  <si>
    <t>QATAR</t>
  </si>
  <si>
    <t>New Store Opening 10/05/2015</t>
  </si>
  <si>
    <t>LFL</t>
  </si>
  <si>
    <t>Total</t>
  </si>
  <si>
    <t>QAR's Per SQ.Mtr</t>
  </si>
  <si>
    <t>New Store Opening 10/04/2015</t>
  </si>
  <si>
    <t>0400</t>
  </si>
  <si>
    <t>0404</t>
  </si>
  <si>
    <t>0411</t>
  </si>
  <si>
    <t>0422</t>
  </si>
  <si>
    <t>New Store Opening 16/07/2015</t>
  </si>
  <si>
    <t>0423</t>
  </si>
  <si>
    <t>New Store Opening 01/10/2015</t>
  </si>
  <si>
    <t>0407</t>
  </si>
  <si>
    <t>0421</t>
  </si>
  <si>
    <t>New Store Opening 18/05/2015</t>
  </si>
  <si>
    <t>0416</t>
  </si>
  <si>
    <t>0412</t>
  </si>
  <si>
    <t>New Store Opening 24/03/2015</t>
  </si>
  <si>
    <t>Retail KPI Dashboard - UAE - Week</t>
  </si>
  <si>
    <t xml:space="preserve">Retail KPI Dashboard - Jordan - Week </t>
  </si>
  <si>
    <t xml:space="preserve">Retail KPI Dashboard - Oman - Week </t>
  </si>
  <si>
    <t xml:space="preserve">Retail KPI Dashboard - Bahrain - Week </t>
  </si>
  <si>
    <t xml:space="preserve">Retail KPI Dashboard - Qatar - Week </t>
  </si>
  <si>
    <t>SQ.FT</t>
  </si>
</sst>
</file>

<file path=xl/styles.xml><?xml version="1.0" encoding="utf-8"?>
<styleSheet xmlns="http://schemas.openxmlformats.org/spreadsheetml/2006/main">
  <numFmts count="1">
    <numFmt numFmtId="164" formatCode="#,##0%;[Red]\-#,##0%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Verdana"/>
      <family val="2"/>
    </font>
    <font>
      <sz val="18"/>
      <color rgb="FFFF0000"/>
      <name val="Verdana"/>
      <family val="2"/>
    </font>
    <font>
      <b/>
      <sz val="16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7">
    <xf numFmtId="0" fontId="0" fillId="0" borderId="0" xfId="0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0" borderId="0" xfId="0" applyFont="1"/>
    <xf numFmtId="9" fontId="3" fillId="0" borderId="0" xfId="1" applyFont="1"/>
    <xf numFmtId="0" fontId="3" fillId="2" borderId="0" xfId="0" applyFont="1" applyFill="1"/>
    <xf numFmtId="9" fontId="3" fillId="2" borderId="0" xfId="1" applyFont="1" applyFill="1"/>
    <xf numFmtId="0" fontId="6" fillId="3" borderId="4" xfId="0" applyFont="1" applyFill="1" applyBorder="1"/>
    <xf numFmtId="0" fontId="6" fillId="0" borderId="5" xfId="0" applyFont="1" applyBorder="1" applyAlignment="1">
      <alignment horizontal="center"/>
    </xf>
    <xf numFmtId="0" fontId="3" fillId="0" borderId="0" xfId="0" applyFont="1" applyAlignment="1"/>
    <xf numFmtId="0" fontId="6" fillId="2" borderId="15" xfId="0" applyFont="1" applyFill="1" applyBorder="1" applyAlignment="1">
      <alignment horizontal="center" textRotation="90"/>
    </xf>
    <xf numFmtId="0" fontId="6" fillId="2" borderId="16" xfId="0" applyFont="1" applyFill="1" applyBorder="1" applyAlignment="1">
      <alignment horizontal="center" textRotation="90" wrapText="1"/>
    </xf>
    <xf numFmtId="0" fontId="6" fillId="2" borderId="16" xfId="0" applyFont="1" applyFill="1" applyBorder="1" applyAlignment="1">
      <alignment horizontal="center" textRotation="90"/>
    </xf>
    <xf numFmtId="0" fontId="6" fillId="3" borderId="0" xfId="0" applyFont="1" applyFill="1" applyBorder="1"/>
    <xf numFmtId="0" fontId="6" fillId="2" borderId="16" xfId="0" applyFont="1" applyFill="1" applyBorder="1"/>
    <xf numFmtId="9" fontId="6" fillId="2" borderId="16" xfId="1" applyFont="1" applyFill="1" applyBorder="1" applyAlignment="1">
      <alignment horizontal="center" textRotation="90"/>
    </xf>
    <xf numFmtId="9" fontId="6" fillId="2" borderId="16" xfId="1" applyFont="1" applyFill="1" applyBorder="1" applyAlignment="1">
      <alignment horizontal="center" textRotation="90" wrapText="1"/>
    </xf>
    <xf numFmtId="0" fontId="3" fillId="0" borderId="0" xfId="0" applyFont="1" applyAlignment="1">
      <alignment wrapText="1"/>
    </xf>
    <xf numFmtId="49" fontId="3" fillId="2" borderId="9" xfId="0" applyNumberFormat="1" applyFont="1" applyFill="1" applyBorder="1"/>
    <xf numFmtId="0" fontId="3" fillId="2" borderId="10" xfId="0" applyFont="1" applyFill="1" applyBorder="1"/>
    <xf numFmtId="0" fontId="3" fillId="2" borderId="9" xfId="0" applyFont="1" applyFill="1" applyBorder="1" applyAlignment="1">
      <alignment horizontal="right"/>
    </xf>
    <xf numFmtId="164" fontId="7" fillId="4" borderId="4" xfId="0" applyNumberFormat="1" applyFont="1" applyFill="1" applyBorder="1" applyAlignment="1"/>
    <xf numFmtId="0" fontId="3" fillId="3" borderId="4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right"/>
    </xf>
    <xf numFmtId="0" fontId="3" fillId="2" borderId="4" xfId="0" applyFont="1" applyFill="1" applyBorder="1"/>
    <xf numFmtId="0" fontId="3" fillId="0" borderId="19" xfId="0" applyFont="1" applyFill="1" applyBorder="1"/>
    <xf numFmtId="49" fontId="3" fillId="2" borderId="11" xfId="0" applyNumberFormat="1" applyFont="1" applyFill="1" applyBorder="1"/>
    <xf numFmtId="0" fontId="3" fillId="2" borderId="0" xfId="0" applyFont="1" applyFill="1" applyBorder="1"/>
    <xf numFmtId="0" fontId="3" fillId="2" borderId="11" xfId="0" applyFont="1" applyFill="1" applyBorder="1" applyAlignment="1">
      <alignment horizontal="righ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9" fontId="3" fillId="2" borderId="0" xfId="1" applyFont="1" applyFill="1" applyBorder="1" applyAlignment="1">
      <alignment horizontal="right"/>
    </xf>
    <xf numFmtId="0" fontId="3" fillId="2" borderId="12" xfId="0" applyFont="1" applyFill="1" applyBorder="1"/>
    <xf numFmtId="49" fontId="3" fillId="2" borderId="13" xfId="0" applyNumberFormat="1" applyFont="1" applyFill="1" applyBorder="1"/>
    <xf numFmtId="0" fontId="3" fillId="2" borderId="18" xfId="0" applyFont="1" applyFill="1" applyBorder="1"/>
    <xf numFmtId="0" fontId="3" fillId="2" borderId="13" xfId="0" applyFont="1" applyFill="1" applyBorder="1" applyAlignment="1">
      <alignment horizontal="right"/>
    </xf>
    <xf numFmtId="0" fontId="3" fillId="2" borderId="18" xfId="0" applyFont="1" applyFill="1" applyBorder="1" applyAlignment="1"/>
    <xf numFmtId="0" fontId="3" fillId="2" borderId="18" xfId="0" applyFont="1" applyFill="1" applyBorder="1" applyAlignment="1">
      <alignment horizontal="right"/>
    </xf>
    <xf numFmtId="0" fontId="3" fillId="3" borderId="18" xfId="0" applyFont="1" applyFill="1" applyBorder="1"/>
    <xf numFmtId="0" fontId="3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/>
    </xf>
    <xf numFmtId="9" fontId="3" fillId="2" borderId="18" xfId="1" applyFont="1" applyFill="1" applyBorder="1" applyAlignment="1">
      <alignment horizontal="right"/>
    </xf>
    <xf numFmtId="0" fontId="3" fillId="2" borderId="14" xfId="0" applyFont="1" applyFill="1" applyBorder="1"/>
    <xf numFmtId="0" fontId="3" fillId="2" borderId="9" xfId="0" applyFont="1" applyFill="1" applyBorder="1"/>
    <xf numFmtId="164" fontId="7" fillId="4" borderId="0" xfId="0" applyNumberFormat="1" applyFont="1" applyFill="1" applyBorder="1" applyAlignment="1"/>
    <xf numFmtId="0" fontId="3" fillId="2" borderId="11" xfId="0" applyFont="1" applyFill="1" applyBorder="1"/>
    <xf numFmtId="0" fontId="3" fillId="2" borderId="13" xfId="0" applyFont="1" applyFill="1" applyBorder="1"/>
    <xf numFmtId="9" fontId="3" fillId="2" borderId="18" xfId="1" applyFont="1" applyFill="1" applyBorder="1"/>
    <xf numFmtId="0" fontId="6" fillId="2" borderId="11" xfId="0" applyFont="1" applyFill="1" applyBorder="1" applyAlignment="1">
      <alignment horizontal="center" textRotation="90"/>
    </xf>
    <xf numFmtId="0" fontId="6" fillId="2" borderId="0" xfId="0" applyFont="1" applyFill="1" applyBorder="1" applyAlignment="1">
      <alignment horizontal="center" textRotation="90"/>
    </xf>
    <xf numFmtId="0" fontId="6" fillId="2" borderId="12" xfId="0" applyFont="1" applyFill="1" applyBorder="1" applyAlignment="1">
      <alignment horizontal="center" textRotation="90"/>
    </xf>
    <xf numFmtId="0" fontId="6" fillId="2" borderId="11" xfId="0" applyFont="1" applyFill="1" applyBorder="1" applyAlignment="1">
      <alignment textRotation="90"/>
    </xf>
    <xf numFmtId="9" fontId="3" fillId="2" borderId="4" xfId="1" applyFont="1" applyFill="1" applyBorder="1" applyAlignment="1">
      <alignment horizontal="right"/>
    </xf>
    <xf numFmtId="164" fontId="7" fillId="4" borderId="10" xfId="0" applyNumberFormat="1" applyFont="1" applyFill="1" applyBorder="1" applyAlignment="1"/>
    <xf numFmtId="0" fontId="3" fillId="2" borderId="12" xfId="0" applyFont="1" applyFill="1" applyBorder="1" applyAlignment="1">
      <alignment horizontal="right"/>
    </xf>
    <xf numFmtId="0" fontId="3" fillId="2" borderId="14" xfId="0" applyFont="1" applyFill="1" applyBorder="1" applyAlignment="1">
      <alignment horizontal="right"/>
    </xf>
    <xf numFmtId="9" fontId="3" fillId="2" borderId="4" xfId="0" applyNumberFormat="1" applyFont="1" applyFill="1" applyBorder="1" applyAlignment="1">
      <alignment horizontal="right"/>
    </xf>
    <xf numFmtId="9" fontId="3" fillId="2" borderId="10" xfId="0" applyNumberFormat="1" applyFont="1" applyFill="1" applyBorder="1" applyAlignment="1">
      <alignment horizontal="right"/>
    </xf>
    <xf numFmtId="164" fontId="7" fillId="4" borderId="18" xfId="0" applyNumberFormat="1" applyFont="1" applyFill="1" applyBorder="1" applyAlignment="1"/>
    <xf numFmtId="9" fontId="3" fillId="2" borderId="14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horizontal="center" textRotation="90"/>
    </xf>
    <xf numFmtId="0" fontId="6" fillId="2" borderId="3" xfId="0" applyFont="1" applyFill="1" applyBorder="1" applyAlignment="1">
      <alignment horizontal="center" textRotation="90"/>
    </xf>
    <xf numFmtId="0" fontId="6" fillId="2" borderId="1" xfId="0" applyFont="1" applyFill="1" applyBorder="1" applyAlignment="1">
      <alignment textRotation="90"/>
    </xf>
    <xf numFmtId="0" fontId="3" fillId="0" borderId="18" xfId="0" applyFont="1" applyBorder="1"/>
    <xf numFmtId="0" fontId="6" fillId="2" borderId="17" xfId="0" applyFont="1" applyFill="1" applyBorder="1" applyAlignment="1">
      <alignment textRotation="90" wrapText="1"/>
    </xf>
    <xf numFmtId="0" fontId="6" fillId="0" borderId="20" xfId="0" applyFont="1" applyBorder="1" applyAlignment="1">
      <alignment horizontal="center"/>
    </xf>
    <xf numFmtId="0" fontId="6" fillId="2" borderId="13" xfId="0" applyFont="1" applyFill="1" applyBorder="1" applyAlignment="1">
      <alignment horizontal="center" textRotation="90"/>
    </xf>
    <xf numFmtId="0" fontId="6" fillId="2" borderId="18" xfId="0" applyFont="1" applyFill="1" applyBorder="1" applyAlignment="1">
      <alignment horizontal="center" textRotation="90" wrapText="1"/>
    </xf>
    <xf numFmtId="0" fontId="6" fillId="2" borderId="18" xfId="0" applyFont="1" applyFill="1" applyBorder="1" applyAlignment="1">
      <alignment horizontal="center" textRotation="90"/>
    </xf>
    <xf numFmtId="0" fontId="6" fillId="3" borderId="18" xfId="0" applyFont="1" applyFill="1" applyBorder="1"/>
    <xf numFmtId="0" fontId="6" fillId="2" borderId="18" xfId="0" applyFont="1" applyFill="1" applyBorder="1"/>
    <xf numFmtId="9" fontId="6" fillId="2" borderId="18" xfId="1" applyFont="1" applyFill="1" applyBorder="1" applyAlignment="1">
      <alignment horizontal="center" textRotation="90"/>
    </xf>
    <xf numFmtId="9" fontId="6" fillId="2" borderId="18" xfId="1" applyFont="1" applyFill="1" applyBorder="1" applyAlignment="1">
      <alignment horizontal="center" textRotation="90" wrapText="1"/>
    </xf>
    <xf numFmtId="0" fontId="6" fillId="2" borderId="14" xfId="0" applyFont="1" applyFill="1" applyBorder="1" applyAlignment="1">
      <alignment textRotation="90" wrapText="1"/>
    </xf>
    <xf numFmtId="164" fontId="7" fillId="4" borderId="0" xfId="0" applyNumberFormat="1" applyFont="1" applyFill="1" applyBorder="1" applyAlignment="1">
      <alignment horizontal="right"/>
    </xf>
    <xf numFmtId="164" fontId="7" fillId="4" borderId="4" xfId="0" applyNumberFormat="1" applyFont="1" applyFill="1" applyBorder="1" applyAlignment="1">
      <alignment horizontal="right"/>
    </xf>
    <xf numFmtId="164" fontId="7" fillId="4" borderId="12" xfId="0" applyNumberFormat="1" applyFont="1" applyFill="1" applyBorder="1" applyAlignment="1">
      <alignment horizontal="right"/>
    </xf>
    <xf numFmtId="164" fontId="7" fillId="4" borderId="18" xfId="0" applyNumberFormat="1" applyFont="1" applyFill="1" applyBorder="1" applyAlignment="1">
      <alignment horizontal="right"/>
    </xf>
    <xf numFmtId="164" fontId="7" fillId="4" borderId="10" xfId="0" applyNumberFormat="1" applyFont="1" applyFill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5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475348</xdr:colOff>
      <xdr:row>0</xdr:row>
      <xdr:rowOff>169398</xdr:rowOff>
    </xdr:from>
    <xdr:to>
      <xdr:col>2</xdr:col>
      <xdr:colOff>864812</xdr:colOff>
      <xdr:row>2</xdr:row>
      <xdr:rowOff>113327</xdr:rowOff>
    </xdr:to>
    <xdr:pic>
      <xdr:nvPicPr>
        <xdr:cNvPr id="2" name="Picture 1" descr="Matalan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348" y="169398"/>
          <a:ext cx="1499807" cy="422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431804</xdr:colOff>
      <xdr:row>0</xdr:row>
      <xdr:rowOff>180284</xdr:rowOff>
    </xdr:from>
    <xdr:to>
      <xdr:col>2</xdr:col>
      <xdr:colOff>722208</xdr:colOff>
      <xdr:row>2</xdr:row>
      <xdr:rowOff>124213</xdr:rowOff>
    </xdr:to>
    <xdr:pic>
      <xdr:nvPicPr>
        <xdr:cNvPr id="2" name="Picture 1" descr="Matalan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1804" y="180284"/>
          <a:ext cx="1494364" cy="4239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431804</xdr:colOff>
      <xdr:row>0</xdr:row>
      <xdr:rowOff>180284</xdr:rowOff>
    </xdr:from>
    <xdr:to>
      <xdr:col>2</xdr:col>
      <xdr:colOff>722208</xdr:colOff>
      <xdr:row>2</xdr:row>
      <xdr:rowOff>124213</xdr:rowOff>
    </xdr:to>
    <xdr:pic>
      <xdr:nvPicPr>
        <xdr:cNvPr id="2" name="Picture 1" descr="Matalan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1804" y="180284"/>
          <a:ext cx="1395304" cy="42398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431804</xdr:colOff>
      <xdr:row>0</xdr:row>
      <xdr:rowOff>180284</xdr:rowOff>
    </xdr:from>
    <xdr:to>
      <xdr:col>2</xdr:col>
      <xdr:colOff>722208</xdr:colOff>
      <xdr:row>2</xdr:row>
      <xdr:rowOff>124213</xdr:rowOff>
    </xdr:to>
    <xdr:pic>
      <xdr:nvPicPr>
        <xdr:cNvPr id="2" name="Picture 1" descr="Matalan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1804" y="180284"/>
          <a:ext cx="1395304" cy="42398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431804</xdr:colOff>
      <xdr:row>0</xdr:row>
      <xdr:rowOff>180284</xdr:rowOff>
    </xdr:from>
    <xdr:to>
      <xdr:col>2</xdr:col>
      <xdr:colOff>722208</xdr:colOff>
      <xdr:row>2</xdr:row>
      <xdr:rowOff>124213</xdr:rowOff>
    </xdr:to>
    <xdr:pic>
      <xdr:nvPicPr>
        <xdr:cNvPr id="2" name="Picture 1" descr="Matalan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1804" y="180284"/>
          <a:ext cx="1395304" cy="423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F58"/>
  <sheetViews>
    <sheetView zoomScale="70" zoomScaleNormal="70" workbookViewId="0">
      <selection activeCell="G37" sqref="G37"/>
    </sheetView>
  </sheetViews>
  <sheetFormatPr defaultColWidth="8.88671875" defaultRowHeight="13.8"/>
  <cols>
    <col min="1" max="1" width="7.44140625" style="3" customWidth="1"/>
    <col min="2" max="2" width="8.6640625" style="3" customWidth="1"/>
    <col min="3" max="3" width="27.109375" style="3" customWidth="1"/>
    <col min="4" max="4" width="9.88671875" style="3" customWidth="1"/>
    <col min="5" max="5" width="6.6640625" style="3" customWidth="1"/>
    <col min="6" max="7" width="7.109375" style="3" customWidth="1"/>
    <col min="8" max="8" width="8.44140625" style="3" customWidth="1"/>
    <col min="9" max="9" width="7.5546875" style="3" customWidth="1"/>
    <col min="10" max="10" width="7.6640625" style="3" customWidth="1"/>
    <col min="11" max="11" width="7.33203125" style="3" customWidth="1"/>
    <col min="12" max="12" width="9.33203125" style="3" customWidth="1"/>
    <col min="13" max="13" width="6.88671875" style="3" customWidth="1"/>
    <col min="14" max="14" width="6.33203125" style="4" customWidth="1"/>
    <col min="15" max="15" width="6.44140625" style="3" customWidth="1"/>
    <col min="16" max="16" width="8.5546875" style="3" customWidth="1"/>
    <col min="17" max="17" width="6.5546875" style="4" customWidth="1"/>
    <col min="18" max="18" width="6.6640625" style="3" customWidth="1"/>
    <col min="19" max="19" width="6.88671875" style="3" customWidth="1"/>
    <col min="20" max="20" width="8.44140625" style="3" customWidth="1"/>
    <col min="21" max="21" width="6.88671875" style="4" customWidth="1"/>
    <col min="22" max="22" width="5.88671875" style="3" customWidth="1"/>
    <col min="23" max="23" width="6.6640625" style="3" customWidth="1"/>
    <col min="24" max="24" width="7.5546875" style="3" customWidth="1"/>
    <col min="25" max="25" width="6.6640625" style="4" customWidth="1"/>
    <col min="26" max="26" width="6.5546875" style="3" customWidth="1"/>
    <col min="27" max="28" width="6.33203125" style="3" customWidth="1"/>
    <col min="29" max="29" width="8.109375" style="3" customWidth="1"/>
    <col min="30" max="30" width="6.33203125" style="3" customWidth="1"/>
    <col min="31" max="31" width="6.6640625" style="3" customWidth="1"/>
    <col min="32" max="42" width="8.88671875" style="3"/>
    <col min="43" max="43" width="0" style="3" hidden="1" customWidth="1"/>
    <col min="44" max="44" width="12.5546875" style="3" hidden="1" customWidth="1"/>
    <col min="45" max="45" width="9.33203125" style="3" hidden="1" customWidth="1"/>
    <col min="46" max="46" width="10" style="3" hidden="1" customWidth="1"/>
    <col min="47" max="51" width="0" style="3" hidden="1" customWidth="1"/>
    <col min="52" max="52" width="10.109375" style="3" hidden="1" customWidth="1"/>
    <col min="53" max="53" width="13.109375" style="3" hidden="1" customWidth="1"/>
    <col min="54" max="54" width="11.88671875" style="3" hidden="1" customWidth="1"/>
    <col min="55" max="55" width="11.109375" style="3" hidden="1" customWidth="1"/>
    <col min="56" max="56" width="11.44140625" style="3" hidden="1" customWidth="1"/>
    <col min="57" max="58" width="0" style="3" hidden="1" customWidth="1"/>
    <col min="59" max="16384" width="8.88671875" style="3"/>
  </cols>
  <sheetData>
    <row r="1" spans="2:58" ht="14.4" thickBot="1"/>
    <row r="2" spans="2:58" ht="22.8" thickBot="1">
      <c r="B2" s="89"/>
      <c r="C2" s="90"/>
      <c r="D2" s="91" t="s">
        <v>99</v>
      </c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3"/>
    </row>
    <row r="3" spans="2:58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5"/>
      <c r="P3" s="5"/>
      <c r="Q3" s="6"/>
      <c r="R3" s="5"/>
      <c r="S3" s="5"/>
      <c r="T3" s="5"/>
      <c r="U3" s="6"/>
      <c r="V3" s="5"/>
      <c r="W3" s="5"/>
      <c r="X3" s="5"/>
      <c r="Y3" s="6"/>
      <c r="Z3" s="5"/>
      <c r="AA3" s="5"/>
      <c r="AB3" s="5"/>
      <c r="AC3" s="5"/>
      <c r="AD3" s="5"/>
      <c r="AE3" s="5"/>
    </row>
    <row r="4" spans="2:58" ht="14.4" thickBot="1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5"/>
      <c r="P4" s="5"/>
      <c r="Q4" s="6"/>
      <c r="R4" s="5"/>
      <c r="S4" s="5"/>
      <c r="T4" s="5"/>
      <c r="U4" s="6"/>
      <c r="V4" s="5"/>
      <c r="W4" s="5"/>
      <c r="X4" s="5"/>
      <c r="Y4" s="6"/>
      <c r="Z4" s="5"/>
      <c r="AA4" s="5"/>
      <c r="AB4" s="5"/>
      <c r="AC4" s="5"/>
      <c r="AD4" s="5"/>
      <c r="AE4" s="5"/>
    </row>
    <row r="5" spans="2:58" ht="14.4" thickBot="1">
      <c r="B5" s="5"/>
      <c r="C5" s="5"/>
      <c r="D5" s="85" t="s">
        <v>0</v>
      </c>
      <c r="E5" s="86"/>
      <c r="F5" s="86"/>
      <c r="G5" s="86"/>
      <c r="H5" s="87"/>
      <c r="I5" s="7"/>
      <c r="J5" s="85" t="s">
        <v>1</v>
      </c>
      <c r="K5" s="86"/>
      <c r="L5" s="87"/>
      <c r="M5" s="7"/>
      <c r="N5" s="85" t="s">
        <v>2</v>
      </c>
      <c r="O5" s="87"/>
      <c r="P5" s="7"/>
      <c r="Q5" s="85" t="s">
        <v>3</v>
      </c>
      <c r="R5" s="87"/>
      <c r="S5" s="7"/>
      <c r="T5" s="85" t="s">
        <v>4</v>
      </c>
      <c r="U5" s="86"/>
      <c r="V5" s="86"/>
      <c r="W5" s="86"/>
      <c r="X5" s="86"/>
      <c r="Y5" s="87"/>
      <c r="Z5" s="7"/>
      <c r="AA5" s="85"/>
      <c r="AB5" s="86"/>
      <c r="AC5" s="87"/>
      <c r="AD5" s="7"/>
      <c r="AE5" s="71" t="s">
        <v>104</v>
      </c>
      <c r="AR5" s="88" t="s">
        <v>6</v>
      </c>
      <c r="AS5" s="88"/>
      <c r="AT5" s="88"/>
      <c r="AU5" s="88"/>
      <c r="AV5" s="9"/>
      <c r="AW5" s="9"/>
    </row>
    <row r="6" spans="2:58" ht="67.95" customHeight="1" thickBot="1">
      <c r="B6" s="5"/>
      <c r="C6" s="5"/>
      <c r="D6" s="72" t="s">
        <v>6</v>
      </c>
      <c r="E6" s="73" t="s">
        <v>7</v>
      </c>
      <c r="F6" s="74" t="s">
        <v>8</v>
      </c>
      <c r="G6" s="74" t="s">
        <v>9</v>
      </c>
      <c r="H6" s="74" t="s">
        <v>10</v>
      </c>
      <c r="I6" s="75"/>
      <c r="J6" s="74" t="s">
        <v>11</v>
      </c>
      <c r="K6" s="74" t="s">
        <v>12</v>
      </c>
      <c r="L6" s="76"/>
      <c r="M6" s="75"/>
      <c r="N6" s="77" t="s">
        <v>13</v>
      </c>
      <c r="O6" s="74" t="s">
        <v>14</v>
      </c>
      <c r="P6" s="75"/>
      <c r="Q6" s="78" t="s">
        <v>7</v>
      </c>
      <c r="R6" s="74" t="s">
        <v>8</v>
      </c>
      <c r="S6" s="75"/>
      <c r="T6" s="74" t="s">
        <v>15</v>
      </c>
      <c r="U6" s="77" t="s">
        <v>16</v>
      </c>
      <c r="V6" s="73" t="s">
        <v>17</v>
      </c>
      <c r="W6" s="74" t="s">
        <v>16</v>
      </c>
      <c r="X6" s="74" t="s">
        <v>18</v>
      </c>
      <c r="Y6" s="77" t="s">
        <v>16</v>
      </c>
      <c r="Z6" s="75"/>
      <c r="AA6" s="76"/>
      <c r="AB6" s="76"/>
      <c r="AC6" s="76"/>
      <c r="AD6" s="75"/>
      <c r="AE6" s="79" t="s">
        <v>84</v>
      </c>
      <c r="AR6" s="9" t="s">
        <v>19</v>
      </c>
      <c r="AS6" s="9" t="s">
        <v>20</v>
      </c>
      <c r="AT6" s="9" t="s">
        <v>21</v>
      </c>
      <c r="AU6" s="9" t="s">
        <v>22</v>
      </c>
      <c r="AV6" s="9" t="s">
        <v>23</v>
      </c>
      <c r="AW6" s="9" t="s">
        <v>24</v>
      </c>
      <c r="AX6" s="3" t="s">
        <v>25</v>
      </c>
      <c r="AY6" s="3" t="s">
        <v>26</v>
      </c>
      <c r="AZ6" s="3" t="s">
        <v>27</v>
      </c>
      <c r="BA6" s="3" t="s">
        <v>30</v>
      </c>
      <c r="BB6" s="3" t="s">
        <v>28</v>
      </c>
      <c r="BC6" s="3" t="s">
        <v>29</v>
      </c>
      <c r="BD6" s="17" t="s">
        <v>31</v>
      </c>
      <c r="BE6" s="3" t="s">
        <v>32</v>
      </c>
      <c r="BF6" s="3" t="s">
        <v>62</v>
      </c>
    </row>
    <row r="7" spans="2:58">
      <c r="B7" s="18" t="s">
        <v>50</v>
      </c>
      <c r="C7" s="26" t="s">
        <v>82</v>
      </c>
      <c r="D7" s="20">
        <v>207177.02</v>
      </c>
      <c r="E7" s="21">
        <f t="shared" ref="E7:E18" si="0">IF(AR7=0,"-",(D7-AR7)/AR7)</f>
        <v>-6.3952408342662859E-2</v>
      </c>
      <c r="F7" s="81">
        <f t="shared" ref="F7:F18" si="1">IF(AS7=0,"-",(D7-AS7)/AS7)</f>
        <v>4.1422813740926587E-2</v>
      </c>
      <c r="G7" s="21">
        <f t="shared" ref="G7:G18" si="2">IF(AT7=0,"-",(D7-AT7)/AT7)</f>
        <v>-3.5358337325935414E-2</v>
      </c>
      <c r="H7" s="81">
        <f t="shared" ref="H7:H18" si="3">IF(AU7=0,"-",(D7-AU7)/AU7)</f>
        <v>0.16533234344094708</v>
      </c>
      <c r="I7" s="22"/>
      <c r="J7" s="23">
        <v>11</v>
      </c>
      <c r="K7" s="24">
        <v>9</v>
      </c>
      <c r="L7" s="1" t="str">
        <f>IF(J7&gt;K7,"â",IF(J7&lt;K7,"á","ß"))</f>
        <v>â</v>
      </c>
      <c r="M7" s="22"/>
      <c r="N7" s="21">
        <f t="shared" ref="N7:N18" si="4">IF(D7=0,"-",(D7-AV7)/D7)</f>
        <v>0.52057157256147424</v>
      </c>
      <c r="O7" s="80">
        <f t="shared" ref="O7:O18" si="5">IF(C7="LFL",N7-BF7,"-")</f>
        <v>1.9846549789133472E-2</v>
      </c>
      <c r="P7" s="22"/>
      <c r="Q7" s="21">
        <f>IF(AY7=0,"-",(AX7-AY7)/AY7)</f>
        <v>4.098360655737667E-3</v>
      </c>
      <c r="R7" s="81">
        <f>IF(AZ7=0,"-",(AX7-AZ7)/AZ7)</f>
        <v>7.8345070422535176E-2</v>
      </c>
      <c r="S7" s="22"/>
      <c r="T7" s="25">
        <f t="shared" ref="T7:T18" si="6">IF(AX7=0,"-",D7/AX7)</f>
        <v>171.6995918367347</v>
      </c>
      <c r="U7" s="81">
        <f>IF(BA7=0,"-",(T7-BA7)/BA7)</f>
        <v>-3.423974170637329E-2</v>
      </c>
      <c r="V7" s="25">
        <f>IF(BB7=0,"-",BB7/AX7)</f>
        <v>3.7689795918367346</v>
      </c>
      <c r="W7" s="81">
        <f>IF(BD7=0,"-",(V7-BD7)/BD7)</f>
        <v>4.3773967900178207E-2</v>
      </c>
      <c r="X7" s="25">
        <f t="shared" ref="X7:X18" si="7">IF(BB7=0,"-",D7/BB7)</f>
        <v>45.555988737275285</v>
      </c>
      <c r="Y7" s="81">
        <f>IF(BE7=0,"-",(X7-BE7)/BE7)</f>
        <v>-7.4741957555711405E-2</v>
      </c>
      <c r="Z7" s="22"/>
      <c r="AA7" s="26"/>
      <c r="AB7" s="26"/>
      <c r="AC7" s="26"/>
      <c r="AD7" s="22"/>
      <c r="AE7" s="19">
        <v>117.51390000000001</v>
      </c>
      <c r="AR7" s="27">
        <v>221331.7163</v>
      </c>
      <c r="AS7" s="27">
        <v>198936.51</v>
      </c>
      <c r="AT7" s="27">
        <v>214770.96419999999</v>
      </c>
      <c r="AU7" s="27">
        <v>177783.63500000001</v>
      </c>
      <c r="AV7" s="27">
        <v>99326.552899999995</v>
      </c>
      <c r="AW7" s="27">
        <v>99324.021500000003</v>
      </c>
      <c r="AX7" s="27">
        <v>1206.625</v>
      </c>
      <c r="AY7" s="27">
        <v>1201.7</v>
      </c>
      <c r="AZ7" s="27">
        <v>1118.96</v>
      </c>
      <c r="BA7" s="27">
        <f>IF(AZ7=0,0,AS7/AZ7)</f>
        <v>177.78697183098592</v>
      </c>
      <c r="BB7" s="27">
        <v>4547.7449999999999</v>
      </c>
      <c r="BC7" s="27">
        <v>4040.47</v>
      </c>
      <c r="BD7" s="3">
        <f>IF(AZ7=0,0,BC7/AZ7)</f>
        <v>3.6109154929577461</v>
      </c>
      <c r="BE7" s="3">
        <f>IF(BC7=0,0,AS7/BC7)</f>
        <v>49.235982447586551</v>
      </c>
      <c r="BF7" s="4">
        <f>IF(AS7=0,0,(AS7-AW7)/AS7)</f>
        <v>0.50072502277234077</v>
      </c>
    </row>
    <row r="8" spans="2:58">
      <c r="B8" s="28" t="s">
        <v>51</v>
      </c>
      <c r="C8" s="29" t="s">
        <v>82</v>
      </c>
      <c r="D8" s="30">
        <v>219647.0117</v>
      </c>
      <c r="E8" s="49">
        <f t="shared" si="0"/>
        <v>3.7263246755580355E-2</v>
      </c>
      <c r="F8" s="80">
        <f t="shared" si="1"/>
        <v>-0.13464722960327596</v>
      </c>
      <c r="G8" s="49">
        <f t="shared" si="2"/>
        <v>-0.12785303691171759</v>
      </c>
      <c r="H8" s="80">
        <f t="shared" si="3"/>
        <v>-0.17046336681077542</v>
      </c>
      <c r="I8" s="33"/>
      <c r="J8" s="34">
        <v>8</v>
      </c>
      <c r="K8" s="35">
        <v>11</v>
      </c>
      <c r="L8" s="2" t="str">
        <f>IF(J8&gt;K8,"â",IF(J8&lt;K8,"á","ß"))</f>
        <v>á</v>
      </c>
      <c r="M8" s="33"/>
      <c r="N8" s="49">
        <f t="shared" si="4"/>
        <v>0.46850542424201802</v>
      </c>
      <c r="O8" s="80">
        <f t="shared" si="5"/>
        <v>-2.2410136763690414E-2</v>
      </c>
      <c r="P8" s="33"/>
      <c r="Q8" s="49">
        <f t="shared" ref="Q8:Q18" si="8">IF(AY8=0,"-",(AX8-AY8)/AY8)</f>
        <v>5.1020408163265172E-3</v>
      </c>
      <c r="R8" s="80">
        <f t="shared" ref="R8:R18" si="9">IF(AZ8=0,"-",(AX8-AZ8)/AZ8)</f>
        <v>2.6041666666666772E-2</v>
      </c>
      <c r="S8" s="33"/>
      <c r="T8" s="32">
        <f t="shared" si="6"/>
        <v>161.70550402520769</v>
      </c>
      <c r="U8" s="80">
        <f t="shared" ref="U8:U18" si="10">IF(BA8=0,"-",(T8-BA8)/BA8)</f>
        <v>-0.15661049788745696</v>
      </c>
      <c r="V8" s="32">
        <f t="shared" ref="V8:V18" si="11">IF(BB8=0,"-",BB8/AX8)</f>
        <v>3.729514140681653</v>
      </c>
      <c r="W8" s="80">
        <f t="shared" ref="W8:W18" si="12">IF(BD8=0,"-",(V8-BD8)/BD8)</f>
        <v>-1.4651660099048247E-2</v>
      </c>
      <c r="X8" s="32">
        <f t="shared" si="7"/>
        <v>43.358329778487544</v>
      </c>
      <c r="Y8" s="80">
        <f t="shared" ref="Y8:Y18" si="13">IF(BE8=0,"-",(X8-BE8)/BE8)</f>
        <v>-0.14406969803458383</v>
      </c>
      <c r="Z8" s="33"/>
      <c r="AA8" s="29"/>
      <c r="AB8" s="29"/>
      <c r="AC8" s="29"/>
      <c r="AD8" s="33"/>
      <c r="AE8" s="37">
        <v>81.020700000000005</v>
      </c>
      <c r="AR8" s="27">
        <v>211756.285</v>
      </c>
      <c r="AS8" s="27">
        <v>253823.66500000001</v>
      </c>
      <c r="AT8" s="27">
        <v>251846.32980000001</v>
      </c>
      <c r="AU8" s="27">
        <v>264782.77500000002</v>
      </c>
      <c r="AV8" s="27">
        <v>116741.19530000001</v>
      </c>
      <c r="AW8" s="27">
        <v>129217.6781</v>
      </c>
      <c r="AX8" s="27">
        <v>1358.3150000000001</v>
      </c>
      <c r="AY8" s="27">
        <v>1351.42</v>
      </c>
      <c r="AZ8" s="27">
        <v>1323.84</v>
      </c>
      <c r="BA8" s="27">
        <f t="shared" ref="BA8:BA18" si="14">IF(AZ8=0,0,AS8/AZ8)</f>
        <v>191.73288690476193</v>
      </c>
      <c r="BB8" s="27">
        <v>5065.8549999999996</v>
      </c>
      <c r="BC8" s="27">
        <v>5010.6949999999997</v>
      </c>
      <c r="BD8" s="3">
        <f t="shared" ref="BD8:BD18" si="15">IF(AZ8=0,0,BC8/AZ8)</f>
        <v>3.7849702380952381</v>
      </c>
      <c r="BE8" s="3">
        <f t="shared" ref="BE8:BE18" si="16">IF(BC8=0,0,AS8/BC8)</f>
        <v>50.656379005307649</v>
      </c>
      <c r="BF8" s="4">
        <f t="shared" ref="BF8:BF18" si="17">IF(AS8=0,0,(AS8-AW8)/AS8)</f>
        <v>0.49091556100570843</v>
      </c>
    </row>
    <row r="9" spans="2:58">
      <c r="B9" s="28" t="s">
        <v>52</v>
      </c>
      <c r="C9" s="29" t="s">
        <v>82</v>
      </c>
      <c r="D9" s="30">
        <v>233972.4675</v>
      </c>
      <c r="E9" s="49">
        <f t="shared" si="0"/>
        <v>-6.2306814727675373E-2</v>
      </c>
      <c r="F9" s="80">
        <f t="shared" si="1"/>
        <v>-0.1776880389665689</v>
      </c>
      <c r="G9" s="49">
        <f t="shared" si="2"/>
        <v>-0.11521076490823456</v>
      </c>
      <c r="H9" s="80">
        <f t="shared" si="3"/>
        <v>-0.18589774347444613</v>
      </c>
      <c r="I9" s="33"/>
      <c r="J9" s="34">
        <v>5</v>
      </c>
      <c r="K9" s="35">
        <v>6</v>
      </c>
      <c r="L9" s="2" t="str">
        <f t="shared" ref="L9:L18" si="18">IF(J9&gt;K9,"â",IF(J9&lt;K9,"á","ß"))</f>
        <v>á</v>
      </c>
      <c r="M9" s="33"/>
      <c r="N9" s="49">
        <f t="shared" si="4"/>
        <v>0.48184385070863089</v>
      </c>
      <c r="O9" s="80">
        <f t="shared" si="5"/>
        <v>1.7664706962287446E-2</v>
      </c>
      <c r="P9" s="33"/>
      <c r="Q9" s="49">
        <f t="shared" si="8"/>
        <v>-8.4323040380047579E-2</v>
      </c>
      <c r="R9" s="80">
        <f t="shared" si="9"/>
        <v>-8.377896613190744E-2</v>
      </c>
      <c r="S9" s="33"/>
      <c r="T9" s="32">
        <f t="shared" si="6"/>
        <v>154.04377431906616</v>
      </c>
      <c r="U9" s="80">
        <f t="shared" si="10"/>
        <v>-0.10249608922226665</v>
      </c>
      <c r="V9" s="32">
        <f t="shared" si="11"/>
        <v>3.3385214007782102</v>
      </c>
      <c r="W9" s="80">
        <f t="shared" si="12"/>
        <v>-2.6890973760005581E-2</v>
      </c>
      <c r="X9" s="32">
        <f t="shared" si="7"/>
        <v>46.141317016317018</v>
      </c>
      <c r="Y9" s="80">
        <f t="shared" si="13"/>
        <v>-7.7694393355277433E-2</v>
      </c>
      <c r="Z9" s="33"/>
      <c r="AA9" s="29"/>
      <c r="AB9" s="29"/>
      <c r="AC9" s="29"/>
      <c r="AD9" s="33"/>
      <c r="AE9" s="37">
        <v>83.561599999999999</v>
      </c>
      <c r="AR9" s="27">
        <v>249519.215</v>
      </c>
      <c r="AS9" s="27">
        <v>284530.05499999999</v>
      </c>
      <c r="AT9" s="27">
        <v>264438.64620000002</v>
      </c>
      <c r="AU9" s="27">
        <v>287399.36</v>
      </c>
      <c r="AV9" s="27">
        <v>121234.27280000001</v>
      </c>
      <c r="AW9" s="27">
        <v>152457.13769999999</v>
      </c>
      <c r="AX9" s="27">
        <v>1518.87</v>
      </c>
      <c r="AY9" s="27">
        <v>1658.74</v>
      </c>
      <c r="AZ9" s="27">
        <v>1657.7550000000001</v>
      </c>
      <c r="BA9" s="27">
        <f t="shared" si="14"/>
        <v>171.63576945929884</v>
      </c>
      <c r="BB9" s="27">
        <v>5070.78</v>
      </c>
      <c r="BC9" s="27">
        <v>5687.39</v>
      </c>
      <c r="BD9" s="3">
        <f t="shared" si="15"/>
        <v>3.4307783719548426</v>
      </c>
      <c r="BE9" s="3">
        <f t="shared" si="16"/>
        <v>50.02822999653619</v>
      </c>
      <c r="BF9" s="4">
        <f t="shared" si="17"/>
        <v>0.46417914374634345</v>
      </c>
    </row>
    <row r="10" spans="2:58">
      <c r="B10" s="28" t="s">
        <v>53</v>
      </c>
      <c r="C10" s="29" t="s">
        <v>82</v>
      </c>
      <c r="D10" s="30">
        <v>368104.50760000001</v>
      </c>
      <c r="E10" s="49">
        <f t="shared" si="0"/>
        <v>-2.1706529885568645E-2</v>
      </c>
      <c r="F10" s="80">
        <f t="shared" si="1"/>
        <v>-0.11452240692602381</v>
      </c>
      <c r="G10" s="49">
        <f t="shared" si="2"/>
        <v>-0.16452464958819707</v>
      </c>
      <c r="H10" s="80">
        <f t="shared" si="3"/>
        <v>-7.1426044089291665E-2</v>
      </c>
      <c r="I10" s="33"/>
      <c r="J10" s="34">
        <v>2</v>
      </c>
      <c r="K10" s="35">
        <v>2</v>
      </c>
      <c r="L10" s="2" t="str">
        <f t="shared" si="18"/>
        <v>ß</v>
      </c>
      <c r="M10" s="33"/>
      <c r="N10" s="49">
        <f t="shared" si="4"/>
        <v>0.53288735848123581</v>
      </c>
      <c r="O10" s="80">
        <f t="shared" si="5"/>
        <v>1.4933491169495383E-2</v>
      </c>
      <c r="P10" s="33"/>
      <c r="Q10" s="49">
        <f t="shared" si="8"/>
        <v>-4.339963833634717E-2</v>
      </c>
      <c r="R10" s="80">
        <f t="shared" si="9"/>
        <v>-6.6607851786501845E-2</v>
      </c>
      <c r="S10" s="33"/>
      <c r="T10" s="32">
        <f t="shared" si="6"/>
        <v>176.61160680529298</v>
      </c>
      <c r="U10" s="80">
        <f t="shared" si="10"/>
        <v>-5.1333788516680724E-2</v>
      </c>
      <c r="V10" s="32">
        <f t="shared" si="11"/>
        <v>3.5151228733459354</v>
      </c>
      <c r="W10" s="80">
        <f t="shared" si="12"/>
        <v>2.5187643622183939E-2</v>
      </c>
      <c r="X10" s="32">
        <f t="shared" si="7"/>
        <v>50.243366496369994</v>
      </c>
      <c r="Y10" s="80">
        <f t="shared" si="13"/>
        <v>-7.4641391373485189E-2</v>
      </c>
      <c r="Z10" s="33"/>
      <c r="AA10" s="29"/>
      <c r="AB10" s="29"/>
      <c r="AC10" s="29"/>
      <c r="AD10" s="33"/>
      <c r="AE10" s="37">
        <v>166.63849999999999</v>
      </c>
      <c r="AR10" s="27">
        <v>376272.06849999999</v>
      </c>
      <c r="AS10" s="27">
        <v>415712.9559</v>
      </c>
      <c r="AT10" s="27">
        <v>440592.90010000003</v>
      </c>
      <c r="AU10" s="27">
        <v>396419.16</v>
      </c>
      <c r="AV10" s="27">
        <v>171946.2689</v>
      </c>
      <c r="AW10" s="27">
        <v>200392.82269999999</v>
      </c>
      <c r="AX10" s="27">
        <v>2084.2600000000002</v>
      </c>
      <c r="AY10" s="27">
        <v>2178.8200000000002</v>
      </c>
      <c r="AZ10" s="27">
        <v>2232.9949999999999</v>
      </c>
      <c r="BA10" s="27">
        <f t="shared" si="14"/>
        <v>186.16833262053879</v>
      </c>
      <c r="BB10" s="27">
        <v>7326.43</v>
      </c>
      <c r="BC10" s="27">
        <v>7656.4049999999997</v>
      </c>
      <c r="BD10" s="3">
        <f t="shared" si="15"/>
        <v>3.4287604764005293</v>
      </c>
      <c r="BE10" s="3">
        <f t="shared" si="16"/>
        <v>54.29610318419676</v>
      </c>
      <c r="BF10" s="4">
        <f t="shared" si="17"/>
        <v>0.51795386731174042</v>
      </c>
    </row>
    <row r="11" spans="2:58">
      <c r="B11" s="28" t="s">
        <v>54</v>
      </c>
      <c r="C11" s="29" t="s">
        <v>82</v>
      </c>
      <c r="D11" s="30">
        <v>172174.06</v>
      </c>
      <c r="E11" s="49">
        <f t="shared" si="0"/>
        <v>8.8400301371739445E-2</v>
      </c>
      <c r="F11" s="80">
        <f t="shared" si="1"/>
        <v>-1.2836803731878527E-2</v>
      </c>
      <c r="G11" s="49">
        <f t="shared" si="2"/>
        <v>-4.4202069370579904E-2</v>
      </c>
      <c r="H11" s="80">
        <f t="shared" si="3"/>
        <v>6.7854284649548777E-2</v>
      </c>
      <c r="I11" s="33"/>
      <c r="J11" s="34">
        <v>13</v>
      </c>
      <c r="K11" s="35">
        <v>16</v>
      </c>
      <c r="L11" s="2" t="str">
        <f t="shared" si="18"/>
        <v>á</v>
      </c>
      <c r="M11" s="33"/>
      <c r="N11" s="49">
        <f t="shared" si="4"/>
        <v>0.41599882119292531</v>
      </c>
      <c r="O11" s="80">
        <f t="shared" si="5"/>
        <v>-4.981919296674453E-2</v>
      </c>
      <c r="P11" s="33"/>
      <c r="Q11" s="49">
        <f t="shared" si="8"/>
        <v>-4.149797570850202E-2</v>
      </c>
      <c r="R11" s="80">
        <f t="shared" si="9"/>
        <v>0.17786069651741279</v>
      </c>
      <c r="S11" s="33"/>
      <c r="T11" s="32">
        <f t="shared" si="6"/>
        <v>184.57866948257657</v>
      </c>
      <c r="U11" s="80">
        <f t="shared" si="10"/>
        <v>-0.161901573601299</v>
      </c>
      <c r="V11" s="32">
        <f t="shared" si="11"/>
        <v>4.4023231256599793</v>
      </c>
      <c r="W11" s="80">
        <f t="shared" si="12"/>
        <v>2.9662207510976219E-3</v>
      </c>
      <c r="X11" s="32">
        <f t="shared" si="7"/>
        <v>41.927560566082988</v>
      </c>
      <c r="Y11" s="80">
        <f t="shared" si="13"/>
        <v>-0.1643802063731829</v>
      </c>
      <c r="Z11" s="33"/>
      <c r="AA11" s="29"/>
      <c r="AB11" s="29"/>
      <c r="AC11" s="29"/>
      <c r="AD11" s="33"/>
      <c r="AE11" s="37">
        <v>61.866399999999999</v>
      </c>
      <c r="AR11" s="27">
        <v>158190.01500000001</v>
      </c>
      <c r="AS11" s="27">
        <v>174412.965</v>
      </c>
      <c r="AT11" s="27">
        <v>180136.4645</v>
      </c>
      <c r="AU11" s="27">
        <v>161233.66500000001</v>
      </c>
      <c r="AV11" s="27">
        <v>100549.85400000001</v>
      </c>
      <c r="AW11" s="27">
        <v>93168.263999999996</v>
      </c>
      <c r="AX11" s="27">
        <v>932.79499999999996</v>
      </c>
      <c r="AY11" s="27">
        <v>973.18</v>
      </c>
      <c r="AZ11" s="27">
        <v>791.94</v>
      </c>
      <c r="BA11" s="27">
        <f t="shared" si="14"/>
        <v>220.23507462686564</v>
      </c>
      <c r="BB11" s="27">
        <v>4106.4650000000001</v>
      </c>
      <c r="BC11" s="27">
        <v>3476.0650000000001</v>
      </c>
      <c r="BD11" s="3">
        <f t="shared" si="15"/>
        <v>4.3893034825870645</v>
      </c>
      <c r="BE11" s="3">
        <f t="shared" si="16"/>
        <v>50.175403797109659</v>
      </c>
      <c r="BF11" s="4">
        <f t="shared" si="17"/>
        <v>0.46581801415966984</v>
      </c>
    </row>
    <row r="12" spans="2:58">
      <c r="B12" s="28" t="s">
        <v>55</v>
      </c>
      <c r="C12" s="29" t="s">
        <v>82</v>
      </c>
      <c r="D12" s="30">
        <v>216035.3713</v>
      </c>
      <c r="E12" s="49">
        <f t="shared" si="0"/>
        <v>-8.7297078893058211E-2</v>
      </c>
      <c r="F12" s="80">
        <f t="shared" si="1"/>
        <v>-0.1513625773832574</v>
      </c>
      <c r="G12" s="49">
        <f t="shared" si="2"/>
        <v>-0.28943734574709856</v>
      </c>
      <c r="H12" s="80">
        <f t="shared" si="3"/>
        <v>-6.2848773892847071E-2</v>
      </c>
      <c r="I12" s="33"/>
      <c r="J12" s="34">
        <v>9</v>
      </c>
      <c r="K12" s="35">
        <v>7</v>
      </c>
      <c r="L12" s="2" t="str">
        <f t="shared" si="18"/>
        <v>â</v>
      </c>
      <c r="M12" s="33"/>
      <c r="N12" s="49">
        <f t="shared" si="4"/>
        <v>0.564592129825918</v>
      </c>
      <c r="O12" s="80">
        <f t="shared" si="5"/>
        <v>4.7919156380070715E-2</v>
      </c>
      <c r="P12" s="33"/>
      <c r="Q12" s="49">
        <f t="shared" si="8"/>
        <v>-9.1650973006905168E-2</v>
      </c>
      <c r="R12" s="80">
        <f t="shared" si="9"/>
        <v>-0.12936221419975924</v>
      </c>
      <c r="S12" s="33"/>
      <c r="T12" s="32">
        <f t="shared" si="6"/>
        <v>151.57239118919242</v>
      </c>
      <c r="U12" s="80">
        <f t="shared" si="10"/>
        <v>-2.5269249212836024E-2</v>
      </c>
      <c r="V12" s="32">
        <f t="shared" si="11"/>
        <v>2.8859709744298545</v>
      </c>
      <c r="W12" s="80">
        <f t="shared" si="12"/>
        <v>-3.6657208374689991E-2</v>
      </c>
      <c r="X12" s="32">
        <f t="shared" si="7"/>
        <v>52.520414284186167</v>
      </c>
      <c r="Y12" s="80">
        <f t="shared" si="13"/>
        <v>1.1821294829684239E-2</v>
      </c>
      <c r="Z12" s="33"/>
      <c r="AA12" s="29"/>
      <c r="AB12" s="29"/>
      <c r="AC12" s="29"/>
      <c r="AD12" s="33"/>
      <c r="AE12" s="37">
        <v>162.06700000000001</v>
      </c>
      <c r="AR12" s="27">
        <v>236698.45499999999</v>
      </c>
      <c r="AS12" s="27">
        <v>254567.34</v>
      </c>
      <c r="AT12" s="27">
        <v>304034.23259999999</v>
      </c>
      <c r="AU12" s="27">
        <v>230523.49</v>
      </c>
      <c r="AV12" s="27">
        <v>94063.500899999999</v>
      </c>
      <c r="AW12" s="27">
        <v>123039.2755</v>
      </c>
      <c r="AX12" s="27">
        <v>1425.2950000000001</v>
      </c>
      <c r="AY12" s="27">
        <v>1569.105</v>
      </c>
      <c r="AZ12" s="27">
        <v>1637.07</v>
      </c>
      <c r="BA12" s="27">
        <f t="shared" si="14"/>
        <v>155.50180505415162</v>
      </c>
      <c r="BB12" s="27">
        <v>4113.3599999999997</v>
      </c>
      <c r="BC12" s="27">
        <v>4904.3149999999996</v>
      </c>
      <c r="BD12" s="3">
        <f t="shared" si="15"/>
        <v>2.9957882069795425</v>
      </c>
      <c r="BE12" s="3">
        <f t="shared" si="16"/>
        <v>51.906808596103637</v>
      </c>
      <c r="BF12" s="4">
        <f t="shared" si="17"/>
        <v>0.51667297344584728</v>
      </c>
    </row>
    <row r="13" spans="2:58">
      <c r="B13" s="28" t="s">
        <v>56</v>
      </c>
      <c r="C13" s="29" t="s">
        <v>82</v>
      </c>
      <c r="D13" s="30">
        <v>191122.01250000001</v>
      </c>
      <c r="E13" s="49">
        <f t="shared" si="0"/>
        <v>-1.6224506610218903E-2</v>
      </c>
      <c r="F13" s="80">
        <f t="shared" si="1"/>
        <v>-2.7254861657701121E-2</v>
      </c>
      <c r="G13" s="49">
        <f t="shared" si="2"/>
        <v>-0.20808993306061566</v>
      </c>
      <c r="H13" s="80">
        <f t="shared" si="3"/>
        <v>6.2318642211880708E-2</v>
      </c>
      <c r="I13" s="33"/>
      <c r="J13" s="34">
        <v>12</v>
      </c>
      <c r="K13" s="35">
        <v>13</v>
      </c>
      <c r="L13" s="2" t="str">
        <f t="shared" si="18"/>
        <v>á</v>
      </c>
      <c r="M13" s="33"/>
      <c r="N13" s="49">
        <f t="shared" si="4"/>
        <v>0.46262126190200098</v>
      </c>
      <c r="O13" s="80">
        <f t="shared" si="5"/>
        <v>-8.1191045714357202E-6</v>
      </c>
      <c r="P13" s="33"/>
      <c r="Q13" s="49">
        <f t="shared" si="8"/>
        <v>-5.7142857142857183E-2</v>
      </c>
      <c r="R13" s="80">
        <f t="shared" si="9"/>
        <v>6.5297138664710166E-2</v>
      </c>
      <c r="S13" s="33"/>
      <c r="T13" s="32">
        <f t="shared" si="6"/>
        <v>133.63119834710744</v>
      </c>
      <c r="U13" s="80">
        <f t="shared" si="10"/>
        <v>-8.6879047134605134E-2</v>
      </c>
      <c r="V13" s="32">
        <f t="shared" si="11"/>
        <v>2.9724517906336088</v>
      </c>
      <c r="W13" s="80">
        <f t="shared" si="12"/>
        <v>-3.7659907212919515E-2</v>
      </c>
      <c r="X13" s="32">
        <f t="shared" si="7"/>
        <v>44.95655699721965</v>
      </c>
      <c r="Y13" s="80">
        <f t="shared" si="13"/>
        <v>-5.1145265889462763E-2</v>
      </c>
      <c r="Z13" s="33"/>
      <c r="AA13" s="29"/>
      <c r="AB13" s="29"/>
      <c r="AC13" s="29"/>
      <c r="AD13" s="33"/>
      <c r="AE13" s="37">
        <v>96.2346</v>
      </c>
      <c r="AR13" s="27">
        <v>194274.01250000001</v>
      </c>
      <c r="AS13" s="27">
        <v>196476.965</v>
      </c>
      <c r="AT13" s="27">
        <v>241343.0773</v>
      </c>
      <c r="AU13" s="27">
        <v>179910.25</v>
      </c>
      <c r="AV13" s="27">
        <v>102704.9059</v>
      </c>
      <c r="AW13" s="27">
        <v>105580.9483</v>
      </c>
      <c r="AX13" s="27">
        <v>1430.22</v>
      </c>
      <c r="AY13" s="27">
        <v>1516.9</v>
      </c>
      <c r="AZ13" s="27">
        <v>1342.5550000000001</v>
      </c>
      <c r="BA13" s="27">
        <f t="shared" si="14"/>
        <v>146.34556126192223</v>
      </c>
      <c r="BB13" s="27">
        <v>4251.26</v>
      </c>
      <c r="BC13" s="27">
        <v>4146.8500000000004</v>
      </c>
      <c r="BD13" s="3">
        <f t="shared" si="15"/>
        <v>3.0887747615553924</v>
      </c>
      <c r="BE13" s="3">
        <f t="shared" si="16"/>
        <v>47.379809976247024</v>
      </c>
      <c r="BF13" s="4">
        <f t="shared" si="17"/>
        <v>0.46262938100657242</v>
      </c>
    </row>
    <row r="14" spans="2:58">
      <c r="B14" s="28" t="s">
        <v>57</v>
      </c>
      <c r="C14" s="29" t="s">
        <v>82</v>
      </c>
      <c r="D14" s="30">
        <v>167678.51999999999</v>
      </c>
      <c r="E14" s="49">
        <f t="shared" si="0"/>
        <v>-0.15052226345117795</v>
      </c>
      <c r="F14" s="80">
        <f t="shared" si="1"/>
        <v>-0.2762152578476767</v>
      </c>
      <c r="G14" s="49">
        <f t="shared" si="2"/>
        <v>-0.24892570725075008</v>
      </c>
      <c r="H14" s="80">
        <f t="shared" si="3"/>
        <v>-0.31421665390968057</v>
      </c>
      <c r="I14" s="33"/>
      <c r="J14" s="34">
        <v>16</v>
      </c>
      <c r="K14" s="35">
        <v>12</v>
      </c>
      <c r="L14" s="2" t="str">
        <f t="shared" si="18"/>
        <v>â</v>
      </c>
      <c r="M14" s="33"/>
      <c r="N14" s="49">
        <f t="shared" si="4"/>
        <v>0.45743655716903986</v>
      </c>
      <c r="O14" s="80">
        <f t="shared" si="5"/>
        <v>1.148167700798941E-2</v>
      </c>
      <c r="P14" s="33"/>
      <c r="Q14" s="49">
        <f t="shared" si="8"/>
        <v>-0.15691868758915836</v>
      </c>
      <c r="R14" s="80">
        <f t="shared" si="9"/>
        <v>-0.23692704970949005</v>
      </c>
      <c r="S14" s="33"/>
      <c r="T14" s="32">
        <f t="shared" si="6"/>
        <v>144.02030456852791</v>
      </c>
      <c r="U14" s="80">
        <f t="shared" si="10"/>
        <v>-5.148683113879126E-2</v>
      </c>
      <c r="V14" s="32">
        <f t="shared" si="11"/>
        <v>3.0389170896785109</v>
      </c>
      <c r="W14" s="80">
        <f t="shared" si="12"/>
        <v>-2.1354974654467122E-2</v>
      </c>
      <c r="X14" s="32">
        <f t="shared" si="7"/>
        <v>47.391982182628063</v>
      </c>
      <c r="Y14" s="80">
        <f t="shared" si="13"/>
        <v>-3.0789362541014623E-2</v>
      </c>
      <c r="Z14" s="33"/>
      <c r="AA14" s="29"/>
      <c r="AB14" s="29"/>
      <c r="AC14" s="29"/>
      <c r="AD14" s="33"/>
      <c r="AE14" s="37">
        <v>95.001999999999995</v>
      </c>
      <c r="AR14" s="27">
        <v>197390.12899999999</v>
      </c>
      <c r="AS14" s="27">
        <v>231669.04500000001</v>
      </c>
      <c r="AT14" s="27">
        <v>223251.5766</v>
      </c>
      <c r="AU14" s="27">
        <v>244506.55</v>
      </c>
      <c r="AV14" s="27">
        <v>90976.235100000005</v>
      </c>
      <c r="AW14" s="27">
        <v>128355.1038</v>
      </c>
      <c r="AX14" s="27">
        <v>1164.27</v>
      </c>
      <c r="AY14" s="27">
        <v>1380.97</v>
      </c>
      <c r="AZ14" s="27">
        <v>1525.7650000000001</v>
      </c>
      <c r="BA14" s="27">
        <f t="shared" si="14"/>
        <v>151.8379599741769</v>
      </c>
      <c r="BB14" s="27">
        <v>3538.12</v>
      </c>
      <c r="BC14" s="27">
        <v>4737.8500000000004</v>
      </c>
      <c r="BD14" s="3">
        <f t="shared" si="15"/>
        <v>3.1052291801162042</v>
      </c>
      <c r="BE14" s="3">
        <f t="shared" si="16"/>
        <v>48.897505197505197</v>
      </c>
      <c r="BF14" s="4">
        <f t="shared" si="17"/>
        <v>0.44595488016105045</v>
      </c>
    </row>
    <row r="15" spans="2:58">
      <c r="B15" s="28" t="s">
        <v>58</v>
      </c>
      <c r="C15" s="29" t="s">
        <v>82</v>
      </c>
      <c r="D15" s="30">
        <v>171762.33</v>
      </c>
      <c r="E15" s="49">
        <f t="shared" si="0"/>
        <v>-8.5565956107921157E-2</v>
      </c>
      <c r="F15" s="80">
        <f t="shared" si="1"/>
        <v>-8.6887537898424419E-2</v>
      </c>
      <c r="G15" s="49">
        <f t="shared" si="2"/>
        <v>-0.26812968858124619</v>
      </c>
      <c r="H15" s="80">
        <f t="shared" si="3"/>
        <v>-0.23887300582702256</v>
      </c>
      <c r="I15" s="33"/>
      <c r="J15" s="34">
        <v>15</v>
      </c>
      <c r="K15" s="35">
        <v>14</v>
      </c>
      <c r="L15" s="2" t="str">
        <f t="shared" si="18"/>
        <v>â</v>
      </c>
      <c r="M15" s="33"/>
      <c r="N15" s="49">
        <f t="shared" si="4"/>
        <v>0.42535291120002855</v>
      </c>
      <c r="O15" s="80">
        <f t="shared" si="5"/>
        <v>-8.7408517273269148E-3</v>
      </c>
      <c r="P15" s="33"/>
      <c r="Q15" s="49">
        <f t="shared" si="8"/>
        <v>-0.17571059431524552</v>
      </c>
      <c r="R15" s="80">
        <f t="shared" si="9"/>
        <v>-1.3910355486862458E-2</v>
      </c>
      <c r="S15" s="33"/>
      <c r="T15" s="32">
        <f t="shared" si="6"/>
        <v>136.65987460815046</v>
      </c>
      <c r="U15" s="80">
        <f t="shared" si="10"/>
        <v>-7.4006641097618481E-2</v>
      </c>
      <c r="V15" s="32">
        <f t="shared" si="11"/>
        <v>3.1653605015673985</v>
      </c>
      <c r="W15" s="80">
        <f t="shared" si="12"/>
        <v>2.604621468642615E-2</v>
      </c>
      <c r="X15" s="32">
        <f t="shared" si="7"/>
        <v>43.173557811339435</v>
      </c>
      <c r="Y15" s="80">
        <f t="shared" si="13"/>
        <v>-9.7513010965711994E-2</v>
      </c>
      <c r="Z15" s="33"/>
      <c r="AA15" s="29"/>
      <c r="AB15" s="29"/>
      <c r="AC15" s="29"/>
      <c r="AD15" s="33"/>
      <c r="AE15" s="37">
        <v>103.3468</v>
      </c>
      <c r="AR15" s="27">
        <v>187834.57500000001</v>
      </c>
      <c r="AS15" s="27">
        <v>188106.435</v>
      </c>
      <c r="AT15" s="27">
        <v>234689.57180000001</v>
      </c>
      <c r="AU15" s="27">
        <v>225668.42499999999</v>
      </c>
      <c r="AV15" s="27">
        <v>98702.722899999993</v>
      </c>
      <c r="AW15" s="27">
        <v>106450.6048</v>
      </c>
      <c r="AX15" s="27">
        <v>1256.8599999999999</v>
      </c>
      <c r="AY15" s="27">
        <v>1524.78</v>
      </c>
      <c r="AZ15" s="27">
        <v>1274.5899999999999</v>
      </c>
      <c r="BA15" s="27">
        <f t="shared" si="14"/>
        <v>147.58191653786707</v>
      </c>
      <c r="BB15" s="27">
        <v>3978.415</v>
      </c>
      <c r="BC15" s="27">
        <v>3932.12</v>
      </c>
      <c r="BD15" s="3">
        <f t="shared" si="15"/>
        <v>3.0850077279752708</v>
      </c>
      <c r="BE15" s="3">
        <f t="shared" si="16"/>
        <v>47.838426853707418</v>
      </c>
      <c r="BF15" s="4">
        <f t="shared" si="17"/>
        <v>0.43409376292735546</v>
      </c>
    </row>
    <row r="16" spans="2:58">
      <c r="B16" s="28" t="s">
        <v>59</v>
      </c>
      <c r="C16" s="29" t="s">
        <v>82</v>
      </c>
      <c r="D16" s="30">
        <v>141301.5301</v>
      </c>
      <c r="E16" s="49">
        <f t="shared" si="0"/>
        <v>-2.9153153565051229E-2</v>
      </c>
      <c r="F16" s="80">
        <f t="shared" si="1"/>
        <v>-0.154231066445184</v>
      </c>
      <c r="G16" s="49">
        <f t="shared" si="2"/>
        <v>-0.23545281827149325</v>
      </c>
      <c r="H16" s="80" t="str">
        <f t="shared" si="3"/>
        <v>-</v>
      </c>
      <c r="I16" s="33"/>
      <c r="J16" s="34">
        <v>17</v>
      </c>
      <c r="K16" s="35">
        <v>17</v>
      </c>
      <c r="L16" s="2" t="str">
        <f t="shared" si="18"/>
        <v>ß</v>
      </c>
      <c r="M16" s="33"/>
      <c r="N16" s="49">
        <f t="shared" si="4"/>
        <v>0.34898039649748991</v>
      </c>
      <c r="O16" s="80">
        <f t="shared" si="5"/>
        <v>-0.10620771375245508</v>
      </c>
      <c r="P16" s="33"/>
      <c r="Q16" s="49">
        <f t="shared" si="8"/>
        <v>-0.1003937007874016</v>
      </c>
      <c r="R16" s="80">
        <f t="shared" si="9"/>
        <v>-3.78947368421053E-2</v>
      </c>
      <c r="S16" s="33"/>
      <c r="T16" s="32">
        <f t="shared" si="6"/>
        <v>156.95112697019852</v>
      </c>
      <c r="U16" s="80">
        <f t="shared" si="10"/>
        <v>-0.12091850451085859</v>
      </c>
      <c r="V16" s="32">
        <f t="shared" si="11"/>
        <v>3.9671772428884031</v>
      </c>
      <c r="W16" s="80">
        <f t="shared" si="12"/>
        <v>7.3125962626418836E-2</v>
      </c>
      <c r="X16" s="32">
        <f t="shared" si="7"/>
        <v>39.56241865713222</v>
      </c>
      <c r="Y16" s="80">
        <f t="shared" si="13"/>
        <v>-0.18082170583438661</v>
      </c>
      <c r="Z16" s="33"/>
      <c r="AA16" s="29"/>
      <c r="AB16" s="29"/>
      <c r="AC16" s="29"/>
      <c r="AD16" s="33"/>
      <c r="AE16" s="37">
        <v>51.214799999999997</v>
      </c>
      <c r="AR16" s="27">
        <v>145544.6146</v>
      </c>
      <c r="AS16" s="27">
        <v>167068.7164</v>
      </c>
      <c r="AT16" s="27">
        <v>184817.2794</v>
      </c>
      <c r="AU16" s="27"/>
      <c r="AV16" s="27">
        <v>91990.066099999996</v>
      </c>
      <c r="AW16" s="27">
        <v>91021.023100000006</v>
      </c>
      <c r="AX16" s="27">
        <v>900.29</v>
      </c>
      <c r="AY16" s="27">
        <v>1000.76</v>
      </c>
      <c r="AZ16" s="27">
        <v>935.75</v>
      </c>
      <c r="BA16" s="27">
        <f t="shared" si="14"/>
        <v>178.53990531659099</v>
      </c>
      <c r="BB16" s="27">
        <v>3571.61</v>
      </c>
      <c r="BC16" s="27">
        <v>3459.32</v>
      </c>
      <c r="BD16" s="3">
        <f t="shared" si="15"/>
        <v>3.6968421052631579</v>
      </c>
      <c r="BE16" s="3">
        <f t="shared" si="16"/>
        <v>48.295247736549378</v>
      </c>
      <c r="BF16" s="4">
        <f t="shared" si="17"/>
        <v>0.45518811024994499</v>
      </c>
    </row>
    <row r="17" spans="2:58">
      <c r="B17" s="28" t="s">
        <v>60</v>
      </c>
      <c r="C17" s="29" t="s">
        <v>81</v>
      </c>
      <c r="D17" s="30">
        <v>84069.257500000007</v>
      </c>
      <c r="E17" s="49">
        <f t="shared" si="0"/>
        <v>0.10347658573164753</v>
      </c>
      <c r="F17" s="80" t="str">
        <f t="shared" si="1"/>
        <v>-</v>
      </c>
      <c r="G17" s="49">
        <f t="shared" si="2"/>
        <v>-0.35747762987825504</v>
      </c>
      <c r="H17" s="80" t="str">
        <f t="shared" si="3"/>
        <v>-</v>
      </c>
      <c r="I17" s="33"/>
      <c r="J17" s="34">
        <v>18</v>
      </c>
      <c r="K17" s="35">
        <v>20</v>
      </c>
      <c r="L17" s="2" t="str">
        <f t="shared" si="18"/>
        <v>á</v>
      </c>
      <c r="M17" s="33"/>
      <c r="N17" s="49">
        <f t="shared" si="4"/>
        <v>0.37239058165822392</v>
      </c>
      <c r="O17" s="80" t="str">
        <f t="shared" si="5"/>
        <v>-</v>
      </c>
      <c r="P17" s="33"/>
      <c r="Q17" s="49">
        <f t="shared" si="8"/>
        <v>0.17585301837270326</v>
      </c>
      <c r="R17" s="80" t="str">
        <f t="shared" si="9"/>
        <v>-</v>
      </c>
      <c r="S17" s="33"/>
      <c r="T17" s="32">
        <f t="shared" si="6"/>
        <v>190.51227678571431</v>
      </c>
      <c r="U17" s="80" t="str">
        <f t="shared" si="10"/>
        <v>-</v>
      </c>
      <c r="V17" s="32">
        <f t="shared" si="11"/>
        <v>5.0647321428571432</v>
      </c>
      <c r="W17" s="80" t="str">
        <f t="shared" si="12"/>
        <v>-</v>
      </c>
      <c r="X17" s="32">
        <f t="shared" si="7"/>
        <v>37.615469369766416</v>
      </c>
      <c r="Y17" s="80" t="str">
        <f t="shared" si="13"/>
        <v>-</v>
      </c>
      <c r="Z17" s="33"/>
      <c r="AA17" s="29"/>
      <c r="AB17" s="29"/>
      <c r="AC17" s="29"/>
      <c r="AD17" s="33"/>
      <c r="AE17" s="37">
        <v>66.457899999999995</v>
      </c>
      <c r="AR17" s="27">
        <v>76185.81</v>
      </c>
      <c r="AS17" s="27"/>
      <c r="AT17" s="27">
        <v>130842.53780000001</v>
      </c>
      <c r="AU17" s="27"/>
      <c r="AV17" s="27">
        <v>52762.657800000001</v>
      </c>
      <c r="AW17" s="27"/>
      <c r="AX17" s="27">
        <v>441.28</v>
      </c>
      <c r="AY17" s="27">
        <v>375.28500000000003</v>
      </c>
      <c r="AZ17" s="27"/>
      <c r="BA17" s="27">
        <f t="shared" si="14"/>
        <v>0</v>
      </c>
      <c r="BB17" s="27">
        <v>2234.9650000000001</v>
      </c>
      <c r="BC17" s="27"/>
      <c r="BD17" s="3">
        <f t="shared" si="15"/>
        <v>0</v>
      </c>
      <c r="BE17" s="3">
        <f t="shared" si="16"/>
        <v>0</v>
      </c>
      <c r="BF17" s="4">
        <f t="shared" si="17"/>
        <v>0</v>
      </c>
    </row>
    <row r="18" spans="2:58">
      <c r="B18" s="28" t="s">
        <v>61</v>
      </c>
      <c r="C18" s="29" t="s">
        <v>85</v>
      </c>
      <c r="D18" s="30">
        <v>171967.45629999999</v>
      </c>
      <c r="E18" s="49">
        <f t="shared" si="0"/>
        <v>-6.7973616927479774E-2</v>
      </c>
      <c r="F18" s="80" t="str">
        <f t="shared" si="1"/>
        <v>-</v>
      </c>
      <c r="G18" s="49">
        <f t="shared" si="2"/>
        <v>-0.13375207105869633</v>
      </c>
      <c r="H18" s="80" t="str">
        <f t="shared" si="3"/>
        <v>-</v>
      </c>
      <c r="I18" s="33"/>
      <c r="J18" s="34">
        <v>14</v>
      </c>
      <c r="K18" s="35">
        <v>15</v>
      </c>
      <c r="L18" s="2" t="str">
        <f t="shared" si="18"/>
        <v>á</v>
      </c>
      <c r="M18" s="33"/>
      <c r="N18" s="49">
        <f t="shared" si="4"/>
        <v>0.38930935271384831</v>
      </c>
      <c r="O18" s="80" t="str">
        <f t="shared" si="5"/>
        <v>-</v>
      </c>
      <c r="P18" s="33"/>
      <c r="Q18" s="49">
        <f t="shared" si="8"/>
        <v>-6.6322136089577974E-2</v>
      </c>
      <c r="R18" s="80" t="str">
        <f t="shared" si="9"/>
        <v>-</v>
      </c>
      <c r="S18" s="33"/>
      <c r="T18" s="32">
        <f t="shared" si="6"/>
        <v>161.05742624608988</v>
      </c>
      <c r="U18" s="80" t="str">
        <f t="shared" si="10"/>
        <v>-</v>
      </c>
      <c r="V18" s="32">
        <f t="shared" si="11"/>
        <v>3.9926199261992621</v>
      </c>
      <c r="W18" s="80" t="str">
        <f t="shared" si="12"/>
        <v>-</v>
      </c>
      <c r="X18" s="32">
        <f t="shared" si="7"/>
        <v>40.338782359233228</v>
      </c>
      <c r="Y18" s="80" t="str">
        <f t="shared" si="13"/>
        <v>-</v>
      </c>
      <c r="Z18" s="33"/>
      <c r="AA18" s="29"/>
      <c r="AB18" s="29"/>
      <c r="AC18" s="29"/>
      <c r="AD18" s="33"/>
      <c r="AE18" s="37">
        <v>83.076099999999997</v>
      </c>
      <c r="AR18" s="27">
        <v>184509.215</v>
      </c>
      <c r="AS18" s="27"/>
      <c r="AT18" s="27">
        <v>198519.90470000001</v>
      </c>
      <c r="AU18" s="27"/>
      <c r="AV18" s="27">
        <v>105018.9172</v>
      </c>
      <c r="AW18" s="27"/>
      <c r="AX18" s="27">
        <v>1067.74</v>
      </c>
      <c r="AY18" s="27">
        <v>1143.585</v>
      </c>
      <c r="AZ18" s="27"/>
      <c r="BA18" s="27">
        <f t="shared" si="14"/>
        <v>0</v>
      </c>
      <c r="BB18" s="27">
        <v>4263.08</v>
      </c>
      <c r="BC18" s="27"/>
      <c r="BD18" s="3">
        <f t="shared" si="15"/>
        <v>0</v>
      </c>
      <c r="BE18" s="3">
        <f t="shared" si="16"/>
        <v>0</v>
      </c>
      <c r="BF18" s="4">
        <f t="shared" si="17"/>
        <v>0</v>
      </c>
    </row>
    <row r="19" spans="2:58">
      <c r="B19" s="28"/>
      <c r="C19" s="29"/>
      <c r="D19" s="30"/>
      <c r="E19" s="31"/>
      <c r="F19" s="31"/>
      <c r="G19" s="32"/>
      <c r="H19" s="29"/>
      <c r="I19" s="33"/>
      <c r="J19" s="34"/>
      <c r="K19" s="35"/>
      <c r="L19" s="29"/>
      <c r="M19" s="33"/>
      <c r="N19" s="49"/>
      <c r="O19" s="32"/>
      <c r="P19" s="33"/>
      <c r="Q19" s="36"/>
      <c r="R19" s="32"/>
      <c r="S19" s="33"/>
      <c r="T19" s="32"/>
      <c r="U19" s="36"/>
      <c r="V19" s="32"/>
      <c r="W19" s="32"/>
      <c r="X19" s="32"/>
      <c r="Y19" s="36"/>
      <c r="Z19" s="33"/>
      <c r="AA19" s="29"/>
      <c r="AB19" s="29"/>
      <c r="AC19" s="29"/>
      <c r="AD19" s="33"/>
      <c r="AE19" s="37"/>
      <c r="BF19" s="4"/>
    </row>
    <row r="20" spans="2:58">
      <c r="B20" s="28"/>
      <c r="C20" s="29"/>
      <c r="D20" s="30"/>
      <c r="E20" s="31"/>
      <c r="F20" s="31"/>
      <c r="G20" s="32"/>
      <c r="H20" s="29"/>
      <c r="I20" s="33"/>
      <c r="J20" s="34"/>
      <c r="K20" s="35"/>
      <c r="L20" s="29"/>
      <c r="M20" s="33"/>
      <c r="N20" s="36"/>
      <c r="O20" s="32"/>
      <c r="P20" s="33"/>
      <c r="Q20" s="36"/>
      <c r="R20" s="32"/>
      <c r="S20" s="33"/>
      <c r="T20" s="32"/>
      <c r="U20" s="36"/>
      <c r="V20" s="32"/>
      <c r="W20" s="32"/>
      <c r="X20" s="32"/>
      <c r="Y20" s="36"/>
      <c r="Z20" s="33"/>
      <c r="AA20" s="29"/>
      <c r="AB20" s="29"/>
      <c r="AC20" s="29"/>
      <c r="AD20" s="33"/>
      <c r="AE20" s="37"/>
      <c r="BF20" s="4"/>
    </row>
    <row r="21" spans="2:58">
      <c r="B21" s="28"/>
      <c r="C21" s="29"/>
      <c r="D21" s="30"/>
      <c r="E21" s="31"/>
      <c r="F21" s="31"/>
      <c r="G21" s="32"/>
      <c r="H21" s="29"/>
      <c r="I21" s="33"/>
      <c r="J21" s="34"/>
      <c r="K21" s="35"/>
      <c r="L21" s="29"/>
      <c r="M21" s="33"/>
      <c r="N21" s="36"/>
      <c r="O21" s="32"/>
      <c r="P21" s="33"/>
      <c r="Q21" s="36"/>
      <c r="R21" s="32"/>
      <c r="S21" s="33"/>
      <c r="T21" s="32"/>
      <c r="U21" s="36"/>
      <c r="V21" s="32"/>
      <c r="W21" s="32"/>
      <c r="X21" s="32"/>
      <c r="Y21" s="36"/>
      <c r="Z21" s="33"/>
      <c r="AA21" s="29"/>
      <c r="AB21" s="29"/>
      <c r="AC21" s="29"/>
      <c r="AD21" s="33"/>
      <c r="AE21" s="37"/>
      <c r="BF21" s="4"/>
    </row>
    <row r="22" spans="2:58">
      <c r="B22" s="28"/>
      <c r="C22" s="29"/>
      <c r="D22" s="30"/>
      <c r="E22" s="31"/>
      <c r="F22" s="31"/>
      <c r="G22" s="32"/>
      <c r="H22" s="29"/>
      <c r="I22" s="33"/>
      <c r="J22" s="34"/>
      <c r="K22" s="35"/>
      <c r="L22" s="29"/>
      <c r="M22" s="33"/>
      <c r="N22" s="36"/>
      <c r="O22" s="32"/>
      <c r="P22" s="33"/>
      <c r="Q22" s="36"/>
      <c r="R22" s="32"/>
      <c r="S22" s="33"/>
      <c r="T22" s="32"/>
      <c r="U22" s="36"/>
      <c r="V22" s="32"/>
      <c r="W22" s="32"/>
      <c r="X22" s="32"/>
      <c r="Y22" s="36"/>
      <c r="Z22" s="33"/>
      <c r="AA22" s="29"/>
      <c r="AB22" s="29"/>
      <c r="AC22" s="29"/>
      <c r="AD22" s="33"/>
      <c r="AE22" s="37"/>
      <c r="BF22" s="4"/>
    </row>
    <row r="23" spans="2:58" ht="14.4" thickBot="1">
      <c r="B23" s="38"/>
      <c r="C23" s="39"/>
      <c r="D23" s="40"/>
      <c r="E23" s="41"/>
      <c r="F23" s="41"/>
      <c r="G23" s="42"/>
      <c r="H23" s="39"/>
      <c r="I23" s="43"/>
      <c r="J23" s="44"/>
      <c r="K23" s="45"/>
      <c r="L23" s="39"/>
      <c r="M23" s="43"/>
      <c r="N23" s="46"/>
      <c r="O23" s="42"/>
      <c r="P23" s="43"/>
      <c r="Q23" s="46"/>
      <c r="R23" s="42"/>
      <c r="S23" s="43"/>
      <c r="T23" s="42"/>
      <c r="U23" s="46"/>
      <c r="V23" s="42"/>
      <c r="W23" s="42"/>
      <c r="X23" s="42"/>
      <c r="Y23" s="46"/>
      <c r="Z23" s="43"/>
      <c r="AA23" s="39"/>
      <c r="AB23" s="39"/>
      <c r="AC23" s="39"/>
      <c r="AD23" s="43"/>
      <c r="AE23" s="47"/>
      <c r="BF23" s="4"/>
    </row>
    <row r="24" spans="2:58">
      <c r="B24" s="48" t="s">
        <v>71</v>
      </c>
      <c r="C24" s="26"/>
      <c r="D24" s="3">
        <v>2088974.8307</v>
      </c>
      <c r="E24" s="49">
        <f>IF(AR24=0,"-",(D24-AR24)/AR24)</f>
        <v>-4.1231778092817618E-2</v>
      </c>
      <c r="F24" s="49">
        <f>IF(AS24=0,"-",(D24-AS24)/AS24)</f>
        <v>-0.11682631297887974</v>
      </c>
      <c r="G24" s="49">
        <f>IF(AT24=0,"-",(D24-AT24)/AT24)</f>
        <v>-0.17754339770977345</v>
      </c>
      <c r="H24" s="49">
        <f>IF(AU24=0,"-",(D24-AU24)/AU24)</f>
        <v>-3.6551739263905869E-2</v>
      </c>
      <c r="I24" s="33"/>
      <c r="J24" s="29"/>
      <c r="K24" s="29"/>
      <c r="L24" s="29"/>
      <c r="M24" s="33"/>
      <c r="N24" s="36">
        <f>IF(D24=0,0,(D24-AV24)/D24)</f>
        <v>0.47905759379813095</v>
      </c>
      <c r="O24" s="49">
        <f t="shared" ref="O24:O25" si="19">N24-BF24</f>
        <v>-1.3446967461652193E-3</v>
      </c>
      <c r="P24" s="33"/>
      <c r="Q24" s="49">
        <f t="shared" ref="Q24:Q25" si="20">IF(AY24=0,"-",(AX24-AY24)/AY24)</f>
        <v>-7.5128644939965739E-2</v>
      </c>
      <c r="R24" s="49">
        <f>IF(AZ24=0,"-",(AX24-AZ24)/AZ24)</f>
        <v>-4.0705949331056084E-2</v>
      </c>
      <c r="S24" s="33"/>
      <c r="T24" s="32">
        <f>IF(AX24=0,"-",D24/AX24)</f>
        <v>157.32838502613387</v>
      </c>
      <c r="U24" s="36">
        <f t="shared" ref="U24:U25" si="21">IF(BA24=0,"-",(T24-BA24)/BA24)</f>
        <v>-7.9350396882731225E-2</v>
      </c>
      <c r="V24" s="32">
        <f t="shared" ref="V24:V25" si="22">IF(BB24=0,"-",BB24/AX24)</f>
        <v>3.4320474777448076</v>
      </c>
      <c r="W24" s="36">
        <f t="shared" ref="W24:W25" si="23">IF(BD24=0,"-",(V24-BD24)/BD24)</f>
        <v>9.6116889396673823E-3</v>
      </c>
      <c r="X24" s="32">
        <f t="shared" ref="X24:X25" si="24">IF(BB24=0,"-",D24/BB24)</f>
        <v>45.840969871871955</v>
      </c>
      <c r="Y24" s="36">
        <f t="shared" ref="Y24:Y25" si="25">IF(BE24=0,"-",(X24-BE24)/BE24)</f>
        <v>-8.8115150405825807E-2</v>
      </c>
      <c r="Z24" s="33"/>
      <c r="AA24" s="29"/>
      <c r="AB24" s="29"/>
      <c r="AC24" s="29"/>
      <c r="AD24" s="33"/>
      <c r="AE24" s="37"/>
      <c r="AQ24" s="3" t="s">
        <v>82</v>
      </c>
      <c r="AR24" s="3">
        <v>2178811.0858999998</v>
      </c>
      <c r="AS24" s="3">
        <v>2365304.6523000002</v>
      </c>
      <c r="AT24" s="3">
        <v>2539921.0425</v>
      </c>
      <c r="AU24" s="3">
        <v>2168227.31</v>
      </c>
      <c r="AV24" s="3">
        <v>1088235.5748000001</v>
      </c>
      <c r="AW24" s="3">
        <v>1229006.8795</v>
      </c>
      <c r="AX24" s="3">
        <v>13277.8</v>
      </c>
      <c r="AY24" s="3">
        <v>14356.375</v>
      </c>
      <c r="AZ24" s="3">
        <v>13841.22</v>
      </c>
      <c r="BA24" s="27">
        <f t="shared" ref="BA24:BA25" si="26">IF(AZ24=0,0,AS24/AZ24)</f>
        <v>170.88845147320831</v>
      </c>
      <c r="BB24" s="3">
        <v>45570.04</v>
      </c>
      <c r="BC24" s="3">
        <v>47051.48</v>
      </c>
      <c r="BD24" s="3">
        <f t="shared" ref="BD24:BD25" si="27">IF(AZ24=0,0,BC24/AZ24)</f>
        <v>3.3993737546256764</v>
      </c>
      <c r="BE24" s="3">
        <f t="shared" ref="BE24:BE25" si="28">IF(BC24=0,0,AS24/BC24)</f>
        <v>50.270568583602468</v>
      </c>
      <c r="BF24" s="4">
        <f t="shared" ref="BF24:BF25" si="29">IF(AS24=0,0,(AS24-AW24)/AS24)</f>
        <v>0.48040229054429617</v>
      </c>
    </row>
    <row r="25" spans="2:58">
      <c r="B25" s="50" t="s">
        <v>70</v>
      </c>
      <c r="C25" s="29"/>
      <c r="D25" s="29">
        <f>SUM(D7:D23)</f>
        <v>2345011.5445000003</v>
      </c>
      <c r="E25" s="49">
        <f>IF(AR25=0,"-",(D25-AR25)/AR25)</f>
        <v>-3.8735121825597019E-2</v>
      </c>
      <c r="F25" s="49">
        <f>IF(AS25=0,"-",(D25-AS25)/AS25)</f>
        <v>-8.5794900797521324E-3</v>
      </c>
      <c r="G25" s="49">
        <f>IF(AT25=0,"-",(D25-AT25)/AT25)</f>
        <v>-0.1827187669816458</v>
      </c>
      <c r="H25" s="49">
        <f>IF(AU25=0,"-",(D25-AU25)/AU25)</f>
        <v>8.1533994929710696E-2</v>
      </c>
      <c r="I25" s="33"/>
      <c r="J25" s="29"/>
      <c r="K25" s="29"/>
      <c r="L25" s="29"/>
      <c r="M25" s="33"/>
      <c r="N25" s="36">
        <f>IF(D25=0,"-",(D25-AV25)/D25)</f>
        <v>0.46865201891120162</v>
      </c>
      <c r="O25" s="49">
        <f t="shared" si="19"/>
        <v>-1.1750271633094389E-2</v>
      </c>
      <c r="P25" s="33"/>
      <c r="Q25" s="49">
        <f t="shared" si="20"/>
        <v>-6.8561146615375032E-2</v>
      </c>
      <c r="R25" s="49">
        <f>IF(AZ25=0,"-",(AX25-AZ25)/AZ25)</f>
        <v>6.831767719897526E-2</v>
      </c>
      <c r="S25" s="33"/>
      <c r="T25" s="32">
        <f>IF(AX25=0,"-",D25/AX25)</f>
        <v>158.58795498288342</v>
      </c>
      <c r="U25" s="49">
        <f t="shared" si="21"/>
        <v>-7.197968256066338E-2</v>
      </c>
      <c r="V25" s="32">
        <f t="shared" si="22"/>
        <v>3.5212496669331208</v>
      </c>
      <c r="W25" s="49">
        <f t="shared" si="23"/>
        <v>3.5852460219063298E-2</v>
      </c>
      <c r="X25" s="32">
        <f t="shared" si="24"/>
        <v>45.037407166021183</v>
      </c>
      <c r="Y25" s="49">
        <f t="shared" si="25"/>
        <v>-0.10409990507424392</v>
      </c>
      <c r="Z25" s="33"/>
      <c r="AA25" s="29"/>
      <c r="AB25" s="29"/>
      <c r="AC25" s="29"/>
      <c r="AD25" s="33"/>
      <c r="AE25" s="37"/>
      <c r="AQ25" s="3" t="s">
        <v>83</v>
      </c>
      <c r="AR25" s="3">
        <f t="shared" ref="AR25:AZ25" si="30">SUM(AR7:AR23)</f>
        <v>2439506.1109000002</v>
      </c>
      <c r="AS25" s="3">
        <f t="shared" si="30"/>
        <v>2365304.6522999997</v>
      </c>
      <c r="AT25" s="3">
        <f t="shared" si="30"/>
        <v>2869283.4849999999</v>
      </c>
      <c r="AU25" s="3">
        <f t="shared" si="30"/>
        <v>2168227.31</v>
      </c>
      <c r="AV25" s="3">
        <f t="shared" si="30"/>
        <v>1246017.1498</v>
      </c>
      <c r="AW25" s="3">
        <f t="shared" si="30"/>
        <v>1229006.8795000003</v>
      </c>
      <c r="AX25" s="3">
        <f t="shared" si="30"/>
        <v>14786.82</v>
      </c>
      <c r="AY25" s="3">
        <f t="shared" si="30"/>
        <v>15875.244999999999</v>
      </c>
      <c r="AZ25" s="3">
        <f t="shared" si="30"/>
        <v>13841.22</v>
      </c>
      <c r="BA25" s="27">
        <f t="shared" si="26"/>
        <v>170.88845147320828</v>
      </c>
      <c r="BB25" s="3">
        <f>SUM(BB7:BB23)</f>
        <v>52068.085000000006</v>
      </c>
      <c r="BC25" s="3">
        <f>SUM(BC7:BC23)</f>
        <v>47051.479999999996</v>
      </c>
      <c r="BD25" s="3">
        <f t="shared" si="27"/>
        <v>3.3993737546256759</v>
      </c>
      <c r="BE25" s="3">
        <f t="shared" si="28"/>
        <v>50.270568583602468</v>
      </c>
      <c r="BF25" s="4">
        <f t="shared" si="29"/>
        <v>0.48040229054429601</v>
      </c>
    </row>
    <row r="26" spans="2:58" ht="14.4" thickBot="1">
      <c r="B26" s="51"/>
      <c r="C26" s="39"/>
      <c r="D26" s="39"/>
      <c r="E26" s="39"/>
      <c r="F26" s="39"/>
      <c r="G26" s="39"/>
      <c r="H26" s="39"/>
      <c r="I26" s="43"/>
      <c r="J26" s="39"/>
      <c r="K26" s="39"/>
      <c r="L26" s="39"/>
      <c r="M26" s="43"/>
      <c r="N26" s="52"/>
      <c r="O26" s="39"/>
      <c r="P26" s="43"/>
      <c r="Q26" s="52"/>
      <c r="R26" s="39"/>
      <c r="S26" s="43"/>
      <c r="T26" s="39"/>
      <c r="U26" s="52"/>
      <c r="V26" s="39"/>
      <c r="W26" s="39"/>
      <c r="X26" s="39"/>
      <c r="Y26" s="52"/>
      <c r="Z26" s="43"/>
      <c r="AA26" s="39"/>
      <c r="AB26" s="39"/>
      <c r="AC26" s="39"/>
      <c r="AD26" s="43"/>
      <c r="AE26" s="47"/>
    </row>
    <row r="34" spans="2:58" ht="14.4" thickBot="1"/>
    <row r="35" spans="2:58" ht="15" customHeight="1" thickBot="1">
      <c r="D35" s="85" t="s">
        <v>42</v>
      </c>
      <c r="E35" s="86"/>
      <c r="F35" s="86"/>
      <c r="G35" s="87"/>
      <c r="H35" s="85" t="s">
        <v>36</v>
      </c>
      <c r="I35" s="86"/>
      <c r="J35" s="86"/>
      <c r="K35" s="87"/>
      <c r="L35" s="85" t="s">
        <v>37</v>
      </c>
      <c r="M35" s="86"/>
      <c r="N35" s="86"/>
      <c r="O35" s="87"/>
      <c r="P35" s="85" t="s">
        <v>38</v>
      </c>
      <c r="Q35" s="86"/>
      <c r="R35" s="86"/>
      <c r="S35" s="87"/>
      <c r="T35" s="85" t="s">
        <v>39</v>
      </c>
      <c r="U35" s="86"/>
      <c r="V35" s="86"/>
      <c r="W35" s="87"/>
      <c r="X35" s="85" t="s">
        <v>40</v>
      </c>
      <c r="Y35" s="86"/>
      <c r="Z35" s="86"/>
      <c r="AA35" s="87"/>
      <c r="AB35" s="85" t="s">
        <v>41</v>
      </c>
      <c r="AC35" s="86"/>
      <c r="AD35" s="86"/>
      <c r="AE35" s="87"/>
      <c r="AR35" s="88" t="s">
        <v>20</v>
      </c>
      <c r="AS35" s="88"/>
      <c r="AT35" s="88"/>
      <c r="AU35" s="88"/>
      <c r="AV35" s="88"/>
      <c r="AW35" s="88"/>
      <c r="AX35" s="88"/>
    </row>
    <row r="36" spans="2:58" ht="66" thickBot="1">
      <c r="D36" s="65" t="s">
        <v>6</v>
      </c>
      <c r="E36" s="66" t="s">
        <v>33</v>
      </c>
      <c r="F36" s="66" t="s">
        <v>34</v>
      </c>
      <c r="G36" s="67" t="s">
        <v>35</v>
      </c>
      <c r="H36" s="68" t="s">
        <v>6</v>
      </c>
      <c r="I36" s="66" t="s">
        <v>33</v>
      </c>
      <c r="J36" s="66" t="s">
        <v>34</v>
      </c>
      <c r="K36" s="67" t="s">
        <v>35</v>
      </c>
      <c r="L36" s="65" t="s">
        <v>6</v>
      </c>
      <c r="M36" s="66" t="s">
        <v>33</v>
      </c>
      <c r="N36" s="66" t="s">
        <v>34</v>
      </c>
      <c r="O36" s="67" t="s">
        <v>35</v>
      </c>
      <c r="P36" s="65" t="s">
        <v>6</v>
      </c>
      <c r="Q36" s="66" t="s">
        <v>33</v>
      </c>
      <c r="R36" s="66" t="s">
        <v>34</v>
      </c>
      <c r="S36" s="67" t="s">
        <v>35</v>
      </c>
      <c r="T36" s="65" t="s">
        <v>6</v>
      </c>
      <c r="U36" s="66" t="s">
        <v>33</v>
      </c>
      <c r="V36" s="66" t="s">
        <v>34</v>
      </c>
      <c r="W36" s="67" t="s">
        <v>35</v>
      </c>
      <c r="X36" s="65" t="s">
        <v>6</v>
      </c>
      <c r="Y36" s="66" t="s">
        <v>33</v>
      </c>
      <c r="Z36" s="66" t="s">
        <v>34</v>
      </c>
      <c r="AA36" s="67" t="s">
        <v>35</v>
      </c>
      <c r="AB36" s="65" t="s">
        <v>6</v>
      </c>
      <c r="AC36" s="66" t="s">
        <v>33</v>
      </c>
      <c r="AD36" s="66" t="s">
        <v>34</v>
      </c>
      <c r="AE36" s="67" t="s">
        <v>35</v>
      </c>
      <c r="AR36" s="3" t="s">
        <v>44</v>
      </c>
      <c r="AS36" s="3" t="s">
        <v>43</v>
      </c>
      <c r="AT36" s="3" t="s">
        <v>45</v>
      </c>
      <c r="AU36" s="3" t="s">
        <v>46</v>
      </c>
      <c r="AV36" s="3" t="s">
        <v>47</v>
      </c>
      <c r="AW36" s="3" t="s">
        <v>48</v>
      </c>
      <c r="AX36" s="3" t="s">
        <v>49</v>
      </c>
      <c r="AZ36" s="3" t="s">
        <v>63</v>
      </c>
      <c r="BA36" s="3" t="s">
        <v>64</v>
      </c>
      <c r="BB36" s="3" t="s">
        <v>65</v>
      </c>
      <c r="BC36" s="3" t="s">
        <v>66</v>
      </c>
      <c r="BD36" s="3" t="s">
        <v>67</v>
      </c>
      <c r="BE36" s="17" t="s">
        <v>68</v>
      </c>
      <c r="BF36" s="17" t="s">
        <v>69</v>
      </c>
    </row>
    <row r="37" spans="2:58">
      <c r="B37" s="18" t="s">
        <v>50</v>
      </c>
      <c r="C37" s="26" t="s">
        <v>82</v>
      </c>
      <c r="D37" s="30">
        <v>70637.866500000004</v>
      </c>
      <c r="E37" s="80">
        <f t="shared" ref="E37:E48" si="31">IF(AR37=0,"-",(D37-AR37)/AR37)</f>
        <v>-7.2000313017547543E-2</v>
      </c>
      <c r="F37" s="49">
        <f t="shared" ref="F37:F48" si="32">IF(D7=0,"-",D37/D7)</f>
        <v>0.34095415842934707</v>
      </c>
      <c r="G37" s="80">
        <f t="shared" ref="G37:G48" si="33">IF(C37="LFL",F37-AZ37,"-")</f>
        <v>-4.1672521308826649E-2</v>
      </c>
      <c r="H37" s="30">
        <v>34544.235699999997</v>
      </c>
      <c r="I37" s="80">
        <f t="shared" ref="I37:I48" si="34">IF(AS37=0,"-",(H37-AS37)/AS37)</f>
        <v>0.69027294047037202</v>
      </c>
      <c r="J37" s="36">
        <f t="shared" ref="J37:J48" si="35">IF(D7=0,"-",H37/D7)</f>
        <v>0.16673777670901918</v>
      </c>
      <c r="K37" s="80">
        <f t="shared" ref="K37:K48" si="36">IF(C37="LFL",J37-BA37,"-")</f>
        <v>6.4006128807887322E-2</v>
      </c>
      <c r="L37" s="30">
        <v>85793.362099999998</v>
      </c>
      <c r="M37" s="80">
        <f t="shared" ref="M37:M48" si="37">IF(AT37=0,"-",(L37-AT37)/AT37)</f>
        <v>-6.1957434123135556E-2</v>
      </c>
      <c r="N37" s="36">
        <f t="shared" ref="N37:N48" si="38">IF(D7=0,"-",L37/D7)</f>
        <v>0.4141065553505886</v>
      </c>
      <c r="O37" s="80" t="str">
        <f t="shared" ref="O37:O48" si="39">IF(C36="LFL",N37-BB37,"-")</f>
        <v>-</v>
      </c>
      <c r="P37" s="30"/>
      <c r="Q37" s="80" t="str">
        <f>IF(AU37=0,"-",(P37-AU37)/AU37)</f>
        <v>-</v>
      </c>
      <c r="R37" s="36">
        <f t="shared" ref="R37:R48" si="40">IF(D7=0,"-",P37/D7)</f>
        <v>0</v>
      </c>
      <c r="S37" s="80">
        <f t="shared" ref="S37:S48" si="41">IF(C37="LFL",R37-BC37,"-")</f>
        <v>0</v>
      </c>
      <c r="T37" s="30">
        <v>12513.3711</v>
      </c>
      <c r="U37" s="80">
        <f>IF(AV37=0,"-",(T37-AV37)/AV37)</f>
        <v>0.15623345147792114</v>
      </c>
      <c r="V37" s="36">
        <f t="shared" ref="V37:V48" si="42">IF(D7=0,"-",T37/D7)</f>
        <v>6.0399416402456226E-2</v>
      </c>
      <c r="W37" s="80">
        <f t="shared" ref="W37:W48" si="43">IF(C37="LFL",V37-BD37,"-")</f>
        <v>5.9974873648954499E-3</v>
      </c>
      <c r="X37" s="30">
        <v>3575.8948</v>
      </c>
      <c r="Y37" s="80" t="str">
        <f>IF(AW37=0,"-",(X37-AW37)/AW37)</f>
        <v>-</v>
      </c>
      <c r="Z37" s="36">
        <f t="shared" ref="Z37:Z48" si="44">IF(D7=0,"-",X37/D7)</f>
        <v>1.7260093807701261E-2</v>
      </c>
      <c r="AA37" s="80">
        <f t="shared" ref="AA37:AA48" si="45">IF(C37="LFL",Z37-BF37,"-")</f>
        <v>1.6764960963559176E-2</v>
      </c>
      <c r="AB37" s="30">
        <v>112.29</v>
      </c>
      <c r="AC37" s="80">
        <f>IF(AX37=0,"-",(AB37-AX37)/AX37)</f>
        <v>0.14000000000000007</v>
      </c>
      <c r="AD37" s="49">
        <f t="shared" ref="AD37:AD48" si="46">IF(D7=0,"-",AB37/D7)</f>
        <v>5.4200026624574491E-4</v>
      </c>
      <c r="AE37" s="82">
        <f t="shared" ref="AE37:AE48" si="47">IF(C37="LFL",AD37-BF37,"-")</f>
        <v>4.6867422103661618E-5</v>
      </c>
      <c r="AR37" s="27">
        <v>76118.416299999997</v>
      </c>
      <c r="AS37" s="27">
        <v>20437.075499999999</v>
      </c>
      <c r="AT37" s="27">
        <v>91459.988299999997</v>
      </c>
      <c r="AU37" s="27"/>
      <c r="AV37" s="27">
        <v>10822.5299</v>
      </c>
      <c r="AW37" s="27"/>
      <c r="AX37" s="27">
        <v>98.5</v>
      </c>
      <c r="AZ37" s="4">
        <f t="shared" ref="AZ37:AZ48" si="48">IF(AS7=0,0,AR37/AS7)</f>
        <v>0.38262667973817371</v>
      </c>
      <c r="BA37" s="4">
        <f t="shared" ref="BA37:BA48" si="49">IF(AS7=0,0,AS37/AS7)</f>
        <v>0.10273164790113186</v>
      </c>
      <c r="BB37" s="4">
        <f t="shared" ref="BB37:BB48" si="50">IF(AS7=0,0,AT37/AS7)</f>
        <v>0.45974461047899146</v>
      </c>
      <c r="BC37" s="4">
        <f t="shared" ref="BC37:BC48" si="51">IF(AS7=0,0,AU37/AS7)</f>
        <v>0</v>
      </c>
      <c r="BD37" s="4">
        <f t="shared" ref="BD37:BD48" si="52">IF(AS7=0,0,AV37/AS7)</f>
        <v>5.4401929037560776E-2</v>
      </c>
      <c r="BE37" s="4">
        <f t="shared" ref="BE37:BE48" si="53">IF(AS7=0,0,AW37/AS7)</f>
        <v>0</v>
      </c>
      <c r="BF37" s="4">
        <f t="shared" ref="BF37:BF48" si="54">IF(AS7=0,0,AX37/AS7)</f>
        <v>4.9513284414208329E-4</v>
      </c>
    </row>
    <row r="38" spans="2:58">
      <c r="B38" s="28" t="s">
        <v>51</v>
      </c>
      <c r="C38" s="29" t="s">
        <v>82</v>
      </c>
      <c r="D38" s="30">
        <v>58783.529399999999</v>
      </c>
      <c r="E38" s="80">
        <f t="shared" si="31"/>
        <v>-0.35575191626103686</v>
      </c>
      <c r="F38" s="49">
        <f t="shared" si="32"/>
        <v>0.26762726679062759</v>
      </c>
      <c r="G38" s="80">
        <f t="shared" si="33"/>
        <v>-9.1849156339579741E-2</v>
      </c>
      <c r="H38" s="30">
        <v>30954.432700000001</v>
      </c>
      <c r="I38" s="80">
        <f t="shared" si="34"/>
        <v>0.1412808938426538</v>
      </c>
      <c r="J38" s="36">
        <f t="shared" si="35"/>
        <v>0.14092808484131997</v>
      </c>
      <c r="K38" s="80">
        <f t="shared" si="36"/>
        <v>3.4072262315867116E-2</v>
      </c>
      <c r="L38" s="30">
        <v>74466.137900000002</v>
      </c>
      <c r="M38" s="80">
        <f t="shared" si="37"/>
        <v>-8.2401414167307563E-2</v>
      </c>
      <c r="N38" s="36">
        <f t="shared" si="38"/>
        <v>0.33902641025550545</v>
      </c>
      <c r="O38" s="80">
        <f t="shared" si="39"/>
        <v>1.9303333213024021E-2</v>
      </c>
      <c r="P38" s="30">
        <v>36011.1371</v>
      </c>
      <c r="Q38" s="80">
        <f t="shared" ref="Q38:Q48" si="55">IF(AU38=0,"-",(P38-AU38)/AU38)</f>
        <v>-1.0154439260946786E-2</v>
      </c>
      <c r="R38" s="36">
        <f t="shared" si="40"/>
        <v>0.16395004339592387</v>
      </c>
      <c r="S38" s="80">
        <f t="shared" si="41"/>
        <v>2.0619982741413967E-2</v>
      </c>
      <c r="T38" s="30">
        <v>17004.064900000001</v>
      </c>
      <c r="U38" s="80">
        <f t="shared" ref="U38:U48" si="56">IF(AV38=0,"-",(T38-AV38)/AV38)</f>
        <v>-3.8090759094138484E-2</v>
      </c>
      <c r="V38" s="36">
        <f t="shared" si="42"/>
        <v>7.7415416528519063E-2</v>
      </c>
      <c r="W38" s="80">
        <f t="shared" si="43"/>
        <v>7.770961193749551E-3</v>
      </c>
      <c r="X38" s="30">
        <v>2378.4598000000001</v>
      </c>
      <c r="Y38" s="80" t="str">
        <f t="shared" ref="Y38:Y48" si="57">IF(AW38=0,"-",(X38-AW38)/AW38)</f>
        <v>-</v>
      </c>
      <c r="Z38" s="36">
        <f t="shared" si="44"/>
        <v>1.0828555242301982E-2</v>
      </c>
      <c r="AA38" s="80">
        <f t="shared" si="45"/>
        <v>9.8583935357487336E-3</v>
      </c>
      <c r="AB38" s="30">
        <v>49.25</v>
      </c>
      <c r="AC38" s="80">
        <f t="shared" ref="AC38:AC48" si="58">IF(AX38=0,"-",(AB38-AX38)/AX38)</f>
        <v>-0.8</v>
      </c>
      <c r="AD38" s="49">
        <f t="shared" si="46"/>
        <v>2.2422340107803069E-4</v>
      </c>
      <c r="AE38" s="82">
        <f t="shared" si="47"/>
        <v>-7.4593830547521763E-4</v>
      </c>
      <c r="AR38" s="27">
        <v>91243.623200000002</v>
      </c>
      <c r="AS38" s="27">
        <v>27122.536499999998</v>
      </c>
      <c r="AT38" s="27">
        <v>81153.283200000005</v>
      </c>
      <c r="AU38" s="27">
        <v>36380.561300000001</v>
      </c>
      <c r="AV38" s="27">
        <v>17677.410899999999</v>
      </c>
      <c r="AW38" s="27"/>
      <c r="AX38" s="27">
        <v>246.25</v>
      </c>
      <c r="AZ38" s="4">
        <f t="shared" si="48"/>
        <v>0.35947642313020733</v>
      </c>
      <c r="BA38" s="4">
        <f t="shared" si="49"/>
        <v>0.10685582252545285</v>
      </c>
      <c r="BB38" s="4">
        <f t="shared" si="50"/>
        <v>0.31972307704248143</v>
      </c>
      <c r="BC38" s="4">
        <f t="shared" si="51"/>
        <v>0.1433300606545099</v>
      </c>
      <c r="BD38" s="4">
        <f t="shared" si="52"/>
        <v>6.9644455334769512E-2</v>
      </c>
      <c r="BE38" s="4">
        <f t="shared" si="53"/>
        <v>0</v>
      </c>
      <c r="BF38" s="4">
        <f t="shared" si="54"/>
        <v>9.7016170655324829E-4</v>
      </c>
    </row>
    <row r="39" spans="2:58">
      <c r="B39" s="28" t="s">
        <v>52</v>
      </c>
      <c r="C39" s="29" t="s">
        <v>82</v>
      </c>
      <c r="D39" s="30">
        <v>55049.000399999997</v>
      </c>
      <c r="E39" s="80">
        <f t="shared" si="31"/>
        <v>-0.26277674392112538</v>
      </c>
      <c r="F39" s="49">
        <f t="shared" si="32"/>
        <v>0.23527982154566968</v>
      </c>
      <c r="G39" s="80">
        <f t="shared" si="33"/>
        <v>-2.7155485332543972E-2</v>
      </c>
      <c r="H39" s="30">
        <v>23305.622100000001</v>
      </c>
      <c r="I39" s="80">
        <f t="shared" si="34"/>
        <v>0.16703174598151194</v>
      </c>
      <c r="J39" s="36">
        <f t="shared" si="35"/>
        <v>9.9608395590391419E-2</v>
      </c>
      <c r="K39" s="80">
        <f t="shared" si="36"/>
        <v>2.9422494139664176E-2</v>
      </c>
      <c r="L39" s="30">
        <v>95080.405100000004</v>
      </c>
      <c r="M39" s="80">
        <f t="shared" si="37"/>
        <v>-0.22138805679732418</v>
      </c>
      <c r="N39" s="36">
        <f t="shared" si="38"/>
        <v>0.4063743316294256</v>
      </c>
      <c r="O39" s="80">
        <f t="shared" si="39"/>
        <v>-2.2807979884203411E-2</v>
      </c>
      <c r="P39" s="30">
        <v>40336.853199999998</v>
      </c>
      <c r="Q39" s="80">
        <f t="shared" si="55"/>
        <v>-0.20436126412730635</v>
      </c>
      <c r="R39" s="36">
        <f t="shared" si="40"/>
        <v>0.17239999915802059</v>
      </c>
      <c r="S39" s="80">
        <f t="shared" si="41"/>
        <v>-5.7795878806843337E-3</v>
      </c>
      <c r="T39" s="30">
        <v>14916.367200000001</v>
      </c>
      <c r="U39" s="80">
        <f t="shared" si="56"/>
        <v>-0.11372263508491424</v>
      </c>
      <c r="V39" s="36">
        <f t="shared" si="42"/>
        <v>6.3752660128696556E-2</v>
      </c>
      <c r="W39" s="80">
        <f t="shared" si="43"/>
        <v>4.6012284811681389E-3</v>
      </c>
      <c r="X39" s="30">
        <v>5228.0747000000001</v>
      </c>
      <c r="Y39" s="80" t="str">
        <f t="shared" si="57"/>
        <v>-</v>
      </c>
      <c r="Z39" s="36">
        <f t="shared" si="44"/>
        <v>2.2344828670920438E-2</v>
      </c>
      <c r="AA39" s="80">
        <f t="shared" si="45"/>
        <v>2.1479366496810221E-2</v>
      </c>
      <c r="AB39" s="30">
        <v>56.145000000000003</v>
      </c>
      <c r="AC39" s="80">
        <f t="shared" si="58"/>
        <v>-0.77199999999999991</v>
      </c>
      <c r="AD39" s="49">
        <f t="shared" si="46"/>
        <v>2.3996413167715985E-4</v>
      </c>
      <c r="AE39" s="82">
        <f t="shared" si="47"/>
        <v>-6.2549804243305853E-4</v>
      </c>
      <c r="AR39" s="27">
        <v>74670.732300000003</v>
      </c>
      <c r="AS39" s="27">
        <v>19969.9984</v>
      </c>
      <c r="AT39" s="27">
        <v>122115.26669999999</v>
      </c>
      <c r="AU39" s="27">
        <v>50697.447699999997</v>
      </c>
      <c r="AV39" s="27">
        <v>16830.360100000002</v>
      </c>
      <c r="AW39" s="27"/>
      <c r="AX39" s="27">
        <v>246.25</v>
      </c>
      <c r="AZ39" s="4">
        <f t="shared" si="48"/>
        <v>0.26243530687821365</v>
      </c>
      <c r="BA39" s="4">
        <f t="shared" si="49"/>
        <v>7.0185901450727242E-2</v>
      </c>
      <c r="BB39" s="4">
        <f t="shared" si="50"/>
        <v>0.42918231151362901</v>
      </c>
      <c r="BC39" s="4">
        <f t="shared" si="51"/>
        <v>0.17817958703870493</v>
      </c>
      <c r="BD39" s="4">
        <f t="shared" si="52"/>
        <v>5.9151431647528417E-2</v>
      </c>
      <c r="BE39" s="4">
        <f t="shared" si="53"/>
        <v>0</v>
      </c>
      <c r="BF39" s="4">
        <f t="shared" si="54"/>
        <v>8.6546217411021832E-4</v>
      </c>
    </row>
    <row r="40" spans="2:58">
      <c r="B40" s="28" t="s">
        <v>53</v>
      </c>
      <c r="C40" s="29" t="s">
        <v>82</v>
      </c>
      <c r="D40" s="30">
        <v>96188.539900000003</v>
      </c>
      <c r="E40" s="80">
        <f t="shared" si="31"/>
        <v>-0.20871503557878587</v>
      </c>
      <c r="F40" s="49">
        <f t="shared" si="32"/>
        <v>0.26130769364151085</v>
      </c>
      <c r="G40" s="80">
        <f t="shared" si="33"/>
        <v>-3.1105429343381896E-2</v>
      </c>
      <c r="H40" s="30">
        <v>39405.653899999998</v>
      </c>
      <c r="I40" s="80">
        <f t="shared" si="34"/>
        <v>-0.15177255252175201</v>
      </c>
      <c r="J40" s="36">
        <f t="shared" si="35"/>
        <v>0.10705018027874863</v>
      </c>
      <c r="K40" s="80">
        <f t="shared" si="36"/>
        <v>-4.7011386076782208E-3</v>
      </c>
      <c r="L40" s="30">
        <v>149760.12890000001</v>
      </c>
      <c r="M40" s="80">
        <f t="shared" si="37"/>
        <v>-9.7317906389884828E-2</v>
      </c>
      <c r="N40" s="36">
        <f t="shared" si="38"/>
        <v>0.4068413339364389</v>
      </c>
      <c r="O40" s="80">
        <f t="shared" si="39"/>
        <v>7.7541163133520441E-3</v>
      </c>
      <c r="P40" s="30">
        <v>50108.624499999998</v>
      </c>
      <c r="Q40" s="80">
        <f t="shared" si="55"/>
        <v>-8.4558619761356216E-2</v>
      </c>
      <c r="R40" s="36">
        <f t="shared" si="40"/>
        <v>0.13612608230934903</v>
      </c>
      <c r="S40" s="80">
        <f t="shared" si="41"/>
        <v>4.4556134842998474E-3</v>
      </c>
      <c r="T40" s="30">
        <v>24897.391899999999</v>
      </c>
      <c r="U40" s="80">
        <f t="shared" si="56"/>
        <v>-3.0275803066865635E-2</v>
      </c>
      <c r="V40" s="36">
        <f t="shared" si="42"/>
        <v>6.763674822220514E-2</v>
      </c>
      <c r="W40" s="80">
        <f t="shared" si="43"/>
        <v>5.8760690429493778E-3</v>
      </c>
      <c r="X40" s="30">
        <v>7287.1284999999998</v>
      </c>
      <c r="Y40" s="80" t="str">
        <f t="shared" si="57"/>
        <v>-</v>
      </c>
      <c r="Z40" s="36">
        <f t="shared" si="44"/>
        <v>1.9796357690676645E-2</v>
      </c>
      <c r="AA40" s="80">
        <f t="shared" si="45"/>
        <v>1.6479164948837444E-2</v>
      </c>
      <c r="AB40" s="30">
        <v>457.04</v>
      </c>
      <c r="AC40" s="80">
        <f t="shared" si="58"/>
        <v>-0.66857142857142859</v>
      </c>
      <c r="AD40" s="49">
        <f t="shared" si="46"/>
        <v>1.2416039210708105E-3</v>
      </c>
      <c r="AE40" s="82">
        <f t="shared" si="47"/>
        <v>-2.0755888207683905E-3</v>
      </c>
      <c r="AR40" s="27">
        <v>121559.9237</v>
      </c>
      <c r="AS40" s="27">
        <v>46456.471100000002</v>
      </c>
      <c r="AT40" s="27">
        <v>165905.72690000001</v>
      </c>
      <c r="AU40" s="27">
        <v>54737.1198</v>
      </c>
      <c r="AV40" s="27">
        <v>25674.714499999998</v>
      </c>
      <c r="AW40" s="27"/>
      <c r="AX40" s="27">
        <v>1379</v>
      </c>
      <c r="AZ40" s="4">
        <f t="shared" si="48"/>
        <v>0.29241312298489275</v>
      </c>
      <c r="BA40" s="4">
        <f t="shared" si="49"/>
        <v>0.11175131888642685</v>
      </c>
      <c r="BB40" s="4">
        <f t="shared" si="50"/>
        <v>0.39908721762308685</v>
      </c>
      <c r="BC40" s="4">
        <f t="shared" si="51"/>
        <v>0.13167046882504918</v>
      </c>
      <c r="BD40" s="4">
        <f t="shared" si="52"/>
        <v>6.1760679179255762E-2</v>
      </c>
      <c r="BE40" s="4">
        <f t="shared" si="53"/>
        <v>0</v>
      </c>
      <c r="BF40" s="4">
        <f t="shared" si="54"/>
        <v>3.3171927418392012E-3</v>
      </c>
    </row>
    <row r="41" spans="2:58">
      <c r="B41" s="28" t="s">
        <v>54</v>
      </c>
      <c r="C41" s="29" t="s">
        <v>82</v>
      </c>
      <c r="D41" s="30">
        <v>44403.238599999997</v>
      </c>
      <c r="E41" s="80">
        <f t="shared" si="31"/>
        <v>-0.30528737162353653</v>
      </c>
      <c r="F41" s="49">
        <f t="shared" si="32"/>
        <v>0.25789737780476335</v>
      </c>
      <c r="G41" s="80">
        <f t="shared" si="33"/>
        <v>-0.10856609123837802</v>
      </c>
      <c r="H41" s="30">
        <v>19131.714100000001</v>
      </c>
      <c r="I41" s="80">
        <f t="shared" si="34"/>
        <v>0.86198552112358884</v>
      </c>
      <c r="J41" s="36">
        <f t="shared" si="35"/>
        <v>0.11111844664637635</v>
      </c>
      <c r="K41" s="80">
        <f t="shared" si="36"/>
        <v>5.2207118007476142E-2</v>
      </c>
      <c r="L41" s="30">
        <v>66976.897299999997</v>
      </c>
      <c r="M41" s="80">
        <f t="shared" si="37"/>
        <v>5.0265242834093803E-2</v>
      </c>
      <c r="N41" s="36">
        <f t="shared" si="38"/>
        <v>0.38900689976178754</v>
      </c>
      <c r="O41" s="80">
        <f t="shared" si="39"/>
        <v>2.3372316346500721E-2</v>
      </c>
      <c r="P41" s="30">
        <v>25617.7323</v>
      </c>
      <c r="Q41" s="80">
        <f t="shared" si="55"/>
        <v>-3.3316995396736031E-3</v>
      </c>
      <c r="R41" s="36">
        <f t="shared" si="40"/>
        <v>0.14878973232088505</v>
      </c>
      <c r="S41" s="80">
        <f t="shared" si="41"/>
        <v>1.4189895552884635E-3</v>
      </c>
      <c r="T41" s="30">
        <v>11774.315699999999</v>
      </c>
      <c r="U41" s="80">
        <f t="shared" si="56"/>
        <v>0.12125068760945019</v>
      </c>
      <c r="V41" s="36">
        <f t="shared" si="42"/>
        <v>6.8386118675484567E-2</v>
      </c>
      <c r="W41" s="80">
        <f t="shared" si="43"/>
        <v>8.1781203767342381E-3</v>
      </c>
      <c r="X41" s="30">
        <v>3937.2321999999999</v>
      </c>
      <c r="Y41" s="80" t="str">
        <f t="shared" si="57"/>
        <v>-</v>
      </c>
      <c r="Z41" s="36">
        <f t="shared" si="44"/>
        <v>2.286774325935045E-2</v>
      </c>
      <c r="AA41" s="80">
        <f t="shared" si="45"/>
        <v>2.1455864274322015E-2</v>
      </c>
      <c r="AB41" s="30">
        <v>332.93</v>
      </c>
      <c r="AC41" s="80">
        <f t="shared" si="58"/>
        <v>0.35200000000000004</v>
      </c>
      <c r="AD41" s="49">
        <f t="shared" si="46"/>
        <v>1.9336826929678024E-3</v>
      </c>
      <c r="AE41" s="82">
        <f t="shared" si="47"/>
        <v>5.2180370793936722E-4</v>
      </c>
      <c r="AR41" s="27">
        <v>63915.980199999998</v>
      </c>
      <c r="AS41" s="27">
        <v>10274.8995</v>
      </c>
      <c r="AT41" s="27">
        <v>63771.411800000002</v>
      </c>
      <c r="AU41" s="27">
        <v>25703.368200000001</v>
      </c>
      <c r="AV41" s="27">
        <v>10501.0555</v>
      </c>
      <c r="AW41" s="27"/>
      <c r="AX41" s="27">
        <v>246.25</v>
      </c>
      <c r="AZ41" s="4">
        <f t="shared" si="48"/>
        <v>0.36646346904314137</v>
      </c>
      <c r="BA41" s="4">
        <f t="shared" si="49"/>
        <v>5.8911328638900209E-2</v>
      </c>
      <c r="BB41" s="4">
        <f t="shared" si="50"/>
        <v>0.36563458341528682</v>
      </c>
      <c r="BC41" s="4">
        <f t="shared" si="51"/>
        <v>0.14737074276559659</v>
      </c>
      <c r="BD41" s="4">
        <f t="shared" si="52"/>
        <v>6.0207998298750329E-2</v>
      </c>
      <c r="BE41" s="4">
        <f t="shared" si="53"/>
        <v>0</v>
      </c>
      <c r="BF41" s="4">
        <f t="shared" si="54"/>
        <v>1.4118789850284352E-3</v>
      </c>
    </row>
    <row r="42" spans="2:58">
      <c r="B42" s="28" t="s">
        <v>55</v>
      </c>
      <c r="C42" s="29" t="s">
        <v>82</v>
      </c>
      <c r="D42" s="30">
        <v>74254.500799999994</v>
      </c>
      <c r="E42" s="80">
        <f t="shared" si="31"/>
        <v>-0.2577855676282485</v>
      </c>
      <c r="F42" s="49">
        <f t="shared" si="32"/>
        <v>0.34371455171054199</v>
      </c>
      <c r="G42" s="80">
        <f t="shared" si="33"/>
        <v>-4.9283776747460484E-2</v>
      </c>
      <c r="H42" s="30">
        <v>25070.722399999999</v>
      </c>
      <c r="I42" s="80">
        <f t="shared" si="34"/>
        <v>0.14328714037627013</v>
      </c>
      <c r="J42" s="36">
        <f t="shared" si="35"/>
        <v>0.11604915551160024</v>
      </c>
      <c r="K42" s="80">
        <f t="shared" si="36"/>
        <v>2.9908366595001581E-2</v>
      </c>
      <c r="L42" s="30">
        <v>99177.226899999994</v>
      </c>
      <c r="M42" s="80">
        <f t="shared" si="37"/>
        <v>-0.13134401199889376</v>
      </c>
      <c r="N42" s="36">
        <f t="shared" si="38"/>
        <v>0.45907865134860903</v>
      </c>
      <c r="O42" s="80">
        <f t="shared" si="39"/>
        <v>1.0579672650084693E-2</v>
      </c>
      <c r="P42" s="30"/>
      <c r="Q42" s="80" t="str">
        <f t="shared" si="55"/>
        <v>-</v>
      </c>
      <c r="R42" s="36">
        <f t="shared" si="40"/>
        <v>0</v>
      </c>
      <c r="S42" s="80">
        <f t="shared" si="41"/>
        <v>0</v>
      </c>
      <c r="T42" s="30">
        <v>13594.615400000001</v>
      </c>
      <c r="U42" s="80">
        <f t="shared" si="56"/>
        <v>-0.25603643910195939</v>
      </c>
      <c r="V42" s="36">
        <f t="shared" si="42"/>
        <v>6.2927729464827692E-2</v>
      </c>
      <c r="W42" s="80">
        <f t="shared" si="43"/>
        <v>-8.8537783279630106E-3</v>
      </c>
      <c r="X42" s="30">
        <v>3919.5907999999999</v>
      </c>
      <c r="Y42" s="80" t="str">
        <f t="shared" si="57"/>
        <v>-</v>
      </c>
      <c r="Z42" s="36">
        <f t="shared" si="44"/>
        <v>1.8143282631977033E-2</v>
      </c>
      <c r="AA42" s="80">
        <f t="shared" si="45"/>
        <v>1.7562886105069852E-2</v>
      </c>
      <c r="AB42" s="30">
        <v>18.715</v>
      </c>
      <c r="AC42" s="80">
        <f t="shared" si="58"/>
        <v>-0.87333333333333329</v>
      </c>
      <c r="AD42" s="49">
        <f t="shared" si="46"/>
        <v>8.6629332443950583E-5</v>
      </c>
      <c r="AE42" s="82">
        <f t="shared" si="47"/>
        <v>-4.937671944632324E-4</v>
      </c>
      <c r="AR42" s="27">
        <v>100044.53909999999</v>
      </c>
      <c r="AS42" s="27">
        <v>21928.6315</v>
      </c>
      <c r="AT42" s="27">
        <v>114173.192</v>
      </c>
      <c r="AU42" s="27"/>
      <c r="AV42" s="27">
        <v>18273.227500000001</v>
      </c>
      <c r="AW42" s="27"/>
      <c r="AX42" s="27">
        <v>147.75</v>
      </c>
      <c r="AZ42" s="4">
        <f t="shared" si="48"/>
        <v>0.39299832845800248</v>
      </c>
      <c r="BA42" s="4">
        <f t="shared" si="49"/>
        <v>8.6140788916598654E-2</v>
      </c>
      <c r="BB42" s="4">
        <f t="shared" si="50"/>
        <v>0.44849897869852434</v>
      </c>
      <c r="BC42" s="4">
        <f t="shared" si="51"/>
        <v>0</v>
      </c>
      <c r="BD42" s="4">
        <f t="shared" si="52"/>
        <v>7.1781507792790702E-2</v>
      </c>
      <c r="BE42" s="4">
        <f t="shared" si="53"/>
        <v>0</v>
      </c>
      <c r="BF42" s="4">
        <f t="shared" si="54"/>
        <v>5.8039652690718298E-4</v>
      </c>
    </row>
    <row r="43" spans="2:58">
      <c r="B43" s="28" t="s">
        <v>56</v>
      </c>
      <c r="C43" s="29" t="s">
        <v>82</v>
      </c>
      <c r="D43" s="30">
        <v>52934.569799999997</v>
      </c>
      <c r="E43" s="80">
        <f t="shared" si="31"/>
        <v>-0.1403381080703219</v>
      </c>
      <c r="F43" s="49">
        <f t="shared" si="32"/>
        <v>0.27696741525259938</v>
      </c>
      <c r="G43" s="80">
        <f t="shared" si="33"/>
        <v>-3.6433363815827291E-2</v>
      </c>
      <c r="H43" s="30">
        <v>19156.575499999999</v>
      </c>
      <c r="I43" s="80">
        <f t="shared" si="34"/>
        <v>0.23853774413140114</v>
      </c>
      <c r="J43" s="36">
        <f t="shared" si="35"/>
        <v>0.10023217759911354</v>
      </c>
      <c r="K43" s="80">
        <f t="shared" si="36"/>
        <v>2.1510020016925729E-2</v>
      </c>
      <c r="L43" s="30">
        <v>72219.008199999997</v>
      </c>
      <c r="M43" s="80">
        <f t="shared" si="37"/>
        <v>-0.10839882165199671</v>
      </c>
      <c r="N43" s="36">
        <f t="shared" si="38"/>
        <v>0.37786860474797479</v>
      </c>
      <c r="O43" s="80">
        <f t="shared" si="39"/>
        <v>-3.4389540627998427E-2</v>
      </c>
      <c r="P43" s="30">
        <v>28577.7065</v>
      </c>
      <c r="Q43" s="80">
        <f t="shared" si="55"/>
        <v>8.6659655210126404E-2</v>
      </c>
      <c r="R43" s="36">
        <f t="shared" si="40"/>
        <v>0.14952598147217605</v>
      </c>
      <c r="S43" s="80">
        <f t="shared" si="41"/>
        <v>1.5674806602898106E-2</v>
      </c>
      <c r="T43" s="30">
        <v>14331.8781</v>
      </c>
      <c r="U43" s="80">
        <f t="shared" si="56"/>
        <v>0.2004314906112091</v>
      </c>
      <c r="V43" s="36">
        <f t="shared" si="42"/>
        <v>7.4988107923989133E-2</v>
      </c>
      <c r="W43" s="80">
        <f t="shared" si="43"/>
        <v>1.4223026378679227E-2</v>
      </c>
      <c r="X43" s="30">
        <v>3803.7745</v>
      </c>
      <c r="Y43" s="80" t="str">
        <f t="shared" si="57"/>
        <v>-</v>
      </c>
      <c r="Z43" s="36">
        <f t="shared" si="44"/>
        <v>1.9902335948874542E-2</v>
      </c>
      <c r="AA43" s="80">
        <f t="shared" si="45"/>
        <v>1.8899673881084558E-2</v>
      </c>
      <c r="AB43" s="30">
        <v>98.5</v>
      </c>
      <c r="AC43" s="80">
        <f t="shared" si="58"/>
        <v>-0.5</v>
      </c>
      <c r="AD43" s="49">
        <f t="shared" si="46"/>
        <v>5.1537757849844741E-4</v>
      </c>
      <c r="AE43" s="82">
        <f t="shared" si="47"/>
        <v>-4.8728448929153507E-4</v>
      </c>
      <c r="AR43" s="27">
        <v>61576.033900000002</v>
      </c>
      <c r="AS43" s="27">
        <v>15467.0906</v>
      </c>
      <c r="AT43" s="27">
        <v>80999.229200000002</v>
      </c>
      <c r="AU43" s="27">
        <v>26298.672600000002</v>
      </c>
      <c r="AV43" s="27">
        <v>11938.9388</v>
      </c>
      <c r="AW43" s="27"/>
      <c r="AX43" s="27">
        <v>197</v>
      </c>
      <c r="AZ43" s="4">
        <f t="shared" si="48"/>
        <v>0.31340077906842667</v>
      </c>
      <c r="BA43" s="4">
        <f t="shared" si="49"/>
        <v>7.8722157582187813E-2</v>
      </c>
      <c r="BB43" s="4">
        <f t="shared" si="50"/>
        <v>0.41225814537597322</v>
      </c>
      <c r="BC43" s="4">
        <f t="shared" si="51"/>
        <v>0.13385117486927794</v>
      </c>
      <c r="BD43" s="4">
        <f t="shared" si="52"/>
        <v>6.0765081545309907E-2</v>
      </c>
      <c r="BE43" s="4">
        <f t="shared" si="53"/>
        <v>0</v>
      </c>
      <c r="BF43" s="4">
        <f t="shared" si="54"/>
        <v>1.0026620677899825E-3</v>
      </c>
    </row>
    <row r="44" spans="2:58">
      <c r="B44" s="28" t="s">
        <v>57</v>
      </c>
      <c r="C44" s="29" t="s">
        <v>82</v>
      </c>
      <c r="D44" s="30">
        <v>41560.804400000001</v>
      </c>
      <c r="E44" s="80">
        <f t="shared" si="31"/>
        <v>-0.34443266533466355</v>
      </c>
      <c r="F44" s="49">
        <f t="shared" si="32"/>
        <v>0.24786003836388826</v>
      </c>
      <c r="G44" s="80">
        <f t="shared" si="33"/>
        <v>-2.5791964215912566E-2</v>
      </c>
      <c r="H44" s="30">
        <v>558.495</v>
      </c>
      <c r="I44" s="80" t="str">
        <f t="shared" si="34"/>
        <v>-</v>
      </c>
      <c r="J44" s="36">
        <f t="shared" si="35"/>
        <v>3.3307486254053296E-3</v>
      </c>
      <c r="K44" s="80">
        <f t="shared" si="36"/>
        <v>3.3307486254053296E-3</v>
      </c>
      <c r="L44" s="30">
        <v>80039.602799999993</v>
      </c>
      <c r="M44" s="80">
        <f t="shared" si="37"/>
        <v>-0.25520249778554716</v>
      </c>
      <c r="N44" s="36">
        <f t="shared" si="38"/>
        <v>0.47733963062173973</v>
      </c>
      <c r="O44" s="80">
        <f t="shared" si="39"/>
        <v>1.3467047212937788E-2</v>
      </c>
      <c r="P44" s="30">
        <v>29174.380099999998</v>
      </c>
      <c r="Q44" s="80">
        <f t="shared" si="55"/>
        <v>-0.34299702368512841</v>
      </c>
      <c r="R44" s="36">
        <f t="shared" si="40"/>
        <v>0.17398996663377039</v>
      </c>
      <c r="S44" s="80">
        <f t="shared" si="41"/>
        <v>-1.7685395087516098E-2</v>
      </c>
      <c r="T44" s="30">
        <v>15102.3352</v>
      </c>
      <c r="U44" s="80">
        <f t="shared" si="56"/>
        <v>-5.9479964372382226E-2</v>
      </c>
      <c r="V44" s="36">
        <f t="shared" si="42"/>
        <v>9.0067202406128116E-2</v>
      </c>
      <c r="W44" s="80">
        <f t="shared" si="43"/>
        <v>2.0755263903511165E-2</v>
      </c>
      <c r="X44" s="30">
        <v>1095.1525999999999</v>
      </c>
      <c r="Y44" s="80" t="str">
        <f t="shared" si="57"/>
        <v>-</v>
      </c>
      <c r="Z44" s="36">
        <f t="shared" si="44"/>
        <v>6.5312635154461049E-3</v>
      </c>
      <c r="AA44" s="80">
        <f t="shared" si="45"/>
        <v>5.0431492963021532E-3</v>
      </c>
      <c r="AB44" s="30">
        <v>147.75</v>
      </c>
      <c r="AC44" s="80">
        <f t="shared" si="58"/>
        <v>-0.5714285714285714</v>
      </c>
      <c r="AD44" s="49">
        <f t="shared" si="46"/>
        <v>8.8115043000140995E-4</v>
      </c>
      <c r="AE44" s="82">
        <f t="shared" si="47"/>
        <v>-6.0696378914254154E-4</v>
      </c>
      <c r="AR44" s="27">
        <v>63396.698100000001</v>
      </c>
      <c r="AS44" s="27"/>
      <c r="AT44" s="27">
        <v>107464.9184</v>
      </c>
      <c r="AU44" s="27">
        <v>44405.248</v>
      </c>
      <c r="AV44" s="27">
        <v>16057.4306</v>
      </c>
      <c r="AW44" s="27"/>
      <c r="AX44" s="27">
        <v>344.75</v>
      </c>
      <c r="AZ44" s="4">
        <f t="shared" si="48"/>
        <v>0.27365200257980082</v>
      </c>
      <c r="BA44" s="4">
        <f t="shared" si="49"/>
        <v>0</v>
      </c>
      <c r="BB44" s="4">
        <f t="shared" si="50"/>
        <v>0.46387258340880194</v>
      </c>
      <c r="BC44" s="4">
        <f t="shared" si="51"/>
        <v>0.19167536172128649</v>
      </c>
      <c r="BD44" s="4">
        <f t="shared" si="52"/>
        <v>6.9311938502616952E-2</v>
      </c>
      <c r="BE44" s="4">
        <f t="shared" si="53"/>
        <v>0</v>
      </c>
      <c r="BF44" s="4">
        <f t="shared" si="54"/>
        <v>1.4881142191439515E-3</v>
      </c>
    </row>
    <row r="45" spans="2:58">
      <c r="B45" s="28" t="s">
        <v>58</v>
      </c>
      <c r="C45" s="29" t="s">
        <v>82</v>
      </c>
      <c r="D45" s="30">
        <v>49479.465600000003</v>
      </c>
      <c r="E45" s="80">
        <f t="shared" si="31"/>
        <v>-0.24054176492276491</v>
      </c>
      <c r="F45" s="49">
        <f t="shared" si="32"/>
        <v>0.28806936654853255</v>
      </c>
      <c r="G45" s="80">
        <f t="shared" si="33"/>
        <v>-5.8282435823353351E-2</v>
      </c>
      <c r="H45" s="30">
        <v>696.39499999999998</v>
      </c>
      <c r="I45" s="80" t="str">
        <f t="shared" si="34"/>
        <v>-</v>
      </c>
      <c r="J45" s="36">
        <f t="shared" si="35"/>
        <v>4.0544105334388517E-3</v>
      </c>
      <c r="K45" s="80">
        <f t="shared" si="36"/>
        <v>4.0544105334388517E-3</v>
      </c>
      <c r="L45" s="30">
        <v>76818.780899999998</v>
      </c>
      <c r="M45" s="80">
        <f t="shared" si="37"/>
        <v>-4.1301241932706484E-2</v>
      </c>
      <c r="N45" s="36">
        <f t="shared" si="38"/>
        <v>0.44723881482045569</v>
      </c>
      <c r="O45" s="80">
        <f t="shared" si="39"/>
        <v>2.1266284959900961E-2</v>
      </c>
      <c r="P45" s="30">
        <v>24224.144400000001</v>
      </c>
      <c r="Q45" s="80">
        <f t="shared" si="55"/>
        <v>-8.5022151574582067E-2</v>
      </c>
      <c r="R45" s="36">
        <f t="shared" si="40"/>
        <v>0.14103292846574683</v>
      </c>
      <c r="S45" s="80">
        <f t="shared" si="41"/>
        <v>2.8752706573625941E-4</v>
      </c>
      <c r="T45" s="30">
        <v>16765.025099999999</v>
      </c>
      <c r="U45" s="80">
        <f t="shared" si="56"/>
        <v>3.7751601152688045E-2</v>
      </c>
      <c r="V45" s="36">
        <f t="shared" si="42"/>
        <v>9.7605948289127192E-2</v>
      </c>
      <c r="W45" s="80">
        <f t="shared" si="43"/>
        <v>1.1722960819825573E-2</v>
      </c>
      <c r="X45" s="30">
        <v>3562.8040999999998</v>
      </c>
      <c r="Y45" s="80" t="str">
        <f t="shared" si="57"/>
        <v>-</v>
      </c>
      <c r="Z45" s="36">
        <f t="shared" si="44"/>
        <v>2.074263955315464E-2</v>
      </c>
      <c r="AA45" s="80">
        <f t="shared" si="45"/>
        <v>1.9695360123293561E-2</v>
      </c>
      <c r="AB45" s="30">
        <v>215.715</v>
      </c>
      <c r="AC45" s="80">
        <f t="shared" si="58"/>
        <v>9.5000000000000015E-2</v>
      </c>
      <c r="AD45" s="49">
        <f t="shared" si="46"/>
        <v>1.2558923717441422E-3</v>
      </c>
      <c r="AE45" s="82">
        <f t="shared" si="47"/>
        <v>2.0861294188306389E-4</v>
      </c>
      <c r="AR45" s="27">
        <v>65151.002800000002</v>
      </c>
      <c r="AS45" s="27"/>
      <c r="AT45" s="27">
        <v>80128.173999999999</v>
      </c>
      <c r="AU45" s="27">
        <v>26475.115699999998</v>
      </c>
      <c r="AV45" s="27">
        <v>16155.142599999999</v>
      </c>
      <c r="AW45" s="27"/>
      <c r="AX45" s="27">
        <v>197</v>
      </c>
      <c r="AZ45" s="4">
        <f t="shared" si="48"/>
        <v>0.3463518023718859</v>
      </c>
      <c r="BA45" s="4">
        <f t="shared" si="49"/>
        <v>0</v>
      </c>
      <c r="BB45" s="4">
        <f t="shared" si="50"/>
        <v>0.42597252986055473</v>
      </c>
      <c r="BC45" s="4">
        <f t="shared" si="51"/>
        <v>0.14074540140001057</v>
      </c>
      <c r="BD45" s="4">
        <f t="shared" si="52"/>
        <v>8.5882987469301619E-2</v>
      </c>
      <c r="BE45" s="4">
        <f t="shared" si="53"/>
        <v>0</v>
      </c>
      <c r="BF45" s="4">
        <f t="shared" si="54"/>
        <v>1.0472794298610783E-3</v>
      </c>
    </row>
    <row r="46" spans="2:58">
      <c r="B46" s="28" t="s">
        <v>59</v>
      </c>
      <c r="C46" s="29" t="s">
        <v>82</v>
      </c>
      <c r="D46" s="30">
        <v>37356.686500000003</v>
      </c>
      <c r="E46" s="80">
        <f t="shared" si="31"/>
        <v>-0.26267991626008858</v>
      </c>
      <c r="F46" s="49">
        <f t="shared" si="32"/>
        <v>0.26437566863969864</v>
      </c>
      <c r="G46" s="80">
        <f t="shared" si="33"/>
        <v>-3.8885740149098402E-2</v>
      </c>
      <c r="H46" s="30">
        <v>15301.8667</v>
      </c>
      <c r="I46" s="80">
        <f t="shared" si="34"/>
        <v>0.19384545073355908</v>
      </c>
      <c r="J46" s="36">
        <f t="shared" si="35"/>
        <v>0.10829229300751925</v>
      </c>
      <c r="K46" s="80">
        <f t="shared" si="36"/>
        <v>3.1573604576870612E-2</v>
      </c>
      <c r="L46" s="30">
        <v>53760.5317</v>
      </c>
      <c r="M46" s="80">
        <f t="shared" si="37"/>
        <v>-0.10480580831548549</v>
      </c>
      <c r="N46" s="36">
        <f t="shared" si="38"/>
        <v>0.38046673423814537</v>
      </c>
      <c r="O46" s="80">
        <f t="shared" si="39"/>
        <v>2.1006242806489162E-2</v>
      </c>
      <c r="P46" s="30">
        <v>21146.600600000002</v>
      </c>
      <c r="Q46" s="80">
        <f t="shared" si="55"/>
        <v>-0.37746229030317452</v>
      </c>
      <c r="R46" s="36">
        <f t="shared" si="40"/>
        <v>0.14965585004659479</v>
      </c>
      <c r="S46" s="80">
        <f t="shared" si="41"/>
        <v>-5.3663991824172114E-2</v>
      </c>
      <c r="T46" s="30">
        <v>9347.7386999999999</v>
      </c>
      <c r="U46" s="80">
        <f t="shared" si="56"/>
        <v>-2.2503828973543433E-2</v>
      </c>
      <c r="V46" s="36">
        <f t="shared" si="42"/>
        <v>6.6154546899701266E-2</v>
      </c>
      <c r="W46" s="80">
        <f t="shared" si="43"/>
        <v>8.9149768230139467E-3</v>
      </c>
      <c r="X46" s="30">
        <v>4350.6760999999997</v>
      </c>
      <c r="Y46" s="80" t="str">
        <f t="shared" si="57"/>
        <v>-</v>
      </c>
      <c r="Z46" s="36">
        <f t="shared" si="44"/>
        <v>3.0790014070767657E-2</v>
      </c>
      <c r="AA46" s="80">
        <f t="shared" si="45"/>
        <v>3.0790014070767657E-2</v>
      </c>
      <c r="AB46" s="30">
        <v>37.43</v>
      </c>
      <c r="AC46" s="80" t="str">
        <f t="shared" si="58"/>
        <v>-</v>
      </c>
      <c r="AD46" s="49">
        <f t="shared" si="46"/>
        <v>2.6489451298588592E-4</v>
      </c>
      <c r="AE46" s="82">
        <f t="shared" si="47"/>
        <v>2.6489451298588592E-4</v>
      </c>
      <c r="AR46" s="27">
        <v>50665.494299999998</v>
      </c>
      <c r="AS46" s="27">
        <v>12817.292799999999</v>
      </c>
      <c r="AT46" s="27">
        <v>60054.602899999998</v>
      </c>
      <c r="AU46" s="27">
        <v>33968.385000000002</v>
      </c>
      <c r="AV46" s="27">
        <v>9562.9415000000008</v>
      </c>
      <c r="AW46" s="27"/>
      <c r="AX46" s="27"/>
      <c r="AZ46" s="4">
        <f t="shared" si="48"/>
        <v>0.30326140878879704</v>
      </c>
      <c r="BA46" s="4">
        <f t="shared" si="49"/>
        <v>7.6718688430648635E-2</v>
      </c>
      <c r="BB46" s="4">
        <f t="shared" si="50"/>
        <v>0.3594604914316562</v>
      </c>
      <c r="BC46" s="4">
        <f t="shared" si="51"/>
        <v>0.2033198418707669</v>
      </c>
      <c r="BD46" s="4">
        <f t="shared" si="52"/>
        <v>5.723957007668732E-2</v>
      </c>
      <c r="BE46" s="4">
        <f t="shared" si="53"/>
        <v>0</v>
      </c>
      <c r="BF46" s="4">
        <f t="shared" si="54"/>
        <v>0</v>
      </c>
    </row>
    <row r="47" spans="2:58">
      <c r="B47" s="28" t="s">
        <v>60</v>
      </c>
      <c r="C47" s="29" t="s">
        <v>81</v>
      </c>
      <c r="D47" s="30">
        <v>45814.4185</v>
      </c>
      <c r="E47" s="80" t="str">
        <f t="shared" si="31"/>
        <v>-</v>
      </c>
      <c r="F47" s="49">
        <f t="shared" si="32"/>
        <v>0.54496042741902406</v>
      </c>
      <c r="G47" s="80" t="str">
        <f t="shared" si="33"/>
        <v>-</v>
      </c>
      <c r="H47" s="30">
        <v>283.68</v>
      </c>
      <c r="I47" s="80" t="str">
        <f t="shared" si="34"/>
        <v>-</v>
      </c>
      <c r="J47" s="36">
        <f t="shared" si="35"/>
        <v>3.3743607168173215E-3</v>
      </c>
      <c r="K47" s="80" t="str">
        <f t="shared" si="36"/>
        <v>-</v>
      </c>
      <c r="L47" s="30">
        <v>27165.492300000002</v>
      </c>
      <c r="M47" s="80" t="str">
        <f t="shared" si="37"/>
        <v>-</v>
      </c>
      <c r="N47" s="36">
        <f t="shared" si="38"/>
        <v>0.32313229720150671</v>
      </c>
      <c r="O47" s="80">
        <f t="shared" si="39"/>
        <v>0.32313229720150671</v>
      </c>
      <c r="P47" s="30"/>
      <c r="Q47" s="80" t="str">
        <f t="shared" si="55"/>
        <v>-</v>
      </c>
      <c r="R47" s="36">
        <f t="shared" si="40"/>
        <v>0</v>
      </c>
      <c r="S47" s="80" t="str">
        <f t="shared" si="41"/>
        <v>-</v>
      </c>
      <c r="T47" s="30">
        <v>7863.0285000000003</v>
      </c>
      <c r="U47" s="80" t="str">
        <f t="shared" si="56"/>
        <v>-</v>
      </c>
      <c r="V47" s="36">
        <f t="shared" si="42"/>
        <v>9.3530366912066509E-2</v>
      </c>
      <c r="W47" s="80" t="str">
        <f t="shared" si="43"/>
        <v>-</v>
      </c>
      <c r="X47" s="30">
        <v>2844.1383000000001</v>
      </c>
      <c r="Y47" s="80" t="str">
        <f t="shared" si="57"/>
        <v>-</v>
      </c>
      <c r="Z47" s="36">
        <f t="shared" si="44"/>
        <v>3.3830895913408057E-2</v>
      </c>
      <c r="AA47" s="80" t="str">
        <f t="shared" si="45"/>
        <v>-</v>
      </c>
      <c r="AB47" s="30">
        <v>98.5</v>
      </c>
      <c r="AC47" s="80" t="str">
        <f t="shared" si="58"/>
        <v>-</v>
      </c>
      <c r="AD47" s="49">
        <f t="shared" si="46"/>
        <v>1.1716530266726811E-3</v>
      </c>
      <c r="AE47" s="82" t="str">
        <f t="shared" si="47"/>
        <v>-</v>
      </c>
      <c r="AR47" s="27"/>
      <c r="AS47" s="27"/>
      <c r="AT47" s="27"/>
      <c r="AU47" s="27"/>
      <c r="AV47" s="27"/>
      <c r="AW47" s="27"/>
      <c r="AX47" s="27"/>
      <c r="AZ47" s="4">
        <f t="shared" si="48"/>
        <v>0</v>
      </c>
      <c r="BA47" s="4">
        <f t="shared" si="49"/>
        <v>0</v>
      </c>
      <c r="BB47" s="4">
        <f t="shared" si="50"/>
        <v>0</v>
      </c>
      <c r="BC47" s="4">
        <f t="shared" si="51"/>
        <v>0</v>
      </c>
      <c r="BD47" s="4">
        <f t="shared" si="52"/>
        <v>0</v>
      </c>
      <c r="BE47" s="4">
        <f t="shared" si="53"/>
        <v>0</v>
      </c>
      <c r="BF47" s="4">
        <f t="shared" si="54"/>
        <v>0</v>
      </c>
    </row>
    <row r="48" spans="2:58">
      <c r="B48" s="28" t="s">
        <v>61</v>
      </c>
      <c r="C48" s="29" t="s">
        <v>85</v>
      </c>
      <c r="D48" s="30">
        <v>35467.0625</v>
      </c>
      <c r="E48" s="80" t="str">
        <f t="shared" si="31"/>
        <v>-</v>
      </c>
      <c r="F48" s="49">
        <f t="shared" si="32"/>
        <v>0.20624287445484535</v>
      </c>
      <c r="G48" s="80" t="str">
        <f t="shared" si="33"/>
        <v>-</v>
      </c>
      <c r="H48" s="30">
        <v>22339.6227</v>
      </c>
      <c r="I48" s="80" t="str">
        <f t="shared" si="34"/>
        <v>-</v>
      </c>
      <c r="J48" s="36">
        <f t="shared" si="35"/>
        <v>0.12990610654278778</v>
      </c>
      <c r="K48" s="80" t="str">
        <f t="shared" si="36"/>
        <v>-</v>
      </c>
      <c r="L48" s="30">
        <v>71551.276700000002</v>
      </c>
      <c r="M48" s="80" t="str">
        <f t="shared" si="37"/>
        <v>-</v>
      </c>
      <c r="N48" s="36">
        <f t="shared" si="38"/>
        <v>0.41607451921122596</v>
      </c>
      <c r="O48" s="80" t="str">
        <f t="shared" si="39"/>
        <v>-</v>
      </c>
      <c r="P48" s="30">
        <v>24372.889299999999</v>
      </c>
      <c r="Q48" s="80" t="str">
        <f t="shared" si="55"/>
        <v>-</v>
      </c>
      <c r="R48" s="36">
        <f t="shared" si="40"/>
        <v>0.14172966109053275</v>
      </c>
      <c r="S48" s="80" t="str">
        <f t="shared" si="41"/>
        <v>-</v>
      </c>
      <c r="T48" s="30">
        <v>14598.616099999999</v>
      </c>
      <c r="U48" s="80" t="str">
        <f t="shared" si="56"/>
        <v>-</v>
      </c>
      <c r="V48" s="36">
        <f t="shared" si="42"/>
        <v>8.4891737158293942E-2</v>
      </c>
      <c r="W48" s="80" t="str">
        <f t="shared" si="43"/>
        <v>-</v>
      </c>
      <c r="X48" s="30">
        <v>3581.8442</v>
      </c>
      <c r="Y48" s="80" t="str">
        <f t="shared" si="57"/>
        <v>-</v>
      </c>
      <c r="Z48" s="36">
        <f t="shared" si="44"/>
        <v>2.0828616513065213E-2</v>
      </c>
      <c r="AA48" s="80" t="str">
        <f t="shared" si="45"/>
        <v>-</v>
      </c>
      <c r="AB48" s="30">
        <v>56.145000000000003</v>
      </c>
      <c r="AC48" s="80" t="str">
        <f t="shared" si="58"/>
        <v>-</v>
      </c>
      <c r="AD48" s="49">
        <f t="shared" si="46"/>
        <v>3.2648619225985497E-4</v>
      </c>
      <c r="AE48" s="82" t="str">
        <f t="shared" si="47"/>
        <v>-</v>
      </c>
      <c r="AR48" s="27"/>
      <c r="AS48" s="27"/>
      <c r="AT48" s="27"/>
      <c r="AU48" s="27"/>
      <c r="AV48" s="27"/>
      <c r="AW48" s="27"/>
      <c r="AX48" s="27"/>
      <c r="AZ48" s="4">
        <f t="shared" si="48"/>
        <v>0</v>
      </c>
      <c r="BA48" s="4">
        <f t="shared" si="49"/>
        <v>0</v>
      </c>
      <c r="BB48" s="4">
        <f t="shared" si="50"/>
        <v>0</v>
      </c>
      <c r="BC48" s="4">
        <f t="shared" si="51"/>
        <v>0</v>
      </c>
      <c r="BD48" s="4">
        <f t="shared" si="52"/>
        <v>0</v>
      </c>
      <c r="BE48" s="4">
        <f t="shared" si="53"/>
        <v>0</v>
      </c>
      <c r="BF48" s="4">
        <f t="shared" si="54"/>
        <v>0</v>
      </c>
    </row>
    <row r="49" spans="2:58">
      <c r="B49" s="28"/>
      <c r="C49" s="29"/>
      <c r="D49" s="30"/>
      <c r="E49" s="32"/>
      <c r="F49" s="32"/>
      <c r="G49" s="32"/>
      <c r="H49" s="30"/>
      <c r="I49" s="32"/>
      <c r="J49" s="32"/>
      <c r="K49" s="32"/>
      <c r="L49" s="30"/>
      <c r="M49" s="32"/>
      <c r="N49" s="36"/>
      <c r="O49" s="32"/>
      <c r="P49" s="30"/>
      <c r="Q49" s="36"/>
      <c r="R49" s="32"/>
      <c r="S49" s="32"/>
      <c r="T49" s="30"/>
      <c r="U49" s="36"/>
      <c r="V49" s="32"/>
      <c r="W49" s="32"/>
      <c r="X49" s="30"/>
      <c r="Y49" s="36"/>
      <c r="Z49" s="32"/>
      <c r="AA49" s="32"/>
      <c r="AB49" s="30"/>
      <c r="AC49" s="32"/>
      <c r="AD49" s="32"/>
      <c r="AE49" s="59"/>
      <c r="AZ49" s="4"/>
    </row>
    <row r="50" spans="2:58">
      <c r="B50" s="28"/>
      <c r="C50" s="29"/>
      <c r="D50" s="30"/>
      <c r="E50" s="32"/>
      <c r="F50" s="32"/>
      <c r="G50" s="32"/>
      <c r="H50" s="30"/>
      <c r="I50" s="32"/>
      <c r="J50" s="32"/>
      <c r="K50" s="32"/>
      <c r="L50" s="30"/>
      <c r="M50" s="32"/>
      <c r="N50" s="36"/>
      <c r="O50" s="32"/>
      <c r="P50" s="30"/>
      <c r="Q50" s="36"/>
      <c r="R50" s="32"/>
      <c r="S50" s="32"/>
      <c r="T50" s="30"/>
      <c r="U50" s="36"/>
      <c r="V50" s="32"/>
      <c r="W50" s="32"/>
      <c r="X50" s="30"/>
      <c r="Y50" s="36"/>
      <c r="Z50" s="32"/>
      <c r="AA50" s="32"/>
      <c r="AB50" s="30"/>
      <c r="AC50" s="32"/>
      <c r="AD50" s="32"/>
      <c r="AE50" s="59"/>
      <c r="AZ50" s="4"/>
    </row>
    <row r="51" spans="2:58">
      <c r="B51" s="28"/>
      <c r="C51" s="29"/>
      <c r="D51" s="30"/>
      <c r="E51" s="32"/>
      <c r="F51" s="32"/>
      <c r="G51" s="32"/>
      <c r="H51" s="30"/>
      <c r="I51" s="32"/>
      <c r="J51" s="32"/>
      <c r="K51" s="32"/>
      <c r="L51" s="30"/>
      <c r="M51" s="32"/>
      <c r="N51" s="36"/>
      <c r="O51" s="32"/>
      <c r="P51" s="30"/>
      <c r="Q51" s="36"/>
      <c r="R51" s="32"/>
      <c r="S51" s="32"/>
      <c r="T51" s="30"/>
      <c r="U51" s="36"/>
      <c r="V51" s="32"/>
      <c r="W51" s="32"/>
      <c r="X51" s="30"/>
      <c r="Y51" s="36"/>
      <c r="Z51" s="32"/>
      <c r="AA51" s="32"/>
      <c r="AB51" s="30"/>
      <c r="AC51" s="32"/>
      <c r="AD51" s="32"/>
      <c r="AE51" s="59"/>
    </row>
    <row r="52" spans="2:58">
      <c r="B52" s="28"/>
      <c r="C52" s="29"/>
      <c r="D52" s="30"/>
      <c r="E52" s="32"/>
      <c r="F52" s="32"/>
      <c r="G52" s="32"/>
      <c r="H52" s="30"/>
      <c r="I52" s="32"/>
      <c r="J52" s="32"/>
      <c r="K52" s="32"/>
      <c r="L52" s="30"/>
      <c r="M52" s="32"/>
      <c r="N52" s="36"/>
      <c r="O52" s="32"/>
      <c r="P52" s="30"/>
      <c r="Q52" s="36"/>
      <c r="R52" s="32"/>
      <c r="S52" s="32"/>
      <c r="T52" s="30"/>
      <c r="U52" s="36"/>
      <c r="V52" s="32"/>
      <c r="W52" s="32"/>
      <c r="X52" s="30"/>
      <c r="Y52" s="36"/>
      <c r="Z52" s="32"/>
      <c r="AA52" s="32"/>
      <c r="AB52" s="30"/>
      <c r="AC52" s="32"/>
      <c r="AD52" s="32"/>
      <c r="AE52" s="59"/>
    </row>
    <row r="53" spans="2:58" ht="14.4" thickBot="1">
      <c r="B53" s="38"/>
      <c r="C53" s="39"/>
      <c r="D53" s="40"/>
      <c r="E53" s="42"/>
      <c r="F53" s="42"/>
      <c r="G53" s="60"/>
      <c r="I53" s="42"/>
      <c r="J53" s="42"/>
      <c r="K53" s="42"/>
      <c r="L53" s="40"/>
      <c r="M53" s="42"/>
      <c r="N53" s="46"/>
      <c r="O53" s="42"/>
      <c r="P53" s="40"/>
      <c r="Q53" s="46"/>
      <c r="R53" s="42"/>
      <c r="S53" s="42"/>
      <c r="T53" s="40"/>
      <c r="U53" s="46"/>
      <c r="V53" s="42"/>
      <c r="W53" s="42"/>
      <c r="X53" s="40"/>
      <c r="Y53" s="46"/>
      <c r="Z53" s="42"/>
      <c r="AA53" s="42"/>
      <c r="AB53" s="40"/>
      <c r="AC53" s="42"/>
      <c r="AD53" s="42"/>
      <c r="AE53" s="60"/>
    </row>
    <row r="54" spans="2:58">
      <c r="B54" s="48" t="s">
        <v>71</v>
      </c>
      <c r="C54" s="26"/>
      <c r="D54" s="26">
        <v>580648.20189999999</v>
      </c>
      <c r="E54" s="21">
        <f>IF(AR54=0,0,(D54-AR54)/AR54)</f>
        <v>-0.24428462008071553</v>
      </c>
      <c r="F54" s="21">
        <f>IF(D24=0,0,D54/D24)</f>
        <v>0.27795844802276964</v>
      </c>
      <c r="G54" s="21">
        <f t="shared" ref="G54:G55" si="59">F54-AZ54</f>
        <v>-4.6880233181730124E-2</v>
      </c>
      <c r="H54" s="26">
        <v>208125.71309999999</v>
      </c>
      <c r="I54" s="21">
        <f>IF(AS54=0,0,(H54-AS54)/AS54)</f>
        <v>0.1928752592981679</v>
      </c>
      <c r="J54" s="21">
        <f>IF(D24=0,0,H54/D24)</f>
        <v>9.9630550852668059E-2</v>
      </c>
      <c r="K54" s="21">
        <f t="shared" ref="K54:K55" si="60">J54-BA54</f>
        <v>2.5866693105910943E-2</v>
      </c>
      <c r="L54" s="26">
        <v>854092.08180000004</v>
      </c>
      <c r="M54" s="21">
        <f>IF(AT54=0,0,(L54-AT54)/AT54)</f>
        <v>-0.1169672194145189</v>
      </c>
      <c r="N54" s="57">
        <f>IF(D24=0,0,L54/D24)</f>
        <v>0.4088570476044463</v>
      </c>
      <c r="O54" s="61">
        <f t="shared" ref="O54:O55" si="61">N54-BB54</f>
        <v>-6.5241733410714708E-5</v>
      </c>
      <c r="P54" s="26">
        <v>255197.17869999999</v>
      </c>
      <c r="Q54" s="21">
        <f>IF(AU54=0,0,(P54-AU54)/AU54)</f>
        <v>-0.14554301959668903</v>
      </c>
      <c r="R54" s="57">
        <f>IF(D24=0,0,P54/D24)</f>
        <v>0.12216383603553772</v>
      </c>
      <c r="S54" s="21">
        <f t="shared" ref="S54:S55" si="62">R54-BC54</f>
        <v>-4.1056988463981231E-3</v>
      </c>
      <c r="T54" s="26">
        <v>150247.10329999999</v>
      </c>
      <c r="U54" s="21">
        <f>IF(AV54=0,0,(T54-AV54)/AV54)</f>
        <v>-2.1151666174107082E-2</v>
      </c>
      <c r="V54" s="57">
        <f>IF(D24=0,0,T54/D24)</f>
        <v>7.1923845654786225E-2</v>
      </c>
      <c r="W54" s="21">
        <f t="shared" ref="W54:W55" si="63">V54-BD54</f>
        <v>7.0299844133837192E-3</v>
      </c>
      <c r="X54" s="26">
        <v>39138.788099999998</v>
      </c>
      <c r="Y54" s="21">
        <f>IF(AW54=0,0,(X54-AW54)/AW54)</f>
        <v>0</v>
      </c>
      <c r="Z54" s="57">
        <f>IF(D24=0,0,X54/D24)</f>
        <v>1.8735883039282419E-2</v>
      </c>
      <c r="AA54" s="21">
        <f t="shared" ref="AA54:AA55" si="64">Z54-BF54</f>
        <v>1.7424106986678407E-2</v>
      </c>
      <c r="AB54" s="26">
        <v>1525.7650000000001</v>
      </c>
      <c r="AC54" s="21">
        <f>IF(AX54=0,0,(AB54-AX54)/AX54)</f>
        <v>-0.50825396825396818</v>
      </c>
      <c r="AD54" s="57">
        <f>IF(D24=0,0,AB54/D24)</f>
        <v>7.3038936495406579E-4</v>
      </c>
      <c r="AE54" s="62">
        <f t="shared" ref="AE54:AE55" si="65">AD54-BF54</f>
        <v>-5.8138668764994646E-4</v>
      </c>
      <c r="AQ54" s="3" t="s">
        <v>82</v>
      </c>
      <c r="AR54" s="3">
        <v>768342.44389999995</v>
      </c>
      <c r="AS54" s="3">
        <v>174473.99590000001</v>
      </c>
      <c r="AT54" s="3">
        <v>967225.79339999997</v>
      </c>
      <c r="AU54" s="3">
        <v>298665.91830000002</v>
      </c>
      <c r="AV54" s="3">
        <v>153493.7519</v>
      </c>
      <c r="AX54" s="3">
        <v>3102.75</v>
      </c>
      <c r="AZ54" s="4">
        <f>IF(AS24=0,0,AR54/AS24)</f>
        <v>0.32483868120449977</v>
      </c>
      <c r="BA54" s="4">
        <f>IF(AS24=0,0,AS54/AS24)</f>
        <v>7.3763857746757117E-2</v>
      </c>
      <c r="BB54" s="4">
        <f>IF(AS24=0,0,AT54/AS24)</f>
        <v>0.40892228933785701</v>
      </c>
      <c r="BC54" s="4">
        <f>IF(AS24=0,0,AU54/AS24)</f>
        <v>0.12626953488193585</v>
      </c>
      <c r="BD54" s="4">
        <f>IF(AS24=0,0,AV54/AS24)</f>
        <v>6.4893861241402506E-2</v>
      </c>
      <c r="BE54" s="4">
        <f>IF(AS24=0,0,AW54/AS24)</f>
        <v>0</v>
      </c>
      <c r="BF54" s="4">
        <f>IF(AS24=0,0,AX54/AS24)</f>
        <v>1.3117760526040122E-3</v>
      </c>
    </row>
    <row r="55" spans="2:58" ht="14.4" thickBot="1">
      <c r="B55" s="51" t="s">
        <v>70</v>
      </c>
      <c r="C55" s="39"/>
      <c r="D55" s="39">
        <f>SUM(D37:D53)</f>
        <v>661929.68290000001</v>
      </c>
      <c r="E55" s="63">
        <f t="shared" ref="E55" si="66">IF(AR55=0,"-",(D55-AR55)/AR55)</f>
        <v>-0.13849652826656769</v>
      </c>
      <c r="F55" s="63">
        <f>IF(D25=0,"-",D55/D25)</f>
        <v>0.28227139625495345</v>
      </c>
      <c r="G55" s="63">
        <f t="shared" si="59"/>
        <v>-4.2567284949546424E-2</v>
      </c>
      <c r="H55" s="42">
        <f>SUM(H37:H53)</f>
        <v>230749.01580000002</v>
      </c>
      <c r="I55" s="63">
        <f t="shared" ref="I55" si="67">IF(AS55=0,"-",(H55-AS55)/AS55)</f>
        <v>0.32254101598185525</v>
      </c>
      <c r="J55" s="63">
        <f>IF(D25=0,"-",H55/D25)</f>
        <v>9.8399948751297067E-2</v>
      </c>
      <c r="K55" s="63">
        <f t="shared" si="60"/>
        <v>2.4636091004539951E-2</v>
      </c>
      <c r="L55" s="39">
        <f>SUM(L37:L53)</f>
        <v>952808.85080000013</v>
      </c>
      <c r="M55" s="63">
        <f t="shared" ref="M55" si="68">IF(AT55=0,"-",(L55-AT55)/AT55)</f>
        <v>-1.4905457131495011E-2</v>
      </c>
      <c r="N55" s="46">
        <f>IF(D25=0,"-",L55/D25)</f>
        <v>0.40631307467748801</v>
      </c>
      <c r="O55" s="63">
        <f t="shared" si="61"/>
        <v>-2.6092146603691191E-3</v>
      </c>
      <c r="P55" s="39">
        <f>SUM(P37:P53)</f>
        <v>279570.06800000003</v>
      </c>
      <c r="Q55" s="63">
        <f t="shared" ref="Q55" si="69">IF(AU55=0,"-",(P55-AU55)/AU55)</f>
        <v>-6.3937158979146869E-2</v>
      </c>
      <c r="R55" s="46">
        <f>IF(D25=0,"-",P55/D25)</f>
        <v>0.11921905828383011</v>
      </c>
      <c r="S55" s="63">
        <f t="shared" si="62"/>
        <v>-7.0504765981057593E-3</v>
      </c>
      <c r="T55" s="39">
        <f>SUM(T37:T53)</f>
        <v>172708.74789999996</v>
      </c>
      <c r="U55" s="63">
        <f t="shared" ref="U55" si="70">IF(AV55=0,"-",(T55-AV55)/AV55)</f>
        <v>0.12518422256378495</v>
      </c>
      <c r="V55" s="46">
        <f>IF(D25=0,"-",T55/D25)</f>
        <v>7.3649423306708983E-2</v>
      </c>
      <c r="W55" s="63">
        <f t="shared" si="63"/>
        <v>8.755562065306477E-3</v>
      </c>
      <c r="X55" s="39">
        <f>SUM(X37:X53)</f>
        <v>45564.770599999996</v>
      </c>
      <c r="Y55" s="63" t="str">
        <f t="shared" ref="Y55" si="71">IF(AW55=0,"-",(X55-AW55)/AW55)</f>
        <v>-</v>
      </c>
      <c r="Z55" s="46">
        <f>IF(D25=0,"-",X55/D25)</f>
        <v>1.9430510142633538E-2</v>
      </c>
      <c r="AA55" s="63">
        <f t="shared" si="64"/>
        <v>1.8118734090029526E-2</v>
      </c>
      <c r="AB55" s="39">
        <f>SUM(AB37:AB53)</f>
        <v>1680.4099999999999</v>
      </c>
      <c r="AC55" s="63">
        <f t="shared" ref="AC55" si="72">IF(AX55=0,"-",(AB55-AX55)/AX55)</f>
        <v>-0.45841269841269844</v>
      </c>
      <c r="AD55" s="46">
        <f>IF(D25=0,"-",AB55/D25)</f>
        <v>7.1658922274444247E-4</v>
      </c>
      <c r="AE55" s="64">
        <f t="shared" si="65"/>
        <v>-5.9518682985956999E-4</v>
      </c>
      <c r="AQ55" s="3" t="s">
        <v>83</v>
      </c>
      <c r="AR55" s="3">
        <f t="shared" ref="AR55:AX55" si="73">SUM(AR37:AR53)</f>
        <v>768342.44390000007</v>
      </c>
      <c r="AS55" s="3">
        <f t="shared" si="73"/>
        <v>174473.99589999998</v>
      </c>
      <c r="AT55" s="3">
        <f t="shared" si="73"/>
        <v>967225.79340000008</v>
      </c>
      <c r="AU55" s="3">
        <f t="shared" si="73"/>
        <v>298665.91830000002</v>
      </c>
      <c r="AV55" s="3">
        <f t="shared" si="73"/>
        <v>153493.75189999997</v>
      </c>
      <c r="AW55" s="3">
        <f t="shared" si="73"/>
        <v>0</v>
      </c>
      <c r="AX55" s="3">
        <f t="shared" si="73"/>
        <v>3102.75</v>
      </c>
      <c r="AZ55" s="4">
        <f>IF(AS25=0,0,AR55/AS25)</f>
        <v>0.32483868120449988</v>
      </c>
      <c r="BA55" s="4">
        <f>IF(AS25=0,0,AS55/AS25)</f>
        <v>7.3763857746757117E-2</v>
      </c>
      <c r="BB55" s="4">
        <f>IF(AS25=0,0,AT55/AS25)</f>
        <v>0.40892228933785713</v>
      </c>
      <c r="BC55" s="4">
        <f>IF(AS25=0,0,AU55/AS25)</f>
        <v>0.12626953488193587</v>
      </c>
      <c r="BD55" s="4">
        <f>IF(AS25=0,0,AV55/AS25)</f>
        <v>6.4893861241402506E-2</v>
      </c>
      <c r="BE55" s="4">
        <f>IF(AS25=0,0,AW55/AS25)</f>
        <v>0</v>
      </c>
      <c r="BF55" s="4">
        <f>IF(AS25=0,0,AX55/AS25)</f>
        <v>1.3117760526040125E-3</v>
      </c>
    </row>
    <row r="58" spans="2:58">
      <c r="N58" s="4" t="s">
        <v>72</v>
      </c>
    </row>
  </sheetData>
  <mergeCells count="17">
    <mergeCell ref="AR5:AU5"/>
    <mergeCell ref="B2:C2"/>
    <mergeCell ref="AA5:AC5"/>
    <mergeCell ref="D2:AE2"/>
    <mergeCell ref="D5:H5"/>
    <mergeCell ref="J5:L5"/>
    <mergeCell ref="N5:O5"/>
    <mergeCell ref="Q5:R5"/>
    <mergeCell ref="T5:Y5"/>
    <mergeCell ref="X35:AA35"/>
    <mergeCell ref="AB35:AE35"/>
    <mergeCell ref="AR35:AX35"/>
    <mergeCell ref="D35:G35"/>
    <mergeCell ref="H35:K35"/>
    <mergeCell ref="L35:O35"/>
    <mergeCell ref="P35:S35"/>
    <mergeCell ref="T35:W35"/>
  </mergeCells>
  <conditionalFormatting sqref="L7:L18">
    <cfRule type="expression" dxfId="14" priority="2">
      <formula>L7="ß"</formula>
    </cfRule>
    <cfRule type="expression" dxfId="13" priority="3">
      <formula>L7="â"</formula>
    </cfRule>
    <cfRule type="expression" dxfId="12" priority="1">
      <formula>L7="á"</formula>
    </cfRule>
  </conditionalFormatting>
  <pageMargins left="0.7" right="0.7" top="0.75" bottom="0.75" header="0.3" footer="0.3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BF48"/>
  <sheetViews>
    <sheetView topLeftCell="A7" zoomScale="70" zoomScaleNormal="70" workbookViewId="0">
      <selection activeCell="H51" sqref="H51"/>
    </sheetView>
  </sheetViews>
  <sheetFormatPr defaultColWidth="8.88671875" defaultRowHeight="13.8"/>
  <cols>
    <col min="1" max="1" width="7.44140625" style="3" customWidth="1"/>
    <col min="2" max="2" width="8.6640625" style="3" customWidth="1"/>
    <col min="3" max="3" width="32.33203125" style="3" customWidth="1"/>
    <col min="4" max="4" width="8.6640625" style="3" customWidth="1"/>
    <col min="5" max="6" width="8.5546875" style="3" customWidth="1"/>
    <col min="7" max="7" width="6.88671875" style="3" customWidth="1"/>
    <col min="8" max="9" width="7.5546875" style="3" customWidth="1"/>
    <col min="10" max="10" width="7.6640625" style="3" customWidth="1"/>
    <col min="11" max="11" width="7.33203125" style="3" customWidth="1"/>
    <col min="12" max="12" width="8.6640625" style="3" customWidth="1"/>
    <col min="13" max="13" width="7.5546875" style="3" customWidth="1"/>
    <col min="14" max="14" width="6.33203125" style="4" customWidth="1"/>
    <col min="15" max="15" width="6.44140625" style="3" customWidth="1"/>
    <col min="16" max="16" width="8.21875" style="3" customWidth="1"/>
    <col min="17" max="17" width="7.44140625" style="4" customWidth="1"/>
    <col min="18" max="18" width="6.6640625" style="3" customWidth="1"/>
    <col min="19" max="19" width="6.88671875" style="3" customWidth="1"/>
    <col min="20" max="20" width="7.44140625" style="3" customWidth="1"/>
    <col min="21" max="21" width="7.6640625" style="4" customWidth="1"/>
    <col min="22" max="22" width="5.88671875" style="3" customWidth="1"/>
    <col min="23" max="23" width="6.6640625" style="3" customWidth="1"/>
    <col min="24" max="24" width="6" style="3" customWidth="1"/>
    <col min="25" max="25" width="6.6640625" style="4" customWidth="1"/>
    <col min="26" max="26" width="6.5546875" style="3" customWidth="1"/>
    <col min="27" max="28" width="6.33203125" style="3" customWidth="1"/>
    <col min="29" max="29" width="9.33203125" style="3" customWidth="1"/>
    <col min="30" max="30" width="6.33203125" style="3" customWidth="1"/>
    <col min="31" max="31" width="6.6640625" style="3" customWidth="1"/>
    <col min="32" max="42" width="8.88671875" style="3"/>
    <col min="43" max="43" width="0" style="3" hidden="1" customWidth="1"/>
    <col min="44" max="44" width="12.5546875" style="3" hidden="1" customWidth="1"/>
    <col min="45" max="45" width="9.33203125" style="3" hidden="1" customWidth="1"/>
    <col min="46" max="46" width="10" style="3" hidden="1" customWidth="1"/>
    <col min="47" max="51" width="0" style="3" hidden="1" customWidth="1"/>
    <col min="52" max="52" width="10.109375" style="3" hidden="1" customWidth="1"/>
    <col min="53" max="53" width="13.109375" style="3" hidden="1" customWidth="1"/>
    <col min="54" max="54" width="11.88671875" style="3" hidden="1" customWidth="1"/>
    <col min="55" max="55" width="11.109375" style="3" hidden="1" customWidth="1"/>
    <col min="56" max="56" width="11.44140625" style="3" hidden="1" customWidth="1"/>
    <col min="57" max="59" width="0" style="3" hidden="1" customWidth="1"/>
    <col min="60" max="16384" width="8.88671875" style="3"/>
  </cols>
  <sheetData>
    <row r="1" spans="2:58" ht="14.4" thickBot="1"/>
    <row r="2" spans="2:58" ht="22.8" thickBot="1">
      <c r="B2" s="89"/>
      <c r="C2" s="90"/>
      <c r="D2" s="91" t="s">
        <v>100</v>
      </c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3"/>
    </row>
    <row r="3" spans="2:58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5"/>
      <c r="P3" s="5"/>
      <c r="Q3" s="6"/>
      <c r="R3" s="5"/>
      <c r="S3" s="5"/>
      <c r="T3" s="5"/>
      <c r="U3" s="6"/>
      <c r="V3" s="5"/>
      <c r="W3" s="5"/>
      <c r="X3" s="5"/>
      <c r="Y3" s="6"/>
      <c r="Z3" s="5"/>
      <c r="AA3" s="5"/>
      <c r="AB3" s="5"/>
      <c r="AC3" s="5"/>
      <c r="AD3" s="5"/>
      <c r="AE3" s="5"/>
    </row>
    <row r="4" spans="2:58" ht="14.4" thickBot="1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5"/>
      <c r="P4" s="5"/>
      <c r="Q4" s="6"/>
      <c r="R4" s="5"/>
      <c r="S4" s="5"/>
      <c r="T4" s="5"/>
      <c r="U4" s="6"/>
      <c r="V4" s="5"/>
      <c r="W4" s="5"/>
      <c r="X4" s="5"/>
      <c r="Y4" s="6"/>
      <c r="Z4" s="5"/>
      <c r="AA4" s="5"/>
      <c r="AB4" s="5"/>
      <c r="AC4" s="5"/>
      <c r="AD4" s="5"/>
      <c r="AE4" s="5"/>
    </row>
    <row r="5" spans="2:58" ht="14.4" thickBot="1">
      <c r="B5" s="5"/>
      <c r="C5" s="5"/>
      <c r="D5" s="94" t="s">
        <v>0</v>
      </c>
      <c r="E5" s="95"/>
      <c r="F5" s="95"/>
      <c r="G5" s="95"/>
      <c r="H5" s="96"/>
      <c r="I5" s="7"/>
      <c r="J5" s="94" t="s">
        <v>1</v>
      </c>
      <c r="K5" s="95"/>
      <c r="L5" s="96"/>
      <c r="M5" s="7"/>
      <c r="N5" s="94" t="s">
        <v>2</v>
      </c>
      <c r="O5" s="96"/>
      <c r="P5" s="7"/>
      <c r="Q5" s="94" t="s">
        <v>3</v>
      </c>
      <c r="R5" s="96"/>
      <c r="S5" s="7"/>
      <c r="T5" s="94" t="s">
        <v>4</v>
      </c>
      <c r="U5" s="95"/>
      <c r="V5" s="95"/>
      <c r="W5" s="95"/>
      <c r="X5" s="95"/>
      <c r="Y5" s="96"/>
      <c r="Z5" s="7"/>
      <c r="AA5" s="94"/>
      <c r="AB5" s="95"/>
      <c r="AC5" s="96"/>
      <c r="AD5" s="7"/>
      <c r="AE5" s="8" t="s">
        <v>5</v>
      </c>
      <c r="AR5" s="88" t="s">
        <v>6</v>
      </c>
      <c r="AS5" s="88"/>
      <c r="AT5" s="88"/>
      <c r="AU5" s="88"/>
      <c r="AV5" s="9"/>
      <c r="AW5" s="9"/>
    </row>
    <row r="6" spans="2:58" ht="67.95" customHeight="1" thickTop="1" thickBot="1">
      <c r="B6" s="5"/>
      <c r="C6" s="5"/>
      <c r="D6" s="10" t="s">
        <v>6</v>
      </c>
      <c r="E6" s="11" t="s">
        <v>7</v>
      </c>
      <c r="F6" s="12" t="s">
        <v>8</v>
      </c>
      <c r="G6" s="12" t="s">
        <v>9</v>
      </c>
      <c r="H6" s="12" t="s">
        <v>10</v>
      </c>
      <c r="I6" s="13"/>
      <c r="J6" s="12" t="s">
        <v>11</v>
      </c>
      <c r="K6" s="12" t="s">
        <v>12</v>
      </c>
      <c r="L6" s="14"/>
      <c r="M6" s="13"/>
      <c r="N6" s="15" t="s">
        <v>13</v>
      </c>
      <c r="O6" s="12" t="s">
        <v>14</v>
      </c>
      <c r="P6" s="13"/>
      <c r="Q6" s="16" t="s">
        <v>7</v>
      </c>
      <c r="R6" s="12" t="s">
        <v>8</v>
      </c>
      <c r="S6" s="13"/>
      <c r="T6" s="12" t="s">
        <v>15</v>
      </c>
      <c r="U6" s="15" t="s">
        <v>16</v>
      </c>
      <c r="V6" s="11" t="s">
        <v>17</v>
      </c>
      <c r="W6" s="12" t="s">
        <v>16</v>
      </c>
      <c r="X6" s="12" t="s">
        <v>18</v>
      </c>
      <c r="Y6" s="15" t="s">
        <v>16</v>
      </c>
      <c r="Z6" s="13"/>
      <c r="AA6" s="14"/>
      <c r="AB6" s="14"/>
      <c r="AC6" s="14"/>
      <c r="AD6" s="13"/>
      <c r="AE6" s="70" t="s">
        <v>84</v>
      </c>
      <c r="AR6" s="9" t="s">
        <v>19</v>
      </c>
      <c r="AS6" s="9" t="s">
        <v>20</v>
      </c>
      <c r="AT6" s="9" t="s">
        <v>21</v>
      </c>
      <c r="AU6" s="9" t="s">
        <v>22</v>
      </c>
      <c r="AV6" s="9" t="s">
        <v>23</v>
      </c>
      <c r="AW6" s="9" t="s">
        <v>24</v>
      </c>
      <c r="AX6" s="3" t="s">
        <v>25</v>
      </c>
      <c r="AY6" s="3" t="s">
        <v>26</v>
      </c>
      <c r="AZ6" s="3" t="s">
        <v>27</v>
      </c>
      <c r="BA6" s="3" t="s">
        <v>30</v>
      </c>
      <c r="BB6" s="3" t="s">
        <v>28</v>
      </c>
      <c r="BC6" s="3" t="s">
        <v>29</v>
      </c>
      <c r="BD6" s="17" t="s">
        <v>31</v>
      </c>
      <c r="BE6" s="3" t="s">
        <v>32</v>
      </c>
      <c r="BF6" s="3" t="s">
        <v>62</v>
      </c>
    </row>
    <row r="7" spans="2:58">
      <c r="B7" s="18" t="s">
        <v>86</v>
      </c>
      <c r="C7" s="26" t="s">
        <v>82</v>
      </c>
      <c r="D7" s="20">
        <v>220146.67379999999</v>
      </c>
      <c r="E7" s="21">
        <f t="shared" ref="E7:E11" si="0">IF(AR7=0,"-",(D7-AR7)/AR7)</f>
        <v>2.9973445049398428E-2</v>
      </c>
      <c r="F7" s="21">
        <f t="shared" ref="F7:F11" si="1">IF(AS7=0,"-",(D7-AS7)/AS7)</f>
        <v>9.8341193413328282E-2</v>
      </c>
      <c r="G7" s="21">
        <f t="shared" ref="G7:G11" si="2">IF(AT7=0,"-",(D7-AT7)/AT7)</f>
        <v>-2.8878992348982918E-2</v>
      </c>
      <c r="H7" s="21">
        <f t="shared" ref="H7:H11" si="3">IF(AU7=0,"-",(D7-AU7)/AU7)</f>
        <v>0.21352092000256995</v>
      </c>
      <c r="I7" s="22"/>
      <c r="J7" s="23">
        <v>7</v>
      </c>
      <c r="K7" s="24">
        <v>10</v>
      </c>
      <c r="L7" s="1" t="str">
        <f>IF(J7&gt;K7,"â",IF(J7&lt;K7,"á","ß"))</f>
        <v>á</v>
      </c>
      <c r="M7" s="22"/>
      <c r="N7" s="21">
        <f t="shared" ref="N7:N11" si="4">IF(D7=0,"-",(D7-AV7)/D7)</f>
        <v>0.53034901997233808</v>
      </c>
      <c r="O7" s="81">
        <f>IF(C7="LFL",N7-BF7,"-")</f>
        <v>0.10376697518676958</v>
      </c>
      <c r="P7" s="22"/>
      <c r="Q7" s="21">
        <f>IF(AY7=0,"-",(AX7-AY7)/AY7)</f>
        <v>-0.12681744749596124</v>
      </c>
      <c r="R7" s="21">
        <f>IF(AZ7=0,"-",(AX7-AZ7)/AZ7)</f>
        <v>-0.10364842454394693</v>
      </c>
      <c r="S7" s="22"/>
      <c r="T7" s="25">
        <f t="shared" ref="T7:T11" si="5">IF(AX7=0,"-",D7/AX7)</f>
        <v>40.010009250693798</v>
      </c>
      <c r="U7" s="21">
        <f>IF(BA7=0,"-",(T7-BA7)/BA7)</f>
        <v>0.22534641929368524</v>
      </c>
      <c r="V7" s="25">
        <f>IF(BB7=0,"-",BB7/AX7)</f>
        <v>3.6096207215541165</v>
      </c>
      <c r="W7" s="21">
        <f>IF(BD7=0,"-",(V7-BD7)/BD7)</f>
        <v>7.9128059046669363E-2</v>
      </c>
      <c r="X7" s="25">
        <f t="shared" ref="X7:X11" si="6">IF(BB7=0,"-",D7/BB7)</f>
        <v>11.084269605330599</v>
      </c>
      <c r="Y7" s="21">
        <f>IF(BE7=0,"-",(X7-BE7)/BE7)</f>
        <v>0.13549676428225699</v>
      </c>
      <c r="Z7" s="22"/>
      <c r="AA7" s="26"/>
      <c r="AB7" s="26"/>
      <c r="AC7" s="26"/>
      <c r="AD7" s="22"/>
      <c r="AE7" s="19">
        <v>60.347200000000001</v>
      </c>
      <c r="AR7" s="27">
        <v>213740.1453</v>
      </c>
      <c r="AS7" s="27">
        <v>200435.59789999999</v>
      </c>
      <c r="AT7" s="27">
        <v>226693.3493</v>
      </c>
      <c r="AU7" s="27">
        <v>181411.51930000001</v>
      </c>
      <c r="AV7" s="27">
        <v>103392.1011</v>
      </c>
      <c r="AW7" s="27">
        <v>114933.3707</v>
      </c>
      <c r="AX7" s="27">
        <v>5502.29</v>
      </c>
      <c r="AY7" s="27">
        <v>6301.42</v>
      </c>
      <c r="AZ7" s="27">
        <v>6138.54</v>
      </c>
      <c r="BA7" s="27">
        <f>IF(AZ7=0,0,AS7/AZ7)</f>
        <v>32.651998341625209</v>
      </c>
      <c r="BB7" s="27">
        <v>19861.18</v>
      </c>
      <c r="BC7" s="27">
        <v>20533.060000000001</v>
      </c>
      <c r="BD7" s="3">
        <f>IF(AZ7=0,0,BC7/AZ7)</f>
        <v>3.3449419568822556</v>
      </c>
      <c r="BE7" s="3">
        <f>IF(BC7=0,0,AS7/BC7)</f>
        <v>9.7616038671293985</v>
      </c>
      <c r="BF7" s="4">
        <f>IF(AS7=0,0,(AS7-AW7)/AS7)</f>
        <v>0.42658204478556849</v>
      </c>
    </row>
    <row r="8" spans="2:58">
      <c r="B8" s="28" t="s">
        <v>87</v>
      </c>
      <c r="C8" s="29" t="s">
        <v>82</v>
      </c>
      <c r="D8" s="30">
        <v>22081.794300000001</v>
      </c>
      <c r="E8" s="49">
        <f t="shared" si="0"/>
        <v>-0.18629161133493879</v>
      </c>
      <c r="F8" s="49">
        <f t="shared" si="1"/>
        <v>-0.20054730906376977</v>
      </c>
      <c r="G8" s="49">
        <f t="shared" si="2"/>
        <v>-0.64054027446534256</v>
      </c>
      <c r="H8" s="49">
        <f t="shared" si="3"/>
        <v>-0.16259475235541754</v>
      </c>
      <c r="I8" s="33"/>
      <c r="J8" s="34">
        <v>21</v>
      </c>
      <c r="K8" s="35">
        <v>21</v>
      </c>
      <c r="L8" s="2" t="str">
        <f>IF(J8&gt;K8,"â",IF(J8&lt;K8,"á","ß"))</f>
        <v>ß</v>
      </c>
      <c r="M8" s="33"/>
      <c r="N8" s="49">
        <f t="shared" si="4"/>
        <v>0.4964282997600426</v>
      </c>
      <c r="O8" s="80">
        <f t="shared" ref="O8:O11" si="7">IF(C8="LFL",N8-BF8,"-")</f>
        <v>0.21285770702616935</v>
      </c>
      <c r="P8" s="33"/>
      <c r="Q8" s="49">
        <f t="shared" ref="Q8:Q11" si="8">IF(AY8=0,"-",(AX8-AY8)/AY8)</f>
        <v>-0.26274509803921575</v>
      </c>
      <c r="R8" s="49">
        <f t="shared" ref="R8:R11" si="9">IF(AZ8=0,"-",(AX8-AZ8)/AZ8)</f>
        <v>-0.31386861313868619</v>
      </c>
      <c r="S8" s="33"/>
      <c r="T8" s="32">
        <f t="shared" si="5"/>
        <v>23.075904255319152</v>
      </c>
      <c r="U8" s="49">
        <f t="shared" ref="U8:U11" si="10">IF(BA8=0,"-",(T8-BA8)/BA8)</f>
        <v>0.16515977296025058</v>
      </c>
      <c r="V8" s="32">
        <f t="shared" ref="V8:V11" si="11">IF(BB8=0,"-",BB8/AX8)</f>
        <v>2.0904255319148937</v>
      </c>
      <c r="W8" s="49">
        <f t="shared" ref="W8:W11" si="12">IF(BD8=0,"-",(V8-BD8)/BD8)</f>
        <v>1.3576848683232402E-3</v>
      </c>
      <c r="X8" s="32">
        <f t="shared" si="6"/>
        <v>11.038854961832062</v>
      </c>
      <c r="Y8" s="49">
        <f t="shared" ref="Y8:Y11" si="13">IF(BE8=0,"-",(X8-BE8)/BE8)</f>
        <v>0.16357999800387699</v>
      </c>
      <c r="Z8" s="33"/>
      <c r="AA8" s="29"/>
      <c r="AB8" s="29"/>
      <c r="AC8" s="29"/>
      <c r="AD8" s="33"/>
      <c r="AE8" s="37">
        <v>43.553800000000003</v>
      </c>
      <c r="AR8" s="27">
        <v>27137.233199999999</v>
      </c>
      <c r="AS8" s="27">
        <v>27621.139500000001</v>
      </c>
      <c r="AT8" s="27">
        <v>61430.5101</v>
      </c>
      <c r="AU8" s="27">
        <v>26369.304899999999</v>
      </c>
      <c r="AV8" s="27">
        <v>11119.7667</v>
      </c>
      <c r="AW8" s="27">
        <v>19788.596600000001</v>
      </c>
      <c r="AX8" s="27">
        <v>956.92</v>
      </c>
      <c r="AY8" s="27">
        <v>1297.95</v>
      </c>
      <c r="AZ8" s="27">
        <v>1394.66</v>
      </c>
      <c r="BA8" s="27">
        <f t="shared" ref="BA8:BA11" si="14">IF(AZ8=0,0,AS8/AZ8)</f>
        <v>19.80492700729927</v>
      </c>
      <c r="BB8" s="27">
        <v>2000.37</v>
      </c>
      <c r="BC8" s="27">
        <v>2911.48</v>
      </c>
      <c r="BD8" s="3">
        <f t="shared" ref="BD8:BD11" si="15">IF(AZ8=0,0,BC8/AZ8)</f>
        <v>2.0875912408759123</v>
      </c>
      <c r="BE8" s="3">
        <f t="shared" ref="BE8:BE11" si="16">IF(BC8=0,0,AS8/BC8)</f>
        <v>9.4869755244755254</v>
      </c>
      <c r="BF8" s="4">
        <f t="shared" ref="BF8:BF11" si="17">IF(AS8=0,0,(AS8-AW8)/AS8)</f>
        <v>0.28357059273387325</v>
      </c>
    </row>
    <row r="9" spans="2:58">
      <c r="B9" s="28" t="s">
        <v>88</v>
      </c>
      <c r="C9" s="29" t="s">
        <v>82</v>
      </c>
      <c r="D9" s="30">
        <v>261400.66570000001</v>
      </c>
      <c r="E9" s="49">
        <f t="shared" si="0"/>
        <v>-0.18552495980415445</v>
      </c>
      <c r="F9" s="49">
        <f t="shared" si="1"/>
        <v>0.13914697060641107</v>
      </c>
      <c r="G9" s="49">
        <f t="shared" si="2"/>
        <v>4.8274986615138633E-2</v>
      </c>
      <c r="H9" s="49">
        <f t="shared" si="3"/>
        <v>0.24027465093847039</v>
      </c>
      <c r="I9" s="33"/>
      <c r="J9" s="34">
        <v>4</v>
      </c>
      <c r="K9" s="35">
        <v>3</v>
      </c>
      <c r="L9" s="2" t="str">
        <f t="shared" ref="L9:L11" si="18">IF(J9&gt;K9,"â",IF(J9&lt;K9,"á","ß"))</f>
        <v>â</v>
      </c>
      <c r="M9" s="33"/>
      <c r="N9" s="49">
        <f t="shared" si="4"/>
        <v>0.54197301839541567</v>
      </c>
      <c r="O9" s="80">
        <f t="shared" si="7"/>
        <v>0.10165300150198753</v>
      </c>
      <c r="P9" s="33"/>
      <c r="Q9" s="49">
        <f t="shared" si="8"/>
        <v>-0.22841637888505181</v>
      </c>
      <c r="R9" s="49">
        <f t="shared" si="9"/>
        <v>-6.7938021454112055E-2</v>
      </c>
      <c r="S9" s="33"/>
      <c r="T9" s="32">
        <f t="shared" si="5"/>
        <v>32.836144501278774</v>
      </c>
      <c r="U9" s="49">
        <f t="shared" si="10"/>
        <v>0.22217942242810609</v>
      </c>
      <c r="V9" s="32">
        <f t="shared" si="11"/>
        <v>2.7352941176470589</v>
      </c>
      <c r="W9" s="49">
        <f t="shared" si="12"/>
        <v>6.963960135440822E-2</v>
      </c>
      <c r="X9" s="32">
        <f t="shared" si="6"/>
        <v>12.004611968209444</v>
      </c>
      <c r="Y9" s="49">
        <f t="shared" si="13"/>
        <v>0.1426086140421014</v>
      </c>
      <c r="Z9" s="33"/>
      <c r="AA9" s="29"/>
      <c r="AB9" s="29"/>
      <c r="AC9" s="29"/>
      <c r="AD9" s="33"/>
      <c r="AE9" s="37">
        <v>103.8128</v>
      </c>
      <c r="AR9" s="27">
        <v>320943.7402</v>
      </c>
      <c r="AS9" s="27">
        <v>229470.53580000001</v>
      </c>
      <c r="AT9" s="27">
        <v>249362.68539999999</v>
      </c>
      <c r="AU9" s="27">
        <v>210760.30660000001</v>
      </c>
      <c r="AV9" s="27">
        <v>119728.5579</v>
      </c>
      <c r="AW9" s="27">
        <v>128430.0656</v>
      </c>
      <c r="AX9" s="27">
        <v>7960.76</v>
      </c>
      <c r="AY9" s="27">
        <v>10317.43</v>
      </c>
      <c r="AZ9" s="27">
        <v>8541.02</v>
      </c>
      <c r="BA9" s="27">
        <f t="shared" si="14"/>
        <v>26.866877234803336</v>
      </c>
      <c r="BB9" s="27">
        <v>21775.02</v>
      </c>
      <c r="BC9" s="27">
        <v>21841.19</v>
      </c>
      <c r="BD9" s="3">
        <f t="shared" si="15"/>
        <v>2.5572109654350412</v>
      </c>
      <c r="BE9" s="3">
        <f t="shared" si="16"/>
        <v>10.506320205080401</v>
      </c>
      <c r="BF9" s="4">
        <f t="shared" si="17"/>
        <v>0.44032001689342815</v>
      </c>
    </row>
    <row r="10" spans="2:58">
      <c r="B10" s="28" t="s">
        <v>89</v>
      </c>
      <c r="C10" s="29" t="s">
        <v>90</v>
      </c>
      <c r="D10" s="30">
        <v>75336.224700000006</v>
      </c>
      <c r="E10" s="49">
        <f t="shared" si="0"/>
        <v>-0.12660919133267243</v>
      </c>
      <c r="F10" s="49" t="str">
        <f t="shared" si="1"/>
        <v>-</v>
      </c>
      <c r="G10" s="49">
        <f t="shared" si="2"/>
        <v>1.6602812676177678E-3</v>
      </c>
      <c r="H10" s="49" t="str">
        <f t="shared" si="3"/>
        <v>-</v>
      </c>
      <c r="I10" s="33"/>
      <c r="J10" s="34">
        <v>20</v>
      </c>
      <c r="K10" s="35">
        <v>19</v>
      </c>
      <c r="L10" s="2" t="str">
        <f t="shared" si="18"/>
        <v>â</v>
      </c>
      <c r="M10" s="33"/>
      <c r="N10" s="49">
        <f t="shared" si="4"/>
        <v>0.59806375723523619</v>
      </c>
      <c r="O10" s="80" t="str">
        <f t="shared" si="7"/>
        <v>-</v>
      </c>
      <c r="P10" s="33"/>
      <c r="Q10" s="49">
        <f t="shared" si="8"/>
        <v>-0.11686390532544381</v>
      </c>
      <c r="R10" s="49" t="str">
        <f t="shared" si="9"/>
        <v>-</v>
      </c>
      <c r="S10" s="33"/>
      <c r="T10" s="32">
        <f t="shared" si="5"/>
        <v>24.792010050251257</v>
      </c>
      <c r="U10" s="49" t="str">
        <f t="shared" si="10"/>
        <v>-</v>
      </c>
      <c r="V10" s="32">
        <f t="shared" si="11"/>
        <v>1.9246231155778895</v>
      </c>
      <c r="W10" s="49" t="str">
        <f t="shared" si="12"/>
        <v>-</v>
      </c>
      <c r="X10" s="32">
        <f t="shared" si="6"/>
        <v>12.881488250652742</v>
      </c>
      <c r="Y10" s="49" t="str">
        <f t="shared" si="13"/>
        <v>-</v>
      </c>
      <c r="Z10" s="33"/>
      <c r="AA10" s="29"/>
      <c r="AB10" s="29"/>
      <c r="AC10" s="29"/>
      <c r="AD10" s="33"/>
      <c r="AE10" s="37">
        <v>117.7129</v>
      </c>
      <c r="AR10" s="27">
        <v>86257.176000000007</v>
      </c>
      <c r="AS10" s="27"/>
      <c r="AT10" s="27">
        <v>75211.352700000003</v>
      </c>
      <c r="AU10" s="27"/>
      <c r="AV10" s="27">
        <v>30280.359100000001</v>
      </c>
      <c r="AW10" s="27"/>
      <c r="AX10" s="27">
        <v>3038.73</v>
      </c>
      <c r="AY10" s="27">
        <v>3440.84</v>
      </c>
      <c r="AZ10" s="27"/>
      <c r="BA10" s="27">
        <f t="shared" si="14"/>
        <v>0</v>
      </c>
      <c r="BB10" s="27">
        <v>5848.41</v>
      </c>
      <c r="BC10" s="27"/>
      <c r="BD10" s="3">
        <f t="shared" si="15"/>
        <v>0</v>
      </c>
      <c r="BE10" s="3">
        <f t="shared" si="16"/>
        <v>0</v>
      </c>
      <c r="BF10" s="4">
        <f t="shared" si="17"/>
        <v>0</v>
      </c>
    </row>
    <row r="11" spans="2:58">
      <c r="B11" s="28" t="s">
        <v>91</v>
      </c>
      <c r="C11" s="29" t="s">
        <v>92</v>
      </c>
      <c r="D11" s="30">
        <v>77627.59</v>
      </c>
      <c r="E11" s="49">
        <f t="shared" si="0"/>
        <v>-0.13663534037830447</v>
      </c>
      <c r="F11" s="49" t="str">
        <f t="shared" si="1"/>
        <v>-</v>
      </c>
      <c r="G11" s="49">
        <f t="shared" si="2"/>
        <v>3.2125965206845603E-2</v>
      </c>
      <c r="H11" s="49" t="str">
        <f t="shared" si="3"/>
        <v>-</v>
      </c>
      <c r="I11" s="33"/>
      <c r="J11" s="34">
        <v>19</v>
      </c>
      <c r="K11" s="35">
        <v>18</v>
      </c>
      <c r="L11" s="2" t="str">
        <f t="shared" si="18"/>
        <v>â</v>
      </c>
      <c r="M11" s="33"/>
      <c r="N11" s="49">
        <f t="shared" si="4"/>
        <v>0.5564769523309947</v>
      </c>
      <c r="O11" s="80" t="str">
        <f t="shared" si="7"/>
        <v>-</v>
      </c>
      <c r="P11" s="33"/>
      <c r="Q11" s="49">
        <f t="shared" si="8"/>
        <v>-0.17184942716857607</v>
      </c>
      <c r="R11" s="49" t="str">
        <f t="shared" si="9"/>
        <v>-</v>
      </c>
      <c r="S11" s="33"/>
      <c r="T11" s="32">
        <f t="shared" si="5"/>
        <v>30.140316205533598</v>
      </c>
      <c r="U11" s="49" t="str">
        <f t="shared" si="10"/>
        <v>-</v>
      </c>
      <c r="V11" s="32">
        <f t="shared" si="11"/>
        <v>2.3893280632411069</v>
      </c>
      <c r="W11" s="49" t="str">
        <f t="shared" si="12"/>
        <v>-</v>
      </c>
      <c r="X11" s="32">
        <f t="shared" si="6"/>
        <v>12.614557485525227</v>
      </c>
      <c r="Y11" s="49" t="str">
        <f t="shared" si="13"/>
        <v>-</v>
      </c>
      <c r="Z11" s="33"/>
      <c r="AA11" s="29"/>
      <c r="AB11" s="29"/>
      <c r="AC11" s="29"/>
      <c r="AD11" s="33"/>
      <c r="AE11" s="37">
        <v>151.91309999999999</v>
      </c>
      <c r="AR11" s="27">
        <v>89912.8649</v>
      </c>
      <c r="AS11" s="27"/>
      <c r="AT11" s="27">
        <v>75211.352700000003</v>
      </c>
      <c r="AU11" s="27"/>
      <c r="AV11" s="27">
        <v>34429.6253</v>
      </c>
      <c r="AW11" s="27"/>
      <c r="AX11" s="27">
        <v>2575.54</v>
      </c>
      <c r="AY11" s="27">
        <v>3109.99</v>
      </c>
      <c r="AZ11" s="27"/>
      <c r="BA11" s="27">
        <f t="shared" si="14"/>
        <v>0</v>
      </c>
      <c r="BB11" s="27">
        <v>6153.81</v>
      </c>
      <c r="BC11" s="27"/>
      <c r="BD11" s="3">
        <f t="shared" si="15"/>
        <v>0</v>
      </c>
      <c r="BE11" s="3">
        <f t="shared" si="16"/>
        <v>0</v>
      </c>
      <c r="BF11" s="4">
        <f t="shared" si="17"/>
        <v>0</v>
      </c>
    </row>
    <row r="12" spans="2:58">
      <c r="B12" s="28"/>
      <c r="C12" s="29"/>
      <c r="D12" s="30"/>
      <c r="E12" s="31"/>
      <c r="F12" s="31"/>
      <c r="G12" s="32"/>
      <c r="H12" s="29"/>
      <c r="I12" s="33"/>
      <c r="J12" s="34"/>
      <c r="K12" s="35"/>
      <c r="L12" s="29"/>
      <c r="M12" s="33"/>
      <c r="N12" s="36"/>
      <c r="O12" s="32"/>
      <c r="P12" s="33"/>
      <c r="Q12" s="36"/>
      <c r="R12" s="32"/>
      <c r="S12" s="33"/>
      <c r="T12" s="32"/>
      <c r="U12" s="36"/>
      <c r="V12" s="32"/>
      <c r="W12" s="32"/>
      <c r="X12" s="32"/>
      <c r="Y12" s="36"/>
      <c r="Z12" s="33"/>
      <c r="AA12" s="29"/>
      <c r="AB12" s="29"/>
      <c r="AC12" s="29"/>
      <c r="AD12" s="33"/>
      <c r="AE12" s="37"/>
      <c r="BF12" s="4"/>
    </row>
    <row r="13" spans="2:58">
      <c r="B13" s="28"/>
      <c r="C13" s="29"/>
      <c r="D13" s="30"/>
      <c r="E13" s="31"/>
      <c r="F13" s="31"/>
      <c r="G13" s="32"/>
      <c r="H13" s="29"/>
      <c r="I13" s="33"/>
      <c r="J13" s="34"/>
      <c r="K13" s="35"/>
      <c r="L13" s="29"/>
      <c r="M13" s="33"/>
      <c r="N13" s="36"/>
      <c r="O13" s="32"/>
      <c r="P13" s="33"/>
      <c r="Q13" s="36"/>
      <c r="R13" s="32"/>
      <c r="S13" s="33"/>
      <c r="T13" s="32"/>
      <c r="U13" s="36"/>
      <c r="V13" s="32"/>
      <c r="W13" s="32"/>
      <c r="X13" s="32"/>
      <c r="Y13" s="36"/>
      <c r="Z13" s="33"/>
      <c r="AA13" s="29"/>
      <c r="AB13" s="29"/>
      <c r="AC13" s="29"/>
      <c r="AD13" s="33"/>
      <c r="AE13" s="37"/>
      <c r="BF13" s="4"/>
    </row>
    <row r="14" spans="2:58">
      <c r="B14" s="28"/>
      <c r="C14" s="29"/>
      <c r="D14" s="30"/>
      <c r="E14" s="31"/>
      <c r="F14" s="31"/>
      <c r="G14" s="32"/>
      <c r="H14" s="29"/>
      <c r="I14" s="33"/>
      <c r="J14" s="34"/>
      <c r="K14" s="35"/>
      <c r="L14" s="29"/>
      <c r="M14" s="33"/>
      <c r="N14" s="36"/>
      <c r="O14" s="32"/>
      <c r="P14" s="33"/>
      <c r="Q14" s="36"/>
      <c r="R14" s="32"/>
      <c r="S14" s="33"/>
      <c r="T14" s="32"/>
      <c r="U14" s="36"/>
      <c r="V14" s="32"/>
      <c r="W14" s="32"/>
      <c r="X14" s="32"/>
      <c r="Y14" s="36"/>
      <c r="Z14" s="33"/>
      <c r="AA14" s="29"/>
      <c r="AB14" s="29"/>
      <c r="AC14" s="29"/>
      <c r="AD14" s="33"/>
      <c r="AE14" s="37"/>
      <c r="BF14" s="4"/>
    </row>
    <row r="15" spans="2:58">
      <c r="B15" s="28"/>
      <c r="C15" s="29"/>
      <c r="D15" s="30"/>
      <c r="E15" s="31"/>
      <c r="F15" s="31"/>
      <c r="G15" s="32"/>
      <c r="H15" s="29"/>
      <c r="I15" s="33"/>
      <c r="J15" s="34"/>
      <c r="K15" s="35"/>
      <c r="L15" s="29"/>
      <c r="M15" s="33"/>
      <c r="N15" s="36"/>
      <c r="O15" s="32"/>
      <c r="P15" s="33"/>
      <c r="Q15" s="36"/>
      <c r="R15" s="32"/>
      <c r="S15" s="33"/>
      <c r="T15" s="32"/>
      <c r="U15" s="36"/>
      <c r="V15" s="32"/>
      <c r="W15" s="32"/>
      <c r="X15" s="32"/>
      <c r="Y15" s="36"/>
      <c r="Z15" s="33"/>
      <c r="AA15" s="29"/>
      <c r="AB15" s="29"/>
      <c r="AC15" s="29"/>
      <c r="AD15" s="33"/>
      <c r="AE15" s="37"/>
      <c r="BF15" s="4"/>
    </row>
    <row r="16" spans="2:58" ht="14.4" thickBot="1">
      <c r="B16" s="38"/>
      <c r="C16" s="39"/>
      <c r="D16" s="40"/>
      <c r="E16" s="41"/>
      <c r="F16" s="41"/>
      <c r="G16" s="42"/>
      <c r="H16" s="39"/>
      <c r="I16" s="43"/>
      <c r="J16" s="44"/>
      <c r="K16" s="45"/>
      <c r="L16" s="39"/>
      <c r="M16" s="43"/>
      <c r="N16" s="46"/>
      <c r="O16" s="42"/>
      <c r="P16" s="43"/>
      <c r="Q16" s="46"/>
      <c r="R16" s="42"/>
      <c r="S16" s="43"/>
      <c r="T16" s="42"/>
      <c r="U16" s="46"/>
      <c r="V16" s="42"/>
      <c r="W16" s="42"/>
      <c r="X16" s="42"/>
      <c r="Y16" s="46"/>
      <c r="Z16" s="43"/>
      <c r="AA16" s="39"/>
      <c r="AB16" s="39"/>
      <c r="AC16" s="39"/>
      <c r="AD16" s="43"/>
      <c r="AE16" s="47"/>
      <c r="BF16" s="4"/>
    </row>
    <row r="17" spans="2:58">
      <c r="B17" s="48" t="s">
        <v>73</v>
      </c>
      <c r="C17" s="26"/>
      <c r="D17" s="3">
        <v>503629.13380000001</v>
      </c>
      <c r="E17" s="49">
        <f>IF(AR17=0,"-",(D17-AR17)/AR17)</f>
        <v>-0.10357742520368518</v>
      </c>
      <c r="F17" s="49">
        <f>IF(AS17=0,"-",(D17-AS17)/AS17)</f>
        <v>0.10076308736211097</v>
      </c>
      <c r="G17" s="49">
        <f>IF(AT17=0,"-",(D17-AT17)/AT17)</f>
        <v>-6.2992108970092345E-2</v>
      </c>
      <c r="H17" s="49">
        <f>IF(AU17=0,"-",(D17-AU17)/AU17)</f>
        <v>0.20329663380361859</v>
      </c>
      <c r="I17" s="33"/>
      <c r="J17" s="29"/>
      <c r="K17" s="29"/>
      <c r="L17" s="29"/>
      <c r="M17" s="33"/>
      <c r="N17" s="36">
        <f>IF(D17=0,0,(D17-AV17)/D17)</f>
        <v>0.53489500511497223</v>
      </c>
      <c r="O17" s="49">
        <f t="shared" ref="O17:O18" si="19">N17-BF17</f>
        <v>0.11005641802809429</v>
      </c>
      <c r="P17" s="33"/>
      <c r="Q17" s="49">
        <f t="shared" ref="Q17:Q18" si="20">IF(AY17=0,"-",(AX17-AY17)/AY17)</f>
        <v>-0.19517045454545454</v>
      </c>
      <c r="R17" s="49">
        <f>IF(AZ17=0,"-",(AX17-AZ17)/AZ17)</f>
        <v>-0.10291323622545916</v>
      </c>
      <c r="S17" s="33"/>
      <c r="T17" s="32">
        <f>IF(AX17=0,"-",D17/AX17)</f>
        <v>34.92581009530533</v>
      </c>
      <c r="U17" s="36">
        <f t="shared" ref="U17:U18" si="21">IF(BA17=0,"-",(T17-BA17)/BA17)</f>
        <v>0.22704194489570989</v>
      </c>
      <c r="V17" s="32">
        <f t="shared" ref="V17:V18" si="22">IF(BB17=0,"-",BB17/AX17)</f>
        <v>3.026120720084716</v>
      </c>
      <c r="W17" s="36">
        <f t="shared" ref="W17:W18" si="23">IF(BD17=0,"-",(V17-BD17)/BD17)</f>
        <v>7.4124899856977788E-2</v>
      </c>
      <c r="X17" s="32">
        <f t="shared" ref="X17:X18" si="24">IF(BB17=0,"-",D17/BB17)</f>
        <v>11.54144640149306</v>
      </c>
      <c r="Y17" s="36">
        <f t="shared" ref="Y17:Y18" si="25">IF(BE17=0,"-",(X17-BE17)/BE17)</f>
        <v>0.14236430517446663</v>
      </c>
      <c r="Z17" s="33"/>
      <c r="AA17" s="29"/>
      <c r="AB17" s="29"/>
      <c r="AC17" s="29"/>
      <c r="AD17" s="33"/>
      <c r="AE17" s="37"/>
      <c r="AQ17" s="3" t="s">
        <v>82</v>
      </c>
      <c r="AR17" s="3">
        <v>561821.11869999999</v>
      </c>
      <c r="AS17" s="3">
        <v>457527.2732</v>
      </c>
      <c r="AT17" s="3">
        <v>537486.54480000003</v>
      </c>
      <c r="AU17" s="3">
        <v>418541.13079999998</v>
      </c>
      <c r="AV17" s="3">
        <v>234240.42569999999</v>
      </c>
      <c r="AW17" s="3">
        <v>263152.03289999999</v>
      </c>
      <c r="AX17" s="3">
        <v>14419.97</v>
      </c>
      <c r="AY17" s="3">
        <v>17916.8</v>
      </c>
      <c r="AZ17" s="3">
        <v>16074.22</v>
      </c>
      <c r="BA17" s="27">
        <f t="shared" ref="BA17:BA18" si="26">IF(AZ17=0,0,AS17/AZ17)</f>
        <v>28.463419886003802</v>
      </c>
      <c r="BB17" s="3">
        <v>43636.57</v>
      </c>
      <c r="BC17" s="3">
        <v>45285.73</v>
      </c>
      <c r="BD17" s="3">
        <f t="shared" ref="BD17:BD18" si="27">IF(AZ17=0,0,BC17/AZ17)</f>
        <v>2.8172894236858776</v>
      </c>
      <c r="BE17" s="3">
        <f t="shared" ref="BE17:BE18" si="28">IF(BC17=0,0,AS17/BC17)</f>
        <v>10.10312240080926</v>
      </c>
      <c r="BF17" s="4">
        <f t="shared" ref="BF17:BF18" si="29">IF(AS17=0,0,(AS17-AW17)/AS17)</f>
        <v>0.42483858708687794</v>
      </c>
    </row>
    <row r="18" spans="2:58">
      <c r="B18" s="50" t="s">
        <v>74</v>
      </c>
      <c r="C18" s="29"/>
      <c r="D18" s="29">
        <f>SUM(D7:D16)</f>
        <v>656592.94849999994</v>
      </c>
      <c r="E18" s="49">
        <f>IF(AR18=0,"-",(D18-AR18)/AR18)</f>
        <v>-0.11029700022981152</v>
      </c>
      <c r="F18" s="49">
        <f>IF(AS18=0,"-",(D18-AS18)/AS18)</f>
        <v>0.43509029288617268</v>
      </c>
      <c r="G18" s="49">
        <f>IF(AT18=0,"-",(D18-AT18)/AT18)</f>
        <v>-4.5523885150396515E-2</v>
      </c>
      <c r="H18" s="49">
        <f>IF(AU18=0,"-",(D18-AU18)/AU18)</f>
        <v>0.56876564853969636</v>
      </c>
      <c r="I18" s="33"/>
      <c r="J18" s="29"/>
      <c r="K18" s="29"/>
      <c r="L18" s="29"/>
      <c r="M18" s="33"/>
      <c r="N18" s="36">
        <f>IF(D18=0,"-",(D18-AV18)/D18)</f>
        <v>0.54469445524360505</v>
      </c>
      <c r="O18" s="49">
        <f t="shared" si="19"/>
        <v>0.11985586815672711</v>
      </c>
      <c r="P18" s="33"/>
      <c r="Q18" s="49">
        <f t="shared" si="20"/>
        <v>-0.18119409194924055</v>
      </c>
      <c r="R18" s="49">
        <f>IF(AZ18=0,"-",(AX18-AZ18)/AZ18)</f>
        <v>0.24635845471817608</v>
      </c>
      <c r="S18" s="33"/>
      <c r="T18" s="32">
        <f>IF(AX18=0,"-",D18/AX18)</f>
        <v>32.773539126016253</v>
      </c>
      <c r="U18" s="49">
        <f t="shared" si="21"/>
        <v>0.15142661202605004</v>
      </c>
      <c r="V18" s="32">
        <f t="shared" si="22"/>
        <v>2.7771849593495928</v>
      </c>
      <c r="W18" s="49">
        <f t="shared" si="23"/>
        <v>-1.423512401640833E-2</v>
      </c>
      <c r="X18" s="32">
        <f t="shared" si="24"/>
        <v>11.800992589881988</v>
      </c>
      <c r="Y18" s="49">
        <f t="shared" si="25"/>
        <v>0.16805400565440301</v>
      </c>
      <c r="Z18" s="33"/>
      <c r="AA18" s="29"/>
      <c r="AB18" s="29"/>
      <c r="AC18" s="29"/>
      <c r="AD18" s="33"/>
      <c r="AE18" s="37"/>
      <c r="AQ18" s="3" t="s">
        <v>83</v>
      </c>
      <c r="AR18" s="3">
        <f t="shared" ref="AR18:AZ18" si="30">SUM(AR7:AR16)</f>
        <v>737991.15960000001</v>
      </c>
      <c r="AS18" s="3">
        <f t="shared" si="30"/>
        <v>457527.2732</v>
      </c>
      <c r="AT18" s="3">
        <f t="shared" si="30"/>
        <v>687909.25020000013</v>
      </c>
      <c r="AU18" s="3">
        <f t="shared" si="30"/>
        <v>418541.13080000004</v>
      </c>
      <c r="AV18" s="3">
        <f t="shared" si="30"/>
        <v>298950.41010000004</v>
      </c>
      <c r="AW18" s="3">
        <f t="shared" si="30"/>
        <v>263152.03289999999</v>
      </c>
      <c r="AX18" s="3">
        <f t="shared" si="30"/>
        <v>20034.240000000002</v>
      </c>
      <c r="AY18" s="3">
        <f t="shared" si="30"/>
        <v>24467.629999999997</v>
      </c>
      <c r="AZ18" s="3">
        <f t="shared" si="30"/>
        <v>16074.220000000001</v>
      </c>
      <c r="BA18" s="27">
        <f t="shared" si="26"/>
        <v>28.463419886003798</v>
      </c>
      <c r="BB18" s="3">
        <f>SUM(BB7:BB16)</f>
        <v>55638.789999999994</v>
      </c>
      <c r="BC18" s="3">
        <f>SUM(BC7:BC16)</f>
        <v>45285.729999999996</v>
      </c>
      <c r="BD18" s="3">
        <f t="shared" si="27"/>
        <v>2.8172894236858768</v>
      </c>
      <c r="BE18" s="3">
        <f t="shared" si="28"/>
        <v>10.103122400809262</v>
      </c>
      <c r="BF18" s="4">
        <f t="shared" si="29"/>
        <v>0.42483858708687794</v>
      </c>
    </row>
    <row r="19" spans="2:58" ht="14.4" thickBot="1">
      <c r="B19" s="51"/>
      <c r="C19" s="39"/>
      <c r="D19" s="39"/>
      <c r="E19" s="39"/>
      <c r="F19" s="39"/>
      <c r="G19" s="39"/>
      <c r="H19" s="39"/>
      <c r="I19" s="43"/>
      <c r="J19" s="39"/>
      <c r="K19" s="39"/>
      <c r="L19" s="39"/>
      <c r="M19" s="43"/>
      <c r="N19" s="52"/>
      <c r="O19" s="39"/>
      <c r="P19" s="43"/>
      <c r="Q19" s="52"/>
      <c r="R19" s="39"/>
      <c r="S19" s="43"/>
      <c r="T19" s="39"/>
      <c r="U19" s="52"/>
      <c r="V19" s="39"/>
      <c r="W19" s="39"/>
      <c r="X19" s="39"/>
      <c r="Y19" s="52"/>
      <c r="Z19" s="43"/>
      <c r="AA19" s="39"/>
      <c r="AB19" s="39"/>
      <c r="AC19" s="39"/>
      <c r="AD19" s="43"/>
      <c r="AE19" s="47"/>
    </row>
    <row r="31" spans="2:58" ht="14.4" thickBot="1"/>
    <row r="32" spans="2:58" ht="15" customHeight="1" thickBot="1">
      <c r="D32" s="85" t="s">
        <v>42</v>
      </c>
      <c r="E32" s="86"/>
      <c r="F32" s="86"/>
      <c r="G32" s="87"/>
      <c r="H32" s="85" t="s">
        <v>36</v>
      </c>
      <c r="I32" s="86"/>
      <c r="J32" s="86"/>
      <c r="K32" s="87"/>
      <c r="L32" s="85" t="s">
        <v>37</v>
      </c>
      <c r="M32" s="86"/>
      <c r="N32" s="86"/>
      <c r="O32" s="87"/>
      <c r="P32" s="85" t="s">
        <v>38</v>
      </c>
      <c r="Q32" s="86"/>
      <c r="R32" s="86"/>
      <c r="S32" s="87"/>
      <c r="T32" s="85" t="s">
        <v>39</v>
      </c>
      <c r="U32" s="86"/>
      <c r="V32" s="86"/>
      <c r="W32" s="87"/>
      <c r="X32" s="85" t="s">
        <v>40</v>
      </c>
      <c r="Y32" s="86"/>
      <c r="Z32" s="86"/>
      <c r="AA32" s="87"/>
      <c r="AB32" s="85" t="s">
        <v>41</v>
      </c>
      <c r="AC32" s="86"/>
      <c r="AD32" s="86"/>
      <c r="AE32" s="87"/>
      <c r="AR32" s="88" t="s">
        <v>20</v>
      </c>
      <c r="AS32" s="88"/>
      <c r="AT32" s="88"/>
      <c r="AU32" s="88"/>
      <c r="AV32" s="88"/>
      <c r="AW32" s="88"/>
      <c r="AX32" s="88"/>
    </row>
    <row r="33" spans="2:58" ht="56.4" customHeight="1" thickBot="1">
      <c r="D33" s="65" t="s">
        <v>6</v>
      </c>
      <c r="E33" s="66" t="s">
        <v>33</v>
      </c>
      <c r="F33" s="66" t="s">
        <v>34</v>
      </c>
      <c r="G33" s="67" t="s">
        <v>35</v>
      </c>
      <c r="H33" s="68" t="s">
        <v>6</v>
      </c>
      <c r="I33" s="66" t="s">
        <v>33</v>
      </c>
      <c r="J33" s="66" t="s">
        <v>34</v>
      </c>
      <c r="K33" s="67" t="s">
        <v>35</v>
      </c>
      <c r="L33" s="65" t="s">
        <v>6</v>
      </c>
      <c r="M33" s="66" t="s">
        <v>33</v>
      </c>
      <c r="N33" s="66" t="s">
        <v>34</v>
      </c>
      <c r="O33" s="67" t="s">
        <v>35</v>
      </c>
      <c r="P33" s="65" t="s">
        <v>6</v>
      </c>
      <c r="Q33" s="66" t="s">
        <v>33</v>
      </c>
      <c r="R33" s="66" t="s">
        <v>34</v>
      </c>
      <c r="S33" s="67" t="s">
        <v>35</v>
      </c>
      <c r="T33" s="65" t="s">
        <v>6</v>
      </c>
      <c r="U33" s="66" t="s">
        <v>33</v>
      </c>
      <c r="V33" s="66" t="s">
        <v>34</v>
      </c>
      <c r="W33" s="67" t="s">
        <v>35</v>
      </c>
      <c r="X33" s="65" t="s">
        <v>6</v>
      </c>
      <c r="Y33" s="66" t="s">
        <v>33</v>
      </c>
      <c r="Z33" s="66" t="s">
        <v>34</v>
      </c>
      <c r="AA33" s="67" t="s">
        <v>35</v>
      </c>
      <c r="AB33" s="65" t="s">
        <v>6</v>
      </c>
      <c r="AC33" s="66" t="s">
        <v>33</v>
      </c>
      <c r="AD33" s="66" t="s">
        <v>34</v>
      </c>
      <c r="AE33" s="67" t="s">
        <v>35</v>
      </c>
      <c r="AR33" s="3" t="s">
        <v>44</v>
      </c>
      <c r="AS33" s="3" t="s">
        <v>43</v>
      </c>
      <c r="AT33" s="3" t="s">
        <v>45</v>
      </c>
      <c r="AU33" s="3" t="s">
        <v>46</v>
      </c>
      <c r="AV33" s="3" t="s">
        <v>47</v>
      </c>
      <c r="AW33" s="3" t="s">
        <v>48</v>
      </c>
      <c r="AX33" s="3" t="s">
        <v>49</v>
      </c>
      <c r="AZ33" s="3" t="s">
        <v>63</v>
      </c>
      <c r="BA33" s="3" t="s">
        <v>64</v>
      </c>
      <c r="BB33" s="3" t="s">
        <v>65</v>
      </c>
      <c r="BC33" s="3" t="s">
        <v>66</v>
      </c>
      <c r="BD33" s="3" t="s">
        <v>67</v>
      </c>
      <c r="BE33" s="17" t="s">
        <v>68</v>
      </c>
      <c r="BF33" s="17" t="s">
        <v>69</v>
      </c>
    </row>
    <row r="34" spans="2:58">
      <c r="B34" s="18" t="s">
        <v>86</v>
      </c>
      <c r="C34" s="26" t="s">
        <v>82</v>
      </c>
      <c r="D34" s="30">
        <v>60559.3439</v>
      </c>
      <c r="E34" s="80">
        <f t="shared" ref="E34:E38" si="31">IF(AR34=0,"-",(D34-AR34)/AR34)</f>
        <v>0.23059093179869444</v>
      </c>
      <c r="F34" s="49">
        <f>IF(D7=0,"-",D34/D7)</f>
        <v>0.27508634518374453</v>
      </c>
      <c r="G34" s="80">
        <f>IF(C34="LFL",F34-AZ34,"-")</f>
        <v>2.9563111708260176E-2</v>
      </c>
      <c r="H34" s="30">
        <v>25688.9755</v>
      </c>
      <c r="I34" s="80">
        <f t="shared" ref="I34:I38" si="32">IF(AS34=0,"-",(H34-AS34)/AS34)</f>
        <v>0.11546146127562147</v>
      </c>
      <c r="J34" s="36">
        <f>IF(D7=0,"-",H34/D7)</f>
        <v>0.11669027315551475</v>
      </c>
      <c r="K34" s="80">
        <f>IF(C34="LFL",J34-BA34,"-")</f>
        <v>1.7909796104133985E-3</v>
      </c>
      <c r="L34" s="30">
        <v>73004.241200000004</v>
      </c>
      <c r="M34" s="80">
        <f t="shared" ref="M34:M38" si="33">IF(AT34=0,"-",(L34-AT34)/AT34)</f>
        <v>-3.6375729805631501E-2</v>
      </c>
      <c r="N34" s="36">
        <f>IF(D7=0,"-",L34/D7)</f>
        <v>0.33161637166647945</v>
      </c>
      <c r="O34" s="80">
        <f>IF(C34="LFL",N34-BB34,"-")</f>
        <v>-4.6360743146218242E-2</v>
      </c>
      <c r="P34" s="30">
        <v>38204.521999999997</v>
      </c>
      <c r="Q34" s="80">
        <f>IF(AU34=0,"-",(P34-AU34)/AU34)</f>
        <v>-1.4411303188870201E-2</v>
      </c>
      <c r="R34" s="36">
        <f>IF(D7=0,"-",P34/D7)</f>
        <v>0.17354121840926945</v>
      </c>
      <c r="S34" s="80">
        <f>IF(C34="LFL",R34-BC34,"-")</f>
        <v>-1.9853317821462657E-2</v>
      </c>
      <c r="T34" s="30">
        <v>17821.209800000001</v>
      </c>
      <c r="U34" s="80">
        <f>IF(AV34=0,"-",(T34-AV34)/AV34)</f>
        <v>0.29527537207693477</v>
      </c>
      <c r="V34" s="36">
        <f>IF(D7=0,"-",T34/D7)</f>
        <v>8.0951528780263599E-2</v>
      </c>
      <c r="W34" s="80">
        <f>IF(C34="LFL",V34-BD34,"-")</f>
        <v>1.2307902377810057E-2</v>
      </c>
      <c r="X34" s="30">
        <v>3813.7842999999998</v>
      </c>
      <c r="Y34" s="80" t="str">
        <f>IF(AW34=0,"-",(X34-AW34)/AW34)</f>
        <v>-</v>
      </c>
      <c r="Z34" s="36">
        <f>IF(D7=0,"-",X34/D7)</f>
        <v>1.7323833397840781E-2</v>
      </c>
      <c r="AA34" s="80">
        <f>IF(C34="LFL",Z34-BF34,"-")</f>
        <v>1.7761637864309759E-2</v>
      </c>
      <c r="AB34" s="30">
        <v>1054.5971</v>
      </c>
      <c r="AC34" s="80">
        <f>IF(AX34=0,"-",(AB34-AX34)/AX34)</f>
        <v>-13.017981438515083</v>
      </c>
      <c r="AD34" s="49">
        <f>IF(D7=0,"-",AB34/D7)</f>
        <v>4.7904294068875459E-3</v>
      </c>
      <c r="AE34" s="82">
        <f>IF(C34="LFL",AD34-BF34,"-")</f>
        <v>5.2282338733565231E-3</v>
      </c>
      <c r="AR34" s="27">
        <v>49211.596100000002</v>
      </c>
      <c r="AS34" s="27">
        <v>23029.908599999999</v>
      </c>
      <c r="AT34" s="27">
        <v>75760.069000000003</v>
      </c>
      <c r="AU34" s="27">
        <v>38763.1495</v>
      </c>
      <c r="AV34" s="27">
        <v>13758.6263</v>
      </c>
      <c r="AW34" s="27"/>
      <c r="AX34" s="27">
        <v>-87.751599999999996</v>
      </c>
      <c r="AZ34" s="4">
        <f>IF(AS7=0,0,AR34/AS7)</f>
        <v>0.24552323347548435</v>
      </c>
      <c r="BA34" s="4">
        <f>IF(AS7=0,0,AS34/AS7)</f>
        <v>0.11489929354510135</v>
      </c>
      <c r="BB34" s="4">
        <f>IF(AS7=0,0,AT34/AS7)</f>
        <v>0.37797711481269769</v>
      </c>
      <c r="BC34" s="4">
        <f>IF(AS7=0,0,AU34/AS7)</f>
        <v>0.19339453623073211</v>
      </c>
      <c r="BD34" s="4">
        <f>IF(AS7=0,0,AV34/AS7)</f>
        <v>6.8643626402453542E-2</v>
      </c>
      <c r="BE34" s="4">
        <f>IF(AS7=0,0,AW34/AS7)</f>
        <v>0</v>
      </c>
      <c r="BF34" s="4">
        <f>IF(AS7=0,0,AX34/AS7)</f>
        <v>-4.3780446646897746E-4</v>
      </c>
    </row>
    <row r="35" spans="2:58">
      <c r="B35" s="28" t="s">
        <v>87</v>
      </c>
      <c r="C35" s="29" t="s">
        <v>82</v>
      </c>
      <c r="D35" s="30">
        <v>8976.5203999999994</v>
      </c>
      <c r="E35" s="80">
        <f t="shared" si="31"/>
        <v>-5.1211835911230762E-2</v>
      </c>
      <c r="F35" s="49">
        <f>IF(D8=0,"-",D35/D8)</f>
        <v>0.40651227332554218</v>
      </c>
      <c r="G35" s="80">
        <f>IF(C35="LFL",F35-AZ35,"-")</f>
        <v>6.3983410604292024E-2</v>
      </c>
      <c r="H35" s="30"/>
      <c r="I35" s="80" t="str">
        <f t="shared" si="32"/>
        <v>-</v>
      </c>
      <c r="J35" s="36">
        <f>IF(D8=0,"-",H35/D8)</f>
        <v>0</v>
      </c>
      <c r="K35" s="80">
        <f t="shared" ref="K35:K38" si="34">IF(C35="LFL",J35-BA35,"-")</f>
        <v>0</v>
      </c>
      <c r="L35" s="30">
        <v>11837.965700000001</v>
      </c>
      <c r="M35" s="80">
        <f t="shared" si="33"/>
        <v>-0.32812080207307165</v>
      </c>
      <c r="N35" s="36">
        <f>IF(D8=0,"-",L35/D8)</f>
        <v>0.53609618580678475</v>
      </c>
      <c r="O35" s="80">
        <f>IF(C35="LFL",N35-BB35,"-")</f>
        <v>-0.10179160662118503</v>
      </c>
      <c r="P35" s="30"/>
      <c r="Q35" s="80" t="str">
        <f t="shared" ref="Q35:Q38" si="35">IF(AU35=0,"-",(P35-AU35)/AU35)</f>
        <v>-</v>
      </c>
      <c r="R35" s="36">
        <f>IF(D8=0,"-",P35/D8)</f>
        <v>0</v>
      </c>
      <c r="S35" s="80">
        <f t="shared" ref="S35:S38" si="36">IF(C35="LFL",R35-BC35,"-")</f>
        <v>0</v>
      </c>
      <c r="T35" s="30">
        <v>935.54200000000003</v>
      </c>
      <c r="U35" s="80">
        <f t="shared" ref="U35:U38" si="37">IF(AV35=0,"-",(T35-AV35)/AV35)</f>
        <v>1.0644726496686512</v>
      </c>
      <c r="V35" s="36">
        <f>IF(D8=0,"-",T35/D8)</f>
        <v>4.2367118690169119E-2</v>
      </c>
      <c r="W35" s="80">
        <f t="shared" ref="W35:W38" si="38">IF(C35="LFL",V35-BD35,"-")</f>
        <v>2.5960746317298698E-2</v>
      </c>
      <c r="X35" s="30">
        <v>378.89960000000002</v>
      </c>
      <c r="Y35" s="80" t="str">
        <f t="shared" ref="Y35:Y38" si="39">IF(AW35=0,"-",(X35-AW35)/AW35)</f>
        <v>-</v>
      </c>
      <c r="Z35" s="36">
        <f>IF(D8=0,"-",X35/D8)</f>
        <v>1.7158913576149019E-2</v>
      </c>
      <c r="AA35" s="80">
        <f t="shared" ref="AA35:AA38" si="40">IF(C35="LFL",Z35-BF35,"-")</f>
        <v>1.3981941098239482E-2</v>
      </c>
      <c r="AB35" s="30">
        <v>-47.133400000000002</v>
      </c>
      <c r="AC35" s="80">
        <f t="shared" ref="AC35:AC38" si="41">IF(AX35=0,"-",(AB35-AX35)/AX35)</f>
        <v>-1.537122969837587</v>
      </c>
      <c r="AD35" s="49">
        <f>IF(D8=0,"-",AB35/D8)</f>
        <v>-2.1344913986450819E-3</v>
      </c>
      <c r="AE35" s="82">
        <f t="shared" ref="AE35:AE38" si="42">IF(C35="LFL",AD35-BF35,"-")</f>
        <v>-5.3114638765546195E-3</v>
      </c>
      <c r="AR35" s="27">
        <v>9461.0375000000004</v>
      </c>
      <c r="AS35" s="27"/>
      <c r="AT35" s="27">
        <v>17619.187699999999</v>
      </c>
      <c r="AU35" s="27"/>
      <c r="AV35" s="27">
        <v>453.16269999999997</v>
      </c>
      <c r="AW35" s="27"/>
      <c r="AX35" s="27">
        <v>87.751599999999996</v>
      </c>
      <c r="AZ35" s="4">
        <f>IF(AS8=0,0,AR35/AS8)</f>
        <v>0.34252886272125016</v>
      </c>
      <c r="BA35" s="4">
        <f>IF(AS8=0,0,AS35/AS8)</f>
        <v>0</v>
      </c>
      <c r="BB35" s="4">
        <f>IF(AS8=0,0,AT35/AS8)</f>
        <v>0.63788779242796978</v>
      </c>
      <c r="BC35" s="4">
        <f>IF(AS8=0,0,AU35/AS8)</f>
        <v>0</v>
      </c>
      <c r="BD35" s="4">
        <f>IF(AS8=0,0,AV35/AS8)</f>
        <v>1.6406372372870421E-2</v>
      </c>
      <c r="BE35" s="4">
        <f>IF(AS8=0,0,AW35/AS8)</f>
        <v>0</v>
      </c>
      <c r="BF35" s="4">
        <f>IF(AS8=0,0,AX35/AS8)</f>
        <v>3.1769724779095372E-3</v>
      </c>
    </row>
    <row r="36" spans="2:58">
      <c r="B36" s="28" t="s">
        <v>88</v>
      </c>
      <c r="C36" s="29" t="s">
        <v>82</v>
      </c>
      <c r="D36" s="30">
        <v>70120.043600000005</v>
      </c>
      <c r="E36" s="80">
        <f t="shared" si="31"/>
        <v>0.23299578799264653</v>
      </c>
      <c r="F36" s="49">
        <f>IF(D9=0,"-",D36/D9)</f>
        <v>0.26824737960106887</v>
      </c>
      <c r="G36" s="80">
        <f t="shared" ref="G36:G38" si="43">IF(C36="LFL",F36-AZ36,"-")</f>
        <v>2.0417506359451609E-2</v>
      </c>
      <c r="H36" s="30">
        <v>24688.026999999998</v>
      </c>
      <c r="I36" s="80">
        <f t="shared" si="32"/>
        <v>0.66189259013068169</v>
      </c>
      <c r="J36" s="36">
        <f>IF(D9=0,"-",H36/D9)</f>
        <v>9.44451573368736E-2</v>
      </c>
      <c r="K36" s="80">
        <f t="shared" si="34"/>
        <v>2.9707571100758667E-2</v>
      </c>
      <c r="L36" s="30">
        <v>92544.751199999999</v>
      </c>
      <c r="M36" s="80">
        <f t="shared" si="33"/>
        <v>-9.7077542847607931E-2</v>
      </c>
      <c r="N36" s="36">
        <f>IF(D9=0,"-",L36/D9)</f>
        <v>0.35403410680755582</v>
      </c>
      <c r="O36" s="80">
        <f t="shared" ref="O36:O38" si="44">IF(C36="LFL",N36-BB36,"-")</f>
        <v>-9.2623163776984263E-2</v>
      </c>
      <c r="P36" s="30">
        <v>46915.548000000003</v>
      </c>
      <c r="Q36" s="80">
        <f t="shared" si="35"/>
        <v>0.27145016939426375</v>
      </c>
      <c r="R36" s="36">
        <f>IF(D9=0,"-",P36/D9)</f>
        <v>0.17947753833895458</v>
      </c>
      <c r="S36" s="80">
        <f t="shared" si="36"/>
        <v>1.8675881292403163E-2</v>
      </c>
      <c r="T36" s="30">
        <v>23878.564299999998</v>
      </c>
      <c r="U36" s="80">
        <f t="shared" si="37"/>
        <v>0.27975372092008183</v>
      </c>
      <c r="V36" s="36">
        <f>IF(D9=0,"-",T36/D9)</f>
        <v>9.1348521382132036E-2</v>
      </c>
      <c r="W36" s="80">
        <f t="shared" si="38"/>
        <v>1.0036476962353408E-2</v>
      </c>
      <c r="X36" s="30">
        <v>2906.1354999999999</v>
      </c>
      <c r="Y36" s="80" t="str">
        <f t="shared" si="39"/>
        <v>-</v>
      </c>
      <c r="Z36" s="36">
        <f>IF(D9=0,"-",X36/D9)</f>
        <v>1.1117552023892951E-2</v>
      </c>
      <c r="AA36" s="80">
        <f t="shared" si="40"/>
        <v>1.2455983552495326E-2</v>
      </c>
      <c r="AB36" s="30">
        <v>347.59609999999998</v>
      </c>
      <c r="AC36" s="80">
        <f t="shared" si="41"/>
        <v>-2.1317533974146499</v>
      </c>
      <c r="AD36" s="49">
        <f>IF(D9=0,"-",AB36/D9)</f>
        <v>1.3297445095221117E-3</v>
      </c>
      <c r="AE36" s="82">
        <f t="shared" si="42"/>
        <v>2.6681760381244866E-3</v>
      </c>
      <c r="AR36" s="27">
        <v>56869.6538</v>
      </c>
      <c r="AS36" s="27">
        <v>14855.3686</v>
      </c>
      <c r="AT36" s="27">
        <v>102494.6832</v>
      </c>
      <c r="AU36" s="27">
        <v>36899.242400000003</v>
      </c>
      <c r="AV36" s="27">
        <v>18658.718400000002</v>
      </c>
      <c r="AW36" s="27"/>
      <c r="AX36" s="27">
        <v>-307.13060000000002</v>
      </c>
      <c r="AZ36" s="4">
        <f>IF(AS9=0,0,AR36/AS9)</f>
        <v>0.24782987324161726</v>
      </c>
      <c r="BA36" s="4">
        <f>IF(AS9=0,0,AS36/AS9)</f>
        <v>6.4737586236114933E-2</v>
      </c>
      <c r="BB36" s="4">
        <f>IF(AS9=0,0,AT36/AS9)</f>
        <v>0.44665727058454008</v>
      </c>
      <c r="BC36" s="4">
        <f>IF(AS9=0,0,AU36/AS9)</f>
        <v>0.16080165704655142</v>
      </c>
      <c r="BD36" s="4">
        <f>IF(AS9=0,0,AV36/AS9)</f>
        <v>8.1312044419778629E-2</v>
      </c>
      <c r="BE36" s="4">
        <f>IF(AS9=0,0,AW36/AS9)</f>
        <v>0</v>
      </c>
      <c r="BF36" s="4">
        <f>IF(AS9=0,0,AX36/AS9)</f>
        <v>-1.3384315286023749E-3</v>
      </c>
    </row>
    <row r="37" spans="2:58">
      <c r="B37" s="28" t="s">
        <v>89</v>
      </c>
      <c r="C37" s="29" t="s">
        <v>90</v>
      </c>
      <c r="D37" s="30"/>
      <c r="E37" s="80" t="str">
        <f t="shared" si="31"/>
        <v>-</v>
      </c>
      <c r="F37" s="49">
        <f>IF(D10=0,"-",D37/D10)</f>
        <v>0</v>
      </c>
      <c r="G37" s="80" t="str">
        <f t="shared" si="43"/>
        <v>-</v>
      </c>
      <c r="H37" s="30"/>
      <c r="I37" s="80" t="str">
        <f t="shared" si="32"/>
        <v>-</v>
      </c>
      <c r="J37" s="36">
        <f>IF(D10=0,"-",H37/D10)</f>
        <v>0</v>
      </c>
      <c r="K37" s="80" t="str">
        <f t="shared" si="34"/>
        <v>-</v>
      </c>
      <c r="L37" s="30">
        <v>60878.843200000003</v>
      </c>
      <c r="M37" s="80" t="str">
        <f t="shared" si="33"/>
        <v>-</v>
      </c>
      <c r="N37" s="36">
        <f>IF(D10=0,"-",L37/D10)</f>
        <v>0.80809522168689185</v>
      </c>
      <c r="O37" s="80" t="str">
        <f t="shared" si="44"/>
        <v>-</v>
      </c>
      <c r="P37" s="30"/>
      <c r="Q37" s="80" t="str">
        <f t="shared" si="35"/>
        <v>-</v>
      </c>
      <c r="R37" s="36">
        <f>IF(D10=0,"-",P37/D10)</f>
        <v>0</v>
      </c>
      <c r="S37" s="80" t="str">
        <f t="shared" si="36"/>
        <v>-</v>
      </c>
      <c r="T37" s="30">
        <v>12397.6621</v>
      </c>
      <c r="U37" s="80" t="str">
        <f t="shared" si="37"/>
        <v>-</v>
      </c>
      <c r="V37" s="36">
        <f>IF(D10=0,"-",T37/D10)</f>
        <v>0.16456441969808447</v>
      </c>
      <c r="W37" s="80" t="str">
        <f t="shared" si="38"/>
        <v>-</v>
      </c>
      <c r="X37" s="30">
        <v>2059.7194</v>
      </c>
      <c r="Y37" s="80" t="str">
        <f t="shared" si="39"/>
        <v>-</v>
      </c>
      <c r="Z37" s="36">
        <f>IF(D10=0,"-",X37/D10)</f>
        <v>2.7340358615023614E-2</v>
      </c>
      <c r="AA37" s="80" t="str">
        <f t="shared" si="40"/>
        <v>-</v>
      </c>
      <c r="AB37" s="30"/>
      <c r="AC37" s="80" t="str">
        <f t="shared" si="41"/>
        <v>-</v>
      </c>
      <c r="AD37" s="49">
        <f>IF(D10=0,"-",AB37/D10)</f>
        <v>0</v>
      </c>
      <c r="AE37" s="82" t="str">
        <f t="shared" si="42"/>
        <v>-</v>
      </c>
      <c r="AR37" s="27"/>
      <c r="AS37" s="27"/>
      <c r="AT37" s="27"/>
      <c r="AU37" s="27"/>
      <c r="AV37" s="27"/>
      <c r="AW37" s="27"/>
      <c r="AX37" s="27"/>
      <c r="AZ37" s="4">
        <f>IF(AS10=0,0,AR37/AS10)</f>
        <v>0</v>
      </c>
      <c r="BA37" s="4">
        <f>IF(AS10=0,0,AS37/AS10)</f>
        <v>0</v>
      </c>
      <c r="BB37" s="4">
        <f>IF(AS10=0,0,AT37/AS10)</f>
        <v>0</v>
      </c>
      <c r="BC37" s="4">
        <f>IF(AS10=0,0,AU37/AS10)</f>
        <v>0</v>
      </c>
      <c r="BD37" s="4">
        <f>IF(AS10=0,0,AV37/AS10)</f>
        <v>0</v>
      </c>
      <c r="BE37" s="4">
        <f>IF(AS10=0,0,AW37/AS10)</f>
        <v>0</v>
      </c>
      <c r="BF37" s="4">
        <f>IF(AS10=0,0,AX37/AS10)</f>
        <v>0</v>
      </c>
    </row>
    <row r="38" spans="2:58">
      <c r="B38" s="28" t="s">
        <v>91</v>
      </c>
      <c r="C38" s="29" t="s">
        <v>92</v>
      </c>
      <c r="D38" s="30">
        <v>70140.250899999999</v>
      </c>
      <c r="E38" s="80" t="str">
        <f t="shared" si="31"/>
        <v>-</v>
      </c>
      <c r="F38" s="49">
        <f>IF(D11=0,"-",D38/D11)</f>
        <v>0.90354796406793003</v>
      </c>
      <c r="G38" s="80" t="str">
        <f t="shared" si="43"/>
        <v>-</v>
      </c>
      <c r="H38" s="30">
        <v>1154.0556999999999</v>
      </c>
      <c r="I38" s="80" t="str">
        <f t="shared" si="32"/>
        <v>-</v>
      </c>
      <c r="J38" s="36">
        <f>IF(D11=0,"-",H38/D11)</f>
        <v>1.4866566126811356E-2</v>
      </c>
      <c r="K38" s="80" t="str">
        <f t="shared" si="34"/>
        <v>-</v>
      </c>
      <c r="L38" s="30"/>
      <c r="M38" s="80" t="str">
        <f t="shared" si="33"/>
        <v>-</v>
      </c>
      <c r="N38" s="36">
        <f>IF(D11=0,"-",L38/D11)</f>
        <v>0</v>
      </c>
      <c r="O38" s="80" t="str">
        <f t="shared" si="44"/>
        <v>-</v>
      </c>
      <c r="P38" s="30"/>
      <c r="Q38" s="80" t="str">
        <f t="shared" si="35"/>
        <v>-</v>
      </c>
      <c r="R38" s="36">
        <f>IF(D11=0,"-",P38/D11)</f>
        <v>0</v>
      </c>
      <c r="S38" s="80" t="str">
        <f t="shared" si="36"/>
        <v>-</v>
      </c>
      <c r="T38" s="30">
        <v>6048.1415999999999</v>
      </c>
      <c r="U38" s="80" t="str">
        <f t="shared" si="37"/>
        <v>-</v>
      </c>
      <c r="V38" s="36">
        <f>IF(D11=0,"-",T38/D11)</f>
        <v>7.7912268047996849E-2</v>
      </c>
      <c r="W38" s="80" t="str">
        <f t="shared" si="38"/>
        <v>-</v>
      </c>
      <c r="X38" s="30">
        <v>173.21270000000001</v>
      </c>
      <c r="Y38" s="80" t="str">
        <f t="shared" si="39"/>
        <v>-</v>
      </c>
      <c r="Z38" s="36">
        <f>IF(D11=0,"-",X38/D11)</f>
        <v>2.2313290931742186E-3</v>
      </c>
      <c r="AA38" s="80" t="str">
        <f t="shared" si="40"/>
        <v>-</v>
      </c>
      <c r="AB38" s="30">
        <v>111.92910000000001</v>
      </c>
      <c r="AC38" s="80" t="str">
        <f t="shared" si="41"/>
        <v>-</v>
      </c>
      <c r="AD38" s="49">
        <f>IF(D11=0,"-",AB38/D11)</f>
        <v>1.441872664087601E-3</v>
      </c>
      <c r="AE38" s="82" t="str">
        <f t="shared" si="42"/>
        <v>-</v>
      </c>
      <c r="AR38" s="27"/>
      <c r="AS38" s="27"/>
      <c r="AT38" s="27"/>
      <c r="AU38" s="27"/>
      <c r="AV38" s="27"/>
      <c r="AW38" s="27"/>
      <c r="AX38" s="27"/>
      <c r="AZ38" s="4">
        <f>IF(AS11=0,0,AR38/AS11)</f>
        <v>0</v>
      </c>
      <c r="BA38" s="4">
        <f>IF(AS11=0,0,AS38/AS11)</f>
        <v>0</v>
      </c>
      <c r="BB38" s="4">
        <f>IF(AS11=0,0,AT38/AS11)</f>
        <v>0</v>
      </c>
      <c r="BC38" s="4">
        <f>IF(AS11=0,0,AU38/AS11)</f>
        <v>0</v>
      </c>
      <c r="BD38" s="4">
        <f>IF(AS11=0,0,AV38/AS11)</f>
        <v>0</v>
      </c>
      <c r="BE38" s="4">
        <f>IF(AS11=0,0,AW38/AS11)</f>
        <v>0</v>
      </c>
      <c r="BF38" s="4">
        <f>IF(AS11=0,0,AX38/AS11)</f>
        <v>0</v>
      </c>
    </row>
    <row r="39" spans="2:58">
      <c r="B39" s="28"/>
      <c r="C39" s="29"/>
      <c r="D39" s="30"/>
      <c r="E39" s="32"/>
      <c r="F39" s="32"/>
      <c r="G39" s="32"/>
      <c r="H39" s="30"/>
      <c r="I39" s="32"/>
      <c r="J39" s="32"/>
      <c r="K39" s="32"/>
      <c r="L39" s="30"/>
      <c r="M39" s="32"/>
      <c r="N39" s="36"/>
      <c r="O39" s="32"/>
      <c r="P39" s="30"/>
      <c r="Q39" s="36"/>
      <c r="R39" s="32"/>
      <c r="S39" s="32"/>
      <c r="T39" s="30"/>
      <c r="U39" s="36"/>
      <c r="V39" s="32"/>
      <c r="W39" s="32"/>
      <c r="X39" s="30"/>
      <c r="Y39" s="36"/>
      <c r="Z39" s="32"/>
      <c r="AA39" s="32"/>
      <c r="AB39" s="30"/>
      <c r="AC39" s="32"/>
      <c r="AD39" s="32"/>
      <c r="AE39" s="59"/>
      <c r="AZ39" s="4"/>
    </row>
    <row r="40" spans="2:58">
      <c r="B40" s="28"/>
      <c r="C40" s="29"/>
      <c r="D40" s="30"/>
      <c r="E40" s="32"/>
      <c r="F40" s="32"/>
      <c r="G40" s="32"/>
      <c r="H40" s="30"/>
      <c r="I40" s="32"/>
      <c r="J40" s="32"/>
      <c r="K40" s="32"/>
      <c r="L40" s="30"/>
      <c r="M40" s="32"/>
      <c r="N40" s="36"/>
      <c r="O40" s="32"/>
      <c r="P40" s="30"/>
      <c r="Q40" s="36"/>
      <c r="R40" s="32"/>
      <c r="S40" s="32"/>
      <c r="T40" s="30"/>
      <c r="U40" s="36"/>
      <c r="V40" s="32"/>
      <c r="W40" s="32"/>
      <c r="X40" s="30"/>
      <c r="Y40" s="36"/>
      <c r="Z40" s="32"/>
      <c r="AA40" s="32"/>
      <c r="AB40" s="30"/>
      <c r="AC40" s="32"/>
      <c r="AD40" s="32"/>
      <c r="AE40" s="59"/>
      <c r="AZ40" s="4"/>
    </row>
    <row r="41" spans="2:58">
      <c r="B41" s="28"/>
      <c r="C41" s="29"/>
      <c r="D41" s="30"/>
      <c r="E41" s="32"/>
      <c r="F41" s="32"/>
      <c r="G41" s="32"/>
      <c r="H41" s="30"/>
      <c r="I41" s="32"/>
      <c r="J41" s="32"/>
      <c r="K41" s="32"/>
      <c r="L41" s="30"/>
      <c r="M41" s="32"/>
      <c r="N41" s="36"/>
      <c r="O41" s="32"/>
      <c r="P41" s="30"/>
      <c r="Q41" s="36"/>
      <c r="R41" s="32"/>
      <c r="S41" s="32"/>
      <c r="T41" s="30"/>
      <c r="U41" s="36"/>
      <c r="V41" s="32"/>
      <c r="W41" s="32"/>
      <c r="X41" s="30"/>
      <c r="Y41" s="36"/>
      <c r="Z41" s="32"/>
      <c r="AA41" s="32"/>
      <c r="AB41" s="30"/>
      <c r="AC41" s="32"/>
      <c r="AD41" s="32"/>
      <c r="AE41" s="59"/>
    </row>
    <row r="42" spans="2:58">
      <c r="B42" s="28"/>
      <c r="C42" s="29"/>
      <c r="D42" s="30"/>
      <c r="E42" s="32"/>
      <c r="F42" s="32"/>
      <c r="G42" s="32"/>
      <c r="H42" s="30"/>
      <c r="I42" s="32"/>
      <c r="J42" s="32"/>
      <c r="K42" s="32"/>
      <c r="L42" s="30"/>
      <c r="M42" s="32"/>
      <c r="N42" s="36"/>
      <c r="O42" s="32"/>
      <c r="P42" s="30"/>
      <c r="Q42" s="36"/>
      <c r="R42" s="32"/>
      <c r="S42" s="32"/>
      <c r="T42" s="30"/>
      <c r="U42" s="36"/>
      <c r="V42" s="32"/>
      <c r="W42" s="32"/>
      <c r="X42" s="30"/>
      <c r="Y42" s="36"/>
      <c r="Z42" s="32"/>
      <c r="AA42" s="32"/>
      <c r="AB42" s="30"/>
      <c r="AC42" s="32"/>
      <c r="AD42" s="32"/>
      <c r="AE42" s="59"/>
    </row>
    <row r="43" spans="2:58" ht="14.4" thickBot="1">
      <c r="B43" s="38"/>
      <c r="C43" s="39"/>
      <c r="D43" s="40"/>
      <c r="E43" s="42"/>
      <c r="F43" s="42"/>
      <c r="G43" s="60"/>
      <c r="I43" s="42"/>
      <c r="J43" s="42"/>
      <c r="K43" s="42"/>
      <c r="L43" s="40"/>
      <c r="M43" s="42"/>
      <c r="N43" s="46"/>
      <c r="O43" s="42"/>
      <c r="P43" s="40"/>
      <c r="Q43" s="46"/>
      <c r="R43" s="42"/>
      <c r="S43" s="42"/>
      <c r="T43" s="40"/>
      <c r="U43" s="46"/>
      <c r="V43" s="42"/>
      <c r="W43" s="42"/>
      <c r="X43" s="40"/>
      <c r="Y43" s="46"/>
      <c r="Z43" s="42"/>
      <c r="AA43" s="42"/>
      <c r="AB43" s="40"/>
      <c r="AC43" s="42"/>
      <c r="AD43" s="42"/>
      <c r="AE43" s="60"/>
    </row>
    <row r="44" spans="2:58">
      <c r="B44" s="48" t="s">
        <v>73</v>
      </c>
      <c r="C44" s="26"/>
      <c r="D44" s="26">
        <v>139655.90789999999</v>
      </c>
      <c r="E44" s="21">
        <f>IF(AR44=0,0,(D44-AR44)/AR44)</f>
        <v>0.20869952501909694</v>
      </c>
      <c r="F44" s="21">
        <f>IF(D17=0,0,D44/D17)</f>
        <v>0.27729910469289848</v>
      </c>
      <c r="G44" s="21">
        <f t="shared" ref="G44:G45" si="45">F44-AZ44</f>
        <v>2.4762711415436456E-2</v>
      </c>
      <c r="H44" s="26">
        <v>50377.002500000002</v>
      </c>
      <c r="I44" s="21">
        <f>IF(AS44=0,0,(H44-AS44)/AS44)</f>
        <v>0.32972506005578356</v>
      </c>
      <c r="J44" s="21">
        <f>IF(D17=0,0,H44/D17)</f>
        <v>0.10002797518859502</v>
      </c>
      <c r="K44" s="21">
        <f t="shared" ref="K44:K45" si="46">J44-BA44</f>
        <v>1.7223562382718161E-2</v>
      </c>
      <c r="L44" s="26">
        <v>177386.95809999999</v>
      </c>
      <c r="M44" s="21">
        <f>IF(AT44=0,0,(L44-AT44)/AT44)</f>
        <v>-9.4382038822715328E-2</v>
      </c>
      <c r="N44" s="57">
        <f>IF(D17=0,0,L44/D17)</f>
        <v>0.3522174278552429</v>
      </c>
      <c r="O44" s="61">
        <f t="shared" ref="O44:O45" si="47">N44-BB44</f>
        <v>-7.5896810078671828E-2</v>
      </c>
      <c r="P44" s="26">
        <v>85120.07</v>
      </c>
      <c r="Q44" s="21">
        <f>IF(AU44=0,0,(P44-AU44)/AU44)</f>
        <v>0.12499840227757859</v>
      </c>
      <c r="R44" s="57">
        <f>IF(D17=0,0,P44/D17)</f>
        <v>0.16901339554713427</v>
      </c>
      <c r="S44" s="21">
        <f t="shared" ref="S44:S45" si="48">R44-BC44</f>
        <v>3.6409766073664529E-3</v>
      </c>
      <c r="T44" s="26">
        <v>42635.316099999996</v>
      </c>
      <c r="U44" s="21">
        <f>IF(AV44=0,0,(T44-AV44)/AV44)</f>
        <v>0.2970689980891501</v>
      </c>
      <c r="V44" s="57">
        <f>IF(D17=0,0,T44/D17)</f>
        <v>8.4656175027656821E-2</v>
      </c>
      <c r="W44" s="21">
        <f t="shared" ref="W44:W45" si="49">V44-BD44</f>
        <v>1.2812354286436789E-2</v>
      </c>
      <c r="X44" s="26">
        <v>7098.8194000000003</v>
      </c>
      <c r="Y44" s="21">
        <f>IF(AW44=0,0,(X44-AW44)/AW44)</f>
        <v>0</v>
      </c>
      <c r="Z44" s="57">
        <f>IF(D17=0,0,X44/D17)</f>
        <v>1.4095331114857756E-2</v>
      </c>
      <c r="AA44" s="21">
        <f t="shared" ref="AA44:AA45" si="50">Z44-BF44</f>
        <v>1.4766614813099158E-2</v>
      </c>
      <c r="AB44" s="26">
        <v>1355.0598</v>
      </c>
      <c r="AC44" s="21">
        <f>IF(AX44=0,0,(AB44-AX44)/AX44)</f>
        <v>-5.4119986741796486</v>
      </c>
      <c r="AD44" s="57">
        <f>IF(D17=0,0,AB44/D17)</f>
        <v>2.6905905736146671E-3</v>
      </c>
      <c r="AE44" s="62">
        <f t="shared" ref="AE44:AE45" si="51">AD44-BF44</f>
        <v>3.3618742718560684E-3</v>
      </c>
      <c r="AQ44" s="3" t="s">
        <v>82</v>
      </c>
      <c r="AR44" s="3">
        <v>115542.2874</v>
      </c>
      <c r="AS44" s="3">
        <v>37885.277199999997</v>
      </c>
      <c r="AT44" s="3">
        <v>195873.9399</v>
      </c>
      <c r="AU44" s="3">
        <v>75662.391900000002</v>
      </c>
      <c r="AV44" s="3">
        <v>32870.507400000002</v>
      </c>
      <c r="AX44" s="3">
        <v>-307.13060000000002</v>
      </c>
      <c r="AZ44" s="4">
        <f>IF(AS17=0,0,AR44/AS17)</f>
        <v>0.25253639327746202</v>
      </c>
      <c r="BA44" s="4">
        <f>IF(AS17=0,0,AS44/AS17)</f>
        <v>8.2804412805876859E-2</v>
      </c>
      <c r="BB44" s="4">
        <f>IF(AS17=0,0,AT44/AS17)</f>
        <v>0.42811423793391473</v>
      </c>
      <c r="BC44" s="4">
        <f>IF(AS17=0,0,AU44/AS17)</f>
        <v>0.16537241893976781</v>
      </c>
      <c r="BD44" s="4">
        <f>IF(AS17=0,0,AV44/AS17)</f>
        <v>7.1843820741220032E-2</v>
      </c>
      <c r="BE44" s="4">
        <f>IF(AS17=0,0,AW44/AS17)</f>
        <v>0</v>
      </c>
      <c r="BF44" s="4">
        <f>IF(AS17=0,0,AX44/AS17)</f>
        <v>-6.7128369824140139E-4</v>
      </c>
    </row>
    <row r="45" spans="2:58" ht="14.4" thickBot="1">
      <c r="B45" s="51" t="s">
        <v>74</v>
      </c>
      <c r="C45" s="39"/>
      <c r="D45" s="39">
        <f>SUM(D34:D43)</f>
        <v>209796.15879999998</v>
      </c>
      <c r="E45" s="63">
        <f t="shared" ref="E45" si="52">IF(AR45=0,"-",(D45-AR45)/AR45)</f>
        <v>0.81575216763451386</v>
      </c>
      <c r="F45" s="63">
        <f>IF(D18=0,"-",D45/D18)</f>
        <v>0.31952240620202149</v>
      </c>
      <c r="G45" s="63">
        <f t="shared" si="45"/>
        <v>6.6986012924559468E-2</v>
      </c>
      <c r="H45" s="42">
        <f>SUM(H34:H43)</f>
        <v>51531.058199999999</v>
      </c>
      <c r="I45" s="63">
        <f t="shared" ref="I45" si="53">IF(AS45=0,"-",(H45-AS45)/AS45)</f>
        <v>0.36018691186981744</v>
      </c>
      <c r="J45" s="63">
        <f>IF(D18=0,"-",H45/D18)</f>
        <v>7.8482503227797012E-2</v>
      </c>
      <c r="K45" s="63">
        <f t="shared" si="46"/>
        <v>-4.3219095780798467E-3</v>
      </c>
      <c r="L45" s="39">
        <f>SUM(L34:L43)</f>
        <v>238265.80129999999</v>
      </c>
      <c r="M45" s="63">
        <f t="shared" ref="M45" si="54">IF(AT45=0,"-",(L45-AT45)/AT45)</f>
        <v>0.21642420335059587</v>
      </c>
      <c r="N45" s="46">
        <f>IF(D18=0,"-",L45/D18)</f>
        <v>0.36288205934030071</v>
      </c>
      <c r="O45" s="63">
        <f t="shared" si="47"/>
        <v>-6.5232178593614021E-2</v>
      </c>
      <c r="P45" s="39">
        <f>SUM(P34:P43)</f>
        <v>85120.07</v>
      </c>
      <c r="Q45" s="63">
        <f t="shared" ref="Q45" si="55">IF(AU45=0,"-",(P45-AU45)/AU45)</f>
        <v>0.12499840227757859</v>
      </c>
      <c r="R45" s="46">
        <f>IF(D18=0,"-",P45/D18)</f>
        <v>0.1296390255095772</v>
      </c>
      <c r="S45" s="63">
        <f t="shared" si="48"/>
        <v>-3.5733393430190608E-2</v>
      </c>
      <c r="T45" s="39">
        <f>SUM(T34:T43)</f>
        <v>61081.1198</v>
      </c>
      <c r="U45" s="63">
        <f t="shared" ref="U45" si="56">IF(AV45=0,"-",(T45-AV45)/AV45)</f>
        <v>0.85823477127097825</v>
      </c>
      <c r="V45" s="46">
        <f>IF(D18=0,"-",T45/D18)</f>
        <v>9.3027377067544006E-2</v>
      </c>
      <c r="W45" s="63">
        <f t="shared" si="49"/>
        <v>2.1183556326323974E-2</v>
      </c>
      <c r="X45" s="39">
        <f>SUM(X34:X43)</f>
        <v>9331.7515000000003</v>
      </c>
      <c r="Y45" s="83" t="str">
        <f t="shared" ref="Y45" si="57">IF(AW45=0,"-",(X45-AW45)/AW45)</f>
        <v>-</v>
      </c>
      <c r="Z45" s="46">
        <f>IF(D18=0,"-",X45/D18)</f>
        <v>1.4212384585181089E-2</v>
      </c>
      <c r="AA45" s="63">
        <f t="shared" si="50"/>
        <v>1.4883668283422491E-2</v>
      </c>
      <c r="AB45" s="39">
        <f>SUM(AB34:AB43)</f>
        <v>1466.9889000000001</v>
      </c>
      <c r="AC45" s="63">
        <f t="shared" ref="AC45" si="58">IF(AX45=0,"-",(AB45-AX45)/AX45)</f>
        <v>-5.776433543254889</v>
      </c>
      <c r="AD45" s="46">
        <f>IF(D18=0,"-",AB45/D18)</f>
        <v>2.2342440675784995E-3</v>
      </c>
      <c r="AE45" s="64">
        <f t="shared" si="51"/>
        <v>2.9055277658199007E-3</v>
      </c>
      <c r="AQ45" s="3" t="s">
        <v>83</v>
      </c>
      <c r="AR45" s="3">
        <f t="shared" ref="AR45:AX45" si="59">SUM(AR34:AR43)</f>
        <v>115542.2874</v>
      </c>
      <c r="AS45" s="3">
        <f t="shared" si="59"/>
        <v>37885.277199999997</v>
      </c>
      <c r="AT45" s="3">
        <f t="shared" si="59"/>
        <v>195873.9399</v>
      </c>
      <c r="AU45" s="3">
        <f t="shared" si="59"/>
        <v>75662.391900000002</v>
      </c>
      <c r="AV45" s="3">
        <f t="shared" si="59"/>
        <v>32870.507400000002</v>
      </c>
      <c r="AW45" s="3">
        <f t="shared" si="59"/>
        <v>0</v>
      </c>
      <c r="AX45" s="3">
        <f t="shared" si="59"/>
        <v>-307.13060000000002</v>
      </c>
      <c r="AZ45" s="4">
        <f>IF(AS18=0,0,AR45/AS18)</f>
        <v>0.25253639327746202</v>
      </c>
      <c r="BA45" s="4">
        <f>IF(AS18=0,0,AS45/AS18)</f>
        <v>8.2804412805876859E-2</v>
      </c>
      <c r="BB45" s="4">
        <f>IF(AS18=0,0,AT45/AS18)</f>
        <v>0.42811423793391473</v>
      </c>
      <c r="BC45" s="4">
        <f>IF(AS18=0,0,AU45/AS18)</f>
        <v>0.16537241893976781</v>
      </c>
      <c r="BD45" s="4">
        <f>IF(AS18=0,0,AV45/AS18)</f>
        <v>7.1843820741220032E-2</v>
      </c>
      <c r="BE45" s="4">
        <f>IF(AS18=0,0,AW45/AS18)</f>
        <v>0</v>
      </c>
      <c r="BF45" s="4">
        <f>IF(AS18=0,0,AX45/AS18)</f>
        <v>-6.7128369824140139E-4</v>
      </c>
    </row>
    <row r="48" spans="2:58">
      <c r="N48" s="4" t="s">
        <v>72</v>
      </c>
    </row>
  </sheetData>
  <mergeCells count="17">
    <mergeCell ref="AR5:AU5"/>
    <mergeCell ref="D32:G32"/>
    <mergeCell ref="H32:K32"/>
    <mergeCell ref="L32:O32"/>
    <mergeCell ref="P32:S32"/>
    <mergeCell ref="T32:W32"/>
    <mergeCell ref="X32:AA32"/>
    <mergeCell ref="AB32:AE32"/>
    <mergeCell ref="AR32:AX32"/>
    <mergeCell ref="B2:C2"/>
    <mergeCell ref="D2:AE2"/>
    <mergeCell ref="D5:H5"/>
    <mergeCell ref="J5:L5"/>
    <mergeCell ref="N5:O5"/>
    <mergeCell ref="Q5:R5"/>
    <mergeCell ref="T5:Y5"/>
    <mergeCell ref="AA5:AC5"/>
  </mergeCells>
  <conditionalFormatting sqref="L7:L11">
    <cfRule type="expression" dxfId="11" priority="1">
      <formula>L7="ß"</formula>
    </cfRule>
    <cfRule type="expression" dxfId="10" priority="2">
      <formula>L7="â"</formula>
    </cfRule>
    <cfRule type="expression" dxfId="9" priority="3">
      <formula>L7="á"</formula>
    </cfRule>
  </conditionalFormatting>
  <pageMargins left="0.7" right="0.7" top="0.75" bottom="0.75" header="0.3" footer="0.3"/>
  <pageSetup paperSize="9" scale="5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BF38"/>
  <sheetViews>
    <sheetView topLeftCell="C1" zoomScale="70" zoomScaleNormal="70" workbookViewId="0">
      <selection activeCell="Q21" sqref="Q21"/>
    </sheetView>
  </sheetViews>
  <sheetFormatPr defaultColWidth="8.88671875" defaultRowHeight="13.8"/>
  <cols>
    <col min="1" max="1" width="7.44140625" style="3" customWidth="1"/>
    <col min="2" max="2" width="8.6640625" style="3" customWidth="1"/>
    <col min="3" max="3" width="27.44140625" style="3" customWidth="1"/>
    <col min="4" max="4" width="8.6640625" style="3" customWidth="1"/>
    <col min="5" max="6" width="8.5546875" style="3" customWidth="1"/>
    <col min="7" max="7" width="6.88671875" style="3" customWidth="1"/>
    <col min="8" max="9" width="7.5546875" style="3" customWidth="1"/>
    <col min="10" max="10" width="7.6640625" style="3" customWidth="1"/>
    <col min="11" max="11" width="7.33203125" style="3" customWidth="1"/>
    <col min="12" max="12" width="8.5546875" style="3" customWidth="1"/>
    <col min="13" max="13" width="7.5546875" style="3" customWidth="1"/>
    <col min="14" max="14" width="6.33203125" style="4" customWidth="1"/>
    <col min="15" max="15" width="6.44140625" style="3" customWidth="1"/>
    <col min="16" max="16" width="8.21875" style="3" customWidth="1"/>
    <col min="17" max="17" width="7.44140625" style="4" customWidth="1"/>
    <col min="18" max="18" width="6.6640625" style="3" customWidth="1"/>
    <col min="19" max="19" width="6.88671875" style="3" customWidth="1"/>
    <col min="20" max="20" width="7.44140625" style="3" customWidth="1"/>
    <col min="21" max="21" width="7.6640625" style="4" customWidth="1"/>
    <col min="22" max="22" width="5.88671875" style="3" customWidth="1"/>
    <col min="23" max="23" width="6.6640625" style="3" customWidth="1"/>
    <col min="24" max="24" width="7.77734375" style="3" customWidth="1"/>
    <col min="25" max="25" width="6.6640625" style="4" customWidth="1"/>
    <col min="26" max="26" width="6.5546875" style="3" customWidth="1"/>
    <col min="27" max="28" width="6.33203125" style="3" customWidth="1"/>
    <col min="29" max="29" width="8.109375" style="3" customWidth="1"/>
    <col min="30" max="30" width="6.33203125" style="3" customWidth="1"/>
    <col min="31" max="31" width="6.6640625" style="3" customWidth="1"/>
    <col min="32" max="42" width="8.88671875" style="3"/>
    <col min="43" max="43" width="0" style="3" hidden="1" customWidth="1"/>
    <col min="44" max="44" width="12.5546875" style="3" hidden="1" customWidth="1"/>
    <col min="45" max="45" width="9.33203125" style="3" hidden="1" customWidth="1"/>
    <col min="46" max="46" width="10" style="3" hidden="1" customWidth="1"/>
    <col min="47" max="51" width="0" style="3" hidden="1" customWidth="1"/>
    <col min="52" max="52" width="10.109375" style="3" hidden="1" customWidth="1"/>
    <col min="53" max="53" width="13.109375" style="3" hidden="1" customWidth="1"/>
    <col min="54" max="54" width="11.88671875" style="3" hidden="1" customWidth="1"/>
    <col min="55" max="55" width="11.109375" style="3" hidden="1" customWidth="1"/>
    <col min="56" max="56" width="11.44140625" style="3" hidden="1" customWidth="1"/>
    <col min="57" max="58" width="0" style="3" hidden="1" customWidth="1"/>
    <col min="59" max="16384" width="8.88671875" style="3"/>
  </cols>
  <sheetData>
    <row r="1" spans="2:58" ht="14.4" thickBot="1"/>
    <row r="2" spans="2:58" ht="22.8" thickBot="1">
      <c r="B2" s="89"/>
      <c r="C2" s="90"/>
      <c r="D2" s="91" t="s">
        <v>101</v>
      </c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3"/>
    </row>
    <row r="3" spans="2:58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5"/>
      <c r="P3" s="5"/>
      <c r="Q3" s="6"/>
      <c r="R3" s="5"/>
      <c r="S3" s="5"/>
      <c r="T3" s="5"/>
      <c r="U3" s="6"/>
      <c r="V3" s="5"/>
      <c r="W3" s="5"/>
      <c r="X3" s="5"/>
      <c r="Y3" s="6"/>
      <c r="Z3" s="5"/>
      <c r="AA3" s="5"/>
      <c r="AB3" s="5"/>
      <c r="AC3" s="5"/>
      <c r="AD3" s="5"/>
      <c r="AE3" s="5"/>
    </row>
    <row r="4" spans="2:58" ht="14.4" thickBot="1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5"/>
      <c r="P4" s="5"/>
      <c r="Q4" s="6"/>
      <c r="R4" s="5"/>
      <c r="S4" s="5"/>
      <c r="T4" s="5"/>
      <c r="U4" s="6"/>
      <c r="V4" s="5"/>
      <c r="W4" s="5"/>
      <c r="X4" s="5"/>
      <c r="Y4" s="6"/>
      <c r="Z4" s="5"/>
      <c r="AA4" s="5"/>
      <c r="AB4" s="5"/>
      <c r="AC4" s="5"/>
      <c r="AD4" s="5"/>
      <c r="AE4" s="5"/>
    </row>
    <row r="5" spans="2:58" ht="14.4" thickBot="1">
      <c r="B5" s="5"/>
      <c r="C5" s="5"/>
      <c r="D5" s="94" t="s">
        <v>0</v>
      </c>
      <c r="E5" s="95"/>
      <c r="F5" s="95"/>
      <c r="G5" s="95"/>
      <c r="H5" s="96"/>
      <c r="I5" s="7"/>
      <c r="J5" s="94" t="s">
        <v>1</v>
      </c>
      <c r="K5" s="95"/>
      <c r="L5" s="96"/>
      <c r="M5" s="7"/>
      <c r="N5" s="94" t="s">
        <v>2</v>
      </c>
      <c r="O5" s="96"/>
      <c r="P5" s="7"/>
      <c r="Q5" s="94" t="s">
        <v>3</v>
      </c>
      <c r="R5" s="96"/>
      <c r="S5" s="7"/>
      <c r="T5" s="94" t="s">
        <v>4</v>
      </c>
      <c r="U5" s="95"/>
      <c r="V5" s="95"/>
      <c r="W5" s="95"/>
      <c r="X5" s="95"/>
      <c r="Y5" s="96"/>
      <c r="Z5" s="7"/>
      <c r="AA5" s="94"/>
      <c r="AB5" s="95"/>
      <c r="AC5" s="96"/>
      <c r="AD5" s="7"/>
      <c r="AE5" s="8" t="s">
        <v>5</v>
      </c>
      <c r="AR5" s="88" t="s">
        <v>6</v>
      </c>
      <c r="AS5" s="88"/>
      <c r="AT5" s="88"/>
      <c r="AU5" s="88"/>
      <c r="AV5" s="9"/>
      <c r="AW5" s="9"/>
    </row>
    <row r="6" spans="2:58" ht="67.95" customHeight="1" thickTop="1" thickBot="1">
      <c r="B6" s="5"/>
      <c r="C6" s="5"/>
      <c r="D6" s="10" t="s">
        <v>6</v>
      </c>
      <c r="E6" s="11" t="s">
        <v>7</v>
      </c>
      <c r="F6" s="12" t="s">
        <v>8</v>
      </c>
      <c r="G6" s="12" t="s">
        <v>9</v>
      </c>
      <c r="H6" s="12" t="s">
        <v>10</v>
      </c>
      <c r="I6" s="13"/>
      <c r="J6" s="12" t="s">
        <v>11</v>
      </c>
      <c r="K6" s="12" t="s">
        <v>12</v>
      </c>
      <c r="L6" s="14"/>
      <c r="M6" s="13"/>
      <c r="N6" s="15" t="s">
        <v>13</v>
      </c>
      <c r="O6" s="12" t="s">
        <v>14</v>
      </c>
      <c r="P6" s="13"/>
      <c r="Q6" s="16" t="s">
        <v>7</v>
      </c>
      <c r="R6" s="12" t="s">
        <v>8</v>
      </c>
      <c r="S6" s="13"/>
      <c r="T6" s="12" t="s">
        <v>15</v>
      </c>
      <c r="U6" s="15" t="s">
        <v>16</v>
      </c>
      <c r="V6" s="11" t="s">
        <v>17</v>
      </c>
      <c r="W6" s="12" t="s">
        <v>16</v>
      </c>
      <c r="X6" s="12" t="s">
        <v>18</v>
      </c>
      <c r="Y6" s="15" t="s">
        <v>16</v>
      </c>
      <c r="Z6" s="13"/>
      <c r="AA6" s="14"/>
      <c r="AB6" s="14"/>
      <c r="AC6" s="14"/>
      <c r="AD6" s="13"/>
      <c r="AE6" s="70" t="s">
        <v>84</v>
      </c>
      <c r="AR6" s="9" t="s">
        <v>19</v>
      </c>
      <c r="AS6" s="9" t="s">
        <v>20</v>
      </c>
      <c r="AT6" s="9" t="s">
        <v>21</v>
      </c>
      <c r="AU6" s="9" t="s">
        <v>22</v>
      </c>
      <c r="AV6" s="9" t="s">
        <v>23</v>
      </c>
      <c r="AW6" s="9" t="s">
        <v>24</v>
      </c>
      <c r="AX6" s="3" t="s">
        <v>25</v>
      </c>
      <c r="AY6" s="3" t="s">
        <v>26</v>
      </c>
      <c r="AZ6" s="3" t="s">
        <v>27</v>
      </c>
      <c r="BA6" s="3" t="s">
        <v>30</v>
      </c>
      <c r="BB6" s="3" t="s">
        <v>28</v>
      </c>
      <c r="BC6" s="3" t="s">
        <v>29</v>
      </c>
      <c r="BD6" s="17" t="s">
        <v>31</v>
      </c>
      <c r="BE6" s="3" t="s">
        <v>32</v>
      </c>
      <c r="BF6" s="3" t="s">
        <v>62</v>
      </c>
    </row>
    <row r="7" spans="2:58">
      <c r="B7" s="18" t="s">
        <v>93</v>
      </c>
      <c r="C7" s="26" t="s">
        <v>82</v>
      </c>
      <c r="D7" s="20">
        <v>214265.198</v>
      </c>
      <c r="E7" s="21">
        <f t="shared" ref="E7:E8" si="0">IF(AR7=0,"-",(D7-AR7)/AR7)</f>
        <v>-0.14808531790524884</v>
      </c>
      <c r="F7" s="81">
        <f t="shared" ref="F7:F8" si="1">IF(AS7=0,"-",(D7-AS7)/AS7)</f>
        <v>-0.25007830132191056</v>
      </c>
      <c r="G7" s="21">
        <f t="shared" ref="G7:G8" si="2">IF(AT7=0,"-",(D7-AT7)/AT7)</f>
        <v>-0.39418651369547358</v>
      </c>
      <c r="H7" s="81">
        <f t="shared" ref="H7:H8" si="3">IF(AU7=0,"-",(D7-AU7)/AU7)</f>
        <v>-0.26999087255200238</v>
      </c>
      <c r="I7" s="22"/>
      <c r="J7" s="23">
        <v>10</v>
      </c>
      <c r="K7" s="24">
        <v>5</v>
      </c>
      <c r="L7" s="1" t="str">
        <f>IF(J7&gt;K7,"â",IF(J7&lt;K7,"á","ß"))</f>
        <v>â</v>
      </c>
      <c r="M7" s="22"/>
      <c r="N7" s="21">
        <f t="shared" ref="N7:N8" si="4">IF(D7=0,"-",(D7-AV7)/D7)</f>
        <v>0.47836867935967836</v>
      </c>
      <c r="O7" s="81">
        <f>IF(C7="LFL",N7-BF7,"-")</f>
        <v>-1.1246650279593262E-3</v>
      </c>
      <c r="P7" s="22"/>
      <c r="Q7" s="21">
        <f>IF(AY7=0,"-",(AX7-AY7)/AY7)</f>
        <v>-0.12717536813922356</v>
      </c>
      <c r="R7" s="81">
        <f>IF(AZ7=0,"-",(AX7-AZ7)/AZ7)</f>
        <v>-0.13182423435419433</v>
      </c>
      <c r="S7" s="22"/>
      <c r="T7" s="25">
        <f t="shared" ref="T7:T8" si="5">IF(AX7=0,"-",D7/AX7)</f>
        <v>17.48019171779141</v>
      </c>
      <c r="U7" s="81">
        <f>IF(BA7=0,"-",(T7-BA7)/BA7)</f>
        <v>-0.13620982253490022</v>
      </c>
      <c r="V7" s="25">
        <f>IF(BB7=0,"-",BB7/AX7)</f>
        <v>3.6595092024539877</v>
      </c>
      <c r="W7" s="81">
        <f>IF(BD7=0,"-",(V7-BD7)/BD7)</f>
        <v>-1.1882964754803771E-2</v>
      </c>
      <c r="X7" s="25">
        <f t="shared" ref="X7:X8" si="6">IF(BB7=0,"-",D7/BB7)</f>
        <v>4.7766492036881809</v>
      </c>
      <c r="Y7" s="81">
        <f>IF(BE7=0,"-",(X7-BE7)/BE7)</f>
        <v>-0.12582199612543404</v>
      </c>
      <c r="Z7" s="22"/>
      <c r="AA7" s="26"/>
      <c r="AB7" s="26"/>
      <c r="AC7" s="26"/>
      <c r="AD7" s="22"/>
      <c r="AE7" s="19">
        <v>95.186700000000002</v>
      </c>
      <c r="AR7" s="27">
        <v>251510.16</v>
      </c>
      <c r="AS7" s="27">
        <v>285716.76</v>
      </c>
      <c r="AT7" s="27">
        <v>353681.78960000002</v>
      </c>
      <c r="AU7" s="27">
        <v>293510.3</v>
      </c>
      <c r="AV7" s="27">
        <v>111767.4382</v>
      </c>
      <c r="AW7" s="27">
        <v>148717.47519999999</v>
      </c>
      <c r="AX7" s="27">
        <v>12257.6</v>
      </c>
      <c r="AY7" s="27">
        <v>14043.6</v>
      </c>
      <c r="AZ7" s="27">
        <v>14118.8</v>
      </c>
      <c r="BA7" s="27">
        <f>IF(AZ7=0,0,AS7/AZ7)</f>
        <v>20.236617842876168</v>
      </c>
      <c r="BB7" s="27">
        <v>44856.800000000003</v>
      </c>
      <c r="BC7" s="27">
        <v>52289.229599999999</v>
      </c>
      <c r="BD7" s="3">
        <f>IF(AZ7=0,0,BC7/AZ7)</f>
        <v>3.7035179760319576</v>
      </c>
      <c r="BE7" s="3">
        <f>IF(BC7=0,0,AS7/BC7)</f>
        <v>5.4641608259609935</v>
      </c>
      <c r="BF7" s="4">
        <f>IF(AS7=0,0,(AS7-AW7)/AS7)</f>
        <v>0.47949334438763769</v>
      </c>
    </row>
    <row r="8" spans="2:58">
      <c r="B8" s="28" t="s">
        <v>94</v>
      </c>
      <c r="C8" s="29" t="s">
        <v>95</v>
      </c>
      <c r="D8" s="30">
        <v>308594.85600000003</v>
      </c>
      <c r="E8" s="49">
        <f t="shared" si="0"/>
        <v>6.2490998716113549E-2</v>
      </c>
      <c r="F8" s="80" t="str">
        <f t="shared" si="1"/>
        <v>-</v>
      </c>
      <c r="G8" s="49">
        <f t="shared" si="2"/>
        <v>-0.12747880983918203</v>
      </c>
      <c r="H8" s="80" t="str">
        <f t="shared" si="3"/>
        <v>-</v>
      </c>
      <c r="I8" s="33"/>
      <c r="J8" s="34">
        <v>3</v>
      </c>
      <c r="K8" s="35">
        <v>4</v>
      </c>
      <c r="L8" s="2" t="str">
        <f>IF(J8&gt;K8,"â",IF(J8&lt;K8,"á","ß"))</f>
        <v>á</v>
      </c>
      <c r="M8" s="33"/>
      <c r="N8" s="49">
        <f t="shared" si="4"/>
        <v>0.51366285055639427</v>
      </c>
      <c r="O8" s="80" t="str">
        <f>IF(C8="LFL",N8-BF8,"-")</f>
        <v>-</v>
      </c>
      <c r="P8" s="33"/>
      <c r="Q8" s="49">
        <f t="shared" ref="Q8" si="7">IF(AY8=0,"-",(AX8-AY8)/AY8)</f>
        <v>-2.0793036750483596E-2</v>
      </c>
      <c r="R8" s="80" t="str">
        <f t="shared" ref="R8" si="8">IF(AZ8=0,"-",(AX8-AZ8)/AZ8)</f>
        <v>-</v>
      </c>
      <c r="S8" s="33"/>
      <c r="T8" s="32">
        <f t="shared" si="5"/>
        <v>16.211970370370373</v>
      </c>
      <c r="U8" s="80" t="str">
        <f t="shared" ref="U8" si="9">IF(BA8=0,"-",(T8-BA8)/BA8)</f>
        <v>-</v>
      </c>
      <c r="V8" s="32">
        <f t="shared" ref="V8" si="10">IF(BB8=0,"-",BB8/AX8)</f>
        <v>3.1654320987654323</v>
      </c>
      <c r="W8" s="80" t="str">
        <f t="shared" ref="W8" si="11">IF(BD8=0,"-",(V8-BD8)/BD8)</f>
        <v>-</v>
      </c>
      <c r="X8" s="32">
        <f t="shared" si="6"/>
        <v>5.1215663026521066</v>
      </c>
      <c r="Y8" s="80" t="str">
        <f t="shared" ref="Y8" si="12">IF(BE8=0,"-",(X8-BE8)/BE8)</f>
        <v>-</v>
      </c>
      <c r="Z8" s="33"/>
      <c r="AA8" s="29"/>
      <c r="AB8" s="29"/>
      <c r="AC8" s="29"/>
      <c r="AD8" s="33"/>
      <c r="AE8" s="37">
        <v>108.27889999999999</v>
      </c>
      <c r="AR8" s="27">
        <v>290444.67800000001</v>
      </c>
      <c r="AS8" s="27"/>
      <c r="AT8" s="27">
        <v>353681.78960000002</v>
      </c>
      <c r="AU8" s="27"/>
      <c r="AV8" s="27">
        <v>150081.14259999999</v>
      </c>
      <c r="AW8" s="27"/>
      <c r="AX8" s="27">
        <v>19035</v>
      </c>
      <c r="AY8" s="27">
        <v>19439.2</v>
      </c>
      <c r="AZ8" s="27"/>
      <c r="BA8" s="27">
        <f t="shared" ref="BA8" si="13">IF(AZ8=0,0,AS8/AZ8)</f>
        <v>0</v>
      </c>
      <c r="BB8" s="27">
        <v>60254</v>
      </c>
      <c r="BC8" s="27"/>
      <c r="BD8" s="3">
        <f t="shared" ref="BD8" si="14">IF(AZ8=0,0,BC8/AZ8)</f>
        <v>0</v>
      </c>
      <c r="BE8" s="3">
        <f t="shared" ref="BE8" si="15">IF(BC8=0,0,AS8/BC8)</f>
        <v>0</v>
      </c>
      <c r="BF8" s="4">
        <f t="shared" ref="BF8" si="16">IF(AS8=0,0,(AS8-AW8)/AS8)</f>
        <v>0</v>
      </c>
    </row>
    <row r="9" spans="2:58">
      <c r="B9" s="28"/>
      <c r="C9" s="29"/>
      <c r="D9" s="30"/>
      <c r="E9" s="31"/>
      <c r="F9" s="31"/>
      <c r="G9" s="32"/>
      <c r="H9" s="29"/>
      <c r="I9" s="33"/>
      <c r="J9" s="34"/>
      <c r="K9" s="35"/>
      <c r="L9" s="29"/>
      <c r="M9" s="33"/>
      <c r="N9" s="36"/>
      <c r="O9" s="32"/>
      <c r="P9" s="33"/>
      <c r="Q9" s="36"/>
      <c r="R9" s="32"/>
      <c r="S9" s="33"/>
      <c r="T9" s="32"/>
      <c r="U9" s="36"/>
      <c r="V9" s="32"/>
      <c r="W9" s="32"/>
      <c r="X9" s="32"/>
      <c r="Y9" s="36"/>
      <c r="Z9" s="33"/>
      <c r="AA9" s="29"/>
      <c r="AB9" s="29"/>
      <c r="AC9" s="29"/>
      <c r="AD9" s="33"/>
      <c r="AE9" s="37"/>
      <c r="BF9" s="4"/>
    </row>
    <row r="10" spans="2:58">
      <c r="B10" s="28"/>
      <c r="C10" s="29"/>
      <c r="D10" s="30"/>
      <c r="E10" s="31"/>
      <c r="F10" s="31"/>
      <c r="G10" s="32"/>
      <c r="H10" s="29"/>
      <c r="I10" s="33"/>
      <c r="J10" s="34"/>
      <c r="K10" s="35"/>
      <c r="L10" s="29"/>
      <c r="M10" s="33"/>
      <c r="N10" s="36"/>
      <c r="O10" s="32"/>
      <c r="P10" s="33"/>
      <c r="Q10" s="36"/>
      <c r="R10" s="32"/>
      <c r="S10" s="33"/>
      <c r="T10" s="32"/>
      <c r="U10" s="36"/>
      <c r="V10" s="32"/>
      <c r="W10" s="32"/>
      <c r="X10" s="32"/>
      <c r="Y10" s="36"/>
      <c r="Z10" s="33"/>
      <c r="AA10" s="29"/>
      <c r="AB10" s="29"/>
      <c r="AC10" s="29"/>
      <c r="AD10" s="33"/>
      <c r="AE10" s="37"/>
      <c r="BF10" s="4"/>
    </row>
    <row r="11" spans="2:58" ht="14.4" thickBot="1">
      <c r="B11" s="38"/>
      <c r="C11" s="39"/>
      <c r="D11" s="40"/>
      <c r="E11" s="41"/>
      <c r="F11" s="41"/>
      <c r="G11" s="42"/>
      <c r="H11" s="39"/>
      <c r="I11" s="43"/>
      <c r="J11" s="44"/>
      <c r="K11" s="45"/>
      <c r="L11" s="39"/>
      <c r="M11" s="43"/>
      <c r="N11" s="46"/>
      <c r="O11" s="42"/>
      <c r="P11" s="43"/>
      <c r="Q11" s="46"/>
      <c r="R11" s="42"/>
      <c r="S11" s="43"/>
      <c r="T11" s="42"/>
      <c r="U11" s="46"/>
      <c r="V11" s="42"/>
      <c r="W11" s="42"/>
      <c r="X11" s="42"/>
      <c r="Y11" s="46"/>
      <c r="Z11" s="43"/>
      <c r="AA11" s="39"/>
      <c r="AB11" s="39"/>
      <c r="AC11" s="39"/>
      <c r="AD11" s="43"/>
      <c r="AE11" s="47"/>
      <c r="BF11" s="4"/>
    </row>
    <row r="12" spans="2:58">
      <c r="B12" s="48" t="s">
        <v>75</v>
      </c>
      <c r="C12" s="26"/>
      <c r="D12" s="3">
        <v>214265.198</v>
      </c>
      <c r="E12" s="49">
        <f>IF(AR12=0,"-",(D12-AR12)/AR12)</f>
        <v>-0.14808531790524884</v>
      </c>
      <c r="F12" s="49">
        <f>IF(AS12=0,"-",(D12-AS12)/AS12)</f>
        <v>-0.25007830132191056</v>
      </c>
      <c r="G12" s="49">
        <f>IF(AT12=0,"-",(D12-AT12)/AT12)</f>
        <v>-0.39418651369547358</v>
      </c>
      <c r="H12" s="49">
        <f>IF(AU12=0,"-",(D12-AU12)/AU12)</f>
        <v>-0.26999087255200238</v>
      </c>
      <c r="I12" s="33"/>
      <c r="J12" s="29"/>
      <c r="K12" s="29"/>
      <c r="L12" s="29"/>
      <c r="M12" s="33"/>
      <c r="N12" s="36">
        <f>IF(D12=0,0,(D12-AV12)/D12)</f>
        <v>0.47836867935967836</v>
      </c>
      <c r="O12" s="49">
        <f t="shared" ref="O12:O13" si="17">N12-BF12</f>
        <v>-1.1246650279593262E-3</v>
      </c>
      <c r="P12" s="33"/>
      <c r="Q12" s="49">
        <f t="shared" ref="Q12:Q13" si="18">IF(AY12=0,"-",(AX12-AY12)/AY12)</f>
        <v>-0.12717536813922356</v>
      </c>
      <c r="R12" s="49">
        <f>IF(AZ12=0,"-",(AX12-AZ12)/AZ12)</f>
        <v>-0.13182423435419433</v>
      </c>
      <c r="S12" s="33"/>
      <c r="T12" s="32">
        <f>IF(AX12=0,"-",D12/AX12)</f>
        <v>17.48019171779141</v>
      </c>
      <c r="U12" s="36">
        <f t="shared" ref="U12:U13" si="19">IF(BA12=0,"-",(T12-BA12)/BA12)</f>
        <v>-0.13620982253490022</v>
      </c>
      <c r="V12" s="32">
        <f t="shared" ref="V12:V13" si="20">IF(BB12=0,"-",BB12/AX12)</f>
        <v>3.6595092024539877</v>
      </c>
      <c r="W12" s="36">
        <f t="shared" ref="W12:W13" si="21">IF(BD12=0,"-",(V12-BD12)/BD12)</f>
        <v>-1.1882964754803771E-2</v>
      </c>
      <c r="X12" s="32">
        <f t="shared" ref="X12:X13" si="22">IF(BB12=0,"-",D12/BB12)</f>
        <v>4.7766492036881809</v>
      </c>
      <c r="Y12" s="36">
        <f t="shared" ref="Y12:Y13" si="23">IF(BE12=0,"-",(X12-BE12)/BE12)</f>
        <v>-0.12582199612543404</v>
      </c>
      <c r="Z12" s="33"/>
      <c r="AA12" s="29"/>
      <c r="AB12" s="29"/>
      <c r="AC12" s="29"/>
      <c r="AD12" s="33"/>
      <c r="AE12" s="37"/>
      <c r="AQ12" s="3" t="s">
        <v>82</v>
      </c>
      <c r="AR12" s="3">
        <v>251510.16</v>
      </c>
      <c r="AS12" s="3">
        <v>285716.76</v>
      </c>
      <c r="AT12" s="3">
        <v>353681.78960000002</v>
      </c>
      <c r="AU12" s="3">
        <v>293510.3</v>
      </c>
      <c r="AV12" s="3">
        <v>111767.4382</v>
      </c>
      <c r="AW12" s="3">
        <v>148717.47519999999</v>
      </c>
      <c r="AX12" s="3">
        <v>12257.6</v>
      </c>
      <c r="AY12" s="3">
        <v>14043.6</v>
      </c>
      <c r="AZ12" s="3">
        <v>14118.8</v>
      </c>
      <c r="BA12" s="27">
        <f t="shared" ref="BA12:BA13" si="24">IF(AZ12=0,0,AS12/AZ12)</f>
        <v>20.236617842876168</v>
      </c>
      <c r="BB12" s="3">
        <v>44856.800000000003</v>
      </c>
      <c r="BC12" s="3">
        <v>52289.229599999999</v>
      </c>
      <c r="BD12" s="3">
        <f t="shared" ref="BD12:BD13" si="25">IF(AZ12=0,0,BC12/AZ12)</f>
        <v>3.7035179760319576</v>
      </c>
      <c r="BE12" s="3">
        <f t="shared" ref="BE12:BE13" si="26">IF(BC12=0,0,AS12/BC12)</f>
        <v>5.4641608259609935</v>
      </c>
      <c r="BF12" s="4">
        <f t="shared" ref="BF12:BF13" si="27">IF(AS12=0,0,(AS12-AW12)/AS12)</f>
        <v>0.47949334438763769</v>
      </c>
    </row>
    <row r="13" spans="2:58">
      <c r="B13" s="50" t="s">
        <v>76</v>
      </c>
      <c r="C13" s="29"/>
      <c r="D13" s="29">
        <f>SUM(D7:D11)</f>
        <v>522860.054</v>
      </c>
      <c r="E13" s="49">
        <f>IF(AR13=0,"-",(D13-AR13)/AR13)</f>
        <v>-3.5233164575975216E-2</v>
      </c>
      <c r="F13" s="49">
        <f>IF(AS13=0,"-",(D13-AS13)/AS13)</f>
        <v>0.82999434124900473</v>
      </c>
      <c r="G13" s="49">
        <f>IF(AT13=0,"-",(D13-AT13)/AT13)</f>
        <v>-0.26083266176732783</v>
      </c>
      <c r="H13" s="49">
        <f>IF(AU13=0,"-",(D13-AU13)/AU13)</f>
        <v>0.781402744639626</v>
      </c>
      <c r="I13" s="33"/>
      <c r="J13" s="29"/>
      <c r="K13" s="29"/>
      <c r="L13" s="29"/>
      <c r="M13" s="33"/>
      <c r="N13" s="36">
        <f>IF(D13=0,"-",(D13-AV13)/D13)</f>
        <v>0.49919949172479716</v>
      </c>
      <c r="O13" s="49">
        <f t="shared" si="17"/>
        <v>1.9706147337159474E-2</v>
      </c>
      <c r="P13" s="33"/>
      <c r="Q13" s="49">
        <f t="shared" si="18"/>
        <v>-6.5412689500280868E-2</v>
      </c>
      <c r="R13" s="49">
        <f>IF(AZ13=0,"-",(AX13-AZ13)/AZ13)</f>
        <v>1.2163781624500667</v>
      </c>
      <c r="S13" s="33"/>
      <c r="T13" s="32">
        <f>IF(AX13=0,"-",D13/AX13)</f>
        <v>16.708744367677983</v>
      </c>
      <c r="U13" s="49">
        <f t="shared" si="19"/>
        <v>-0.17433118036767642</v>
      </c>
      <c r="V13" s="32">
        <f t="shared" si="20"/>
        <v>3.3589666566536498</v>
      </c>
      <c r="W13" s="49">
        <f t="shared" si="21"/>
        <v>-9.3033521534967356E-2</v>
      </c>
      <c r="X13" s="32">
        <f t="shared" si="22"/>
        <v>4.9743704167411913</v>
      </c>
      <c r="Y13" s="49">
        <f t="shared" si="23"/>
        <v>-8.9636894816993551E-2</v>
      </c>
      <c r="Z13" s="33"/>
      <c r="AA13" s="29"/>
      <c r="AB13" s="29"/>
      <c r="AC13" s="29"/>
      <c r="AD13" s="33"/>
      <c r="AE13" s="37"/>
      <c r="AQ13" s="3" t="s">
        <v>83</v>
      </c>
      <c r="AR13" s="3">
        <f t="shared" ref="AR13:AZ13" si="28">SUM(AR7:AR11)</f>
        <v>541954.83799999999</v>
      </c>
      <c r="AS13" s="3">
        <f t="shared" si="28"/>
        <v>285716.76</v>
      </c>
      <c r="AT13" s="3">
        <f t="shared" si="28"/>
        <v>707363.57920000004</v>
      </c>
      <c r="AU13" s="3">
        <f t="shared" si="28"/>
        <v>293510.3</v>
      </c>
      <c r="AV13" s="3">
        <f t="shared" si="28"/>
        <v>261848.5808</v>
      </c>
      <c r="AW13" s="3">
        <f t="shared" si="28"/>
        <v>148717.47519999999</v>
      </c>
      <c r="AX13" s="3">
        <f t="shared" si="28"/>
        <v>31292.6</v>
      </c>
      <c r="AY13" s="3">
        <f t="shared" si="28"/>
        <v>33482.800000000003</v>
      </c>
      <c r="AZ13" s="3">
        <f t="shared" si="28"/>
        <v>14118.8</v>
      </c>
      <c r="BA13" s="27">
        <f t="shared" si="24"/>
        <v>20.236617842876168</v>
      </c>
      <c r="BB13" s="3">
        <f>SUM(BB7:BB11)</f>
        <v>105110.8</v>
      </c>
      <c r="BC13" s="3">
        <f>SUM(BC7:BC11)</f>
        <v>52289.229599999999</v>
      </c>
      <c r="BD13" s="3">
        <f t="shared" si="25"/>
        <v>3.7035179760319576</v>
      </c>
      <c r="BE13" s="3">
        <f t="shared" si="26"/>
        <v>5.4641608259609935</v>
      </c>
      <c r="BF13" s="4">
        <f t="shared" si="27"/>
        <v>0.47949334438763769</v>
      </c>
    </row>
    <row r="14" spans="2:58" ht="14.4" thickBot="1">
      <c r="B14" s="51"/>
      <c r="C14" s="39"/>
      <c r="D14" s="39"/>
      <c r="E14" s="39"/>
      <c r="F14" s="39"/>
      <c r="G14" s="39"/>
      <c r="H14" s="39"/>
      <c r="I14" s="43"/>
      <c r="J14" s="39"/>
      <c r="K14" s="39"/>
      <c r="L14" s="39"/>
      <c r="M14" s="43"/>
      <c r="N14" s="52"/>
      <c r="O14" s="39"/>
      <c r="P14" s="43"/>
      <c r="Q14" s="52"/>
      <c r="R14" s="39"/>
      <c r="S14" s="43"/>
      <c r="T14" s="39"/>
      <c r="U14" s="52"/>
      <c r="V14" s="39"/>
      <c r="W14" s="39"/>
      <c r="X14" s="39"/>
      <c r="Y14" s="52"/>
      <c r="Z14" s="43"/>
      <c r="AA14" s="39"/>
      <c r="AB14" s="39"/>
      <c r="AC14" s="39"/>
      <c r="AD14" s="43"/>
      <c r="AE14" s="47"/>
    </row>
    <row r="26" spans="2:58" ht="14.4" thickBot="1"/>
    <row r="27" spans="2:58" ht="15" customHeight="1" thickBot="1">
      <c r="D27" s="85" t="s">
        <v>42</v>
      </c>
      <c r="E27" s="86"/>
      <c r="F27" s="86"/>
      <c r="G27" s="87"/>
      <c r="H27" s="85" t="s">
        <v>36</v>
      </c>
      <c r="I27" s="86"/>
      <c r="J27" s="86"/>
      <c r="K27" s="87"/>
      <c r="L27" s="85" t="s">
        <v>37</v>
      </c>
      <c r="M27" s="86"/>
      <c r="N27" s="86"/>
      <c r="O27" s="87"/>
      <c r="P27" s="85" t="s">
        <v>38</v>
      </c>
      <c r="Q27" s="86"/>
      <c r="R27" s="86"/>
      <c r="S27" s="87"/>
      <c r="T27" s="85" t="s">
        <v>39</v>
      </c>
      <c r="U27" s="86"/>
      <c r="V27" s="86"/>
      <c r="W27" s="87"/>
      <c r="X27" s="85" t="s">
        <v>40</v>
      </c>
      <c r="Y27" s="86"/>
      <c r="Z27" s="86"/>
      <c r="AA27" s="87"/>
      <c r="AB27" s="85" t="s">
        <v>41</v>
      </c>
      <c r="AC27" s="86"/>
      <c r="AD27" s="86"/>
      <c r="AE27" s="87"/>
      <c r="AR27" s="88" t="s">
        <v>20</v>
      </c>
      <c r="AS27" s="88"/>
      <c r="AT27" s="88"/>
      <c r="AU27" s="88"/>
      <c r="AV27" s="88"/>
      <c r="AW27" s="88"/>
      <c r="AX27" s="88"/>
    </row>
    <row r="28" spans="2:58" ht="66" thickBot="1">
      <c r="D28" s="65" t="s">
        <v>6</v>
      </c>
      <c r="E28" s="66" t="s">
        <v>33</v>
      </c>
      <c r="F28" s="66" t="s">
        <v>34</v>
      </c>
      <c r="G28" s="67" t="s">
        <v>35</v>
      </c>
      <c r="H28" s="68" t="s">
        <v>6</v>
      </c>
      <c r="I28" s="66" t="s">
        <v>33</v>
      </c>
      <c r="J28" s="66" t="s">
        <v>34</v>
      </c>
      <c r="K28" s="67" t="s">
        <v>35</v>
      </c>
      <c r="L28" s="65" t="s">
        <v>6</v>
      </c>
      <c r="M28" s="66" t="s">
        <v>33</v>
      </c>
      <c r="N28" s="66" t="s">
        <v>34</v>
      </c>
      <c r="O28" s="67" t="s">
        <v>35</v>
      </c>
      <c r="P28" s="65" t="s">
        <v>6</v>
      </c>
      <c r="Q28" s="66" t="s">
        <v>33</v>
      </c>
      <c r="R28" s="66" t="s">
        <v>34</v>
      </c>
      <c r="S28" s="67" t="s">
        <v>35</v>
      </c>
      <c r="T28" s="65" t="s">
        <v>6</v>
      </c>
      <c r="U28" s="66" t="s">
        <v>33</v>
      </c>
      <c r="V28" s="66" t="s">
        <v>34</v>
      </c>
      <c r="W28" s="67" t="s">
        <v>35</v>
      </c>
      <c r="X28" s="65" t="s">
        <v>6</v>
      </c>
      <c r="Y28" s="66" t="s">
        <v>33</v>
      </c>
      <c r="Z28" s="66" t="s">
        <v>34</v>
      </c>
      <c r="AA28" s="67" t="s">
        <v>35</v>
      </c>
      <c r="AB28" s="65" t="s">
        <v>6</v>
      </c>
      <c r="AC28" s="66" t="s">
        <v>33</v>
      </c>
      <c r="AD28" s="66" t="s">
        <v>34</v>
      </c>
      <c r="AE28" s="67" t="s">
        <v>35</v>
      </c>
      <c r="AR28" s="3" t="s">
        <v>44</v>
      </c>
      <c r="AS28" s="3" t="s">
        <v>43</v>
      </c>
      <c r="AT28" s="3" t="s">
        <v>45</v>
      </c>
      <c r="AU28" s="3" t="s">
        <v>46</v>
      </c>
      <c r="AV28" s="3" t="s">
        <v>47</v>
      </c>
      <c r="AW28" s="3" t="s">
        <v>48</v>
      </c>
      <c r="AX28" s="3" t="s">
        <v>49</v>
      </c>
      <c r="AZ28" s="3" t="s">
        <v>63</v>
      </c>
      <c r="BA28" s="3" t="s">
        <v>64</v>
      </c>
      <c r="BB28" s="3" t="s">
        <v>65</v>
      </c>
      <c r="BC28" s="3" t="s">
        <v>66</v>
      </c>
      <c r="BD28" s="3" t="s">
        <v>67</v>
      </c>
      <c r="BE28" s="17" t="s">
        <v>68</v>
      </c>
      <c r="BF28" s="17" t="s">
        <v>69</v>
      </c>
    </row>
    <row r="29" spans="2:58">
      <c r="B29" s="18" t="s">
        <v>93</v>
      </c>
      <c r="C29" s="26" t="s">
        <v>82</v>
      </c>
      <c r="D29" s="30">
        <v>51471.203999999998</v>
      </c>
      <c r="E29" s="80">
        <f t="shared" ref="E29:E30" si="29">IF(AR29=0,"-",(D29-AR29)/AR29)</f>
        <v>-0.15243103013266923</v>
      </c>
      <c r="F29" s="49">
        <f>IF(D7=0,"-",D29/D7)</f>
        <v>0.24022195149022754</v>
      </c>
      <c r="G29" s="80">
        <f>IF(C29="LFL",F29-AZ29,"-")</f>
        <v>2.7675645141240518E-2</v>
      </c>
      <c r="H29" s="30">
        <v>31207.436000000002</v>
      </c>
      <c r="I29" s="80">
        <f t="shared" ref="I29:I30" si="30">IF(AS29=0,"-",(H29-AS29)/AS29)</f>
        <v>5.9479261039114776E-3</v>
      </c>
      <c r="J29" s="36">
        <f>IF(D7=0,"-",H29/D7)</f>
        <v>0.14564864612310954</v>
      </c>
      <c r="K29" s="80">
        <f>IF(C29="LFL",J29-BA29,"-")</f>
        <v>3.7069387419489924E-2</v>
      </c>
      <c r="L29" s="30">
        <v>73592.600000000006</v>
      </c>
      <c r="M29" s="80">
        <f t="shared" ref="M29:M30" si="31">IF(AT29=0,"-",(L29-AT29)/AT29)</f>
        <v>-0.32856839014215922</v>
      </c>
      <c r="N29" s="36">
        <f>IF(D7=0,"-",L29/D7)</f>
        <v>0.34346501759002412</v>
      </c>
      <c r="O29" s="80">
        <f>IF(C29="LFL",N29-BB29,"-")</f>
        <v>-4.0150924295919155E-2</v>
      </c>
      <c r="P29" s="30">
        <v>36787.370000000003</v>
      </c>
      <c r="Q29" s="80">
        <f>IF(AU29=0,"-",(P29-AU29)/AU29)</f>
        <v>-0.40574943551852571</v>
      </c>
      <c r="R29" s="36">
        <f>IF(D7=0,"-",P29/D7)</f>
        <v>0.17169083147138062</v>
      </c>
      <c r="S29" s="80">
        <f>IF(C29="LFL",R29-BC29,"-")</f>
        <v>-4.4976493189587796E-2</v>
      </c>
      <c r="T29" s="30">
        <v>16295.088</v>
      </c>
      <c r="U29" s="80">
        <f>IF(AV29=0,"-",(T29-AV29)/AV29)</f>
        <v>-0.27431650068444119</v>
      </c>
      <c r="V29" s="36">
        <f>IF(D7=0,"-",T29/D7)</f>
        <v>7.6051025327967633E-2</v>
      </c>
      <c r="W29" s="80">
        <f>IF(C29="LFL",V29-BD29,"-")</f>
        <v>-2.5401430725140173E-3</v>
      </c>
      <c r="X29" s="30">
        <v>4582.5</v>
      </c>
      <c r="Y29" s="80" t="str">
        <f>IF(AW29=0,"-",(X29-AW29)/AW29)</f>
        <v>-</v>
      </c>
      <c r="Z29" s="36">
        <f>IF(D7=0,"-",X29/D7)</f>
        <v>2.1387047652974424E-2</v>
      </c>
      <c r="AA29" s="80">
        <f>IF(C29="LFL",Z29-BF29,"-")</f>
        <v>2.1387047652974424E-2</v>
      </c>
      <c r="AB29" s="30">
        <v>329</v>
      </c>
      <c r="AC29" s="80" t="str">
        <f>IF(AX29=0,"-",(AB29-AX29)/AX29)</f>
        <v>-</v>
      </c>
      <c r="AD29" s="49">
        <f>IF(D7=0,"-",AB29/D7)</f>
        <v>1.5354803443161124E-3</v>
      </c>
      <c r="AE29" s="82">
        <f>IF(C29="LFL",AD29-BF29,"-")</f>
        <v>1.5354803443161124E-3</v>
      </c>
      <c r="AR29" s="27">
        <v>60728.042000000001</v>
      </c>
      <c r="AS29" s="27">
        <v>31022.914000000001</v>
      </c>
      <c r="AT29" s="27">
        <v>109605.504</v>
      </c>
      <c r="AU29" s="27">
        <v>61905.485999999997</v>
      </c>
      <c r="AV29" s="27">
        <v>22454.813999999998</v>
      </c>
      <c r="AW29" s="27"/>
      <c r="AX29" s="27"/>
      <c r="AZ29" s="4">
        <f>IF(AS7=0,0,AR29/AS7)</f>
        <v>0.21254630634898702</v>
      </c>
      <c r="BA29" s="4">
        <f>IF(AS7=0,0,AS29/AS7)</f>
        <v>0.10857925870361962</v>
      </c>
      <c r="BB29" s="4">
        <f>IF(AS7=0,0,AT29/AS7)</f>
        <v>0.38361594188594328</v>
      </c>
      <c r="BC29" s="4">
        <f>IF(AS7=0,0,AU29/AS7)</f>
        <v>0.21666732466096841</v>
      </c>
      <c r="BD29" s="4">
        <f>IF(AS7=0,0,AV29/AS7)</f>
        <v>7.8591168400481651E-2</v>
      </c>
      <c r="BE29" s="4">
        <f>IF(AS7=0,0,AW29/AS7)</f>
        <v>0</v>
      </c>
      <c r="BF29" s="4">
        <f>IF(AS7=0,0,AX29/AS7)</f>
        <v>0</v>
      </c>
    </row>
    <row r="30" spans="2:58">
      <c r="B30" s="28" t="s">
        <v>94</v>
      </c>
      <c r="C30" s="29" t="s">
        <v>95</v>
      </c>
      <c r="D30" s="30">
        <v>81868.077999999994</v>
      </c>
      <c r="E30" s="80" t="str">
        <f t="shared" si="29"/>
        <v>-</v>
      </c>
      <c r="F30" s="49">
        <f>IF(D8=0,"-",D30/D8)</f>
        <v>0.26529307410101477</v>
      </c>
      <c r="G30" s="80" t="str">
        <f>IF(C30="LFL",F30-AZ30,"-")</f>
        <v>-</v>
      </c>
      <c r="H30" s="30">
        <v>36548.892</v>
      </c>
      <c r="I30" s="80" t="str">
        <f t="shared" si="30"/>
        <v>-</v>
      </c>
      <c r="J30" s="36">
        <f>IF(D8=0,"-",H30/D8)</f>
        <v>0.11843649137171618</v>
      </c>
      <c r="K30" s="80" t="str">
        <f>IF(C30="LFL",J30-BA30,"-")</f>
        <v>-</v>
      </c>
      <c r="L30" s="30">
        <v>106481.32</v>
      </c>
      <c r="M30" s="80" t="str">
        <f t="shared" si="31"/>
        <v>-</v>
      </c>
      <c r="N30" s="36">
        <f>IF(D8=0,"-",L30/D8)</f>
        <v>0.34505215472548251</v>
      </c>
      <c r="O30" s="80" t="str">
        <f>IF(C30="LFL",N30-BB30,"-")</f>
        <v>-</v>
      </c>
      <c r="P30" s="30">
        <v>57840.832000000002</v>
      </c>
      <c r="Q30" s="80" t="str">
        <f t="shared" ref="Q30" si="32">IF(AU30=0,"-",(P30-AU30)/AU30)</f>
        <v>-</v>
      </c>
      <c r="R30" s="36">
        <f>IF(D8=0,"-",P30/D8)</f>
        <v>0.18743291041766424</v>
      </c>
      <c r="S30" s="80" t="str">
        <f>IF(C30="LFL",R30-BC30,"-")</f>
        <v>-</v>
      </c>
      <c r="T30" s="30">
        <v>19760.491999999998</v>
      </c>
      <c r="U30" s="80" t="str">
        <f t="shared" ref="U30" si="33">IF(AV30=0,"-",(T30-AV30)/AV30)</f>
        <v>-</v>
      </c>
      <c r="V30" s="36">
        <f>IF(D8=0,"-",T30/D8)</f>
        <v>6.4033769895373752E-2</v>
      </c>
      <c r="W30" s="80" t="str">
        <f>IF(C30="LFL",V30-BD30,"-")</f>
        <v>-</v>
      </c>
      <c r="X30" s="30">
        <v>5424.0820000000003</v>
      </c>
      <c r="Y30" s="80" t="str">
        <f t="shared" ref="Y30" si="34">IF(AW30=0,"-",(X30-AW30)/AW30)</f>
        <v>-</v>
      </c>
      <c r="Z30" s="36">
        <f>IF(D8=0,"-",X30/D8)</f>
        <v>1.7576709055707657E-2</v>
      </c>
      <c r="AA30" s="80" t="str">
        <f>IF(C30="LFL",Z30-BF30,"-")</f>
        <v>-</v>
      </c>
      <c r="AB30" s="30">
        <v>671.16</v>
      </c>
      <c r="AC30" s="80" t="str">
        <f t="shared" ref="AC30" si="35">IF(AX30=0,"-",(AB30-AX30)/AX30)</f>
        <v>-</v>
      </c>
      <c r="AD30" s="49">
        <f>IF(D8=0,"-",AB30/D8)</f>
        <v>2.1748904330407891E-3</v>
      </c>
      <c r="AE30" s="82" t="str">
        <f>IF(C30="LFL",AD30-BF30,"-")</f>
        <v>-</v>
      </c>
      <c r="AR30" s="27"/>
      <c r="AS30" s="27"/>
      <c r="AT30" s="27"/>
      <c r="AU30" s="27"/>
      <c r="AV30" s="27"/>
      <c r="AW30" s="27"/>
      <c r="AX30" s="27"/>
      <c r="AZ30" s="4">
        <f>IF(AS8=0,0,AR30/AS8)</f>
        <v>0</v>
      </c>
      <c r="BA30" s="4">
        <f>IF(AS8=0,0,AS30/AS8)</f>
        <v>0</v>
      </c>
      <c r="BB30" s="4">
        <f>IF(AS8=0,0,AT30/AS8)</f>
        <v>0</v>
      </c>
      <c r="BC30" s="4">
        <f>IF(AS8=0,0,AU30/AS8)</f>
        <v>0</v>
      </c>
      <c r="BD30" s="4">
        <f>IF(AS8=0,0,AV30/AS8)</f>
        <v>0</v>
      </c>
      <c r="BE30" s="4">
        <f>IF(AS8=0,0,AW30/AS8)</f>
        <v>0</v>
      </c>
      <c r="BF30" s="4">
        <f>IF(AS8=0,0,AX30/AS8)</f>
        <v>0</v>
      </c>
    </row>
    <row r="31" spans="2:58">
      <c r="B31" s="28"/>
      <c r="C31" s="29"/>
      <c r="D31" s="30"/>
      <c r="E31" s="32"/>
      <c r="F31" s="32"/>
      <c r="G31" s="32"/>
      <c r="H31" s="30"/>
      <c r="I31" s="32"/>
      <c r="J31" s="32"/>
      <c r="K31" s="32"/>
      <c r="L31" s="30"/>
      <c r="M31" s="32"/>
      <c r="N31" s="36"/>
      <c r="O31" s="32"/>
      <c r="P31" s="30"/>
      <c r="Q31" s="36"/>
      <c r="R31" s="32"/>
      <c r="S31" s="32"/>
      <c r="T31" s="30"/>
      <c r="U31" s="36"/>
      <c r="V31" s="32"/>
      <c r="W31" s="32"/>
      <c r="X31" s="30"/>
      <c r="Y31" s="36"/>
      <c r="Z31" s="32"/>
      <c r="AA31" s="32"/>
      <c r="AB31" s="30"/>
      <c r="AC31" s="32"/>
      <c r="AD31" s="32"/>
      <c r="AE31" s="59"/>
    </row>
    <row r="32" spans="2:58">
      <c r="B32" s="28"/>
      <c r="C32" s="29"/>
      <c r="D32" s="30"/>
      <c r="E32" s="32"/>
      <c r="F32" s="32"/>
      <c r="G32" s="32"/>
      <c r="H32" s="30"/>
      <c r="I32" s="32"/>
      <c r="J32" s="32"/>
      <c r="K32" s="32"/>
      <c r="L32" s="30"/>
      <c r="M32" s="32"/>
      <c r="N32" s="36"/>
      <c r="O32" s="32"/>
      <c r="P32" s="30"/>
      <c r="Q32" s="36"/>
      <c r="R32" s="32"/>
      <c r="S32" s="32"/>
      <c r="T32" s="30"/>
      <c r="U32" s="36"/>
      <c r="V32" s="32"/>
      <c r="W32" s="32"/>
      <c r="X32" s="30"/>
      <c r="Y32" s="36"/>
      <c r="Z32" s="32"/>
      <c r="AA32" s="32"/>
      <c r="AB32" s="30"/>
      <c r="AC32" s="32"/>
      <c r="AD32" s="32"/>
      <c r="AE32" s="59"/>
    </row>
    <row r="33" spans="2:58" ht="14.4" thickBot="1">
      <c r="B33" s="38"/>
      <c r="C33" s="39"/>
      <c r="D33" s="40"/>
      <c r="E33" s="42"/>
      <c r="F33" s="42"/>
      <c r="G33" s="60"/>
      <c r="I33" s="42"/>
      <c r="J33" s="42"/>
      <c r="K33" s="42"/>
      <c r="L33" s="40"/>
      <c r="M33" s="42"/>
      <c r="N33" s="46"/>
      <c r="O33" s="42"/>
      <c r="P33" s="40"/>
      <c r="Q33" s="46"/>
      <c r="R33" s="42"/>
      <c r="S33" s="42"/>
      <c r="T33" s="40"/>
      <c r="U33" s="46"/>
      <c r="V33" s="42"/>
      <c r="W33" s="42"/>
      <c r="X33" s="40"/>
      <c r="Y33" s="46"/>
      <c r="Z33" s="42"/>
      <c r="AA33" s="42"/>
      <c r="AB33" s="40"/>
      <c r="AC33" s="42"/>
      <c r="AD33" s="42"/>
      <c r="AE33" s="60"/>
    </row>
    <row r="34" spans="2:58">
      <c r="B34" s="48" t="s">
        <v>75</v>
      </c>
      <c r="C34" s="26"/>
      <c r="D34" s="26">
        <v>51471.203999999998</v>
      </c>
      <c r="E34" s="21">
        <f>IF(AR34=0,0,(D34-AR34)/AR34)</f>
        <v>-0.15243103013266923</v>
      </c>
      <c r="F34" s="21">
        <f>IF(D12=0,0,D34/D12)</f>
        <v>0.24022195149022754</v>
      </c>
      <c r="G34" s="21">
        <f t="shared" ref="G34:G35" si="36">F34-AZ34</f>
        <v>2.7675645141240518E-2</v>
      </c>
      <c r="H34" s="26">
        <v>31207.436000000002</v>
      </c>
      <c r="I34" s="21">
        <f>IF(AS34=0,0,(H34-AS34)/AS34)</f>
        <v>5.9479261039114776E-3</v>
      </c>
      <c r="J34" s="21">
        <f>IF(D12=0,0,H34/D12)</f>
        <v>0.14564864612310954</v>
      </c>
      <c r="K34" s="21">
        <f t="shared" ref="K34:K35" si="37">J34-BA34</f>
        <v>3.7069387419489924E-2</v>
      </c>
      <c r="L34" s="26">
        <v>73592.600000000006</v>
      </c>
      <c r="M34" s="21">
        <f>IF(AT34=0,0,(L34-AT34)/AT34)</f>
        <v>-0.32856839014215922</v>
      </c>
      <c r="N34" s="57">
        <f>IF(D12=0,0,L34/D12)</f>
        <v>0.34346501759002412</v>
      </c>
      <c r="O34" s="61">
        <f t="shared" ref="O34:O35" si="38">N34-BB34</f>
        <v>-4.0150924295919155E-2</v>
      </c>
      <c r="P34" s="26">
        <v>36787.370000000003</v>
      </c>
      <c r="Q34" s="21">
        <f>IF(AU34=0,0,(P34-AU34)/AU34)</f>
        <v>-0.40574943551852571</v>
      </c>
      <c r="R34" s="57">
        <f>IF(D12=0,0,P34/D12)</f>
        <v>0.17169083147138062</v>
      </c>
      <c r="S34" s="21">
        <f t="shared" ref="S34:S35" si="39">R34-BC34</f>
        <v>-4.4976493189587796E-2</v>
      </c>
      <c r="T34" s="26">
        <v>16295.088</v>
      </c>
      <c r="U34" s="21">
        <f>IF(AV34=0,0,(T34-AV34)/AV34)</f>
        <v>-0.27431650068444119</v>
      </c>
      <c r="V34" s="57">
        <f>IF(D12=0,0,T34/D12)</f>
        <v>7.6051025327967633E-2</v>
      </c>
      <c r="W34" s="21">
        <f t="shared" ref="W34:W35" si="40">V34-BD34</f>
        <v>-2.5401430725140173E-3</v>
      </c>
      <c r="X34" s="26">
        <v>4582.5</v>
      </c>
      <c r="Y34" s="81">
        <f>IF(AW34=0,0,(X34-AW34)/AW34)</f>
        <v>0</v>
      </c>
      <c r="Z34" s="57">
        <f>IF(D12=0,0,X34/D12)</f>
        <v>2.1387047652974424E-2</v>
      </c>
      <c r="AA34" s="21">
        <f t="shared" ref="AA34:AA35" si="41">Z34-BF34</f>
        <v>2.1387047652974424E-2</v>
      </c>
      <c r="AB34" s="26">
        <v>329</v>
      </c>
      <c r="AC34" s="81">
        <f>IF(AX34=0,0,(AB34-AX34)/AX34)</f>
        <v>0</v>
      </c>
      <c r="AD34" s="57">
        <f>IF(D12=0,0,AB34/D12)</f>
        <v>1.5354803443161124E-3</v>
      </c>
      <c r="AE34" s="62">
        <f t="shared" ref="AE34:AE35" si="42">AD34-BF34</f>
        <v>1.5354803443161124E-3</v>
      </c>
      <c r="AQ34" s="3" t="s">
        <v>82</v>
      </c>
      <c r="AR34" s="3">
        <v>60728.042000000001</v>
      </c>
      <c r="AS34" s="3">
        <v>31022.914000000001</v>
      </c>
      <c r="AT34" s="3">
        <v>109605.504</v>
      </c>
      <c r="AU34" s="3">
        <v>61905.485999999997</v>
      </c>
      <c r="AV34" s="3">
        <v>22454.813999999998</v>
      </c>
      <c r="AZ34" s="4">
        <f>IF(AS12=0,0,AR34/AS12)</f>
        <v>0.21254630634898702</v>
      </c>
      <c r="BA34" s="4">
        <f>IF(AS12=0,0,AS34/AS12)</f>
        <v>0.10857925870361962</v>
      </c>
      <c r="BB34" s="4">
        <f>IF(AS12=0,0,AT34/AS12)</f>
        <v>0.38361594188594328</v>
      </c>
      <c r="BC34" s="4">
        <f>IF(AS12=0,0,AU34/AS12)</f>
        <v>0.21666732466096841</v>
      </c>
      <c r="BD34" s="4">
        <f>IF(AS12=0,0,AV34/AS12)</f>
        <v>7.8591168400481651E-2</v>
      </c>
      <c r="BE34" s="4">
        <f>IF(AS12=0,0,AW34/AS12)</f>
        <v>0</v>
      </c>
      <c r="BF34" s="4">
        <f>IF(AS12=0,0,AX34/AS12)</f>
        <v>0</v>
      </c>
    </row>
    <row r="35" spans="2:58" ht="14.4" thickBot="1">
      <c r="B35" s="51" t="s">
        <v>76</v>
      </c>
      <c r="C35" s="39"/>
      <c r="D35" s="39">
        <f>SUM(D29:D33)</f>
        <v>133339.28200000001</v>
      </c>
      <c r="E35" s="63">
        <f t="shared" ref="E35" si="43">IF(AR35=0,"-",(D35-AR35)/AR35)</f>
        <v>1.1956789253966067</v>
      </c>
      <c r="F35" s="63">
        <f>IF(D13=0,"-",D35/D13)</f>
        <v>0.25501906481461672</v>
      </c>
      <c r="G35" s="63">
        <f t="shared" si="36"/>
        <v>4.2472758465629701E-2</v>
      </c>
      <c r="H35" s="42">
        <f>SUM(H29:H33)</f>
        <v>67756.328000000009</v>
      </c>
      <c r="I35" s="63">
        <f t="shared" ref="I35" si="44">IF(AS35=0,"-",(H35-AS35)/AS35)</f>
        <v>1.1840736173268573</v>
      </c>
      <c r="J35" s="63">
        <f>IF(D13=0,"-",H35/D13)</f>
        <v>0.1295878839503008</v>
      </c>
      <c r="K35" s="63">
        <f t="shared" si="37"/>
        <v>2.1008625246681178E-2</v>
      </c>
      <c r="L35" s="39">
        <f>SUM(L29:L33)</f>
        <v>180073.92</v>
      </c>
      <c r="M35" s="63">
        <f t="shared" ref="M35" si="45">IF(AT35=0,"-",(L35-AT35)/AT35)</f>
        <v>0.64292771282726835</v>
      </c>
      <c r="N35" s="46">
        <f>IF(D13=0,"-",L35/D13)</f>
        <v>0.34440175458498501</v>
      </c>
      <c r="O35" s="63">
        <f t="shared" si="38"/>
        <v>-3.921418730095827E-2</v>
      </c>
      <c r="P35" s="39">
        <f>SUM(P29:P33)</f>
        <v>94628.202000000005</v>
      </c>
      <c r="Q35" s="63">
        <f t="shared" ref="Q35" si="46">IF(AU35=0,"-",(P35-AU35)/AU35)</f>
        <v>0.52859153710545148</v>
      </c>
      <c r="R35" s="46">
        <f>IF(D13=0,"-",P35/D13)</f>
        <v>0.18098189233633824</v>
      </c>
      <c r="S35" s="63">
        <f t="shared" si="39"/>
        <v>-3.5685432324630173E-2</v>
      </c>
      <c r="T35" s="39">
        <f>SUM(T29:T33)</f>
        <v>36055.58</v>
      </c>
      <c r="U35" s="63">
        <f t="shared" ref="U35" si="47">IF(AV35=0,"-",(T35-AV35)/AV35)</f>
        <v>0.60569488573808739</v>
      </c>
      <c r="V35" s="46">
        <f>IF(D13=0,"-",T35/D13)</f>
        <v>6.8958375619186246E-2</v>
      </c>
      <c r="W35" s="63">
        <f t="shared" si="40"/>
        <v>-9.6327927812954045E-3</v>
      </c>
      <c r="X35" s="39">
        <f>SUM(X29:X33)</f>
        <v>10006.582</v>
      </c>
      <c r="Y35" s="83" t="str">
        <f t="shared" ref="Y35" si="48">IF(AW35=0,"-",(X35-AW35)/AW35)</f>
        <v>-</v>
      </c>
      <c r="Z35" s="46">
        <f>IF(D13=0,"-",X35/D13)</f>
        <v>1.9138165027998102E-2</v>
      </c>
      <c r="AA35" s="63">
        <f t="shared" si="41"/>
        <v>1.9138165027998102E-2</v>
      </c>
      <c r="AB35" s="39">
        <f>SUM(AB29:AB33)</f>
        <v>1000.16</v>
      </c>
      <c r="AC35" s="83" t="str">
        <f t="shared" ref="AC35" si="49">IF(AX35=0,"-",(AB35-AX35)/AX35)</f>
        <v>-</v>
      </c>
      <c r="AD35" s="46">
        <f>IF(D13=0,"-",AB35/D13)</f>
        <v>1.9128636665749186E-3</v>
      </c>
      <c r="AE35" s="64">
        <f t="shared" si="42"/>
        <v>1.9128636665749186E-3</v>
      </c>
      <c r="AQ35" s="3" t="s">
        <v>83</v>
      </c>
      <c r="AR35" s="3">
        <f t="shared" ref="AR35:AX35" si="50">SUM(AR29:AR33)</f>
        <v>60728.042000000001</v>
      </c>
      <c r="AS35" s="3">
        <f t="shared" si="50"/>
        <v>31022.914000000001</v>
      </c>
      <c r="AT35" s="3">
        <f t="shared" si="50"/>
        <v>109605.504</v>
      </c>
      <c r="AU35" s="3">
        <f t="shared" si="50"/>
        <v>61905.485999999997</v>
      </c>
      <c r="AV35" s="3">
        <f t="shared" si="50"/>
        <v>22454.813999999998</v>
      </c>
      <c r="AW35" s="3">
        <f t="shared" si="50"/>
        <v>0</v>
      </c>
      <c r="AX35" s="3">
        <f t="shared" si="50"/>
        <v>0</v>
      </c>
      <c r="AZ35" s="4">
        <f>IF(AS13=0,0,AR35/AS13)</f>
        <v>0.21254630634898702</v>
      </c>
      <c r="BA35" s="4">
        <f>IF(AS13=0,0,AS35/AS13)</f>
        <v>0.10857925870361962</v>
      </c>
      <c r="BB35" s="4">
        <f>IF(AS13=0,0,AT35/AS13)</f>
        <v>0.38361594188594328</v>
      </c>
      <c r="BC35" s="4">
        <f>IF(AS13=0,0,AU35/AS13)</f>
        <v>0.21666732466096841</v>
      </c>
      <c r="BD35" s="4">
        <f>IF(AS13=0,0,AV35/AS13)</f>
        <v>7.8591168400481651E-2</v>
      </c>
      <c r="BE35" s="4">
        <f>IF(AS13=0,0,AW35/AS13)</f>
        <v>0</v>
      </c>
      <c r="BF35" s="4">
        <f>IF(AS13=0,0,AX35/AS13)</f>
        <v>0</v>
      </c>
    </row>
    <row r="38" spans="2:58">
      <c r="N38" s="4" t="s">
        <v>72</v>
      </c>
    </row>
  </sheetData>
  <mergeCells count="17">
    <mergeCell ref="AR5:AU5"/>
    <mergeCell ref="D27:G27"/>
    <mergeCell ref="H27:K27"/>
    <mergeCell ref="L27:O27"/>
    <mergeCell ref="P27:S27"/>
    <mergeCell ref="T27:W27"/>
    <mergeCell ref="X27:AA27"/>
    <mergeCell ref="AB27:AE27"/>
    <mergeCell ref="AR27:AX27"/>
    <mergeCell ref="B2:C2"/>
    <mergeCell ref="D2:AE2"/>
    <mergeCell ref="D5:H5"/>
    <mergeCell ref="J5:L5"/>
    <mergeCell ref="N5:O5"/>
    <mergeCell ref="Q5:R5"/>
    <mergeCell ref="T5:Y5"/>
    <mergeCell ref="AA5:AC5"/>
  </mergeCells>
  <conditionalFormatting sqref="L7:L8">
    <cfRule type="expression" dxfId="8" priority="1">
      <formula>L7="ß"</formula>
    </cfRule>
    <cfRule type="expression" dxfId="7" priority="2">
      <formula>L7="â"</formula>
    </cfRule>
    <cfRule type="expression" dxfId="6" priority="3">
      <formula>L7="á"</formula>
    </cfRule>
  </conditionalFormatting>
  <pageMargins left="0.7" right="0.7" top="0.75" bottom="0.75" header="0.3" footer="0.3"/>
  <pageSetup paperSize="9" scale="5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BF36"/>
  <sheetViews>
    <sheetView topLeftCell="B1" zoomScale="70" zoomScaleNormal="70" workbookViewId="0">
      <selection activeCell="H19" sqref="H19"/>
    </sheetView>
  </sheetViews>
  <sheetFormatPr defaultColWidth="8.88671875" defaultRowHeight="13.8"/>
  <cols>
    <col min="1" max="1" width="7.44140625" style="3" customWidth="1"/>
    <col min="2" max="2" width="8.6640625" style="3" customWidth="1"/>
    <col min="3" max="3" width="24.88671875" style="3" customWidth="1"/>
    <col min="4" max="4" width="8.6640625" style="3" customWidth="1"/>
    <col min="5" max="6" width="8.5546875" style="3" customWidth="1"/>
    <col min="7" max="7" width="6.88671875" style="3" customWidth="1"/>
    <col min="8" max="9" width="7.5546875" style="3" customWidth="1"/>
    <col min="10" max="10" width="7.6640625" style="3" customWidth="1"/>
    <col min="11" max="11" width="7.33203125" style="3" customWidth="1"/>
    <col min="12" max="12" width="7.6640625" style="3" customWidth="1"/>
    <col min="13" max="13" width="7.5546875" style="3" customWidth="1"/>
    <col min="14" max="14" width="6.33203125" style="4" customWidth="1"/>
    <col min="15" max="15" width="6.44140625" style="3" customWidth="1"/>
    <col min="16" max="16" width="7.77734375" style="3" customWidth="1"/>
    <col min="17" max="17" width="7.44140625" style="4" customWidth="1"/>
    <col min="18" max="18" width="6.6640625" style="3" customWidth="1"/>
    <col min="19" max="19" width="6.88671875" style="3" customWidth="1"/>
    <col min="20" max="20" width="7.44140625" style="3" customWidth="1"/>
    <col min="21" max="21" width="7.6640625" style="4" customWidth="1"/>
    <col min="22" max="22" width="5.88671875" style="3" customWidth="1"/>
    <col min="23" max="24" width="6.6640625" style="3" customWidth="1"/>
    <col min="25" max="25" width="6.6640625" style="4" customWidth="1"/>
    <col min="26" max="26" width="6.5546875" style="3" customWidth="1"/>
    <col min="27" max="28" width="6.33203125" style="3" customWidth="1"/>
    <col min="29" max="29" width="8.109375" style="3" customWidth="1"/>
    <col min="30" max="30" width="6.33203125" style="3" customWidth="1"/>
    <col min="31" max="31" width="6.6640625" style="3" customWidth="1"/>
    <col min="32" max="43" width="8.88671875" style="3"/>
    <col min="44" max="44" width="12.5546875" style="3" hidden="1" customWidth="1"/>
    <col min="45" max="45" width="9.33203125" style="3" hidden="1" customWidth="1"/>
    <col min="46" max="46" width="10" style="3" hidden="1" customWidth="1"/>
    <col min="47" max="51" width="0" style="3" hidden="1" customWidth="1"/>
    <col min="52" max="52" width="10.109375" style="3" hidden="1" customWidth="1"/>
    <col min="53" max="53" width="13.109375" style="3" hidden="1" customWidth="1"/>
    <col min="54" max="54" width="11.88671875" style="3" hidden="1" customWidth="1"/>
    <col min="55" max="55" width="11.109375" style="3" hidden="1" customWidth="1"/>
    <col min="56" max="56" width="11.44140625" style="3" hidden="1" customWidth="1"/>
    <col min="57" max="58" width="0" style="3" hidden="1" customWidth="1"/>
    <col min="59" max="16384" width="8.88671875" style="3"/>
  </cols>
  <sheetData>
    <row r="1" spans="2:58" ht="14.4" thickBot="1"/>
    <row r="2" spans="2:58" ht="22.8" thickBot="1">
      <c r="B2" s="89"/>
      <c r="C2" s="90"/>
      <c r="D2" s="91" t="s">
        <v>102</v>
      </c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3"/>
    </row>
    <row r="3" spans="2:58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5"/>
      <c r="P3" s="5"/>
      <c r="Q3" s="6"/>
      <c r="R3" s="5"/>
      <c r="S3" s="5"/>
      <c r="T3" s="5"/>
      <c r="U3" s="6"/>
      <c r="V3" s="5"/>
      <c r="W3" s="5"/>
      <c r="X3" s="5"/>
      <c r="Y3" s="6"/>
      <c r="Z3" s="5"/>
      <c r="AA3" s="5"/>
      <c r="AB3" s="5"/>
      <c r="AC3" s="5"/>
      <c r="AD3" s="5"/>
      <c r="AE3" s="5"/>
    </row>
    <row r="4" spans="2:58" ht="14.4" thickBot="1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5"/>
      <c r="P4" s="5"/>
      <c r="Q4" s="6"/>
      <c r="R4" s="5"/>
      <c r="S4" s="5"/>
      <c r="T4" s="5"/>
      <c r="U4" s="6"/>
      <c r="V4" s="5"/>
      <c r="W4" s="5"/>
      <c r="X4" s="5"/>
      <c r="Y4" s="6"/>
      <c r="Z4" s="5"/>
      <c r="AA4" s="5"/>
      <c r="AB4" s="5"/>
      <c r="AC4" s="5"/>
      <c r="AD4" s="5"/>
      <c r="AE4" s="5"/>
    </row>
    <row r="5" spans="2:58" ht="14.4" thickBot="1">
      <c r="B5" s="5"/>
      <c r="C5" s="5"/>
      <c r="D5" s="94" t="s">
        <v>0</v>
      </c>
      <c r="E5" s="95"/>
      <c r="F5" s="95"/>
      <c r="G5" s="95"/>
      <c r="H5" s="96"/>
      <c r="I5" s="7"/>
      <c r="J5" s="94" t="s">
        <v>1</v>
      </c>
      <c r="K5" s="95"/>
      <c r="L5" s="96"/>
      <c r="M5" s="7"/>
      <c r="N5" s="94" t="s">
        <v>2</v>
      </c>
      <c r="O5" s="96"/>
      <c r="P5" s="7"/>
      <c r="Q5" s="94" t="s">
        <v>3</v>
      </c>
      <c r="R5" s="96"/>
      <c r="S5" s="7"/>
      <c r="T5" s="94" t="s">
        <v>4</v>
      </c>
      <c r="U5" s="95"/>
      <c r="V5" s="95"/>
      <c r="W5" s="95"/>
      <c r="X5" s="95"/>
      <c r="Y5" s="96"/>
      <c r="Z5" s="7"/>
      <c r="AA5" s="94"/>
      <c r="AB5" s="95"/>
      <c r="AC5" s="96"/>
      <c r="AD5" s="7"/>
      <c r="AE5" s="8" t="s">
        <v>5</v>
      </c>
      <c r="AR5" s="88" t="s">
        <v>6</v>
      </c>
      <c r="AS5" s="88"/>
      <c r="AT5" s="88"/>
      <c r="AU5" s="88"/>
      <c r="AV5" s="9"/>
      <c r="AW5" s="9"/>
    </row>
    <row r="6" spans="2:58" ht="67.95" customHeight="1" thickTop="1" thickBot="1">
      <c r="B6" s="5"/>
      <c r="C6" s="5"/>
      <c r="D6" s="10" t="s">
        <v>6</v>
      </c>
      <c r="E6" s="11" t="s">
        <v>7</v>
      </c>
      <c r="F6" s="12" t="s">
        <v>8</v>
      </c>
      <c r="G6" s="12" t="s">
        <v>9</v>
      </c>
      <c r="H6" s="12" t="s">
        <v>10</v>
      </c>
      <c r="I6" s="13"/>
      <c r="J6" s="12" t="s">
        <v>11</v>
      </c>
      <c r="K6" s="12" t="s">
        <v>12</v>
      </c>
      <c r="L6" s="14"/>
      <c r="M6" s="13"/>
      <c r="N6" s="15" t="s">
        <v>13</v>
      </c>
      <c r="O6" s="12" t="s">
        <v>14</v>
      </c>
      <c r="P6" s="13"/>
      <c r="Q6" s="16" t="s">
        <v>7</v>
      </c>
      <c r="R6" s="12" t="s">
        <v>8</v>
      </c>
      <c r="S6" s="13"/>
      <c r="T6" s="12" t="s">
        <v>15</v>
      </c>
      <c r="U6" s="15" t="s">
        <v>16</v>
      </c>
      <c r="V6" s="11" t="s">
        <v>17</v>
      </c>
      <c r="W6" s="12" t="s">
        <v>16</v>
      </c>
      <c r="X6" s="12" t="s">
        <v>18</v>
      </c>
      <c r="Y6" s="15" t="s">
        <v>16</v>
      </c>
      <c r="Z6" s="13"/>
      <c r="AA6" s="14"/>
      <c r="AB6" s="14"/>
      <c r="AC6" s="14"/>
      <c r="AD6" s="13"/>
      <c r="AE6" s="70" t="s">
        <v>84</v>
      </c>
      <c r="AR6" s="9" t="s">
        <v>19</v>
      </c>
      <c r="AS6" s="9" t="s">
        <v>20</v>
      </c>
      <c r="AT6" s="9" t="s">
        <v>21</v>
      </c>
      <c r="AU6" s="9" t="s">
        <v>22</v>
      </c>
      <c r="AV6" s="9" t="s">
        <v>23</v>
      </c>
      <c r="AW6" s="9" t="s">
        <v>24</v>
      </c>
      <c r="AX6" s="3" t="s">
        <v>25</v>
      </c>
      <c r="AY6" s="3" t="s">
        <v>26</v>
      </c>
      <c r="AZ6" s="3" t="s">
        <v>27</v>
      </c>
      <c r="BA6" s="3" t="s">
        <v>30</v>
      </c>
      <c r="BB6" s="3" t="s">
        <v>28</v>
      </c>
      <c r="BC6" s="3" t="s">
        <v>29</v>
      </c>
      <c r="BD6" s="17" t="s">
        <v>31</v>
      </c>
      <c r="BE6" s="3" t="s">
        <v>32</v>
      </c>
      <c r="BF6" s="3" t="s">
        <v>62</v>
      </c>
    </row>
    <row r="7" spans="2:58">
      <c r="B7" s="18" t="s">
        <v>96</v>
      </c>
      <c r="C7" s="19" t="s">
        <v>82</v>
      </c>
      <c r="D7" s="20">
        <v>233879.14660000001</v>
      </c>
      <c r="E7" s="21">
        <f t="shared" ref="E7" si="0">IF(AR7=0,"-",(D7-AR7)/AR7)</f>
        <v>1.5875281862223367E-2</v>
      </c>
      <c r="F7" s="21">
        <f t="shared" ref="F7" si="1">IF(AS7=0,"-",(D7-AS7)/AS7)</f>
        <v>-6.758346212759167E-2</v>
      </c>
      <c r="G7" s="21">
        <f t="shared" ref="G7" si="2">IF(AT7=0,"-",(D7-AT7)/AT7)</f>
        <v>-0.16622949251906596</v>
      </c>
      <c r="H7" s="81" t="str">
        <f t="shared" ref="H7" si="3">IF(AU7=0,"-",(D7-AU7)/AU7)</f>
        <v>-</v>
      </c>
      <c r="I7" s="22"/>
      <c r="J7" s="23">
        <v>6</v>
      </c>
      <c r="K7" s="24">
        <v>8</v>
      </c>
      <c r="L7" s="1" t="str">
        <f>IF(J7&gt;K7,"â",IF(J7&lt;K7,"á","ß"))</f>
        <v>á</v>
      </c>
      <c r="M7" s="22"/>
      <c r="N7" s="21">
        <f t="shared" ref="N7" si="4">IF(D7=0,"-",(D7-AV7)/D7)</f>
        <v>0.50304761544738763</v>
      </c>
      <c r="O7" s="21">
        <f>IF(C7="LFL",N7-BF7,"-")</f>
        <v>9.7469451188924638E-2</v>
      </c>
      <c r="P7" s="22"/>
      <c r="Q7" s="21">
        <f>IF(AY7=0,"-",(AX7-AY7)/AY7)</f>
        <v>-0.10610734114743986</v>
      </c>
      <c r="R7" s="21">
        <f>IF(AZ7=0,"-",(AX7-AZ7)/AZ7)</f>
        <v>-0.13903743315508021</v>
      </c>
      <c r="S7" s="22"/>
      <c r="T7" s="25">
        <f t="shared" ref="T7" si="5">IF(AX7=0,"-",D7/AX7)</f>
        <v>16.795762594893031</v>
      </c>
      <c r="U7" s="21">
        <f>IF(BA7=0,"-",(T7-BA7)/BA7)</f>
        <v>8.2993121628200925E-2</v>
      </c>
      <c r="V7" s="25">
        <f>IF(BB7=0,"-",BB7/AX7)</f>
        <v>3.1656314699792962</v>
      </c>
      <c r="W7" s="21">
        <f>IF(BD7=0,"-",(V7-BD7)/BD7)</f>
        <v>-2.7071262970205349E-2</v>
      </c>
      <c r="X7" s="25">
        <f t="shared" ref="X7" si="6">IF(BB7=0,"-",D7/BB7)</f>
        <v>5.3056594724220627</v>
      </c>
      <c r="Y7" s="21">
        <f>IF(BE7=0,"-",(X7-BE7)/BE7)</f>
        <v>0.11312687189651366</v>
      </c>
      <c r="Z7" s="22"/>
      <c r="AA7" s="26"/>
      <c r="AB7" s="26"/>
      <c r="AC7" s="26"/>
      <c r="AD7" s="22"/>
      <c r="AE7" s="19">
        <v>131.0247</v>
      </c>
      <c r="AR7" s="27">
        <v>230224.2714</v>
      </c>
      <c r="AS7" s="27">
        <v>250831.18659999999</v>
      </c>
      <c r="AT7" s="27">
        <v>280507.81900000002</v>
      </c>
      <c r="AU7" s="27"/>
      <c r="AV7" s="27">
        <v>116226.7996</v>
      </c>
      <c r="AW7" s="27">
        <v>149099.5344</v>
      </c>
      <c r="AX7" s="27">
        <v>13924.89</v>
      </c>
      <c r="AY7" s="27">
        <v>15577.81</v>
      </c>
      <c r="AZ7" s="27">
        <v>16173.63</v>
      </c>
      <c r="BA7" s="27">
        <f>IF(AZ7=0,0,AS7/AZ7)</f>
        <v>15.508651218062983</v>
      </c>
      <c r="BB7" s="27">
        <v>44081.07</v>
      </c>
      <c r="BC7" s="27">
        <v>52624.36</v>
      </c>
      <c r="BD7" s="3">
        <f>IF(AZ7=0,0,BC7/AZ7)</f>
        <v>3.2537136066547832</v>
      </c>
      <c r="BE7" s="3">
        <f>IF(BC7=0,0,AS7/BC7)</f>
        <v>4.7664463111760407</v>
      </c>
      <c r="BF7" s="4">
        <f>IF(AS7=0,0,(AS7-AW7)/AS7)</f>
        <v>0.40557816425846299</v>
      </c>
    </row>
    <row r="8" spans="2:58">
      <c r="B8" s="28"/>
      <c r="C8" s="29"/>
      <c r="D8" s="30"/>
      <c r="E8" s="31"/>
      <c r="F8" s="31"/>
      <c r="G8" s="32"/>
      <c r="H8" s="32"/>
      <c r="I8" s="33"/>
      <c r="J8" s="34"/>
      <c r="K8" s="35"/>
      <c r="L8" s="35"/>
      <c r="M8" s="33"/>
      <c r="N8" s="36"/>
      <c r="O8" s="32"/>
      <c r="P8" s="33"/>
      <c r="Q8" s="36"/>
      <c r="R8" s="32"/>
      <c r="S8" s="33"/>
      <c r="T8" s="32"/>
      <c r="U8" s="36"/>
      <c r="V8" s="32"/>
      <c r="W8" s="32"/>
      <c r="X8" s="32"/>
      <c r="Y8" s="36"/>
      <c r="Z8" s="33"/>
      <c r="AA8" s="29"/>
      <c r="AB8" s="29"/>
      <c r="AC8" s="29"/>
      <c r="AD8" s="33"/>
      <c r="AE8" s="37"/>
      <c r="BF8" s="4"/>
    </row>
    <row r="9" spans="2:58">
      <c r="B9" s="28"/>
      <c r="C9" s="29"/>
      <c r="D9" s="30"/>
      <c r="E9" s="31"/>
      <c r="F9" s="31"/>
      <c r="G9" s="32"/>
      <c r="H9" s="32"/>
      <c r="I9" s="33"/>
      <c r="J9" s="34"/>
      <c r="K9" s="35"/>
      <c r="L9" s="29"/>
      <c r="M9" s="33"/>
      <c r="N9" s="36"/>
      <c r="O9" s="32"/>
      <c r="P9" s="33"/>
      <c r="Q9" s="36"/>
      <c r="R9" s="32"/>
      <c r="S9" s="33"/>
      <c r="T9" s="32"/>
      <c r="U9" s="36"/>
      <c r="V9" s="32"/>
      <c r="W9" s="32"/>
      <c r="X9" s="32"/>
      <c r="Y9" s="36"/>
      <c r="Z9" s="33"/>
      <c r="AA9" s="29"/>
      <c r="AB9" s="29"/>
      <c r="AC9" s="29"/>
      <c r="AD9" s="33"/>
      <c r="AE9" s="37"/>
      <c r="BF9" s="4"/>
    </row>
    <row r="10" spans="2:58" ht="14.4" thickBot="1">
      <c r="B10" s="38"/>
      <c r="C10" s="39"/>
      <c r="D10" s="40"/>
      <c r="E10" s="41"/>
      <c r="F10" s="41"/>
      <c r="G10" s="42"/>
      <c r="H10" s="42"/>
      <c r="I10" s="43"/>
      <c r="J10" s="44"/>
      <c r="K10" s="45"/>
      <c r="L10" s="39"/>
      <c r="M10" s="43"/>
      <c r="N10" s="46"/>
      <c r="O10" s="42"/>
      <c r="P10" s="43"/>
      <c r="Q10" s="46"/>
      <c r="R10" s="42"/>
      <c r="S10" s="43"/>
      <c r="T10" s="42"/>
      <c r="U10" s="46"/>
      <c r="V10" s="42"/>
      <c r="W10" s="42"/>
      <c r="X10" s="42"/>
      <c r="Y10" s="46"/>
      <c r="Z10" s="43"/>
      <c r="AA10" s="39"/>
      <c r="AB10" s="39"/>
      <c r="AC10" s="39"/>
      <c r="AD10" s="43"/>
      <c r="AE10" s="47"/>
      <c r="BF10" s="4"/>
    </row>
    <row r="11" spans="2:58">
      <c r="B11" s="48" t="s">
        <v>77</v>
      </c>
      <c r="C11" s="26"/>
      <c r="D11" s="3">
        <v>233879.14660000001</v>
      </c>
      <c r="E11" s="49">
        <f>IF(AR11=0,"-",(D11-AR11)/AR11)</f>
        <v>1.5875281862223367E-2</v>
      </c>
      <c r="F11" s="49">
        <f>IF(AS11=0,"-",(D11-AS11)/AS11)</f>
        <v>-6.758346212759167E-2</v>
      </c>
      <c r="G11" s="21">
        <f>IF(AT11=0,"-",(D11-AT11)/AT11)</f>
        <v>-0.16622949251906596</v>
      </c>
      <c r="H11" s="80" t="str">
        <f>IF(AU11=0,"-",(D11-AU11)/AU11)</f>
        <v>-</v>
      </c>
      <c r="I11" s="33"/>
      <c r="J11" s="29"/>
      <c r="K11" s="29"/>
      <c r="L11" s="29"/>
      <c r="M11" s="33"/>
      <c r="N11" s="36">
        <f>IF(D11=0,0,(D11-AV11)/D11)</f>
        <v>0.50304761544738763</v>
      </c>
      <c r="O11" s="49">
        <f t="shared" ref="O11:O12" si="7">N11-BF11</f>
        <v>9.7469451188924638E-2</v>
      </c>
      <c r="P11" s="33"/>
      <c r="Q11" s="49">
        <f t="shared" ref="Q11:Q12" si="8">IF(AY11=0,"-",(AX11-AY11)/AY11)</f>
        <v>-0.10610734114743986</v>
      </c>
      <c r="R11" s="49">
        <f>IF(AZ11=0,"-",(AX11-AZ11)/AZ11)</f>
        <v>-0.13903743315508021</v>
      </c>
      <c r="S11" s="33"/>
      <c r="T11" s="32">
        <f>IF(AX11=0,"-",D11/AX11)</f>
        <v>16.795762594893031</v>
      </c>
      <c r="U11" s="36">
        <f t="shared" ref="U11:U12" si="9">IF(BA11=0,"-",(T11-BA11)/BA11)</f>
        <v>8.2993121628200925E-2</v>
      </c>
      <c r="V11" s="32">
        <f t="shared" ref="V11:V12" si="10">IF(BB11=0,"-",BB11/AX11)</f>
        <v>3.1656314699792962</v>
      </c>
      <c r="W11" s="36">
        <f t="shared" ref="W11:W12" si="11">IF(BD11=0,"-",(V11-BD11)/BD11)</f>
        <v>-2.7071262970205349E-2</v>
      </c>
      <c r="X11" s="32">
        <f t="shared" ref="X11:X12" si="12">IF(BB11=0,"-",D11/BB11)</f>
        <v>5.3056594724220627</v>
      </c>
      <c r="Y11" s="36">
        <f t="shared" ref="Y11:Y12" si="13">IF(BE11=0,"-",(X11-BE11)/BE11)</f>
        <v>0.11312687189651366</v>
      </c>
      <c r="Z11" s="33"/>
      <c r="AA11" s="29"/>
      <c r="AB11" s="29"/>
      <c r="AC11" s="29"/>
      <c r="AD11" s="33"/>
      <c r="AE11" s="37"/>
      <c r="AR11" s="3">
        <v>230224.2714</v>
      </c>
      <c r="AS11" s="3">
        <v>250831.18659999999</v>
      </c>
      <c r="AT11" s="3">
        <v>280507.81900000002</v>
      </c>
      <c r="AV11" s="3">
        <v>116226.7996</v>
      </c>
      <c r="AW11" s="3">
        <v>149099.5344</v>
      </c>
      <c r="AX11" s="3">
        <v>13924.89</v>
      </c>
      <c r="AY11" s="3">
        <v>15577.81</v>
      </c>
      <c r="AZ11" s="3">
        <v>16173.63</v>
      </c>
      <c r="BA11" s="27">
        <f t="shared" ref="BA11:BA12" si="14">IF(AZ11=0,0,AS11/AZ11)</f>
        <v>15.508651218062983</v>
      </c>
      <c r="BB11" s="3">
        <v>44081.07</v>
      </c>
      <c r="BC11" s="3">
        <v>52624.36</v>
      </c>
      <c r="BD11" s="3">
        <f t="shared" ref="BD11:BD12" si="15">IF(AZ11=0,0,BC11/AZ11)</f>
        <v>3.2537136066547832</v>
      </c>
      <c r="BE11" s="3">
        <f t="shared" ref="BE11:BE12" si="16">IF(BC11=0,0,AS11/BC11)</f>
        <v>4.7664463111760407</v>
      </c>
      <c r="BF11" s="4">
        <f t="shared" ref="BF11:BF12" si="17">IF(AS11=0,0,(AS11-AW11)/AS11)</f>
        <v>0.40557816425846299</v>
      </c>
    </row>
    <row r="12" spans="2:58">
      <c r="B12" s="50" t="s">
        <v>78</v>
      </c>
      <c r="C12" s="29"/>
      <c r="D12" s="29">
        <f>SUM(D7:D10)</f>
        <v>233879.14660000001</v>
      </c>
      <c r="E12" s="49">
        <f>IF(AR12=0,"-",(D12-AR12)/AR12)</f>
        <v>1.5875281862223367E-2</v>
      </c>
      <c r="F12" s="49">
        <f>IF(AS12=0,"-",(D12-AS12)/AS12)</f>
        <v>-6.758346212759167E-2</v>
      </c>
      <c r="G12" s="49">
        <f>IF(AT12=0,"-",(D12-AT12)/AT12)</f>
        <v>-0.16622949251906596</v>
      </c>
      <c r="H12" s="80" t="str">
        <f>IF(AU12=0,"-",(D12-AU12)/AU12)</f>
        <v>-</v>
      </c>
      <c r="I12" s="33"/>
      <c r="J12" s="29"/>
      <c r="K12" s="29"/>
      <c r="L12" s="29"/>
      <c r="M12" s="33"/>
      <c r="N12" s="36">
        <f>IF(D12=0,"-",(D12-AV12)/D12)</f>
        <v>0.50304761544738763</v>
      </c>
      <c r="O12" s="49">
        <f t="shared" si="7"/>
        <v>9.7469451188924638E-2</v>
      </c>
      <c r="P12" s="33"/>
      <c r="Q12" s="49">
        <f t="shared" si="8"/>
        <v>-0.10610734114743986</v>
      </c>
      <c r="R12" s="49">
        <f>IF(AZ12=0,"-",(AX12-AZ12)/AZ12)</f>
        <v>-0.13903743315508021</v>
      </c>
      <c r="S12" s="33"/>
      <c r="T12" s="32">
        <f>IF(AX12=0,"-",D12/AX12)</f>
        <v>16.795762594893031</v>
      </c>
      <c r="U12" s="49">
        <f t="shared" si="9"/>
        <v>8.2993121628200925E-2</v>
      </c>
      <c r="V12" s="32">
        <f t="shared" si="10"/>
        <v>3.1656314699792962</v>
      </c>
      <c r="W12" s="49">
        <f t="shared" si="11"/>
        <v>-2.7071262970205349E-2</v>
      </c>
      <c r="X12" s="32">
        <f t="shared" si="12"/>
        <v>5.3056594724220627</v>
      </c>
      <c r="Y12" s="49">
        <f t="shared" si="13"/>
        <v>0.11312687189651366</v>
      </c>
      <c r="Z12" s="33"/>
      <c r="AA12" s="29"/>
      <c r="AB12" s="29"/>
      <c r="AC12" s="29"/>
      <c r="AD12" s="33"/>
      <c r="AE12" s="37"/>
      <c r="AR12" s="3">
        <f t="shared" ref="AR12:AZ12" si="18">SUM(AR7:AR10)</f>
        <v>230224.2714</v>
      </c>
      <c r="AS12" s="3">
        <f t="shared" si="18"/>
        <v>250831.18659999999</v>
      </c>
      <c r="AT12" s="3">
        <f t="shared" si="18"/>
        <v>280507.81900000002</v>
      </c>
      <c r="AU12" s="3">
        <f t="shared" si="18"/>
        <v>0</v>
      </c>
      <c r="AV12" s="3">
        <f t="shared" si="18"/>
        <v>116226.7996</v>
      </c>
      <c r="AW12" s="3">
        <f t="shared" si="18"/>
        <v>149099.5344</v>
      </c>
      <c r="AX12" s="3">
        <f t="shared" si="18"/>
        <v>13924.89</v>
      </c>
      <c r="AY12" s="3">
        <f t="shared" si="18"/>
        <v>15577.81</v>
      </c>
      <c r="AZ12" s="3">
        <f t="shared" si="18"/>
        <v>16173.63</v>
      </c>
      <c r="BA12" s="27">
        <f t="shared" si="14"/>
        <v>15.508651218062983</v>
      </c>
      <c r="BB12" s="3">
        <f>SUM(BB7:BB10)</f>
        <v>44081.07</v>
      </c>
      <c r="BC12" s="3">
        <f>SUM(BC7:BC10)</f>
        <v>52624.36</v>
      </c>
      <c r="BD12" s="3">
        <f t="shared" si="15"/>
        <v>3.2537136066547832</v>
      </c>
      <c r="BE12" s="3">
        <f t="shared" si="16"/>
        <v>4.7664463111760407</v>
      </c>
      <c r="BF12" s="4">
        <f t="shared" si="17"/>
        <v>0.40557816425846299</v>
      </c>
    </row>
    <row r="13" spans="2:58" ht="14.4" thickBot="1">
      <c r="B13" s="51"/>
      <c r="C13" s="39"/>
      <c r="D13" s="39"/>
      <c r="E13" s="39"/>
      <c r="F13" s="39"/>
      <c r="G13" s="39"/>
      <c r="H13" s="39"/>
      <c r="I13" s="43"/>
      <c r="J13" s="39"/>
      <c r="K13" s="39"/>
      <c r="L13" s="39"/>
      <c r="M13" s="43"/>
      <c r="N13" s="52"/>
      <c r="O13" s="39"/>
      <c r="P13" s="43"/>
      <c r="Q13" s="52"/>
      <c r="R13" s="39"/>
      <c r="S13" s="43"/>
      <c r="T13" s="39"/>
      <c r="U13" s="52"/>
      <c r="V13" s="39"/>
      <c r="W13" s="39"/>
      <c r="X13" s="39"/>
      <c r="Y13" s="52"/>
      <c r="Z13" s="43"/>
      <c r="AA13" s="39"/>
      <c r="AB13" s="39"/>
      <c r="AC13" s="39"/>
      <c r="AD13" s="43"/>
      <c r="AE13" s="47"/>
    </row>
    <row r="25" spans="2:58" ht="14.4" thickBot="1"/>
    <row r="26" spans="2:58" ht="15" customHeight="1" thickBot="1">
      <c r="D26" s="85" t="s">
        <v>42</v>
      </c>
      <c r="E26" s="86"/>
      <c r="F26" s="86"/>
      <c r="G26" s="87"/>
      <c r="H26" s="85" t="s">
        <v>36</v>
      </c>
      <c r="I26" s="86"/>
      <c r="J26" s="86"/>
      <c r="K26" s="87"/>
      <c r="L26" s="85" t="s">
        <v>37</v>
      </c>
      <c r="M26" s="86"/>
      <c r="N26" s="86"/>
      <c r="O26" s="87"/>
      <c r="P26" s="85" t="s">
        <v>38</v>
      </c>
      <c r="Q26" s="86"/>
      <c r="R26" s="86"/>
      <c r="S26" s="87"/>
      <c r="T26" s="85" t="s">
        <v>39</v>
      </c>
      <c r="U26" s="86"/>
      <c r="V26" s="86"/>
      <c r="W26" s="87"/>
      <c r="X26" s="85" t="s">
        <v>40</v>
      </c>
      <c r="Y26" s="86"/>
      <c r="Z26" s="86"/>
      <c r="AA26" s="87"/>
      <c r="AB26" s="85" t="s">
        <v>41</v>
      </c>
      <c r="AC26" s="86"/>
      <c r="AD26" s="86"/>
      <c r="AE26" s="87"/>
      <c r="AR26" s="88" t="s">
        <v>20</v>
      </c>
      <c r="AS26" s="88"/>
      <c r="AT26" s="88"/>
      <c r="AU26" s="88"/>
      <c r="AV26" s="88"/>
      <c r="AW26" s="88"/>
      <c r="AX26" s="88"/>
    </row>
    <row r="27" spans="2:58" ht="66" thickBot="1">
      <c r="D27" s="53" t="s">
        <v>6</v>
      </c>
      <c r="E27" s="54" t="s">
        <v>33</v>
      </c>
      <c r="F27" s="54" t="s">
        <v>34</v>
      </c>
      <c r="G27" s="55" t="s">
        <v>35</v>
      </c>
      <c r="H27" s="56" t="s">
        <v>6</v>
      </c>
      <c r="I27" s="54" t="s">
        <v>33</v>
      </c>
      <c r="J27" s="54" t="s">
        <v>34</v>
      </c>
      <c r="K27" s="55" t="s">
        <v>35</v>
      </c>
      <c r="L27" s="53" t="s">
        <v>6</v>
      </c>
      <c r="M27" s="54" t="s">
        <v>33</v>
      </c>
      <c r="N27" s="54" t="s">
        <v>34</v>
      </c>
      <c r="O27" s="55" t="s">
        <v>35</v>
      </c>
      <c r="P27" s="53" t="s">
        <v>6</v>
      </c>
      <c r="Q27" s="54" t="s">
        <v>33</v>
      </c>
      <c r="R27" s="54" t="s">
        <v>34</v>
      </c>
      <c r="S27" s="55" t="s">
        <v>35</v>
      </c>
      <c r="T27" s="53" t="s">
        <v>6</v>
      </c>
      <c r="U27" s="54" t="s">
        <v>33</v>
      </c>
      <c r="V27" s="54" t="s">
        <v>34</v>
      </c>
      <c r="W27" s="55" t="s">
        <v>35</v>
      </c>
      <c r="X27" s="53" t="s">
        <v>6</v>
      </c>
      <c r="Y27" s="54" t="s">
        <v>33</v>
      </c>
      <c r="Z27" s="54" t="s">
        <v>34</v>
      </c>
      <c r="AA27" s="55" t="s">
        <v>35</v>
      </c>
      <c r="AB27" s="53" t="s">
        <v>6</v>
      </c>
      <c r="AC27" s="54" t="s">
        <v>33</v>
      </c>
      <c r="AD27" s="54" t="s">
        <v>34</v>
      </c>
      <c r="AE27" s="55" t="s">
        <v>35</v>
      </c>
      <c r="AR27" s="3" t="s">
        <v>44</v>
      </c>
      <c r="AS27" s="3" t="s">
        <v>43</v>
      </c>
      <c r="AT27" s="3" t="s">
        <v>45</v>
      </c>
      <c r="AU27" s="3" t="s">
        <v>46</v>
      </c>
      <c r="AV27" s="3" t="s">
        <v>47</v>
      </c>
      <c r="AW27" s="3" t="s">
        <v>48</v>
      </c>
      <c r="AX27" s="3" t="s">
        <v>49</v>
      </c>
      <c r="AZ27" s="3" t="s">
        <v>63</v>
      </c>
      <c r="BA27" s="3" t="s">
        <v>64</v>
      </c>
      <c r="BB27" s="3" t="s">
        <v>65</v>
      </c>
      <c r="BC27" s="3" t="s">
        <v>66</v>
      </c>
      <c r="BD27" s="3" t="s">
        <v>67</v>
      </c>
      <c r="BE27" s="17" t="s">
        <v>68</v>
      </c>
      <c r="BF27" s="17" t="s">
        <v>69</v>
      </c>
    </row>
    <row r="28" spans="2:58">
      <c r="B28" s="18" t="s">
        <v>96</v>
      </c>
      <c r="C28" s="26" t="s">
        <v>82</v>
      </c>
      <c r="D28" s="20">
        <v>79239.831600000005</v>
      </c>
      <c r="E28" s="21">
        <f t="shared" ref="E28" si="19">IF(AR28=0,"-",(D28-AR28)/AR28)</f>
        <v>-0.19206405041883409</v>
      </c>
      <c r="F28" s="21">
        <f>IF(D7=0,"-",D28/D7)</f>
        <v>0.33880674165244284</v>
      </c>
      <c r="G28" s="21">
        <f>IF(C28="LFL",F28-AZ28,"-")</f>
        <v>-5.2200749997321605E-2</v>
      </c>
      <c r="H28" s="20">
        <v>3608.2667000000001</v>
      </c>
      <c r="I28" s="81" t="str">
        <f t="shared" ref="I28" si="20">IF(AS28=0,"-",(H28-AS28)/AS28)</f>
        <v>-</v>
      </c>
      <c r="J28" s="57">
        <f>IF(D7=0,"-",H28/D7)</f>
        <v>1.5427911177438853E-2</v>
      </c>
      <c r="K28" s="21">
        <f>IF(C28="LFL",J28-BA28,"-")</f>
        <v>1.5427911177438853E-2</v>
      </c>
      <c r="L28" s="20">
        <v>97561.873200000002</v>
      </c>
      <c r="M28" s="21">
        <f t="shared" ref="M28" si="21">IF(AT28=0,"-",(L28-AT28)/AT28)</f>
        <v>1.4527194143952924E-2</v>
      </c>
      <c r="N28" s="57">
        <f>IF(D7=0,"-",L28/D7)</f>
        <v>0.41714652468293212</v>
      </c>
      <c r="O28" s="21">
        <f>IF(C28="LFL",N28-BB28,"-")</f>
        <v>3.3761711958851193E-2</v>
      </c>
      <c r="P28" s="20">
        <v>34474.529600000002</v>
      </c>
      <c r="Q28" s="21">
        <f>IF(AU28=0,"-",(P28-AU28)/AU28)</f>
        <v>-0.1581595417393161</v>
      </c>
      <c r="R28" s="57">
        <f>IF(D7=0,"-",P28/D7)</f>
        <v>0.14740317852690507</v>
      </c>
      <c r="S28" s="21">
        <f>IF(C28="LFL",R28-BC28,"-")</f>
        <v>-1.5859539538951278E-2</v>
      </c>
      <c r="T28" s="20">
        <v>15290.374900000001</v>
      </c>
      <c r="U28" s="21">
        <f>IF(AV28=0,"-",(T28-AV28)/AV28)</f>
        <v>-2.2233556816017016E-2</v>
      </c>
      <c r="V28" s="57">
        <f>IF(D7=0,"-",T28/D7)</f>
        <v>6.5377247703707841E-2</v>
      </c>
      <c r="W28" s="21">
        <f>IF(C28="LFL",V28-BD28,"-")</f>
        <v>3.032270143409517E-3</v>
      </c>
      <c r="X28" s="20">
        <v>3619.7026000000001</v>
      </c>
      <c r="Y28" s="81" t="str">
        <f>IF(AW28=0,"-",(X28-AW28)/AW28)</f>
        <v>-</v>
      </c>
      <c r="Z28" s="57">
        <f>IF(D7=0,"-",X28/D7)</f>
        <v>1.5476807798476891E-2</v>
      </c>
      <c r="AA28" s="21">
        <f>IF(C28="LFL",Z28-BF28,"-")</f>
        <v>1.5476807798476891E-2</v>
      </c>
      <c r="AB28" s="20">
        <v>84.567999999999998</v>
      </c>
      <c r="AC28" s="81" t="str">
        <f>IF(AX28=0,"-",(AB28-AX28)/AX28)</f>
        <v>-</v>
      </c>
      <c r="AD28" s="21">
        <f>IF(D7=0,"-",AB28/D7)</f>
        <v>3.6158845809641755E-4</v>
      </c>
      <c r="AE28" s="58">
        <f>IF(C28="LFL",AD28-BF28,"-")</f>
        <v>3.6158845809641755E-4</v>
      </c>
      <c r="AR28" s="27">
        <v>98076.873099999997</v>
      </c>
      <c r="AS28" s="27"/>
      <c r="AT28" s="27">
        <v>96164.867499999993</v>
      </c>
      <c r="AU28" s="27">
        <v>40951.381300000001</v>
      </c>
      <c r="AV28" s="27">
        <v>15638.064700000001</v>
      </c>
      <c r="AW28" s="27"/>
      <c r="AX28" s="27"/>
      <c r="AZ28" s="4">
        <f>IF(AS7=0,0,AR28/AS7)</f>
        <v>0.39100749164976445</v>
      </c>
      <c r="BA28" s="4">
        <f>IF(AS7=0,0,AS28/AS7)</f>
        <v>0</v>
      </c>
      <c r="BB28" s="4">
        <f>IF(AS7=0,0,AT28/AS7)</f>
        <v>0.38338481272408093</v>
      </c>
      <c r="BC28" s="4">
        <f>IF(AS7=0,0,AU28/AS7)</f>
        <v>0.16326271806585635</v>
      </c>
      <c r="BD28" s="4">
        <f>IF(AS7=0,0,AV28/AS7)</f>
        <v>6.2344977560298324E-2</v>
      </c>
      <c r="BE28" s="4">
        <f>IF(AS7=0,0,AW28/AS7)</f>
        <v>0</v>
      </c>
      <c r="BF28" s="4">
        <f>IF(AS7=0,0,AX28/AS7)</f>
        <v>0</v>
      </c>
    </row>
    <row r="29" spans="2:58">
      <c r="B29" s="28"/>
      <c r="C29" s="29"/>
      <c r="D29" s="30"/>
      <c r="E29" s="32"/>
      <c r="F29" s="32"/>
      <c r="G29" s="32"/>
      <c r="H29" s="30"/>
      <c r="I29" s="32"/>
      <c r="J29" s="32"/>
      <c r="K29" s="32"/>
      <c r="L29" s="30"/>
      <c r="M29" s="32"/>
      <c r="N29" s="36"/>
      <c r="O29" s="32"/>
      <c r="P29" s="30"/>
      <c r="Q29" s="36"/>
      <c r="R29" s="32"/>
      <c r="S29" s="32"/>
      <c r="T29" s="30"/>
      <c r="U29" s="36"/>
      <c r="V29" s="32"/>
      <c r="W29" s="32"/>
      <c r="X29" s="30"/>
      <c r="Y29" s="36"/>
      <c r="Z29" s="32"/>
      <c r="AA29" s="32"/>
      <c r="AB29" s="30"/>
      <c r="AC29" s="32"/>
      <c r="AD29" s="32"/>
      <c r="AE29" s="59"/>
    </row>
    <row r="30" spans="2:58">
      <c r="B30" s="28"/>
      <c r="C30" s="29"/>
      <c r="D30" s="30"/>
      <c r="E30" s="32"/>
      <c r="F30" s="32"/>
      <c r="G30" s="32"/>
      <c r="H30" s="30"/>
      <c r="I30" s="32"/>
      <c r="J30" s="32"/>
      <c r="K30" s="32"/>
      <c r="L30" s="30"/>
      <c r="M30" s="32"/>
      <c r="N30" s="36"/>
      <c r="O30" s="32"/>
      <c r="P30" s="30"/>
      <c r="Q30" s="36"/>
      <c r="R30" s="32"/>
      <c r="S30" s="32"/>
      <c r="T30" s="30"/>
      <c r="U30" s="36"/>
      <c r="V30" s="32"/>
      <c r="W30" s="32"/>
      <c r="X30" s="30"/>
      <c r="Y30" s="36"/>
      <c r="Z30" s="32"/>
      <c r="AA30" s="32"/>
      <c r="AB30" s="30"/>
      <c r="AC30" s="32"/>
      <c r="AD30" s="32"/>
      <c r="AE30" s="59"/>
    </row>
    <row r="31" spans="2:58" ht="14.4" thickBot="1">
      <c r="B31" s="38"/>
      <c r="C31" s="39"/>
      <c r="D31" s="40"/>
      <c r="E31" s="42"/>
      <c r="F31" s="42"/>
      <c r="G31" s="60"/>
      <c r="H31" s="69"/>
      <c r="I31" s="42"/>
      <c r="J31" s="42"/>
      <c r="K31" s="42"/>
      <c r="L31" s="40"/>
      <c r="M31" s="42"/>
      <c r="N31" s="46"/>
      <c r="O31" s="42"/>
      <c r="P31" s="40"/>
      <c r="Q31" s="46"/>
      <c r="R31" s="42"/>
      <c r="S31" s="42"/>
      <c r="T31" s="40"/>
      <c r="U31" s="46"/>
      <c r="V31" s="42"/>
      <c r="W31" s="42"/>
      <c r="X31" s="40"/>
      <c r="Y31" s="46"/>
      <c r="Z31" s="42"/>
      <c r="AA31" s="42"/>
      <c r="AB31" s="40"/>
      <c r="AC31" s="42"/>
      <c r="AD31" s="42"/>
      <c r="AE31" s="60"/>
    </row>
    <row r="32" spans="2:58">
      <c r="B32" s="48" t="s">
        <v>77</v>
      </c>
      <c r="C32" s="26"/>
      <c r="D32" s="26">
        <v>79239.831600000005</v>
      </c>
      <c r="E32" s="21">
        <f>IF(AR32=0,0,(D32-AR32)/AR32)</f>
        <v>-0.19206405041883409</v>
      </c>
      <c r="F32" s="21">
        <f>IF(D11=0,0,D32/D11)</f>
        <v>0.33880674165244284</v>
      </c>
      <c r="G32" s="21">
        <f t="shared" ref="G32:G33" si="22">F32-AZ32</f>
        <v>-5.2200749997321605E-2</v>
      </c>
      <c r="H32" s="26">
        <v>3608.2667000000001</v>
      </c>
      <c r="I32" s="21">
        <f>IF(AS32=0,0,(H32-AS32)/AS32)</f>
        <v>0</v>
      </c>
      <c r="J32" s="21">
        <f>IF(D11=0,0,H32/D11)</f>
        <v>1.5427911177438853E-2</v>
      </c>
      <c r="K32" s="21">
        <f t="shared" ref="K32:K33" si="23">J32-BA32</f>
        <v>1.5427911177438853E-2</v>
      </c>
      <c r="L32" s="26">
        <v>97561.873200000002</v>
      </c>
      <c r="M32" s="21">
        <f>IF(AT32=0,0,(L32-AT32)/AT32)</f>
        <v>1.4527194143952924E-2</v>
      </c>
      <c r="N32" s="57">
        <f>IF(D11=0,0,L32/D11)</f>
        <v>0.41714652468293212</v>
      </c>
      <c r="O32" s="61">
        <f t="shared" ref="O32:O33" si="24">N32-BB32</f>
        <v>3.3761711958851193E-2</v>
      </c>
      <c r="P32" s="26">
        <v>34474.529600000002</v>
      </c>
      <c r="Q32" s="21">
        <f>IF(AU32=0,0,(P32-AU32)/AU32)</f>
        <v>-0.1581595417393161</v>
      </c>
      <c r="R32" s="57">
        <f>IF(D11=0,0,P32/D11)</f>
        <v>0.14740317852690507</v>
      </c>
      <c r="S32" s="21">
        <f t="shared" ref="S32:S33" si="25">R32-BC32</f>
        <v>-1.5859539538951278E-2</v>
      </c>
      <c r="T32" s="26">
        <v>15290.374900000001</v>
      </c>
      <c r="U32" s="21">
        <f>IF(AV32=0,0,(T32-AV32)/AV32)</f>
        <v>-2.2233556816017016E-2</v>
      </c>
      <c r="V32" s="57">
        <f>IF(D11=0,0,T32/D11)</f>
        <v>6.5377247703707841E-2</v>
      </c>
      <c r="W32" s="21">
        <f t="shared" ref="W32:W33" si="26">V32-BD32</f>
        <v>3.032270143409517E-3</v>
      </c>
      <c r="X32" s="26">
        <v>3619.7026000000001</v>
      </c>
      <c r="Y32" s="21">
        <f>IF(AW32=0,0,(X32-AW32)/AW32)</f>
        <v>0</v>
      </c>
      <c r="Z32" s="57">
        <f>IF(D11=0,0,X32/D11)</f>
        <v>1.5476807798476891E-2</v>
      </c>
      <c r="AA32" s="21">
        <f t="shared" ref="AA32:AA33" si="27">Z32-BF32</f>
        <v>1.5476807798476891E-2</v>
      </c>
      <c r="AB32" s="26">
        <v>84.567999999999998</v>
      </c>
      <c r="AC32" s="21">
        <f>IF(AX32=0,0,(AB32-AX32)/AX32)</f>
        <v>0</v>
      </c>
      <c r="AD32" s="57">
        <f>IF(D11=0,0,AB32/D11)</f>
        <v>3.6158845809641755E-4</v>
      </c>
      <c r="AE32" s="62">
        <f t="shared" ref="AE32:AE33" si="28">AD32-BF32</f>
        <v>3.6158845809641755E-4</v>
      </c>
      <c r="AR32" s="3">
        <v>98076.873099999997</v>
      </c>
      <c r="AT32" s="3">
        <v>96164.867499999993</v>
      </c>
      <c r="AU32" s="3">
        <v>40951.381300000001</v>
      </c>
      <c r="AV32" s="3">
        <v>15638.064700000001</v>
      </c>
      <c r="AZ32" s="4">
        <f>IF(AS11=0,0,AR32/AS11)</f>
        <v>0.39100749164976445</v>
      </c>
      <c r="BA32" s="4">
        <f>IF(AS11=0,0,AS32/AS11)</f>
        <v>0</v>
      </c>
      <c r="BB32" s="4">
        <f>IF(AS11=0,0,AT32/AS11)</f>
        <v>0.38338481272408093</v>
      </c>
      <c r="BC32" s="4">
        <f>IF(AS11=0,0,AU32/AS11)</f>
        <v>0.16326271806585635</v>
      </c>
      <c r="BD32" s="4">
        <f>IF(AS11=0,0,AV32/AS11)</f>
        <v>6.2344977560298324E-2</v>
      </c>
      <c r="BE32" s="4">
        <f>IF(AS11=0,0,AW32/AS11)</f>
        <v>0</v>
      </c>
      <c r="BF32" s="4">
        <f>IF(AS11=0,0,AX32/AS11)</f>
        <v>0</v>
      </c>
    </row>
    <row r="33" spans="2:58" ht="14.4" thickBot="1">
      <c r="B33" s="51" t="s">
        <v>78</v>
      </c>
      <c r="C33" s="39"/>
      <c r="D33" s="39">
        <f>SUM(D28:D31)</f>
        <v>79239.831600000005</v>
      </c>
      <c r="E33" s="63">
        <f t="shared" ref="E33" si="29">IF(AR33=0,"-",(D33-AR33)/AR33)</f>
        <v>-0.19206405041883409</v>
      </c>
      <c r="F33" s="63">
        <f>IF(D12=0,"-",D33/D12)</f>
        <v>0.33880674165244284</v>
      </c>
      <c r="G33" s="63">
        <f t="shared" si="22"/>
        <v>-5.2200749997321605E-2</v>
      </c>
      <c r="H33" s="42">
        <f>SUM(H28:H31)</f>
        <v>3608.2667000000001</v>
      </c>
      <c r="I33" s="83" t="str">
        <f t="shared" ref="I33" si="30">IF(AS33=0,"-",(H33-AS33)/AS33)</f>
        <v>-</v>
      </c>
      <c r="J33" s="63">
        <f>IF(D12=0,"-",H33/D12)</f>
        <v>1.5427911177438853E-2</v>
      </c>
      <c r="K33" s="63">
        <f t="shared" si="23"/>
        <v>1.5427911177438853E-2</v>
      </c>
      <c r="L33" s="39">
        <f>SUM(L28:L31)</f>
        <v>97561.873200000002</v>
      </c>
      <c r="M33" s="63">
        <f t="shared" ref="M33" si="31">IF(AT33=0,"-",(L33-AT33)/AT33)</f>
        <v>1.4527194143952924E-2</v>
      </c>
      <c r="N33" s="46">
        <f>IF(D12=0,"-",L33/D12)</f>
        <v>0.41714652468293212</v>
      </c>
      <c r="O33" s="63">
        <f t="shared" si="24"/>
        <v>3.3761711958851193E-2</v>
      </c>
      <c r="P33" s="39">
        <f>SUM(P28:P31)</f>
        <v>34474.529600000002</v>
      </c>
      <c r="Q33" s="63">
        <f t="shared" ref="Q33" si="32">IF(AU33=0,"-",(P33-AU33)/AU33)</f>
        <v>-0.1581595417393161</v>
      </c>
      <c r="R33" s="46">
        <f>IF(D12=0,"-",P33/D12)</f>
        <v>0.14740317852690507</v>
      </c>
      <c r="S33" s="63">
        <f t="shared" si="25"/>
        <v>-1.5859539538951278E-2</v>
      </c>
      <c r="T33" s="39">
        <f>SUM(T28:T31)</f>
        <v>15290.374900000001</v>
      </c>
      <c r="U33" s="63">
        <f t="shared" ref="U33" si="33">IF(AV33=0,"-",(T33-AV33)/AV33)</f>
        <v>-2.2233556816017016E-2</v>
      </c>
      <c r="V33" s="46">
        <f>IF(D12=0,"-",T33/D12)</f>
        <v>6.5377247703707841E-2</v>
      </c>
      <c r="W33" s="63">
        <f t="shared" si="26"/>
        <v>3.032270143409517E-3</v>
      </c>
      <c r="X33" s="39">
        <f>SUM(X28:X31)</f>
        <v>3619.7026000000001</v>
      </c>
      <c r="Y33" s="83" t="str">
        <f t="shared" ref="Y33" si="34">IF(AW33=0,"-",(X33-AW33)/AW33)</f>
        <v>-</v>
      </c>
      <c r="Z33" s="46">
        <f>IF(D12=0,"-",X33/D12)</f>
        <v>1.5476807798476891E-2</v>
      </c>
      <c r="AA33" s="63">
        <f t="shared" si="27"/>
        <v>1.5476807798476891E-2</v>
      </c>
      <c r="AB33" s="39">
        <f>SUM(AB28:AB31)</f>
        <v>84.567999999999998</v>
      </c>
      <c r="AC33" s="83" t="str">
        <f t="shared" ref="AC33" si="35">IF(AX33=0,"-",(AB33-AX33)/AX33)</f>
        <v>-</v>
      </c>
      <c r="AD33" s="46">
        <f>IF(D12=0,"-",AB33/D12)</f>
        <v>3.6158845809641755E-4</v>
      </c>
      <c r="AE33" s="64">
        <f t="shared" si="28"/>
        <v>3.6158845809641755E-4</v>
      </c>
      <c r="AR33" s="3">
        <f t="shared" ref="AR33:AX33" si="36">SUM(AR28:AR31)</f>
        <v>98076.873099999997</v>
      </c>
      <c r="AS33" s="3">
        <f t="shared" si="36"/>
        <v>0</v>
      </c>
      <c r="AT33" s="3">
        <f t="shared" si="36"/>
        <v>96164.867499999993</v>
      </c>
      <c r="AU33" s="3">
        <f t="shared" si="36"/>
        <v>40951.381300000001</v>
      </c>
      <c r="AV33" s="3">
        <f t="shared" si="36"/>
        <v>15638.064700000001</v>
      </c>
      <c r="AW33" s="3">
        <f t="shared" si="36"/>
        <v>0</v>
      </c>
      <c r="AX33" s="3">
        <f t="shared" si="36"/>
        <v>0</v>
      </c>
      <c r="AZ33" s="4">
        <f>IF(AS12=0,0,AR33/AS12)</f>
        <v>0.39100749164976445</v>
      </c>
      <c r="BA33" s="4">
        <f>IF(AS12=0,0,AS33/AS12)</f>
        <v>0</v>
      </c>
      <c r="BB33" s="4">
        <f>IF(AS12=0,0,AT33/AS12)</f>
        <v>0.38338481272408093</v>
      </c>
      <c r="BC33" s="4">
        <f>IF(AS12=0,0,AU33/AS12)</f>
        <v>0.16326271806585635</v>
      </c>
      <c r="BD33" s="4">
        <f>IF(AS12=0,0,AV33/AS12)</f>
        <v>6.2344977560298324E-2</v>
      </c>
      <c r="BE33" s="4">
        <f>IF(AS12=0,0,AW33/AS12)</f>
        <v>0</v>
      </c>
      <c r="BF33" s="4">
        <f>IF(AS12=0,0,AX33/AS12)</f>
        <v>0</v>
      </c>
    </row>
    <row r="36" spans="2:58">
      <c r="N36" s="4" t="s">
        <v>72</v>
      </c>
    </row>
  </sheetData>
  <mergeCells count="17">
    <mergeCell ref="AR5:AU5"/>
    <mergeCell ref="D26:G26"/>
    <mergeCell ref="H26:K26"/>
    <mergeCell ref="L26:O26"/>
    <mergeCell ref="P26:S26"/>
    <mergeCell ref="T26:W26"/>
    <mergeCell ref="X26:AA26"/>
    <mergeCell ref="AB26:AE26"/>
    <mergeCell ref="AR26:AX26"/>
    <mergeCell ref="B2:C2"/>
    <mergeCell ref="D2:AE2"/>
    <mergeCell ref="D5:H5"/>
    <mergeCell ref="J5:L5"/>
    <mergeCell ref="N5:O5"/>
    <mergeCell ref="Q5:R5"/>
    <mergeCell ref="T5:Y5"/>
    <mergeCell ref="AA5:AC5"/>
  </mergeCells>
  <conditionalFormatting sqref="L7:L8">
    <cfRule type="expression" dxfId="5" priority="1">
      <formula>L7="ß"</formula>
    </cfRule>
    <cfRule type="expression" dxfId="4" priority="2">
      <formula>L7="â"</formula>
    </cfRule>
    <cfRule type="expression" dxfId="3" priority="3">
      <formula>L7="á"</formula>
    </cfRule>
  </conditionalFormatting>
  <pageMargins left="0.7" right="0.7" top="0.75" bottom="0.75" header="0.3" footer="0.3"/>
  <pageSetup paperSize="9" scale="5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:BF36"/>
  <sheetViews>
    <sheetView tabSelected="1" topLeftCell="D1" zoomScale="70" zoomScaleNormal="70" workbookViewId="0">
      <selection activeCell="T21" sqref="T21"/>
    </sheetView>
  </sheetViews>
  <sheetFormatPr defaultColWidth="8.88671875" defaultRowHeight="13.8"/>
  <cols>
    <col min="1" max="1" width="7.44140625" style="3" customWidth="1"/>
    <col min="2" max="2" width="8.6640625" style="3" customWidth="1"/>
    <col min="3" max="3" width="25.33203125" style="3" customWidth="1"/>
    <col min="4" max="4" width="8.6640625" style="3" customWidth="1"/>
    <col min="5" max="6" width="8.5546875" style="3" customWidth="1"/>
    <col min="7" max="7" width="6.88671875" style="3" customWidth="1"/>
    <col min="8" max="9" width="7.5546875" style="3" customWidth="1"/>
    <col min="10" max="10" width="7.6640625" style="3" customWidth="1"/>
    <col min="11" max="11" width="7.33203125" style="3" customWidth="1"/>
    <col min="12" max="12" width="9.109375" style="3" customWidth="1"/>
    <col min="13" max="13" width="7.5546875" style="3" customWidth="1"/>
    <col min="14" max="14" width="6.33203125" style="4" customWidth="1"/>
    <col min="15" max="15" width="6.44140625" style="3" customWidth="1"/>
    <col min="16" max="16" width="8.5546875" style="3" customWidth="1"/>
    <col min="17" max="17" width="7.44140625" style="4" customWidth="1"/>
    <col min="18" max="18" width="6.6640625" style="3" customWidth="1"/>
    <col min="19" max="19" width="6.88671875" style="3" customWidth="1"/>
    <col min="20" max="20" width="7.44140625" style="3" customWidth="1"/>
    <col min="21" max="21" width="7.6640625" style="4" customWidth="1"/>
    <col min="22" max="22" width="5.88671875" style="3" customWidth="1"/>
    <col min="23" max="23" width="6.6640625" style="3" customWidth="1"/>
    <col min="24" max="24" width="8" style="3" customWidth="1"/>
    <col min="25" max="25" width="6.6640625" style="4" customWidth="1"/>
    <col min="26" max="26" width="6.5546875" style="3" customWidth="1"/>
    <col min="27" max="28" width="6.33203125" style="3" customWidth="1"/>
    <col min="29" max="29" width="8.109375" style="3" customWidth="1"/>
    <col min="30" max="30" width="6.33203125" style="3" customWidth="1"/>
    <col min="31" max="31" width="6.6640625" style="3" customWidth="1"/>
    <col min="32" max="42" width="8.88671875" style="3"/>
    <col min="43" max="43" width="0" style="3" hidden="1" customWidth="1"/>
    <col min="44" max="44" width="12.5546875" style="3" hidden="1" customWidth="1"/>
    <col min="45" max="45" width="9.33203125" style="3" hidden="1" customWidth="1"/>
    <col min="46" max="46" width="10" style="3" hidden="1" customWidth="1"/>
    <col min="47" max="51" width="0" style="3" hidden="1" customWidth="1"/>
    <col min="52" max="52" width="10.109375" style="3" hidden="1" customWidth="1"/>
    <col min="53" max="53" width="13.109375" style="3" hidden="1" customWidth="1"/>
    <col min="54" max="54" width="11.88671875" style="3" hidden="1" customWidth="1"/>
    <col min="55" max="55" width="11.109375" style="3" hidden="1" customWidth="1"/>
    <col min="56" max="56" width="11.44140625" style="3" hidden="1" customWidth="1"/>
    <col min="57" max="59" width="0" style="3" hidden="1" customWidth="1"/>
    <col min="60" max="16384" width="8.88671875" style="3"/>
  </cols>
  <sheetData>
    <row r="1" spans="2:58" ht="14.4" thickBot="1"/>
    <row r="2" spans="2:58" ht="22.8" thickBot="1">
      <c r="B2" s="89"/>
      <c r="C2" s="90"/>
      <c r="D2" s="91" t="s">
        <v>103</v>
      </c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3"/>
    </row>
    <row r="3" spans="2:58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5"/>
      <c r="P3" s="5"/>
      <c r="Q3" s="6"/>
      <c r="R3" s="5"/>
      <c r="S3" s="5"/>
      <c r="T3" s="5"/>
      <c r="U3" s="6"/>
      <c r="V3" s="5"/>
      <c r="W3" s="5"/>
      <c r="X3" s="5"/>
      <c r="Y3" s="6"/>
      <c r="Z3" s="5"/>
      <c r="AA3" s="5"/>
      <c r="AB3" s="5"/>
      <c r="AC3" s="5"/>
      <c r="AD3" s="5"/>
      <c r="AE3" s="5"/>
    </row>
    <row r="4" spans="2:58" ht="14.4" thickBot="1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5"/>
      <c r="P4" s="5"/>
      <c r="Q4" s="6"/>
      <c r="R4" s="5"/>
      <c r="S4" s="5"/>
      <c r="T4" s="5"/>
      <c r="U4" s="6"/>
      <c r="V4" s="5"/>
      <c r="W4" s="5"/>
      <c r="X4" s="5"/>
      <c r="Y4" s="6"/>
      <c r="Z4" s="5"/>
      <c r="AA4" s="5"/>
      <c r="AB4" s="5"/>
      <c r="AC4" s="5"/>
      <c r="AD4" s="5"/>
      <c r="AE4" s="5"/>
    </row>
    <row r="5" spans="2:58" ht="14.4" thickBot="1">
      <c r="B5" s="5"/>
      <c r="C5" s="5"/>
      <c r="D5" s="94" t="s">
        <v>0</v>
      </c>
      <c r="E5" s="95"/>
      <c r="F5" s="95"/>
      <c r="G5" s="95"/>
      <c r="H5" s="96"/>
      <c r="I5" s="7"/>
      <c r="J5" s="94" t="s">
        <v>1</v>
      </c>
      <c r="K5" s="95"/>
      <c r="L5" s="96"/>
      <c r="M5" s="7"/>
      <c r="N5" s="94" t="s">
        <v>2</v>
      </c>
      <c r="O5" s="96"/>
      <c r="P5" s="7"/>
      <c r="Q5" s="94" t="s">
        <v>3</v>
      </c>
      <c r="R5" s="96"/>
      <c r="S5" s="7"/>
      <c r="T5" s="94" t="s">
        <v>4</v>
      </c>
      <c r="U5" s="95"/>
      <c r="V5" s="95"/>
      <c r="W5" s="95"/>
      <c r="X5" s="95"/>
      <c r="Y5" s="96"/>
      <c r="Z5" s="7"/>
      <c r="AA5" s="94"/>
      <c r="AB5" s="95"/>
      <c r="AC5" s="96"/>
      <c r="AD5" s="7"/>
      <c r="AE5" s="8" t="s">
        <v>5</v>
      </c>
      <c r="AR5" s="88" t="s">
        <v>6</v>
      </c>
      <c r="AS5" s="88"/>
      <c r="AT5" s="88"/>
      <c r="AU5" s="88"/>
      <c r="AV5" s="9"/>
      <c r="AW5" s="9"/>
    </row>
    <row r="6" spans="2:58" ht="67.95" customHeight="1" thickTop="1" thickBot="1">
      <c r="B6" s="5"/>
      <c r="C6" s="5"/>
      <c r="D6" s="10" t="s">
        <v>6</v>
      </c>
      <c r="E6" s="11" t="s">
        <v>7</v>
      </c>
      <c r="F6" s="12" t="s">
        <v>8</v>
      </c>
      <c r="G6" s="12" t="s">
        <v>9</v>
      </c>
      <c r="H6" s="12" t="s">
        <v>10</v>
      </c>
      <c r="I6" s="13"/>
      <c r="J6" s="12" t="s">
        <v>11</v>
      </c>
      <c r="K6" s="12" t="s">
        <v>12</v>
      </c>
      <c r="L6" s="14"/>
      <c r="M6" s="13"/>
      <c r="N6" s="15" t="s">
        <v>13</v>
      </c>
      <c r="O6" s="12" t="s">
        <v>14</v>
      </c>
      <c r="P6" s="13"/>
      <c r="Q6" s="16" t="s">
        <v>7</v>
      </c>
      <c r="R6" s="12" t="s">
        <v>8</v>
      </c>
      <c r="S6" s="13"/>
      <c r="T6" s="12" t="s">
        <v>15</v>
      </c>
      <c r="U6" s="15" t="s">
        <v>16</v>
      </c>
      <c r="V6" s="11" t="s">
        <v>17</v>
      </c>
      <c r="W6" s="12" t="s">
        <v>16</v>
      </c>
      <c r="X6" s="12" t="s">
        <v>18</v>
      </c>
      <c r="Y6" s="15" t="s">
        <v>16</v>
      </c>
      <c r="Z6" s="13"/>
      <c r="AA6" s="14"/>
      <c r="AB6" s="14"/>
      <c r="AC6" s="14"/>
      <c r="AD6" s="13"/>
      <c r="AE6" s="70" t="s">
        <v>84</v>
      </c>
      <c r="AR6" s="9" t="s">
        <v>19</v>
      </c>
      <c r="AS6" s="9" t="s">
        <v>20</v>
      </c>
      <c r="AT6" s="9" t="s">
        <v>21</v>
      </c>
      <c r="AU6" s="9" t="s">
        <v>22</v>
      </c>
      <c r="AV6" s="9" t="s">
        <v>23</v>
      </c>
      <c r="AW6" s="9" t="s">
        <v>24</v>
      </c>
      <c r="AX6" s="3" t="s">
        <v>25</v>
      </c>
      <c r="AY6" s="3" t="s">
        <v>26</v>
      </c>
      <c r="AZ6" s="3" t="s">
        <v>27</v>
      </c>
      <c r="BA6" s="3" t="s">
        <v>30</v>
      </c>
      <c r="BB6" s="3" t="s">
        <v>28</v>
      </c>
      <c r="BC6" s="3" t="s">
        <v>29</v>
      </c>
      <c r="BD6" s="17" t="s">
        <v>31</v>
      </c>
      <c r="BE6" s="3" t="s">
        <v>32</v>
      </c>
      <c r="BF6" s="3" t="s">
        <v>62</v>
      </c>
    </row>
    <row r="7" spans="2:58">
      <c r="B7" s="18" t="s">
        <v>97</v>
      </c>
      <c r="C7" s="19" t="s">
        <v>98</v>
      </c>
      <c r="D7" s="20">
        <v>526473.06999999995</v>
      </c>
      <c r="E7" s="21">
        <f t="shared" ref="E7" si="0">IF(AR7=0,"-",(D7-AR7)/AR7)</f>
        <v>-0.21337255864073401</v>
      </c>
      <c r="F7" s="81" t="str">
        <f t="shared" ref="F7" si="1">IF(AS7=0,"-",(D7-AS7)/AS7)</f>
        <v>-</v>
      </c>
      <c r="G7" s="81">
        <f t="shared" ref="G7" si="2">IF(AT7=0,"-",(D7-AT7)/AT7)</f>
        <v>8.6290500634339448E-2</v>
      </c>
      <c r="H7" s="81" t="str">
        <f t="shared" ref="H7" si="3">IF(AU7=0,"-",(D7-AU7)/AU7)</f>
        <v>-</v>
      </c>
      <c r="I7" s="22"/>
      <c r="J7" s="23">
        <v>1</v>
      </c>
      <c r="K7" s="24">
        <v>1</v>
      </c>
      <c r="L7" s="1" t="str">
        <f>IF(J7&gt;K7,"â",IF(J7&lt;K7,"á","ß"))</f>
        <v>ß</v>
      </c>
      <c r="M7" s="22"/>
      <c r="N7" s="21">
        <f t="shared" ref="N7" si="4">IF(D7=0,"-",(D7-AV7)/D7)</f>
        <v>0.60352091703379995</v>
      </c>
      <c r="O7" s="81" t="str">
        <f>IF(C7="LFL",N7-BF7,"-")</f>
        <v>-</v>
      </c>
      <c r="P7" s="22"/>
      <c r="Q7" s="21">
        <f>IF(AY7=0,"-",(AX7-AY7)/AY7)</f>
        <v>-9.6000000000000002E-2</v>
      </c>
      <c r="R7" s="81" t="str">
        <f>IF(AZ7=0,"-",(AX7-AZ7)/AZ7)</f>
        <v>-</v>
      </c>
      <c r="S7" s="22"/>
      <c r="T7" s="25">
        <f t="shared" ref="T7" si="5">IF(AX7=0,"-",D7/AX7)</f>
        <v>194.12723820058994</v>
      </c>
      <c r="U7" s="81" t="str">
        <f>IF(BA7=0,"-",(T7-BA7)/BA7)</f>
        <v>-</v>
      </c>
      <c r="V7" s="25">
        <f>IF(BB7=0,"-",BB7/AX7)</f>
        <v>3.5523598820058999</v>
      </c>
      <c r="W7" s="81" t="str">
        <f>IF(BD7=0,"-",(V7-BD7)/BD7)</f>
        <v>-</v>
      </c>
      <c r="X7" s="25">
        <f t="shared" ref="X7" si="6">IF(BB7=0,"-",D7/BB7)</f>
        <v>54.64740190990242</v>
      </c>
      <c r="Y7" s="81" t="str">
        <f>IF(BE7=0,"-",(X7-BE7)/BE7)</f>
        <v>-</v>
      </c>
      <c r="Z7" s="22"/>
      <c r="AA7" s="26"/>
      <c r="AB7" s="26"/>
      <c r="AC7" s="26"/>
      <c r="AD7" s="22"/>
      <c r="AE7" s="19">
        <v>251.1799</v>
      </c>
      <c r="AR7" s="27">
        <v>669278.80000000005</v>
      </c>
      <c r="AS7" s="27"/>
      <c r="AT7" s="27">
        <v>484652.1899</v>
      </c>
      <c r="AU7" s="27"/>
      <c r="AV7" s="27">
        <v>208735.56</v>
      </c>
      <c r="AW7" s="27"/>
      <c r="AX7" s="27">
        <v>2712</v>
      </c>
      <c r="AY7" s="27">
        <v>3000</v>
      </c>
      <c r="AZ7" s="27"/>
      <c r="BA7" s="27">
        <f>IF(AZ7=0,0,AS7/AZ7)</f>
        <v>0</v>
      </c>
      <c r="BB7" s="27">
        <v>9634</v>
      </c>
      <c r="BC7" s="27"/>
      <c r="BD7" s="3">
        <f>IF(AZ7=0,0,BC7/AZ7)</f>
        <v>0</v>
      </c>
      <c r="BE7" s="3">
        <f>IF(BC7=0,0,AS7/BC7)</f>
        <v>0</v>
      </c>
      <c r="BF7" s="4">
        <f>IF(AS7=0,0,(AS7-AW7)/AS7)</f>
        <v>0</v>
      </c>
    </row>
    <row r="8" spans="2:58">
      <c r="B8" s="28"/>
      <c r="C8" s="29"/>
      <c r="D8" s="30"/>
      <c r="E8" s="31"/>
      <c r="F8" s="32"/>
      <c r="G8" s="32"/>
      <c r="H8" s="32"/>
      <c r="I8" s="33"/>
      <c r="J8" s="34"/>
      <c r="K8" s="35"/>
      <c r="L8" s="35"/>
      <c r="M8" s="33"/>
      <c r="N8" s="36"/>
      <c r="O8" s="32"/>
      <c r="P8" s="33"/>
      <c r="Q8" s="36"/>
      <c r="R8" s="32"/>
      <c r="S8" s="33"/>
      <c r="T8" s="32"/>
      <c r="U8" s="36"/>
      <c r="V8" s="32"/>
      <c r="W8" s="32"/>
      <c r="X8" s="32"/>
      <c r="Y8" s="36"/>
      <c r="Z8" s="33"/>
      <c r="AA8" s="29"/>
      <c r="AB8" s="29"/>
      <c r="AC8" s="29"/>
      <c r="AD8" s="33"/>
      <c r="AE8" s="37"/>
      <c r="BF8" s="4"/>
    </row>
    <row r="9" spans="2:58">
      <c r="B9" s="28"/>
      <c r="C9" s="29"/>
      <c r="D9" s="30"/>
      <c r="E9" s="31"/>
      <c r="F9" s="32"/>
      <c r="G9" s="32"/>
      <c r="H9" s="32"/>
      <c r="I9" s="33"/>
      <c r="J9" s="34"/>
      <c r="K9" s="35"/>
      <c r="L9" s="29"/>
      <c r="M9" s="33"/>
      <c r="N9" s="36"/>
      <c r="O9" s="32"/>
      <c r="P9" s="33"/>
      <c r="Q9" s="36"/>
      <c r="R9" s="32"/>
      <c r="S9" s="33"/>
      <c r="T9" s="32"/>
      <c r="U9" s="36"/>
      <c r="V9" s="32"/>
      <c r="W9" s="32"/>
      <c r="X9" s="32"/>
      <c r="Y9" s="36"/>
      <c r="Z9" s="33"/>
      <c r="AA9" s="29"/>
      <c r="AB9" s="29"/>
      <c r="AC9" s="29"/>
      <c r="AD9" s="33"/>
      <c r="AE9" s="37"/>
      <c r="BF9" s="4"/>
    </row>
    <row r="10" spans="2:58" ht="14.4" thickBot="1">
      <c r="B10" s="38"/>
      <c r="C10" s="39"/>
      <c r="D10" s="40"/>
      <c r="E10" s="41"/>
      <c r="F10" s="42"/>
      <c r="G10" s="42"/>
      <c r="H10" s="42"/>
      <c r="I10" s="43"/>
      <c r="J10" s="44"/>
      <c r="K10" s="45"/>
      <c r="L10" s="39"/>
      <c r="M10" s="43"/>
      <c r="N10" s="46"/>
      <c r="O10" s="42"/>
      <c r="P10" s="43"/>
      <c r="Q10" s="46"/>
      <c r="R10" s="42"/>
      <c r="S10" s="43"/>
      <c r="T10" s="42"/>
      <c r="U10" s="46"/>
      <c r="V10" s="42"/>
      <c r="W10" s="42"/>
      <c r="X10" s="42"/>
      <c r="Y10" s="46"/>
      <c r="Z10" s="43"/>
      <c r="AA10" s="39"/>
      <c r="AB10" s="39"/>
      <c r="AC10" s="39"/>
      <c r="AD10" s="43"/>
      <c r="AE10" s="47"/>
      <c r="BF10" s="4"/>
    </row>
    <row r="11" spans="2:58">
      <c r="B11" s="48" t="s">
        <v>79</v>
      </c>
      <c r="C11" s="26"/>
      <c r="E11" s="80" t="str">
        <f>IF(AR11=0,"-",(D11-AR11)/AR11)</f>
        <v>-</v>
      </c>
      <c r="F11" s="80" t="str">
        <f>IF(AS11=0,"-",(D11-AS11)/AS11)</f>
        <v>-</v>
      </c>
      <c r="G11" s="81" t="str">
        <f>IF(AT11=0,"-",(D11-AT11)/AT11)</f>
        <v>-</v>
      </c>
      <c r="H11" s="80" t="str">
        <f>IF(AU11=0,"-",(D11-AU11)/AU11)</f>
        <v>-</v>
      </c>
      <c r="I11" s="33"/>
      <c r="J11" s="29"/>
      <c r="K11" s="29"/>
      <c r="L11" s="29"/>
      <c r="M11" s="33"/>
      <c r="N11" s="36">
        <f>IF(D11=0,0,(D11-AV11)/D11)</f>
        <v>0</v>
      </c>
      <c r="O11" s="49">
        <f t="shared" ref="O11:O12" si="7">N11-BF11</f>
        <v>0</v>
      </c>
      <c r="P11" s="33"/>
      <c r="Q11" s="80" t="str">
        <f t="shared" ref="Q11:Q12" si="8">IF(AY11=0,"-",(AX11-AY11)/AY11)</f>
        <v>-</v>
      </c>
      <c r="R11" s="80" t="str">
        <f>IF(AZ11=0,"-",(AX11-AZ11)/AZ11)</f>
        <v>-</v>
      </c>
      <c r="S11" s="33"/>
      <c r="T11" s="32" t="str">
        <f>IF(AX11=0,"-",D11/AX11)</f>
        <v>-</v>
      </c>
      <c r="U11" s="36" t="str">
        <f t="shared" ref="U11:U12" si="9">IF(BA11=0,"-",(T11-BA11)/BA11)</f>
        <v>-</v>
      </c>
      <c r="V11" s="32" t="str">
        <f t="shared" ref="V11:V12" si="10">IF(BB11=0,"-",BB11/AX11)</f>
        <v>-</v>
      </c>
      <c r="W11" s="36" t="str">
        <f t="shared" ref="W11:W12" si="11">IF(BD11=0,"-",(V11-BD11)/BD11)</f>
        <v>-</v>
      </c>
      <c r="X11" s="32" t="str">
        <f t="shared" ref="X11:X12" si="12">IF(BB11=0,"-",D11/BB11)</f>
        <v>-</v>
      </c>
      <c r="Y11" s="36" t="str">
        <f t="shared" ref="Y11:Y12" si="13">IF(BE11=0,"-",(X11-BE11)/BE11)</f>
        <v>-</v>
      </c>
      <c r="Z11" s="33"/>
      <c r="AA11" s="29"/>
      <c r="AB11" s="29"/>
      <c r="AC11" s="29"/>
      <c r="AD11" s="33"/>
      <c r="AE11" s="37"/>
      <c r="AQ11" s="3" t="s">
        <v>82</v>
      </c>
      <c r="BA11" s="27">
        <f t="shared" ref="BA11:BA12" si="14">IF(AZ11=0,0,AS11/AZ11)</f>
        <v>0</v>
      </c>
      <c r="BD11" s="3">
        <f t="shared" ref="BD11:BD12" si="15">IF(AZ11=0,0,BC11/AZ11)</f>
        <v>0</v>
      </c>
      <c r="BE11" s="3">
        <f t="shared" ref="BE11:BE12" si="16">IF(BC11=0,0,AS11/BC11)</f>
        <v>0</v>
      </c>
      <c r="BF11" s="4">
        <f t="shared" ref="BF11:BF12" si="17">IF(AS11=0,0,(AS11-AW11)/AS11)</f>
        <v>0</v>
      </c>
    </row>
    <row r="12" spans="2:58">
      <c r="B12" s="50" t="s">
        <v>80</v>
      </c>
      <c r="C12" s="29"/>
      <c r="D12" s="29">
        <f>SUM(D7:D10)</f>
        <v>526473.06999999995</v>
      </c>
      <c r="E12" s="80">
        <f>IF(AR12=0,"-",(D12-AR12)/AR12)</f>
        <v>-0.21337255864073401</v>
      </c>
      <c r="F12" s="80" t="str">
        <f>IF(AS12=0,"-",(D12-AS12)/AS12)</f>
        <v>-</v>
      </c>
      <c r="G12" s="80">
        <f>IF(AT12=0,"-",(D12-AT12)/AT12)</f>
        <v>8.6290500634339448E-2</v>
      </c>
      <c r="H12" s="80" t="str">
        <f>IF(AU12=0,"-",(D12-AU12)/AU12)</f>
        <v>-</v>
      </c>
      <c r="I12" s="33"/>
      <c r="J12" s="29"/>
      <c r="K12" s="29"/>
      <c r="L12" s="29"/>
      <c r="M12" s="33"/>
      <c r="N12" s="36">
        <f>IF(D12=0,"-",(D12-AV12)/D12)</f>
        <v>0.60352091703379995</v>
      </c>
      <c r="O12" s="49">
        <f t="shared" si="7"/>
        <v>0.60352091703379995</v>
      </c>
      <c r="P12" s="33"/>
      <c r="Q12" s="80">
        <f t="shared" si="8"/>
        <v>-9.6000000000000002E-2</v>
      </c>
      <c r="R12" s="80" t="str">
        <f>IF(AZ12=0,"-",(AX12-AZ12)/AZ12)</f>
        <v>-</v>
      </c>
      <c r="S12" s="33"/>
      <c r="T12" s="32">
        <f>IF(AX12=0,"-",D12/AX12)</f>
        <v>194.12723820058994</v>
      </c>
      <c r="U12" s="80" t="str">
        <f t="shared" si="9"/>
        <v>-</v>
      </c>
      <c r="V12" s="32">
        <f t="shared" si="10"/>
        <v>3.5523598820058999</v>
      </c>
      <c r="W12" s="80" t="str">
        <f t="shared" si="11"/>
        <v>-</v>
      </c>
      <c r="X12" s="32">
        <f t="shared" si="12"/>
        <v>54.64740190990242</v>
      </c>
      <c r="Y12" s="80" t="str">
        <f t="shared" si="13"/>
        <v>-</v>
      </c>
      <c r="Z12" s="33"/>
      <c r="AA12" s="29"/>
      <c r="AB12" s="29"/>
      <c r="AC12" s="29"/>
      <c r="AD12" s="33"/>
      <c r="AE12" s="37"/>
      <c r="AQ12" s="3" t="s">
        <v>83</v>
      </c>
      <c r="AR12" s="3">
        <f t="shared" ref="AR12:AZ12" si="18">SUM(AR7:AR10)</f>
        <v>669278.80000000005</v>
      </c>
      <c r="AS12" s="3">
        <f t="shared" si="18"/>
        <v>0</v>
      </c>
      <c r="AT12" s="3">
        <f t="shared" si="18"/>
        <v>484652.1899</v>
      </c>
      <c r="AU12" s="3">
        <f t="shared" si="18"/>
        <v>0</v>
      </c>
      <c r="AV12" s="3">
        <f t="shared" si="18"/>
        <v>208735.56</v>
      </c>
      <c r="AW12" s="3">
        <f t="shared" si="18"/>
        <v>0</v>
      </c>
      <c r="AX12" s="3">
        <f t="shared" si="18"/>
        <v>2712</v>
      </c>
      <c r="AY12" s="3">
        <f t="shared" si="18"/>
        <v>3000</v>
      </c>
      <c r="AZ12" s="3">
        <f t="shared" si="18"/>
        <v>0</v>
      </c>
      <c r="BA12" s="27">
        <f t="shared" si="14"/>
        <v>0</v>
      </c>
      <c r="BB12" s="3">
        <f>SUM(BB7:BB10)</f>
        <v>9634</v>
      </c>
      <c r="BC12" s="3">
        <f>SUM(BC7:BC10)</f>
        <v>0</v>
      </c>
      <c r="BD12" s="3">
        <f t="shared" si="15"/>
        <v>0</v>
      </c>
      <c r="BE12" s="3">
        <f t="shared" si="16"/>
        <v>0</v>
      </c>
      <c r="BF12" s="4">
        <f t="shared" si="17"/>
        <v>0</v>
      </c>
    </row>
    <row r="13" spans="2:58" ht="14.4" thickBot="1">
      <c r="B13" s="51"/>
      <c r="C13" s="39"/>
      <c r="D13" s="39"/>
      <c r="E13" s="39"/>
      <c r="F13" s="39"/>
      <c r="G13" s="39"/>
      <c r="H13" s="39"/>
      <c r="I13" s="43"/>
      <c r="J13" s="39"/>
      <c r="K13" s="39"/>
      <c r="L13" s="39"/>
      <c r="M13" s="43"/>
      <c r="N13" s="52"/>
      <c r="O13" s="39"/>
      <c r="P13" s="43"/>
      <c r="Q13" s="52"/>
      <c r="R13" s="39"/>
      <c r="S13" s="43"/>
      <c r="T13" s="39"/>
      <c r="U13" s="52"/>
      <c r="V13" s="39"/>
      <c r="W13" s="39"/>
      <c r="X13" s="39"/>
      <c r="Y13" s="52"/>
      <c r="Z13" s="43"/>
      <c r="AA13" s="39"/>
      <c r="AB13" s="39"/>
      <c r="AC13" s="39"/>
      <c r="AD13" s="43"/>
      <c r="AE13" s="47"/>
    </row>
    <row r="25" spans="2:58" ht="14.4" thickBot="1"/>
    <row r="26" spans="2:58" ht="15" customHeight="1" thickBot="1">
      <c r="D26" s="85" t="s">
        <v>42</v>
      </c>
      <c r="E26" s="86"/>
      <c r="F26" s="86"/>
      <c r="G26" s="87"/>
      <c r="H26" s="85" t="s">
        <v>36</v>
      </c>
      <c r="I26" s="86"/>
      <c r="J26" s="86"/>
      <c r="K26" s="87"/>
      <c r="L26" s="85" t="s">
        <v>37</v>
      </c>
      <c r="M26" s="86"/>
      <c r="N26" s="86"/>
      <c r="O26" s="87"/>
      <c r="P26" s="85" t="s">
        <v>38</v>
      </c>
      <c r="Q26" s="86"/>
      <c r="R26" s="86"/>
      <c r="S26" s="87"/>
      <c r="T26" s="85" t="s">
        <v>39</v>
      </c>
      <c r="U26" s="86"/>
      <c r="V26" s="86"/>
      <c r="W26" s="87"/>
      <c r="X26" s="85" t="s">
        <v>40</v>
      </c>
      <c r="Y26" s="86"/>
      <c r="Z26" s="86"/>
      <c r="AA26" s="87"/>
      <c r="AB26" s="85" t="s">
        <v>41</v>
      </c>
      <c r="AC26" s="86"/>
      <c r="AD26" s="86"/>
      <c r="AE26" s="87"/>
      <c r="AR26" s="88" t="s">
        <v>20</v>
      </c>
      <c r="AS26" s="88"/>
      <c r="AT26" s="88"/>
      <c r="AU26" s="88"/>
      <c r="AV26" s="88"/>
      <c r="AW26" s="88"/>
      <c r="AX26" s="88"/>
    </row>
    <row r="27" spans="2:58" ht="66" thickBot="1">
      <c r="D27" s="53" t="s">
        <v>6</v>
      </c>
      <c r="E27" s="54" t="s">
        <v>33</v>
      </c>
      <c r="F27" s="54" t="s">
        <v>34</v>
      </c>
      <c r="G27" s="55" t="s">
        <v>35</v>
      </c>
      <c r="H27" s="56" t="s">
        <v>6</v>
      </c>
      <c r="I27" s="54" t="s">
        <v>33</v>
      </c>
      <c r="J27" s="54" t="s">
        <v>34</v>
      </c>
      <c r="K27" s="55" t="s">
        <v>35</v>
      </c>
      <c r="L27" s="53" t="s">
        <v>6</v>
      </c>
      <c r="M27" s="54" t="s">
        <v>33</v>
      </c>
      <c r="N27" s="54" t="s">
        <v>34</v>
      </c>
      <c r="O27" s="55" t="s">
        <v>35</v>
      </c>
      <c r="P27" s="53" t="s">
        <v>6</v>
      </c>
      <c r="Q27" s="54" t="s">
        <v>33</v>
      </c>
      <c r="R27" s="54" t="s">
        <v>34</v>
      </c>
      <c r="S27" s="55" t="s">
        <v>35</v>
      </c>
      <c r="T27" s="53" t="s">
        <v>6</v>
      </c>
      <c r="U27" s="54" t="s">
        <v>33</v>
      </c>
      <c r="V27" s="54" t="s">
        <v>34</v>
      </c>
      <c r="W27" s="55" t="s">
        <v>35</v>
      </c>
      <c r="X27" s="53" t="s">
        <v>6</v>
      </c>
      <c r="Y27" s="54" t="s">
        <v>33</v>
      </c>
      <c r="Z27" s="54" t="s">
        <v>34</v>
      </c>
      <c r="AA27" s="55" t="s">
        <v>35</v>
      </c>
      <c r="AB27" s="53" t="s">
        <v>6</v>
      </c>
      <c r="AC27" s="54" t="s">
        <v>33</v>
      </c>
      <c r="AD27" s="54" t="s">
        <v>34</v>
      </c>
      <c r="AE27" s="55" t="s">
        <v>35</v>
      </c>
      <c r="AR27" s="3" t="s">
        <v>44</v>
      </c>
      <c r="AS27" s="3" t="s">
        <v>43</v>
      </c>
      <c r="AT27" s="3" t="s">
        <v>45</v>
      </c>
      <c r="AU27" s="3" t="s">
        <v>46</v>
      </c>
      <c r="AV27" s="3" t="s">
        <v>47</v>
      </c>
      <c r="AW27" s="3" t="s">
        <v>48</v>
      </c>
      <c r="AX27" s="3" t="s">
        <v>49</v>
      </c>
      <c r="AZ27" s="3" t="s">
        <v>63</v>
      </c>
      <c r="BA27" s="3" t="s">
        <v>64</v>
      </c>
      <c r="BB27" s="3" t="s">
        <v>65</v>
      </c>
      <c r="BC27" s="3" t="s">
        <v>66</v>
      </c>
      <c r="BD27" s="3" t="s">
        <v>67</v>
      </c>
      <c r="BE27" s="17" t="s">
        <v>68</v>
      </c>
      <c r="BF27" s="17" t="s">
        <v>69</v>
      </c>
    </row>
    <row r="28" spans="2:58">
      <c r="B28" s="18" t="s">
        <v>97</v>
      </c>
      <c r="C28" s="26" t="s">
        <v>98</v>
      </c>
      <c r="D28" s="20">
        <v>151422.71</v>
      </c>
      <c r="E28" s="81" t="str">
        <f t="shared" ref="E28" si="19">IF(AR28=0,"-",(D28-AR28)/AR28)</f>
        <v>-</v>
      </c>
      <c r="F28" s="21">
        <f>IF(D7=0,"-",D28/D7)</f>
        <v>0.28761719948942499</v>
      </c>
      <c r="G28" s="81" t="str">
        <f>IF(C28="LFL",F28-AZ28,"-")</f>
        <v>-</v>
      </c>
      <c r="H28" s="20">
        <v>75019.94</v>
      </c>
      <c r="I28" s="81" t="str">
        <f t="shared" ref="I28" si="20">IF(AS28=0,"-",(H28-AS28)/AS28)</f>
        <v>-</v>
      </c>
      <c r="J28" s="57">
        <f>IF(D7=0,"-",H28/D7)</f>
        <v>0.14249530370090915</v>
      </c>
      <c r="K28" s="81" t="str">
        <f>IF(C28="LFL",J28-BA28,"-")</f>
        <v>-</v>
      </c>
      <c r="L28" s="20">
        <v>178258.34</v>
      </c>
      <c r="M28" s="81" t="str">
        <f t="shared" ref="M28" si="21">IF(AT28=0,"-",(L28-AT28)/AT28)</f>
        <v>-</v>
      </c>
      <c r="N28" s="57">
        <f>IF(D7=0,"-",L28/D7)</f>
        <v>0.33858966423486775</v>
      </c>
      <c r="O28" s="81" t="str">
        <f>IF(C28="LFL",N28-BB28,"-")</f>
        <v>-</v>
      </c>
      <c r="P28" s="20">
        <v>69970.39</v>
      </c>
      <c r="Q28" s="81" t="str">
        <f>IF(AU28=0,"-",(P28-AU28)/AU28)</f>
        <v>-</v>
      </c>
      <c r="R28" s="57">
        <f>IF(D7=0,"-",P28/D7)</f>
        <v>0.13290402489152961</v>
      </c>
      <c r="S28" s="81" t="str">
        <f>IF(C28="LFL",R28-BC28,"-")</f>
        <v>-</v>
      </c>
      <c r="T28" s="20">
        <v>39171.160000000003</v>
      </c>
      <c r="U28" s="81" t="str">
        <f>IF(AV28=0,"-",(T28-AV28)/AV28)</f>
        <v>-</v>
      </c>
      <c r="V28" s="57">
        <f>IF(D7=0,"-",T28/D7)</f>
        <v>7.4402969937284749E-2</v>
      </c>
      <c r="W28" s="81" t="str">
        <f>IF(C28="LFL",V28-BD28,"-")</f>
        <v>-</v>
      </c>
      <c r="X28" s="20">
        <v>12359.53</v>
      </c>
      <c r="Y28" s="81" t="str">
        <f>IF(AW28=0,"-",(X28-AW28)/AW28)</f>
        <v>-</v>
      </c>
      <c r="Z28" s="57">
        <f>IF(D7=0,"-",X28/D7)</f>
        <v>2.3476091569128128E-2</v>
      </c>
      <c r="AA28" s="81" t="str">
        <f>IF(C28="LFL",Z28-BF28,"-")</f>
        <v>-</v>
      </c>
      <c r="AB28" s="20">
        <v>271</v>
      </c>
      <c r="AC28" s="81" t="str">
        <f>IF(AX28=0,"-",(AB28-AX28)/AX28)</f>
        <v>-</v>
      </c>
      <c r="AD28" s="21">
        <f>IF(D7=0,"-",AB28/D7)</f>
        <v>5.1474617685573173E-4</v>
      </c>
      <c r="AE28" s="84" t="str">
        <f>IF(C28="LFL",AD28-BF28,"-")</f>
        <v>-</v>
      </c>
      <c r="AR28" s="27"/>
      <c r="AS28" s="27"/>
      <c r="AT28" s="27"/>
      <c r="AU28" s="27"/>
      <c r="AV28" s="27"/>
      <c r="AW28" s="27"/>
      <c r="AX28" s="27"/>
      <c r="AZ28" s="4">
        <f>IF(AS7=0,0,AR28/AS7)</f>
        <v>0</v>
      </c>
      <c r="BA28" s="4">
        <f>IF(AS7=0,0,AS28/AS7)</f>
        <v>0</v>
      </c>
      <c r="BB28" s="4">
        <f>IF(AS7=0,0,AT28/AS7)</f>
        <v>0</v>
      </c>
      <c r="BC28" s="4">
        <f>IF(AS7=0,0,AU28/AS7)</f>
        <v>0</v>
      </c>
      <c r="BD28" s="4">
        <f>IF(AS7=0,0,AV28/AS7)</f>
        <v>0</v>
      </c>
      <c r="BE28" s="4">
        <f>IF(AS7=0,0,AW28/AS7)</f>
        <v>0</v>
      </c>
      <c r="BF28" s="4">
        <f>IF(AS7=0,0,AX28/AS7)</f>
        <v>0</v>
      </c>
    </row>
    <row r="29" spans="2:58">
      <c r="B29" s="28"/>
      <c r="C29" s="29"/>
      <c r="D29" s="30"/>
      <c r="E29" s="32"/>
      <c r="F29" s="32"/>
      <c r="G29" s="32"/>
      <c r="H29" s="30"/>
      <c r="I29" s="32"/>
      <c r="J29" s="32"/>
      <c r="K29" s="32"/>
      <c r="L29" s="30"/>
      <c r="M29" s="32"/>
      <c r="N29" s="36"/>
      <c r="O29" s="32"/>
      <c r="P29" s="30"/>
      <c r="Q29" s="36"/>
      <c r="R29" s="32"/>
      <c r="S29" s="32"/>
      <c r="T29" s="30"/>
      <c r="U29" s="36"/>
      <c r="V29" s="32"/>
      <c r="W29" s="32"/>
      <c r="X29" s="30"/>
      <c r="Y29" s="36"/>
      <c r="Z29" s="32"/>
      <c r="AA29" s="32"/>
      <c r="AB29" s="30"/>
      <c r="AC29" s="32"/>
      <c r="AD29" s="32"/>
      <c r="AE29" s="59"/>
    </row>
    <row r="30" spans="2:58">
      <c r="B30" s="28"/>
      <c r="C30" s="29"/>
      <c r="D30" s="30"/>
      <c r="E30" s="32"/>
      <c r="F30" s="32"/>
      <c r="G30" s="32"/>
      <c r="H30" s="30"/>
      <c r="I30" s="32"/>
      <c r="J30" s="32"/>
      <c r="K30" s="32"/>
      <c r="L30" s="30"/>
      <c r="M30" s="32"/>
      <c r="N30" s="36"/>
      <c r="O30" s="32"/>
      <c r="P30" s="30"/>
      <c r="Q30" s="36"/>
      <c r="R30" s="32"/>
      <c r="S30" s="32"/>
      <c r="T30" s="30"/>
      <c r="U30" s="36"/>
      <c r="V30" s="32"/>
      <c r="W30" s="32"/>
      <c r="X30" s="30"/>
      <c r="Y30" s="36"/>
      <c r="Z30" s="32"/>
      <c r="AA30" s="32"/>
      <c r="AB30" s="30"/>
      <c r="AC30" s="32"/>
      <c r="AD30" s="32"/>
      <c r="AE30" s="59"/>
    </row>
    <row r="31" spans="2:58" ht="14.4" thickBot="1">
      <c r="B31" s="38"/>
      <c r="C31" s="39"/>
      <c r="D31" s="40"/>
      <c r="E31" s="42"/>
      <c r="F31" s="42"/>
      <c r="G31" s="60"/>
      <c r="I31" s="42"/>
      <c r="J31" s="42"/>
      <c r="K31" s="42"/>
      <c r="L31" s="40"/>
      <c r="M31" s="42"/>
      <c r="N31" s="46"/>
      <c r="O31" s="42"/>
      <c r="P31" s="40"/>
      <c r="Q31" s="46"/>
      <c r="R31" s="42"/>
      <c r="S31" s="42"/>
      <c r="T31" s="40"/>
      <c r="U31" s="46"/>
      <c r="V31" s="42"/>
      <c r="W31" s="42"/>
      <c r="X31" s="40"/>
      <c r="Y31" s="46"/>
      <c r="Z31" s="42"/>
      <c r="AA31" s="42"/>
      <c r="AB31" s="40"/>
      <c r="AC31" s="42"/>
      <c r="AD31" s="42"/>
      <c r="AE31" s="60"/>
    </row>
    <row r="32" spans="2:58">
      <c r="B32" s="48" t="s">
        <v>79</v>
      </c>
      <c r="C32" s="26"/>
      <c r="D32" s="26"/>
      <c r="E32" s="81">
        <f>IF(AR32=0,0,(D32-AR32)/AR32)</f>
        <v>0</v>
      </c>
      <c r="F32" s="21">
        <f>IF(D11=0,0,D32/D11)</f>
        <v>0</v>
      </c>
      <c r="G32" s="21">
        <f t="shared" ref="G32:G33" si="22">F32-AZ32</f>
        <v>0</v>
      </c>
      <c r="H32" s="26"/>
      <c r="I32" s="81">
        <f>IF(AS32=0,0,(H32-AS32)/AS32)</f>
        <v>0</v>
      </c>
      <c r="J32" s="21">
        <f>IF(D11=0,0,H32/D11)</f>
        <v>0</v>
      </c>
      <c r="K32" s="21">
        <f t="shared" ref="K32:K33" si="23">J32-BA32</f>
        <v>0</v>
      </c>
      <c r="L32" s="26"/>
      <c r="M32" s="81">
        <f>IF(AT32=0,0,(L32-AT32)/AT32)</f>
        <v>0</v>
      </c>
      <c r="N32" s="57">
        <f>IF(D11=0,0,L32/D11)</f>
        <v>0</v>
      </c>
      <c r="O32" s="61">
        <f t="shared" ref="O32:O33" si="24">N32-BB32</f>
        <v>0</v>
      </c>
      <c r="P32" s="26"/>
      <c r="Q32" s="81">
        <f>IF(AU32=0,0,(P32-AU32)/AU32)</f>
        <v>0</v>
      </c>
      <c r="R32" s="57">
        <f>IF(D11=0,0,P32/D11)</f>
        <v>0</v>
      </c>
      <c r="S32" s="21">
        <f t="shared" ref="S32:S33" si="25">R32-BC32</f>
        <v>0</v>
      </c>
      <c r="T32" s="26"/>
      <c r="U32" s="81">
        <f>IF(AV32=0,0,(T32-AV32)/AV32)</f>
        <v>0</v>
      </c>
      <c r="V32" s="57">
        <f>IF(D11=0,0,T32/D11)</f>
        <v>0</v>
      </c>
      <c r="W32" s="21">
        <f t="shared" ref="W32:W33" si="26">V32-BD32</f>
        <v>0</v>
      </c>
      <c r="X32" s="26"/>
      <c r="Y32" s="81">
        <f>IF(AW32=0,0,(X32-AW32)/AW32)</f>
        <v>0</v>
      </c>
      <c r="Z32" s="57">
        <f>IF(D11=0,0,X32/D11)</f>
        <v>0</v>
      </c>
      <c r="AA32" s="21">
        <f t="shared" ref="AA32:AA33" si="27">Z32-BF32</f>
        <v>0</v>
      </c>
      <c r="AB32" s="26"/>
      <c r="AC32" s="81">
        <f>IF(AX32=0,0,(AB32-AX32)/AX32)</f>
        <v>0</v>
      </c>
      <c r="AD32" s="57">
        <f>IF(D11=0,0,AB32/D11)</f>
        <v>0</v>
      </c>
      <c r="AE32" s="62">
        <f t="shared" ref="AE32:AE33" si="28">AD32-BF32</f>
        <v>0</v>
      </c>
      <c r="AQ32" s="3" t="s">
        <v>82</v>
      </c>
      <c r="AZ32" s="4">
        <f>IF(AS11=0,0,AR32/AS11)</f>
        <v>0</v>
      </c>
      <c r="BA32" s="4">
        <f>IF(AS11=0,0,AS32/AS11)</f>
        <v>0</v>
      </c>
      <c r="BB32" s="4">
        <f>IF(AS11=0,0,AT32/AS11)</f>
        <v>0</v>
      </c>
      <c r="BC32" s="4">
        <f>IF(AS11=0,0,AU32/AS11)</f>
        <v>0</v>
      </c>
      <c r="BD32" s="4">
        <f>IF(AS11=0,0,AV32/AS11)</f>
        <v>0</v>
      </c>
      <c r="BE32" s="4">
        <f>IF(AS11=0,0,AW32/AS11)</f>
        <v>0</v>
      </c>
      <c r="BF32" s="4">
        <f>IF(AS11=0,0,AX32/AS11)</f>
        <v>0</v>
      </c>
    </row>
    <row r="33" spans="2:58" ht="14.4" thickBot="1">
      <c r="B33" s="51" t="s">
        <v>80</v>
      </c>
      <c r="C33" s="39"/>
      <c r="D33" s="39">
        <f>SUM(D28:D31)</f>
        <v>151422.71</v>
      </c>
      <c r="E33" s="83" t="str">
        <f t="shared" ref="E33" si="29">IF(AR33=0,"-",(D33-AR33)/AR33)</f>
        <v>-</v>
      </c>
      <c r="F33" s="63">
        <f>IF(D12=0,"-",D33/D12)</f>
        <v>0.28761719948942499</v>
      </c>
      <c r="G33" s="63">
        <f t="shared" si="22"/>
        <v>0.28761719948942499</v>
      </c>
      <c r="H33" s="42">
        <f>SUM(H28:H31)</f>
        <v>75019.94</v>
      </c>
      <c r="I33" s="83" t="str">
        <f t="shared" ref="I33" si="30">IF(AS33=0,"-",(H33-AS33)/AS33)</f>
        <v>-</v>
      </c>
      <c r="J33" s="63">
        <f>IF(D12=0,"-",H33/D12)</f>
        <v>0.14249530370090915</v>
      </c>
      <c r="K33" s="63">
        <f t="shared" si="23"/>
        <v>0.14249530370090915</v>
      </c>
      <c r="L33" s="39">
        <f>SUM(L28:L31)</f>
        <v>178258.34</v>
      </c>
      <c r="M33" s="83" t="str">
        <f t="shared" ref="M33" si="31">IF(AT33=0,"-",(L33-AT33)/AT33)</f>
        <v>-</v>
      </c>
      <c r="N33" s="46">
        <f>IF(D12=0,"-",L33/D12)</f>
        <v>0.33858966423486775</v>
      </c>
      <c r="O33" s="63">
        <f t="shared" si="24"/>
        <v>0.33858966423486775</v>
      </c>
      <c r="P33" s="39">
        <f>SUM(P28:P31)</f>
        <v>69970.39</v>
      </c>
      <c r="Q33" s="83" t="str">
        <f t="shared" ref="Q33" si="32">IF(AU33=0,"-",(P33-AU33)/AU33)</f>
        <v>-</v>
      </c>
      <c r="R33" s="46">
        <f>IF(D12=0,"-",P33/D12)</f>
        <v>0.13290402489152961</v>
      </c>
      <c r="S33" s="63">
        <f t="shared" si="25"/>
        <v>0.13290402489152961</v>
      </c>
      <c r="T33" s="39">
        <f>SUM(T28:T31)</f>
        <v>39171.160000000003</v>
      </c>
      <c r="U33" s="83" t="str">
        <f t="shared" ref="U33" si="33">IF(AV33=0,"-",(T33-AV33)/AV33)</f>
        <v>-</v>
      </c>
      <c r="V33" s="46">
        <f>IF(D12=0,"-",T33/D12)</f>
        <v>7.4402969937284749E-2</v>
      </c>
      <c r="W33" s="63">
        <f t="shared" si="26"/>
        <v>7.4402969937284749E-2</v>
      </c>
      <c r="X33" s="39">
        <f>SUM(X28:X31)</f>
        <v>12359.53</v>
      </c>
      <c r="Y33" s="83" t="str">
        <f t="shared" ref="Y33" si="34">IF(AW33=0,"-",(X33-AW33)/AW33)</f>
        <v>-</v>
      </c>
      <c r="Z33" s="46">
        <f>IF(D12=0,"-",X33/D12)</f>
        <v>2.3476091569128128E-2</v>
      </c>
      <c r="AA33" s="63">
        <f t="shared" si="27"/>
        <v>2.3476091569128128E-2</v>
      </c>
      <c r="AB33" s="39">
        <f>SUM(AB28:AB31)</f>
        <v>271</v>
      </c>
      <c r="AC33" s="83" t="str">
        <f t="shared" ref="AC33" si="35">IF(AX33=0,"-",(AB33-AX33)/AX33)</f>
        <v>-</v>
      </c>
      <c r="AD33" s="46">
        <f>IF(D12=0,"-",AB33/D12)</f>
        <v>5.1474617685573173E-4</v>
      </c>
      <c r="AE33" s="64">
        <f t="shared" si="28"/>
        <v>5.1474617685573173E-4</v>
      </c>
      <c r="AQ33" s="3" t="s">
        <v>83</v>
      </c>
      <c r="AR33" s="3">
        <f t="shared" ref="AR33:AX33" si="36">SUM(AR28:AR31)</f>
        <v>0</v>
      </c>
      <c r="AS33" s="3">
        <f t="shared" si="36"/>
        <v>0</v>
      </c>
      <c r="AT33" s="3">
        <f t="shared" si="36"/>
        <v>0</v>
      </c>
      <c r="AU33" s="3">
        <f t="shared" si="36"/>
        <v>0</v>
      </c>
      <c r="AV33" s="3">
        <f t="shared" si="36"/>
        <v>0</v>
      </c>
      <c r="AW33" s="3">
        <f t="shared" si="36"/>
        <v>0</v>
      </c>
      <c r="AX33" s="3">
        <f t="shared" si="36"/>
        <v>0</v>
      </c>
      <c r="AZ33" s="4">
        <f>IF(AS12=0,0,AR33/AS12)</f>
        <v>0</v>
      </c>
      <c r="BA33" s="4">
        <f>IF(AS12=0,0,AS33/AS12)</f>
        <v>0</v>
      </c>
      <c r="BB33" s="4">
        <f>IF(AS12=0,0,AT33/AS12)</f>
        <v>0</v>
      </c>
      <c r="BC33" s="4">
        <f>IF(AS12=0,0,AU33/AS12)</f>
        <v>0</v>
      </c>
      <c r="BD33" s="4">
        <f>IF(AS12=0,0,AV33/AS12)</f>
        <v>0</v>
      </c>
      <c r="BE33" s="4">
        <f>IF(AS12=0,0,AW33/AS12)</f>
        <v>0</v>
      </c>
      <c r="BF33" s="4">
        <f>IF(AS12=0,0,AX33/AS12)</f>
        <v>0</v>
      </c>
    </row>
    <row r="36" spans="2:58">
      <c r="N36" s="4" t="s">
        <v>72</v>
      </c>
    </row>
  </sheetData>
  <mergeCells count="17">
    <mergeCell ref="AR5:AU5"/>
    <mergeCell ref="D26:G26"/>
    <mergeCell ref="H26:K26"/>
    <mergeCell ref="L26:O26"/>
    <mergeCell ref="P26:S26"/>
    <mergeCell ref="T26:W26"/>
    <mergeCell ref="X26:AA26"/>
    <mergeCell ref="AB26:AE26"/>
    <mergeCell ref="AR26:AX26"/>
    <mergeCell ref="B2:C2"/>
    <mergeCell ref="D2:AE2"/>
    <mergeCell ref="D5:H5"/>
    <mergeCell ref="J5:L5"/>
    <mergeCell ref="N5:O5"/>
    <mergeCell ref="Q5:R5"/>
    <mergeCell ref="T5:Y5"/>
    <mergeCell ref="AA5:AC5"/>
  </mergeCells>
  <conditionalFormatting sqref="L7:L8">
    <cfRule type="expression" dxfId="2" priority="1">
      <formula>L7="ß"</formula>
    </cfRule>
    <cfRule type="expression" dxfId="1" priority="2">
      <formula>L7="â"</formula>
    </cfRule>
    <cfRule type="expression" dxfId="0" priority="3">
      <formula>L7="á"</formula>
    </cfRule>
  </conditionalFormatting>
  <pageMargins left="0.7" right="0.7" top="0.75" bottom="0.75" header="0.3" footer="0.3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UAE</vt:lpstr>
      <vt:lpstr>JORDAN</vt:lpstr>
      <vt:lpstr>OMAN</vt:lpstr>
      <vt:lpstr>BAHRAIN</vt:lpstr>
      <vt:lpstr>QATAR</vt:lpstr>
      <vt:lpstr>JORDAN!Print_Area</vt:lpstr>
      <vt:lpstr>OMAN!Print_Area</vt:lpstr>
      <vt:lpstr>UAE!Print_Area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2015-11-11T11:10:30Z</dcterms:modified>
</cp:coreProperties>
</file>