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UAE" sheetId="1" r:id="rId1"/>
    <sheet name="JORDAN" sheetId="2" r:id="rId2"/>
    <sheet name="OMAN" sheetId="3" r:id="rId3"/>
    <sheet name="BAHRAIN" sheetId="4" r:id="rId4"/>
    <sheet name="QATAR" sheetId="5" r:id="rId5"/>
  </sheets>
  <calcPr calcId="125725"/>
</workbook>
</file>

<file path=xl/calcChain.xml><?xml version="1.0" encoding="utf-8"?>
<calcChain xmlns="http://schemas.openxmlformats.org/spreadsheetml/2006/main">
  <c r="AV21" i="5"/>
  <c r="AC21" s="1"/>
  <c r="AU21"/>
  <c r="AT21"/>
  <c r="AS21"/>
  <c r="AR21"/>
  <c r="AQ21"/>
  <c r="AP21"/>
  <c r="Y21"/>
  <c r="X21"/>
  <c r="U21"/>
  <c r="T21"/>
  <c r="Q21"/>
  <c r="P21"/>
  <c r="M21"/>
  <c r="L21"/>
  <c r="I21"/>
  <c r="H21"/>
  <c r="E21"/>
  <c r="D21"/>
  <c r="BD17"/>
  <c r="BC17"/>
  <c r="BB17"/>
  <c r="BA17"/>
  <c r="AZ17"/>
  <c r="AY17"/>
  <c r="AX17"/>
  <c r="AD17"/>
  <c r="AE17" s="1"/>
  <c r="AC17"/>
  <c r="AA17"/>
  <c r="Z17"/>
  <c r="Y17"/>
  <c r="V17"/>
  <c r="W17" s="1"/>
  <c r="U17"/>
  <c r="S17"/>
  <c r="R17"/>
  <c r="Q17"/>
  <c r="N17"/>
  <c r="O17" s="1"/>
  <c r="M17"/>
  <c r="K17"/>
  <c r="J17"/>
  <c r="I17"/>
  <c r="F17"/>
  <c r="G17" s="1"/>
  <c r="E17"/>
  <c r="BE12"/>
  <c r="BC12"/>
  <c r="BB12"/>
  <c r="BA12"/>
  <c r="Z12" s="1"/>
  <c r="AA12" s="1"/>
  <c r="AZ12"/>
  <c r="BD12" s="1"/>
  <c r="AY12"/>
  <c r="V12" s="1"/>
  <c r="W12" s="1"/>
  <c r="AX12"/>
  <c r="AW12"/>
  <c r="AV12"/>
  <c r="BA21" s="1"/>
  <c r="AT12"/>
  <c r="I12" s="1"/>
  <c r="AS12"/>
  <c r="AR12"/>
  <c r="AQ12"/>
  <c r="AP12"/>
  <c r="T12"/>
  <c r="N12"/>
  <c r="O12" s="1"/>
  <c r="K12"/>
  <c r="G12"/>
  <c r="E12"/>
  <c r="D12"/>
  <c r="AD21" s="1"/>
  <c r="BE8"/>
  <c r="BD8"/>
  <c r="BC8"/>
  <c r="AO8"/>
  <c r="AA8"/>
  <c r="Z8"/>
  <c r="Y8"/>
  <c r="X8"/>
  <c r="W8"/>
  <c r="V8"/>
  <c r="T8"/>
  <c r="Q8"/>
  <c r="P8"/>
  <c r="O8"/>
  <c r="L8"/>
  <c r="K8"/>
  <c r="I8"/>
  <c r="G8"/>
  <c r="F8"/>
  <c r="E8"/>
  <c r="AV21" i="4"/>
  <c r="AC21" s="1"/>
  <c r="AU21"/>
  <c r="Y21" s="1"/>
  <c r="AT21"/>
  <c r="AS21"/>
  <c r="AR21"/>
  <c r="AQ21"/>
  <c r="AP21"/>
  <c r="X21"/>
  <c r="T21"/>
  <c r="P21"/>
  <c r="L21"/>
  <c r="I21"/>
  <c r="H21"/>
  <c r="D21"/>
  <c r="BD17"/>
  <c r="BC17"/>
  <c r="BB17"/>
  <c r="BA17"/>
  <c r="AZ17"/>
  <c r="AY17"/>
  <c r="AX17"/>
  <c r="AD17"/>
  <c r="AC17"/>
  <c r="Z17"/>
  <c r="AA17" s="1"/>
  <c r="Y17"/>
  <c r="V17"/>
  <c r="W17" s="1"/>
  <c r="U17"/>
  <c r="S17"/>
  <c r="R17"/>
  <c r="Q17"/>
  <c r="N17"/>
  <c r="O17" s="1"/>
  <c r="M17"/>
  <c r="J17"/>
  <c r="I17"/>
  <c r="F17"/>
  <c r="G17" s="1"/>
  <c r="E17"/>
  <c r="BE12"/>
  <c r="BB12"/>
  <c r="BA12"/>
  <c r="AZ12"/>
  <c r="AY12"/>
  <c r="V12" s="1"/>
  <c r="AX12"/>
  <c r="AW12"/>
  <c r="AV12"/>
  <c r="BA21" s="1"/>
  <c r="AT12"/>
  <c r="I12" s="1"/>
  <c r="AS12"/>
  <c r="AR12"/>
  <c r="AQ12"/>
  <c r="AP12"/>
  <c r="AO12" s="1"/>
  <c r="N12"/>
  <c r="Q12" s="1"/>
  <c r="D12"/>
  <c r="AD21" s="1"/>
  <c r="BE8"/>
  <c r="BD8"/>
  <c r="BC8"/>
  <c r="AO8"/>
  <c r="Z8"/>
  <c r="AA8" s="1"/>
  <c r="X8"/>
  <c r="V8"/>
  <c r="T8"/>
  <c r="Q8"/>
  <c r="P8"/>
  <c r="O8"/>
  <c r="L8"/>
  <c r="K8"/>
  <c r="I8"/>
  <c r="G8"/>
  <c r="F8"/>
  <c r="E8"/>
  <c r="D23" i="3"/>
  <c r="AV23"/>
  <c r="AU23"/>
  <c r="AT23"/>
  <c r="AS23"/>
  <c r="AR23"/>
  <c r="AQ23"/>
  <c r="AP23"/>
  <c r="AC23"/>
  <c r="Y23"/>
  <c r="X23"/>
  <c r="T23"/>
  <c r="U23" s="1"/>
  <c r="P23"/>
  <c r="Q23" s="1"/>
  <c r="L23"/>
  <c r="M23" s="1"/>
  <c r="H23"/>
  <c r="I23" s="1"/>
  <c r="E23"/>
  <c r="BD19"/>
  <c r="BC19"/>
  <c r="BB19"/>
  <c r="BA19"/>
  <c r="AZ19"/>
  <c r="AY19"/>
  <c r="AX19"/>
  <c r="AD19"/>
  <c r="AE19" s="1"/>
  <c r="AC19"/>
  <c r="Z19"/>
  <c r="AA19" s="1"/>
  <c r="Y19"/>
  <c r="V19"/>
  <c r="W19" s="1"/>
  <c r="U19"/>
  <c r="R19"/>
  <c r="S19" s="1"/>
  <c r="Q19"/>
  <c r="N19"/>
  <c r="M19"/>
  <c r="J19"/>
  <c r="K19" s="1"/>
  <c r="I19"/>
  <c r="F19"/>
  <c r="G19" s="1"/>
  <c r="E19"/>
  <c r="BD18"/>
  <c r="BC18"/>
  <c r="BB18"/>
  <c r="BA18"/>
  <c r="AZ18"/>
  <c r="AY18"/>
  <c r="AX18"/>
  <c r="AD18"/>
  <c r="AC18"/>
  <c r="AA18"/>
  <c r="Z18"/>
  <c r="Y18"/>
  <c r="V18"/>
  <c r="W18" s="1"/>
  <c r="U18"/>
  <c r="R18"/>
  <c r="S18" s="1"/>
  <c r="Q18"/>
  <c r="N18"/>
  <c r="O18" s="1"/>
  <c r="M18"/>
  <c r="J18"/>
  <c r="I18"/>
  <c r="F18"/>
  <c r="G18" s="1"/>
  <c r="E18"/>
  <c r="BB13"/>
  <c r="BA13"/>
  <c r="AZ13"/>
  <c r="AY13"/>
  <c r="T13" s="1"/>
  <c r="AX13"/>
  <c r="AW13"/>
  <c r="AV13"/>
  <c r="BA23" s="1"/>
  <c r="AT13"/>
  <c r="I13" s="1"/>
  <c r="AS13"/>
  <c r="AR13"/>
  <c r="AQ13"/>
  <c r="AP13"/>
  <c r="N13"/>
  <c r="Z13" s="1"/>
  <c r="D13"/>
  <c r="AD23" s="1"/>
  <c r="BE9"/>
  <c r="BD9"/>
  <c r="BC9"/>
  <c r="AO9"/>
  <c r="Z9"/>
  <c r="AA9" s="1"/>
  <c r="X9"/>
  <c r="V9"/>
  <c r="W9" s="1"/>
  <c r="T9"/>
  <c r="Q9"/>
  <c r="P9"/>
  <c r="O9"/>
  <c r="K9"/>
  <c r="I9"/>
  <c r="G9"/>
  <c r="F9"/>
  <c r="E9"/>
  <c r="BE8"/>
  <c r="BD8"/>
  <c r="BC8"/>
  <c r="AO8"/>
  <c r="Z8"/>
  <c r="AA8" s="1"/>
  <c r="X8"/>
  <c r="W8"/>
  <c r="V8"/>
  <c r="T8"/>
  <c r="Q8"/>
  <c r="P8"/>
  <c r="O8"/>
  <c r="K8"/>
  <c r="I8"/>
  <c r="G8"/>
  <c r="F8"/>
  <c r="E8"/>
  <c r="AV32" i="2"/>
  <c r="AC32" s="1"/>
  <c r="AU32"/>
  <c r="Y32" s="1"/>
  <c r="AT32"/>
  <c r="AS32"/>
  <c r="AR32"/>
  <c r="AQ32"/>
  <c r="I32" s="1"/>
  <c r="AP32"/>
  <c r="X32"/>
  <c r="T32"/>
  <c r="U32" s="1"/>
  <c r="P32"/>
  <c r="L32"/>
  <c r="M32" s="1"/>
  <c r="H32"/>
  <c r="D32"/>
  <c r="E32" s="1"/>
  <c r="BD26"/>
  <c r="BC26"/>
  <c r="BB26"/>
  <c r="BA26"/>
  <c r="AZ26"/>
  <c r="AY26"/>
  <c r="AX26"/>
  <c r="AD26"/>
  <c r="AE26" s="1"/>
  <c r="AC26"/>
  <c r="Z26"/>
  <c r="Y26"/>
  <c r="V26"/>
  <c r="W26" s="1"/>
  <c r="U26"/>
  <c r="R26"/>
  <c r="S26" s="1"/>
  <c r="Q26"/>
  <c r="O26"/>
  <c r="N26"/>
  <c r="M26"/>
  <c r="J26"/>
  <c r="K26" s="1"/>
  <c r="I26"/>
  <c r="F26"/>
  <c r="G26" s="1"/>
  <c r="E26"/>
  <c r="BD25"/>
  <c r="BC25"/>
  <c r="BB25"/>
  <c r="BA25"/>
  <c r="AZ25"/>
  <c r="AY25"/>
  <c r="AX25"/>
  <c r="AD25"/>
  <c r="AC25"/>
  <c r="Z25"/>
  <c r="AA25" s="1"/>
  <c r="Y25"/>
  <c r="V25"/>
  <c r="W25" s="1"/>
  <c r="U25"/>
  <c r="R25"/>
  <c r="S25" s="1"/>
  <c r="Q25"/>
  <c r="N25"/>
  <c r="O25" s="1"/>
  <c r="M25"/>
  <c r="J25"/>
  <c r="K25" s="1"/>
  <c r="I25"/>
  <c r="F25"/>
  <c r="G25" s="1"/>
  <c r="E25"/>
  <c r="BD24"/>
  <c r="BC24"/>
  <c r="BB24"/>
  <c r="BA24"/>
  <c r="AZ24"/>
  <c r="AY24"/>
  <c r="AX24"/>
  <c r="AD24"/>
  <c r="AE24" s="1"/>
  <c r="AC24"/>
  <c r="Z24"/>
  <c r="AA24" s="1"/>
  <c r="Y24"/>
  <c r="V24"/>
  <c r="U24"/>
  <c r="R24"/>
  <c r="S24" s="1"/>
  <c r="Q24"/>
  <c r="N24"/>
  <c r="O24" s="1"/>
  <c r="M24"/>
  <c r="J24"/>
  <c r="K24" s="1"/>
  <c r="I24"/>
  <c r="F24"/>
  <c r="E24"/>
  <c r="BD23"/>
  <c r="BC23"/>
  <c r="BB23"/>
  <c r="BA23"/>
  <c r="AZ23"/>
  <c r="AY23"/>
  <c r="AX23"/>
  <c r="AD23"/>
  <c r="AE23" s="1"/>
  <c r="AC23"/>
  <c r="Z23"/>
  <c r="AA23" s="1"/>
  <c r="Y23"/>
  <c r="V23"/>
  <c r="W23" s="1"/>
  <c r="U23"/>
  <c r="R23"/>
  <c r="S23" s="1"/>
  <c r="Q23"/>
  <c r="N23"/>
  <c r="O23" s="1"/>
  <c r="M23"/>
  <c r="J23"/>
  <c r="I23"/>
  <c r="G23"/>
  <c r="F23"/>
  <c r="E23"/>
  <c r="BD22"/>
  <c r="BC22"/>
  <c r="BB22"/>
  <c r="BA22"/>
  <c r="AZ22"/>
  <c r="AY22"/>
  <c r="AX22"/>
  <c r="AD22"/>
  <c r="AE22" s="1"/>
  <c r="AC22"/>
  <c r="Z22"/>
  <c r="Y22"/>
  <c r="V22"/>
  <c r="W22" s="1"/>
  <c r="U22"/>
  <c r="R22"/>
  <c r="S22" s="1"/>
  <c r="Q22"/>
  <c r="O22"/>
  <c r="N22"/>
  <c r="M22"/>
  <c r="J22"/>
  <c r="I22"/>
  <c r="F22"/>
  <c r="G22" s="1"/>
  <c r="E22"/>
  <c r="BB17"/>
  <c r="BE17" s="1"/>
  <c r="BA17"/>
  <c r="AZ17"/>
  <c r="AY17"/>
  <c r="X17" s="1"/>
  <c r="AX17"/>
  <c r="AW17"/>
  <c r="AV17"/>
  <c r="BA32" s="1"/>
  <c r="AT17"/>
  <c r="AO17" s="1"/>
  <c r="AS17"/>
  <c r="AR17"/>
  <c r="AQ17"/>
  <c r="AP17"/>
  <c r="N17"/>
  <c r="P17" s="1"/>
  <c r="D17"/>
  <c r="AD32" s="1"/>
  <c r="BE12"/>
  <c r="BD12"/>
  <c r="BC12"/>
  <c r="AO12"/>
  <c r="Z12"/>
  <c r="AA12" s="1"/>
  <c r="X12"/>
  <c r="V12"/>
  <c r="W12" s="1"/>
  <c r="T12"/>
  <c r="Q12"/>
  <c r="P12"/>
  <c r="O12"/>
  <c r="K12"/>
  <c r="I12"/>
  <c r="G12"/>
  <c r="F12"/>
  <c r="E12"/>
  <c r="BE11"/>
  <c r="BD11"/>
  <c r="BC11"/>
  <c r="AO11"/>
  <c r="Z11"/>
  <c r="AA11" s="1"/>
  <c r="X11"/>
  <c r="V11"/>
  <c r="W11" s="1"/>
  <c r="T11"/>
  <c r="Q11"/>
  <c r="P11"/>
  <c r="O11"/>
  <c r="K11"/>
  <c r="I11"/>
  <c r="G11"/>
  <c r="F11"/>
  <c r="E11"/>
  <c r="BE10"/>
  <c r="BD10"/>
  <c r="BC10"/>
  <c r="AO10"/>
  <c r="Z10"/>
  <c r="AA10" s="1"/>
  <c r="X10"/>
  <c r="V10"/>
  <c r="W10" s="1"/>
  <c r="T10"/>
  <c r="Q10"/>
  <c r="P10"/>
  <c r="O10"/>
  <c r="K10"/>
  <c r="I10"/>
  <c r="G10"/>
  <c r="F10"/>
  <c r="E10"/>
  <c r="BE9"/>
  <c r="BD9"/>
  <c r="BC9"/>
  <c r="AO9"/>
  <c r="Z9"/>
  <c r="AA9" s="1"/>
  <c r="X9"/>
  <c r="V9"/>
  <c r="W9" s="1"/>
  <c r="T9"/>
  <c r="Q9"/>
  <c r="P9"/>
  <c r="O9"/>
  <c r="K9"/>
  <c r="I9"/>
  <c r="G9"/>
  <c r="F9"/>
  <c r="E9"/>
  <c r="BE8"/>
  <c r="BD8"/>
  <c r="BC8"/>
  <c r="AO8"/>
  <c r="Z8"/>
  <c r="AA8" s="1"/>
  <c r="X8"/>
  <c r="V8"/>
  <c r="W8" s="1"/>
  <c r="T8"/>
  <c r="Q8"/>
  <c r="P8"/>
  <c r="O8"/>
  <c r="K8"/>
  <c r="I8"/>
  <c r="G8"/>
  <c r="F8"/>
  <c r="E8"/>
  <c r="AE33" i="1"/>
  <c r="AE34"/>
  <c r="AE35"/>
  <c r="AE36"/>
  <c r="AE37"/>
  <c r="AE38"/>
  <c r="AE39"/>
  <c r="AE40"/>
  <c r="AE41"/>
  <c r="AE42"/>
  <c r="AE32"/>
  <c r="AE31"/>
  <c r="AA33"/>
  <c r="AA34"/>
  <c r="AA35"/>
  <c r="AA36"/>
  <c r="AA37"/>
  <c r="AA38"/>
  <c r="AA39"/>
  <c r="AA40"/>
  <c r="AA41"/>
  <c r="AA42"/>
  <c r="AA32"/>
  <c r="AA31"/>
  <c r="W33"/>
  <c r="W34"/>
  <c r="W35"/>
  <c r="W36"/>
  <c r="W37"/>
  <c r="W38"/>
  <c r="W39"/>
  <c r="W40"/>
  <c r="W41"/>
  <c r="W42"/>
  <c r="W32"/>
  <c r="W31"/>
  <c r="S32"/>
  <c r="S33"/>
  <c r="S34"/>
  <c r="S35"/>
  <c r="S36"/>
  <c r="S37"/>
  <c r="S38"/>
  <c r="S39"/>
  <c r="S40"/>
  <c r="S41"/>
  <c r="S42"/>
  <c r="S31"/>
  <c r="O32"/>
  <c r="O33"/>
  <c r="O34"/>
  <c r="O35"/>
  <c r="O36"/>
  <c r="O37"/>
  <c r="O38"/>
  <c r="O39"/>
  <c r="O40"/>
  <c r="O41"/>
  <c r="O42"/>
  <c r="O31"/>
  <c r="K32"/>
  <c r="K33"/>
  <c r="K34"/>
  <c r="K35"/>
  <c r="K36"/>
  <c r="K37"/>
  <c r="K38"/>
  <c r="K39"/>
  <c r="K40"/>
  <c r="K41"/>
  <c r="K42"/>
  <c r="K31"/>
  <c r="G33"/>
  <c r="G34"/>
  <c r="G35"/>
  <c r="G36"/>
  <c r="G37"/>
  <c r="G38"/>
  <c r="G39"/>
  <c r="G40"/>
  <c r="G41"/>
  <c r="G42"/>
  <c r="G32"/>
  <c r="G31"/>
  <c r="E49"/>
  <c r="F26"/>
  <c r="E26"/>
  <c r="BD49"/>
  <c r="AE49" s="1"/>
  <c r="BC49"/>
  <c r="AA49" s="1"/>
  <c r="BB49"/>
  <c r="W49" s="1"/>
  <c r="BA49"/>
  <c r="S49" s="1"/>
  <c r="AZ49"/>
  <c r="O49" s="1"/>
  <c r="AY49"/>
  <c r="AX49"/>
  <c r="G49" s="1"/>
  <c r="AV49"/>
  <c r="AC49" s="1"/>
  <c r="AU49"/>
  <c r="Y49" s="1"/>
  <c r="AT49"/>
  <c r="U49" s="1"/>
  <c r="AS49"/>
  <c r="Q49" s="1"/>
  <c r="AR49"/>
  <c r="M49" s="1"/>
  <c r="AQ49"/>
  <c r="AP49"/>
  <c r="AD49"/>
  <c r="Z49"/>
  <c r="X49"/>
  <c r="V49"/>
  <c r="T49"/>
  <c r="R49"/>
  <c r="P49"/>
  <c r="N49"/>
  <c r="L49"/>
  <c r="K49"/>
  <c r="J49"/>
  <c r="I49"/>
  <c r="H49"/>
  <c r="F49"/>
  <c r="D49"/>
  <c r="BE26"/>
  <c r="AA26" s="1"/>
  <c r="BD26"/>
  <c r="Y26" s="1"/>
  <c r="BC26"/>
  <c r="BB26"/>
  <c r="BA26"/>
  <c r="Z26" s="1"/>
  <c r="AZ26"/>
  <c r="T26" s="1"/>
  <c r="AY26"/>
  <c r="V26" s="1"/>
  <c r="AX26"/>
  <c r="AW26"/>
  <c r="AV26"/>
  <c r="AT26"/>
  <c r="AO26" s="1"/>
  <c r="L26" s="1"/>
  <c r="AS26"/>
  <c r="K26" s="1"/>
  <c r="AR26"/>
  <c r="G26" s="1"/>
  <c r="AQ26"/>
  <c r="AP26"/>
  <c r="AA19"/>
  <c r="W26"/>
  <c r="Q26"/>
  <c r="P26"/>
  <c r="O26"/>
  <c r="N26"/>
  <c r="D26"/>
  <c r="F12" i="5" l="1"/>
  <c r="Q12"/>
  <c r="X12"/>
  <c r="Y12" s="1"/>
  <c r="AO12"/>
  <c r="L12" s="1"/>
  <c r="AZ21"/>
  <c r="BD21"/>
  <c r="AE21" s="1"/>
  <c r="P12"/>
  <c r="AY21"/>
  <c r="BC21"/>
  <c r="F21"/>
  <c r="G21" s="1"/>
  <c r="J21"/>
  <c r="K21" s="1"/>
  <c r="N21"/>
  <c r="O21" s="1"/>
  <c r="R21"/>
  <c r="S21" s="1"/>
  <c r="V21"/>
  <c r="W21" s="1"/>
  <c r="Z21"/>
  <c r="AA21" s="1"/>
  <c r="AX21"/>
  <c r="BB21"/>
  <c r="K17" i="4"/>
  <c r="Y8"/>
  <c r="E21"/>
  <c r="W8"/>
  <c r="M21"/>
  <c r="O12"/>
  <c r="F12"/>
  <c r="BC12"/>
  <c r="W12" s="1"/>
  <c r="AE17"/>
  <c r="U21"/>
  <c r="P12"/>
  <c r="G12"/>
  <c r="Z12"/>
  <c r="AA12" s="1"/>
  <c r="Q21"/>
  <c r="L12"/>
  <c r="X12"/>
  <c r="AZ21"/>
  <c r="BD21"/>
  <c r="AE21" s="1"/>
  <c r="E12"/>
  <c r="K12"/>
  <c r="AY21"/>
  <c r="BC21"/>
  <c r="BD12"/>
  <c r="Y12" s="1"/>
  <c r="F21"/>
  <c r="J21"/>
  <c r="K21" s="1"/>
  <c r="N21"/>
  <c r="R21"/>
  <c r="S21" s="1"/>
  <c r="V21"/>
  <c r="Z21"/>
  <c r="AX21"/>
  <c r="BB21"/>
  <c r="T12"/>
  <c r="K18" i="3"/>
  <c r="Y9"/>
  <c r="F13"/>
  <c r="BC13"/>
  <c r="O19"/>
  <c r="L9"/>
  <c r="E13"/>
  <c r="AO13"/>
  <c r="X13"/>
  <c r="Y8"/>
  <c r="BE13"/>
  <c r="AE18"/>
  <c r="L8"/>
  <c r="AA13"/>
  <c r="Q13"/>
  <c r="AZ23"/>
  <c r="BD23"/>
  <c r="AE23" s="1"/>
  <c r="K13"/>
  <c r="L13" s="1"/>
  <c r="P13"/>
  <c r="AY23"/>
  <c r="BC23"/>
  <c r="O13"/>
  <c r="V13"/>
  <c r="W13" s="1"/>
  <c r="BD13"/>
  <c r="F23"/>
  <c r="J23"/>
  <c r="N23"/>
  <c r="O23" s="1"/>
  <c r="R23"/>
  <c r="S23" s="1"/>
  <c r="V23"/>
  <c r="Z23"/>
  <c r="AX23"/>
  <c r="BB23"/>
  <c r="G13"/>
  <c r="I17" i="2"/>
  <c r="K22"/>
  <c r="L9"/>
  <c r="V17"/>
  <c r="G24"/>
  <c r="W24"/>
  <c r="Q17"/>
  <c r="AE25"/>
  <c r="L8"/>
  <c r="Y8"/>
  <c r="Y9"/>
  <c r="Y10"/>
  <c r="Y11"/>
  <c r="Y12"/>
  <c r="BC17"/>
  <c r="W17" s="1"/>
  <c r="K23"/>
  <c r="L10"/>
  <c r="L11"/>
  <c r="L12"/>
  <c r="K17"/>
  <c r="L17" s="1"/>
  <c r="O17"/>
  <c r="Z17"/>
  <c r="AA17" s="1"/>
  <c r="AA22"/>
  <c r="AA26"/>
  <c r="Q32"/>
  <c r="BD17"/>
  <c r="Y17" s="1"/>
  <c r="AZ32"/>
  <c r="BD32"/>
  <c r="AE32" s="1"/>
  <c r="G17"/>
  <c r="T17"/>
  <c r="AY32"/>
  <c r="BC32"/>
  <c r="F17"/>
  <c r="F32"/>
  <c r="J32"/>
  <c r="K32" s="1"/>
  <c r="N32"/>
  <c r="R32"/>
  <c r="S32" s="1"/>
  <c r="V32"/>
  <c r="Z32"/>
  <c r="AA32" s="1"/>
  <c r="AX32"/>
  <c r="BB32"/>
  <c r="E17"/>
  <c r="X26" i="1"/>
  <c r="I26"/>
  <c r="BD32"/>
  <c r="BD33"/>
  <c r="BD34"/>
  <c r="BD35"/>
  <c r="BD36"/>
  <c r="BD37"/>
  <c r="BD38"/>
  <c r="BD39"/>
  <c r="BD40"/>
  <c r="BD31"/>
  <c r="BC32"/>
  <c r="BC33"/>
  <c r="BC34"/>
  <c r="BC35"/>
  <c r="BC36"/>
  <c r="BC37"/>
  <c r="BC38"/>
  <c r="BC39"/>
  <c r="BC40"/>
  <c r="BC31"/>
  <c r="BB32"/>
  <c r="BB33"/>
  <c r="BB34"/>
  <c r="BB35"/>
  <c r="BB36"/>
  <c r="BB37"/>
  <c r="BB38"/>
  <c r="BB39"/>
  <c r="BB40"/>
  <c r="BB31"/>
  <c r="BA32"/>
  <c r="BA33"/>
  <c r="BA34"/>
  <c r="BA35"/>
  <c r="BA36"/>
  <c r="BA37"/>
  <c r="BA38"/>
  <c r="BA39"/>
  <c r="BA40"/>
  <c r="BA31"/>
  <c r="AZ32"/>
  <c r="AZ33"/>
  <c r="AZ34"/>
  <c r="AZ35"/>
  <c r="AZ36"/>
  <c r="AZ37"/>
  <c r="AZ38"/>
  <c r="AZ39"/>
  <c r="AZ40"/>
  <c r="AZ31"/>
  <c r="AY40"/>
  <c r="AY31"/>
  <c r="AY32"/>
  <c r="AY33"/>
  <c r="AY34"/>
  <c r="AY35"/>
  <c r="AY36"/>
  <c r="AY37"/>
  <c r="AY38"/>
  <c r="AY39"/>
  <c r="AX32"/>
  <c r="AX33"/>
  <c r="AX34"/>
  <c r="AX35"/>
  <c r="AX36"/>
  <c r="AX37"/>
  <c r="AX38"/>
  <c r="AX39"/>
  <c r="AX40"/>
  <c r="AX31"/>
  <c r="O21" i="4" l="1"/>
  <c r="W21"/>
  <c r="G21"/>
  <c r="AA21"/>
  <c r="Y13" i="3"/>
  <c r="AA23"/>
  <c r="W23"/>
  <c r="G23"/>
  <c r="K23"/>
  <c r="O32" i="2"/>
  <c r="G32"/>
  <c r="W32"/>
  <c r="AD32" i="1"/>
  <c r="AD33"/>
  <c r="AD34"/>
  <c r="AD35"/>
  <c r="AD36"/>
  <c r="AD37"/>
  <c r="AD38"/>
  <c r="AD39"/>
  <c r="AD40"/>
  <c r="AD41"/>
  <c r="AD42"/>
  <c r="AD31"/>
  <c r="Z32"/>
  <c r="Z33"/>
  <c r="Z34"/>
  <c r="Z35"/>
  <c r="Z36"/>
  <c r="Z37"/>
  <c r="Z38"/>
  <c r="Z39"/>
  <c r="Z40"/>
  <c r="Z41"/>
  <c r="Z42"/>
  <c r="Z31"/>
  <c r="V32"/>
  <c r="V33"/>
  <c r="V34"/>
  <c r="V35"/>
  <c r="V36"/>
  <c r="V37"/>
  <c r="V38"/>
  <c r="V39"/>
  <c r="V40"/>
  <c r="V41"/>
  <c r="V42"/>
  <c r="V31"/>
  <c r="R33"/>
  <c r="R34"/>
  <c r="R35"/>
  <c r="R36"/>
  <c r="R37"/>
  <c r="R38"/>
  <c r="R39"/>
  <c r="R40"/>
  <c r="R41"/>
  <c r="R42"/>
  <c r="R32"/>
  <c r="R31"/>
  <c r="N33"/>
  <c r="N34"/>
  <c r="N35"/>
  <c r="N36"/>
  <c r="N37"/>
  <c r="N38"/>
  <c r="N39"/>
  <c r="N40"/>
  <c r="N41"/>
  <c r="N42"/>
  <c r="N32"/>
  <c r="N31"/>
  <c r="J32"/>
  <c r="J33"/>
  <c r="J34"/>
  <c r="J35"/>
  <c r="J36"/>
  <c r="J37"/>
  <c r="J38"/>
  <c r="J39"/>
  <c r="J40"/>
  <c r="J41"/>
  <c r="J42"/>
  <c r="J31"/>
  <c r="F33"/>
  <c r="F34"/>
  <c r="F35"/>
  <c r="F36"/>
  <c r="F37"/>
  <c r="F38"/>
  <c r="F39"/>
  <c r="F40"/>
  <c r="F41"/>
  <c r="F42"/>
  <c r="F32"/>
  <c r="F31"/>
  <c r="AC33" l="1"/>
  <c r="AC34"/>
  <c r="AC35"/>
  <c r="AC36"/>
  <c r="AC37"/>
  <c r="AC38"/>
  <c r="AC39"/>
  <c r="AC40"/>
  <c r="AC41"/>
  <c r="AC42"/>
  <c r="AC32"/>
  <c r="AC31"/>
  <c r="Y33"/>
  <c r="Y34"/>
  <c r="Y35"/>
  <c r="Y36"/>
  <c r="Y37"/>
  <c r="Y38"/>
  <c r="Y39"/>
  <c r="Y40"/>
  <c r="Y41"/>
  <c r="Y42"/>
  <c r="Y32"/>
  <c r="Y31"/>
  <c r="U33"/>
  <c r="U34"/>
  <c r="U35"/>
  <c r="U36"/>
  <c r="U37"/>
  <c r="U38"/>
  <c r="U39"/>
  <c r="U40"/>
  <c r="U41"/>
  <c r="U42"/>
  <c r="U32"/>
  <c r="U31"/>
  <c r="Q33"/>
  <c r="Q34"/>
  <c r="Q35"/>
  <c r="Q36"/>
  <c r="Q37"/>
  <c r="Q38"/>
  <c r="Q39"/>
  <c r="Q40"/>
  <c r="Q41"/>
  <c r="Q42"/>
  <c r="Q32"/>
  <c r="Q31"/>
  <c r="M33"/>
  <c r="M34"/>
  <c r="M35"/>
  <c r="M36"/>
  <c r="M37"/>
  <c r="M38"/>
  <c r="M39"/>
  <c r="M40"/>
  <c r="M41"/>
  <c r="M42"/>
  <c r="M32"/>
  <c r="M31"/>
  <c r="I33"/>
  <c r="I34"/>
  <c r="I35"/>
  <c r="I36"/>
  <c r="I37"/>
  <c r="I38"/>
  <c r="I39"/>
  <c r="I40"/>
  <c r="I41"/>
  <c r="I42"/>
  <c r="I32"/>
  <c r="I31"/>
  <c r="E33"/>
  <c r="E34"/>
  <c r="E35"/>
  <c r="E36"/>
  <c r="E37"/>
  <c r="E38"/>
  <c r="E39"/>
  <c r="E40"/>
  <c r="E41"/>
  <c r="E42"/>
  <c r="E32"/>
  <c r="E31"/>
  <c r="AA10"/>
  <c r="AA11"/>
  <c r="AA12"/>
  <c r="AA13"/>
  <c r="AA14"/>
  <c r="AA15"/>
  <c r="AA16"/>
  <c r="AA17"/>
  <c r="AA18"/>
  <c r="AA9"/>
  <c r="AA8"/>
  <c r="BE9"/>
  <c r="BE10"/>
  <c r="BE11"/>
  <c r="BE12"/>
  <c r="BE13"/>
  <c r="BE14"/>
  <c r="BE15"/>
  <c r="BE16"/>
  <c r="BE17"/>
  <c r="BE18"/>
  <c r="BE19"/>
  <c r="BE8"/>
  <c r="Z10"/>
  <c r="Z11"/>
  <c r="Z12"/>
  <c r="Z13"/>
  <c r="Z14"/>
  <c r="Z15"/>
  <c r="Z16"/>
  <c r="Z17"/>
  <c r="Z18"/>
  <c r="Z19"/>
  <c r="Z9"/>
  <c r="Z8"/>
  <c r="Y10"/>
  <c r="Y11"/>
  <c r="Y12"/>
  <c r="Y13"/>
  <c r="Y14"/>
  <c r="Y15"/>
  <c r="Y16"/>
  <c r="Y17"/>
  <c r="Y18"/>
  <c r="Y19"/>
  <c r="Y9"/>
  <c r="Y8"/>
  <c r="BD9"/>
  <c r="BD10"/>
  <c r="BD11"/>
  <c r="BD12"/>
  <c r="BD13"/>
  <c r="BD14"/>
  <c r="BD15"/>
  <c r="BD16"/>
  <c r="BD17"/>
  <c r="BD18"/>
  <c r="BD19"/>
  <c r="BD8"/>
  <c r="X10"/>
  <c r="X11"/>
  <c r="X12"/>
  <c r="X13"/>
  <c r="X14"/>
  <c r="X15"/>
  <c r="X16"/>
  <c r="X17"/>
  <c r="X18"/>
  <c r="X19"/>
  <c r="X9"/>
  <c r="X8"/>
  <c r="W10"/>
  <c r="W11"/>
  <c r="W12"/>
  <c r="W13"/>
  <c r="W14"/>
  <c r="W15"/>
  <c r="W16"/>
  <c r="W17"/>
  <c r="W18"/>
  <c r="W19"/>
  <c r="W9"/>
  <c r="W8"/>
  <c r="BC18"/>
  <c r="BC19"/>
  <c r="BC9"/>
  <c r="BC10"/>
  <c r="BC11"/>
  <c r="BC12"/>
  <c r="BC13"/>
  <c r="BC14"/>
  <c r="BC15"/>
  <c r="BC16"/>
  <c r="BC17"/>
  <c r="BC8"/>
  <c r="V10"/>
  <c r="V11"/>
  <c r="V12"/>
  <c r="V13"/>
  <c r="V14"/>
  <c r="V15"/>
  <c r="V16"/>
  <c r="V17"/>
  <c r="V18"/>
  <c r="V19"/>
  <c r="V9"/>
  <c r="V8"/>
  <c r="T10"/>
  <c r="T11"/>
  <c r="T12"/>
  <c r="T13"/>
  <c r="T14"/>
  <c r="T15"/>
  <c r="T16"/>
  <c r="T17"/>
  <c r="T18"/>
  <c r="T19"/>
  <c r="T9"/>
  <c r="T8"/>
  <c r="Q9"/>
  <c r="Q10"/>
  <c r="Q11"/>
  <c r="Q12"/>
  <c r="Q13"/>
  <c r="Q14"/>
  <c r="Q15"/>
  <c r="Q16"/>
  <c r="Q17"/>
  <c r="Q18"/>
  <c r="Q19"/>
  <c r="Q8"/>
  <c r="P10"/>
  <c r="P11"/>
  <c r="P12"/>
  <c r="P13"/>
  <c r="P14"/>
  <c r="P15"/>
  <c r="P16"/>
  <c r="P17"/>
  <c r="P18"/>
  <c r="P19"/>
  <c r="P9"/>
  <c r="P8"/>
  <c r="O10"/>
  <c r="O11"/>
  <c r="O12"/>
  <c r="O13"/>
  <c r="O14"/>
  <c r="O15"/>
  <c r="O16"/>
  <c r="O17"/>
  <c r="O18"/>
  <c r="O19"/>
  <c r="O9"/>
  <c r="O8"/>
  <c r="L10"/>
  <c r="L11"/>
  <c r="L12"/>
  <c r="L13"/>
  <c r="L14"/>
  <c r="L15"/>
  <c r="L16"/>
  <c r="L17"/>
  <c r="L18"/>
  <c r="L19"/>
  <c r="L9"/>
  <c r="L8"/>
  <c r="AO9"/>
  <c r="AO10"/>
  <c r="AO11"/>
  <c r="AO12"/>
  <c r="AO13"/>
  <c r="AO14"/>
  <c r="AO15"/>
  <c r="AO16"/>
  <c r="AO17"/>
  <c r="AO18"/>
  <c r="AO19"/>
  <c r="AO8"/>
  <c r="K10"/>
  <c r="K11"/>
  <c r="K12"/>
  <c r="K13"/>
  <c r="K14"/>
  <c r="K15"/>
  <c r="K16"/>
  <c r="K17"/>
  <c r="K18"/>
  <c r="K19"/>
  <c r="K9"/>
  <c r="K8"/>
  <c r="I10"/>
  <c r="I11"/>
  <c r="I12"/>
  <c r="I13"/>
  <c r="I14"/>
  <c r="I15"/>
  <c r="I16"/>
  <c r="I17"/>
  <c r="I18"/>
  <c r="I19"/>
  <c r="I9"/>
  <c r="I8"/>
  <c r="G10"/>
  <c r="G11"/>
  <c r="G12"/>
  <c r="G13"/>
  <c r="G14"/>
  <c r="G15"/>
  <c r="G16"/>
  <c r="G17"/>
  <c r="G18"/>
  <c r="G19"/>
  <c r="G9"/>
  <c r="F10"/>
  <c r="F11"/>
  <c r="F12"/>
  <c r="F13"/>
  <c r="F14"/>
  <c r="F15"/>
  <c r="F16"/>
  <c r="F17"/>
  <c r="F18"/>
  <c r="F19"/>
  <c r="F9"/>
  <c r="E9"/>
  <c r="E10"/>
  <c r="E11"/>
  <c r="E12"/>
  <c r="E13"/>
  <c r="E14"/>
  <c r="E15"/>
  <c r="E16"/>
  <c r="E17"/>
  <c r="E18"/>
  <c r="E19"/>
  <c r="G8"/>
  <c r="F8"/>
  <c r="E8"/>
</calcChain>
</file>

<file path=xl/sharedStrings.xml><?xml version="1.0" encoding="utf-8"?>
<sst xmlns="http://schemas.openxmlformats.org/spreadsheetml/2006/main" count="557" uniqueCount="58">
  <si>
    <t>SALES</t>
  </si>
  <si>
    <t>FLOW</t>
  </si>
  <si>
    <t>BASKET</t>
  </si>
  <si>
    <t>Sales</t>
  </si>
  <si>
    <t>vs LY</t>
  </si>
  <si>
    <t>vs Plan</t>
  </si>
  <si>
    <t>vs 2Yr</t>
  </si>
  <si>
    <t>Actual</t>
  </si>
  <si>
    <t>MONTH TO DATE</t>
  </si>
  <si>
    <t>YEAR TO DATE</t>
  </si>
  <si>
    <t>vs 2yr</t>
  </si>
  <si>
    <t>Rank</t>
  </si>
  <si>
    <t>Av.Basket</t>
  </si>
  <si>
    <t>Items Per Basket</t>
  </si>
  <si>
    <t>ASP</t>
  </si>
  <si>
    <t>LADIESWEAR</t>
  </si>
  <si>
    <t>MENSWEAR</t>
  </si>
  <si>
    <t>KIDSWEAR</t>
  </si>
  <si>
    <t>HOMEWARE</t>
  </si>
  <si>
    <t>FOOTWEAR</t>
  </si>
  <si>
    <t>OTHER</t>
  </si>
  <si>
    <t>YTD</t>
  </si>
  <si>
    <t>Mix</t>
  </si>
  <si>
    <t>Var. to LY</t>
  </si>
  <si>
    <t>Sales LY</t>
  </si>
  <si>
    <t>Sales Plan</t>
  </si>
  <si>
    <t>Sales L2Y</t>
  </si>
  <si>
    <t>Flow TM</t>
  </si>
  <si>
    <t>Flow LY</t>
  </si>
  <si>
    <t>Flow TY</t>
  </si>
  <si>
    <t>ItemsTY</t>
  </si>
  <si>
    <t>ItemsLY</t>
  </si>
  <si>
    <t>ESSENTIALS</t>
  </si>
  <si>
    <t>KidsSalesLY</t>
  </si>
  <si>
    <t>HomeSalesLY</t>
  </si>
  <si>
    <t>LadiesSalesLY</t>
  </si>
  <si>
    <t>MensSalesLY</t>
  </si>
  <si>
    <t>FootSalesLY</t>
  </si>
  <si>
    <t>EssentialSalesLY</t>
  </si>
  <si>
    <t>OtherSalesLY</t>
  </si>
  <si>
    <t>Mix Kids LY</t>
  </si>
  <si>
    <t>Mix Home LY</t>
  </si>
  <si>
    <t>Mix Ladies LY</t>
  </si>
  <si>
    <t>Mix Men LY</t>
  </si>
  <si>
    <t>Mix Foot LY</t>
  </si>
  <si>
    <t>Mix Essential LY</t>
  </si>
  <si>
    <t>Mix Other LY</t>
  </si>
  <si>
    <t>LFL</t>
  </si>
  <si>
    <t>New Store Opening 10/05/2015</t>
  </si>
  <si>
    <t>New Store Opening 10/04/2015</t>
  </si>
  <si>
    <t>Avg.Basket LY</t>
  </si>
  <si>
    <t>items/Basket LY</t>
  </si>
  <si>
    <t>ASP LY</t>
  </si>
  <si>
    <t>Total</t>
  </si>
  <si>
    <t>Retail KPI Dashboard - Oman - Week</t>
  </si>
  <si>
    <t xml:space="preserve">Retail KPI Dashboard - Oman - Week </t>
  </si>
  <si>
    <t xml:space="preserve">Retail KPI Dashboard - Jordan - Week </t>
  </si>
  <si>
    <t xml:space="preserve">Retail KPI Dashboard - UAE - Week </t>
  </si>
</sst>
</file>

<file path=xl/styles.xml><?xml version="1.0" encoding="utf-8"?>
<styleSheet xmlns="http://schemas.openxmlformats.org/spreadsheetml/2006/main">
  <numFmts count="1">
    <numFmt numFmtId="164" formatCode="#,##0%;[Red]\-#,##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/>
    <xf numFmtId="0" fontId="0" fillId="4" borderId="6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/>
    <xf numFmtId="0" fontId="1" fillId="4" borderId="1" xfId="0" applyFont="1" applyFill="1" applyBorder="1" applyAlignment="1">
      <alignment textRotation="90"/>
    </xf>
    <xf numFmtId="0" fontId="1" fillId="4" borderId="2" xfId="0" applyFont="1" applyFill="1" applyBorder="1" applyAlignment="1">
      <alignment textRotation="90"/>
    </xf>
    <xf numFmtId="0" fontId="1" fillId="4" borderId="3" xfId="0" applyFont="1" applyFill="1" applyBorder="1" applyAlignment="1">
      <alignment textRotation="90"/>
    </xf>
    <xf numFmtId="0" fontId="1" fillId="0" borderId="12" xfId="0" applyFont="1" applyBorder="1" applyAlignment="1">
      <alignment horizontal="center"/>
    </xf>
    <xf numFmtId="0" fontId="1" fillId="4" borderId="1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/>
    </xf>
    <xf numFmtId="0" fontId="1" fillId="4" borderId="3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 wrapText="1"/>
    </xf>
    <xf numFmtId="0" fontId="1" fillId="4" borderId="0" xfId="0" applyFont="1" applyFill="1"/>
    <xf numFmtId="0" fontId="1" fillId="5" borderId="12" xfId="0" applyFont="1" applyFill="1" applyBorder="1"/>
    <xf numFmtId="0" fontId="1" fillId="5" borderId="6" xfId="0" applyFont="1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6" xfId="0" applyFill="1" applyBorder="1"/>
    <xf numFmtId="164" fontId="4" fillId="2" borderId="9" xfId="0" applyNumberFormat="1" applyFont="1" applyFill="1" applyBorder="1" applyAlignment="1"/>
    <xf numFmtId="164" fontId="4" fillId="2" borderId="0" xfId="0" applyNumberFormat="1" applyFont="1" applyFill="1" applyBorder="1" applyAlignment="1"/>
    <xf numFmtId="0" fontId="5" fillId="4" borderId="9" xfId="0" applyFont="1" applyFill="1" applyBorder="1" applyAlignment="1">
      <alignment horizontal="right"/>
    </xf>
    <xf numFmtId="164" fontId="4" fillId="2" borderId="10" xfId="0" applyNumberFormat="1" applyFont="1" applyFill="1" applyBorder="1" applyAlignment="1"/>
    <xf numFmtId="164" fontId="4" fillId="2" borderId="11" xfId="0" applyNumberFormat="1" applyFont="1" applyFill="1" applyBorder="1" applyAlignment="1"/>
    <xf numFmtId="0" fontId="5" fillId="0" borderId="0" xfId="0" applyFont="1" applyAlignment="1">
      <alignment wrapText="1"/>
    </xf>
    <xf numFmtId="0" fontId="5" fillId="0" borderId="0" xfId="0" applyFont="1"/>
    <xf numFmtId="0" fontId="5" fillId="4" borderId="0" xfId="0" applyFont="1" applyFill="1" applyBorder="1" applyAlignment="1">
      <alignment horizontal="right"/>
    </xf>
    <xf numFmtId="9" fontId="5" fillId="0" borderId="0" xfId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4" fillId="2" borderId="6" xfId="0" applyNumberFormat="1" applyFont="1" applyFill="1" applyBorder="1" applyAlignment="1"/>
    <xf numFmtId="164" fontId="4" fillId="2" borderId="7" xfId="0" applyNumberFormat="1" applyFont="1" applyFill="1" applyBorder="1" applyAlignment="1"/>
    <xf numFmtId="0" fontId="0" fillId="0" borderId="4" xfId="0" applyBorder="1"/>
    <xf numFmtId="0" fontId="5" fillId="4" borderId="6" xfId="0" applyFont="1" applyFill="1" applyBorder="1" applyAlignment="1">
      <alignment horizontal="right"/>
    </xf>
    <xf numFmtId="0" fontId="1" fillId="0" borderId="0" xfId="0" applyFont="1"/>
    <xf numFmtId="164" fontId="4" fillId="2" borderId="0" xfId="0" applyNumberFormat="1" applyFont="1" applyFill="1" applyBorder="1" applyAlignment="1">
      <alignment horizontal="right"/>
    </xf>
    <xf numFmtId="164" fontId="4" fillId="2" borderId="9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164" fontId="4" fillId="2" borderId="1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E49"/>
  <sheetViews>
    <sheetView tabSelected="1" topLeftCell="A13" zoomScale="70" zoomScaleNormal="70" workbookViewId="0">
      <selection activeCell="J51" sqref="J51"/>
    </sheetView>
  </sheetViews>
  <sheetFormatPr defaultRowHeight="14.4"/>
  <cols>
    <col min="3" max="3" width="24.44140625" customWidth="1"/>
    <col min="22" max="22" width="7.77734375" customWidth="1"/>
    <col min="23" max="23" width="12.109375" bestFit="1" customWidth="1"/>
    <col min="24" max="24" width="7.109375" customWidth="1"/>
    <col min="41" max="41" width="13.88671875" customWidth="1"/>
    <col min="42" max="42" width="12.109375" customWidth="1"/>
    <col min="43" max="43" width="12.77734375" customWidth="1"/>
    <col min="44" max="44" width="13.44140625" customWidth="1"/>
    <col min="45" max="45" width="12.88671875" customWidth="1"/>
    <col min="46" max="46" width="12.6640625" customWidth="1"/>
    <col min="47" max="47" width="15.21875" customWidth="1"/>
    <col min="48" max="48" width="13.33203125" customWidth="1"/>
    <col min="50" max="50" width="11" customWidth="1"/>
    <col min="51" max="51" width="13.33203125" customWidth="1"/>
    <col min="52" max="52" width="13.77734375" customWidth="1"/>
    <col min="53" max="53" width="13.5546875" customWidth="1"/>
    <col min="54" max="54" width="11.88671875" customWidth="1"/>
    <col min="55" max="55" width="15.88671875" customWidth="1"/>
    <col min="56" max="56" width="13.33203125" customWidth="1"/>
  </cols>
  <sheetData>
    <row r="1" spans="2:57" ht="15" thickBot="1"/>
    <row r="2" spans="2:57" ht="24" thickBot="1">
      <c r="B2" s="11"/>
      <c r="C2" s="11"/>
      <c r="D2" s="39" t="s">
        <v>57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2:57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57" ht="15" thickBo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57" ht="15" thickBot="1">
      <c r="B5" s="11"/>
      <c r="C5" s="11"/>
      <c r="D5" s="42" t="s">
        <v>8</v>
      </c>
      <c r="E5" s="43"/>
      <c r="F5" s="43"/>
      <c r="G5" s="43"/>
      <c r="H5" s="43"/>
      <c r="I5" s="43"/>
      <c r="J5" s="43"/>
      <c r="K5" s="43"/>
      <c r="L5" s="44"/>
      <c r="M5" s="11"/>
      <c r="N5" s="42" t="s">
        <v>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57" ht="15" thickBot="1">
      <c r="B6" s="11"/>
      <c r="C6" s="11"/>
      <c r="D6" s="45" t="s">
        <v>0</v>
      </c>
      <c r="E6" s="46"/>
      <c r="F6" s="46"/>
      <c r="G6" s="47"/>
      <c r="H6" s="21"/>
      <c r="I6" s="15" t="s">
        <v>1</v>
      </c>
      <c r="J6" s="21"/>
      <c r="K6" s="45" t="s">
        <v>2</v>
      </c>
      <c r="L6" s="47"/>
      <c r="M6" s="20"/>
      <c r="N6" s="45" t="s">
        <v>0</v>
      </c>
      <c r="O6" s="46"/>
      <c r="P6" s="46"/>
      <c r="Q6" s="46"/>
      <c r="R6" s="47"/>
      <c r="S6" s="21"/>
      <c r="T6" s="15" t="s">
        <v>1</v>
      </c>
      <c r="U6" s="21"/>
      <c r="V6" s="45" t="s">
        <v>2</v>
      </c>
      <c r="W6" s="46"/>
      <c r="X6" s="46"/>
      <c r="Y6" s="46"/>
      <c r="Z6" s="46"/>
      <c r="AA6" s="47"/>
      <c r="AP6" s="35" t="s">
        <v>8</v>
      </c>
      <c r="AQ6" s="35"/>
      <c r="AR6" s="35"/>
      <c r="AS6" s="35"/>
      <c r="AT6" s="35"/>
      <c r="AV6" s="35" t="s">
        <v>9</v>
      </c>
      <c r="AW6" s="35"/>
      <c r="AX6" s="35"/>
      <c r="AY6" s="35"/>
      <c r="AZ6" s="35"/>
      <c r="BA6" s="35"/>
      <c r="BB6" s="35"/>
    </row>
    <row r="7" spans="2:57" ht="55.8" customHeight="1" thickBot="1">
      <c r="B7" s="11"/>
      <c r="C7" s="11"/>
      <c r="D7" s="16" t="s">
        <v>3</v>
      </c>
      <c r="E7" s="17" t="s">
        <v>4</v>
      </c>
      <c r="F7" s="17" t="s">
        <v>5</v>
      </c>
      <c r="G7" s="17" t="s">
        <v>6</v>
      </c>
      <c r="H7" s="22"/>
      <c r="I7" s="17" t="s">
        <v>4</v>
      </c>
      <c r="J7" s="22"/>
      <c r="K7" s="17" t="s">
        <v>7</v>
      </c>
      <c r="L7" s="18" t="s">
        <v>4</v>
      </c>
      <c r="M7" s="11"/>
      <c r="N7" s="16" t="s">
        <v>3</v>
      </c>
      <c r="O7" s="17" t="s">
        <v>4</v>
      </c>
      <c r="P7" s="17" t="s">
        <v>5</v>
      </c>
      <c r="Q7" s="17" t="s">
        <v>10</v>
      </c>
      <c r="R7" s="17" t="s">
        <v>11</v>
      </c>
      <c r="S7" s="22"/>
      <c r="T7" s="17" t="s">
        <v>4</v>
      </c>
      <c r="U7" s="22"/>
      <c r="V7" s="17" t="s">
        <v>12</v>
      </c>
      <c r="W7" s="17" t="s">
        <v>4</v>
      </c>
      <c r="X7" s="19" t="s">
        <v>13</v>
      </c>
      <c r="Y7" s="17" t="s">
        <v>4</v>
      </c>
      <c r="Z7" s="17" t="s">
        <v>14</v>
      </c>
      <c r="AA7" s="18" t="s">
        <v>4</v>
      </c>
      <c r="AO7" t="s">
        <v>50</v>
      </c>
      <c r="AP7" t="s">
        <v>24</v>
      </c>
      <c r="AQ7" t="s">
        <v>25</v>
      </c>
      <c r="AR7" t="s">
        <v>26</v>
      </c>
      <c r="AS7" t="s">
        <v>27</v>
      </c>
      <c r="AT7" t="s">
        <v>28</v>
      </c>
      <c r="AV7" t="s">
        <v>24</v>
      </c>
      <c r="AW7" t="s">
        <v>25</v>
      </c>
      <c r="AX7" t="s">
        <v>26</v>
      </c>
      <c r="AY7" t="s">
        <v>29</v>
      </c>
      <c r="AZ7" t="s">
        <v>28</v>
      </c>
      <c r="BA7" t="s">
        <v>30</v>
      </c>
      <c r="BB7" t="s">
        <v>31</v>
      </c>
      <c r="BC7" t="s">
        <v>50</v>
      </c>
      <c r="BD7" s="31" t="s">
        <v>51</v>
      </c>
      <c r="BE7" s="32" t="s">
        <v>52</v>
      </c>
    </row>
    <row r="8" spans="2:57">
      <c r="B8" s="3">
        <v>401</v>
      </c>
      <c r="C8" s="4" t="s">
        <v>47</v>
      </c>
      <c r="D8" s="3">
        <v>664970.79130000004</v>
      </c>
      <c r="E8" s="54">
        <f>IF(AP8=0,"-",(D8-AP8)/AP8)</f>
        <v>-0.11013346068574249</v>
      </c>
      <c r="F8" s="26">
        <f>IF(AQ8=0,"-",(D8-AQ8)/AQ8)</f>
        <v>-0.23081458285682613</v>
      </c>
      <c r="G8" s="54">
        <f>IF(AR8=0,"-",(D8-AR8)/AR8)</f>
        <v>-0.44111750293597757</v>
      </c>
      <c r="H8" s="23"/>
      <c r="I8" s="54">
        <f>IF(AT8=0,"-",(AS8-AT8)/AT8)</f>
        <v>0.10978444632290786</v>
      </c>
      <c r="J8" s="23"/>
      <c r="K8" s="5">
        <f>IF(AS8=0,0,D8/AS8)</f>
        <v>31.656231138722273</v>
      </c>
      <c r="L8" s="29">
        <f>IF(AO8=0,0,(K8-AO8)/AO8)</f>
        <v>-0.19816272226315013</v>
      </c>
      <c r="M8" s="11"/>
      <c r="N8" s="3">
        <v>8567406.9834000003</v>
      </c>
      <c r="O8" s="54">
        <f>IF(AV8=0,"-",(N8-AV8)/AV8)</f>
        <v>2.072535970643425E-2</v>
      </c>
      <c r="P8" s="26">
        <f>IF(AW8=0,"-",(N8-AW8)/AW8)</f>
        <v>8.9100962035922588</v>
      </c>
      <c r="Q8" s="54">
        <f>IF(AX8=0,"-",(N8-AX8)/AX8)</f>
        <v>1.3991453863444688E-2</v>
      </c>
      <c r="R8" s="5"/>
      <c r="S8" s="23"/>
      <c r="T8" s="54">
        <f>IF(AZ8=0,"-",(AY8-AZ8)/AZ8)</f>
        <v>0.2885769321378584</v>
      </c>
      <c r="U8" s="23"/>
      <c r="V8" s="5">
        <f>IF(AY8=0,0,N8/AY8)</f>
        <v>30.712505541754048</v>
      </c>
      <c r="W8" s="26">
        <f>IF(BC8=0,0,(V8-BC8)/BC8)</f>
        <v>-0.20786618613995803</v>
      </c>
      <c r="X8" s="8">
        <f>IF(AY8=0,0,BA8/AY8)</f>
        <v>0.62746329336272866</v>
      </c>
      <c r="Y8" s="26">
        <f>IF(BD8=0,0,(X8-BD8)/BD8)</f>
        <v>-0.24589660609653366</v>
      </c>
      <c r="Z8" s="28">
        <f>IF(BA8=0,"-",N8/BA8)</f>
        <v>48.947095179318374</v>
      </c>
      <c r="AA8" s="29">
        <f>IF(BE8=0,0,(Z8-BE8)/BE8)</f>
        <v>5.043130725048018E-2</v>
      </c>
      <c r="AO8">
        <f>IF(AP8=0,0,AP8/AT8)</f>
        <v>39.479620139475905</v>
      </c>
      <c r="AP8">
        <v>747270.25</v>
      </c>
      <c r="AQ8">
        <v>864512.99840000004</v>
      </c>
      <c r="AR8">
        <v>1189822.1805</v>
      </c>
      <c r="AS8">
        <v>21006</v>
      </c>
      <c r="AT8">
        <v>18928</v>
      </c>
      <c r="AV8">
        <v>8393449.7188000008</v>
      </c>
      <c r="AW8">
        <v>864512.99840000004</v>
      </c>
      <c r="AX8">
        <v>8449190.5240000002</v>
      </c>
      <c r="AY8">
        <v>278955</v>
      </c>
      <c r="AZ8">
        <v>216483</v>
      </c>
      <c r="BA8">
        <v>175034.02299999999</v>
      </c>
      <c r="BB8">
        <v>180128</v>
      </c>
      <c r="BC8">
        <f>IF(AZ8=0,0,AV8/AZ8)</f>
        <v>38.771865314135525</v>
      </c>
      <c r="BD8" s="32">
        <f>IF(AZ8=0,0,BB8/AZ8)</f>
        <v>0.83206533538430272</v>
      </c>
      <c r="BE8" s="32">
        <f>IF(BB8=0,0,AV8/BB8)</f>
        <v>46.59714047122047</v>
      </c>
    </row>
    <row r="9" spans="2:57">
      <c r="B9" s="6">
        <v>402</v>
      </c>
      <c r="C9" s="7" t="s">
        <v>47</v>
      </c>
      <c r="D9" s="6">
        <v>719541.51500000001</v>
      </c>
      <c r="E9" s="53">
        <f t="shared" ref="E9:E19" si="0">IF(AP9=0,"-",(D9-AP9)/AP9)</f>
        <v>-0.16111832669002443</v>
      </c>
      <c r="F9" s="27">
        <f>IF(AQ9=0,"-",(D9-AQ9)/AQ9)</f>
        <v>-0.26263742803361595</v>
      </c>
      <c r="G9" s="53">
        <f>IF(AR9=0,"-",(D9-AR9)/AR9)</f>
        <v>-0.45462031667154434</v>
      </c>
      <c r="H9" s="24"/>
      <c r="I9" s="53">
        <f>IF(AT9=0,"-",(AS9-AT9)/AT9)</f>
        <v>-4.5158286778398511E-2</v>
      </c>
      <c r="J9" s="24"/>
      <c r="K9" s="8">
        <f>IF(AS9=0,0,D9/AS9)</f>
        <v>23.388315130830488</v>
      </c>
      <c r="L9" s="30">
        <f>IF(AO9=0,0,(K9-AO9)/AO9)</f>
        <v>-0.12144425437843615</v>
      </c>
      <c r="M9" s="11"/>
      <c r="N9" s="6">
        <v>9154251.3078000005</v>
      </c>
      <c r="O9" s="53">
        <f>IF(AV9=0,"-",(N9-AV9)/AV9)</f>
        <v>-4.2508207205349785E-2</v>
      </c>
      <c r="P9" s="27">
        <f>IF(AW9=0,"-",(N9-AW9)/AW9)</f>
        <v>8.3809768415461647</v>
      </c>
      <c r="Q9" s="53">
        <f t="shared" ref="Q9:Q19" si="1">IF(AX9=0,"-",(N9-AX9)/AX9)</f>
        <v>-1.517327616637106E-2</v>
      </c>
      <c r="R9" s="8"/>
      <c r="S9" s="24"/>
      <c r="T9" s="53">
        <f>IF(AZ9=0,"-",(AY9-AZ9)/AZ9)</f>
        <v>0.10611841260072122</v>
      </c>
      <c r="U9" s="24"/>
      <c r="V9" s="8">
        <f>IF(AY9=0,0,N9/AY9)</f>
        <v>24.725849628069039</v>
      </c>
      <c r="W9" s="27">
        <f>IF(BC9=0,0,(V9-BC9)/BC9)</f>
        <v>-0.13436772963268739</v>
      </c>
      <c r="X9" s="8">
        <f>IF(AY9=0,0,BA9/AY9)</f>
        <v>0.51892607298166005</v>
      </c>
      <c r="Y9" s="27">
        <f>IF(BD9=0,0,(X9-BD9)/BD9)</f>
        <v>-0.16568468696404404</v>
      </c>
      <c r="Z9" s="33">
        <f>IF(BA9=0,"-",N9/BA9)</f>
        <v>47.648115821196953</v>
      </c>
      <c r="AA9" s="30">
        <f>IF(BE9=0,0,(Z9-BE9)/BE9)</f>
        <v>3.7536117151438508E-2</v>
      </c>
      <c r="AO9">
        <f t="shared" ref="AO9:AO19" si="2">IF(AP9=0,0,AP9/AT9)</f>
        <v>26.621321694599626</v>
      </c>
      <c r="AP9">
        <v>857738.98499999999</v>
      </c>
      <c r="AQ9">
        <v>975831.35129999998</v>
      </c>
      <c r="AR9">
        <v>1319340.52</v>
      </c>
      <c r="AS9">
        <v>30765</v>
      </c>
      <c r="AT9">
        <v>32220</v>
      </c>
      <c r="AV9">
        <v>9560657.7274999991</v>
      </c>
      <c r="AW9">
        <v>975831.35129999998</v>
      </c>
      <c r="AX9">
        <v>9295291.3301999997</v>
      </c>
      <c r="AY9">
        <v>370230</v>
      </c>
      <c r="AZ9">
        <v>334711</v>
      </c>
      <c r="BA9">
        <v>192122</v>
      </c>
      <c r="BB9">
        <v>208183</v>
      </c>
      <c r="BC9">
        <f t="shared" ref="BC9:BC19" si="3">IF(AZ9=0,0,AV9/AZ9)</f>
        <v>28.563918507309289</v>
      </c>
      <c r="BD9" s="32">
        <f t="shared" ref="BD9:BD19" si="4">IF(AZ9=0,0,BB9/AZ9)</f>
        <v>0.62197836342396873</v>
      </c>
      <c r="BE9" s="32">
        <f t="shared" ref="BE9:BE19" si="5">IF(BB9=0,0,AV9/BB9)</f>
        <v>45.924296064039808</v>
      </c>
    </row>
    <row r="10" spans="2:57">
      <c r="B10" s="6">
        <v>403</v>
      </c>
      <c r="C10" s="7" t="s">
        <v>47</v>
      </c>
      <c r="D10" s="6">
        <v>833001.69499999995</v>
      </c>
      <c r="E10" s="53">
        <f t="shared" si="0"/>
        <v>-0.26313666206319691</v>
      </c>
      <c r="F10" s="27">
        <f t="shared" ref="F10:F19" si="6">IF(AQ10=0,"-",(D10-AQ10)/AQ10)</f>
        <v>-0.14054853418863616</v>
      </c>
      <c r="G10" s="53">
        <f t="shared" ref="G10:G19" si="7">IF(AR10=0,"-",(D10-AR10)/AR10)</f>
        <v>-0.32101965034824675</v>
      </c>
      <c r="H10" s="24"/>
      <c r="I10" s="53">
        <f t="shared" ref="I10:I19" si="8">IF(AT10=0,"-",(AS10-AT10)/AT10)</f>
        <v>-5.9024745269286756E-2</v>
      </c>
      <c r="J10" s="24"/>
      <c r="K10" s="8">
        <f t="shared" ref="K10:K19" si="9">IF(AS10=0,0,D10/AS10)</f>
        <v>21.476311521901668</v>
      </c>
      <c r="L10" s="30">
        <f t="shared" ref="L10:L19" si="10">IF(AO10=0,0,(K10-AO10)/AO10)</f>
        <v>-0.21691528631358381</v>
      </c>
      <c r="M10" s="11"/>
      <c r="N10" s="6">
        <v>9053963.8774999995</v>
      </c>
      <c r="O10" s="53">
        <f t="shared" ref="O10:O19" si="11">IF(AV10=0,"-",(N10-AV10)/AV10)</f>
        <v>-7.4934049419723078E-2</v>
      </c>
      <c r="P10" s="27">
        <f t="shared" ref="P10:P19" si="12">IF(AW10=0,"-",(N10-AW10)/AW10)</f>
        <v>8.3414486100421605</v>
      </c>
      <c r="Q10" s="53">
        <f t="shared" si="1"/>
        <v>-0.10777094105718474</v>
      </c>
      <c r="R10" s="8"/>
      <c r="S10" s="24"/>
      <c r="T10" s="53">
        <f t="shared" ref="T10:T19" si="13">IF(AZ10=0,"-",(AY10-AZ10)/AZ10)</f>
        <v>7.5657136351345577E-2</v>
      </c>
      <c r="U10" s="24"/>
      <c r="V10" s="8">
        <f t="shared" ref="V10:V19" si="14">IF(AY10=0,0,N10/AY10)</f>
        <v>23.957609303390171</v>
      </c>
      <c r="W10" s="27">
        <f t="shared" ref="W10:W19" si="15">IF(BC10=0,0,(V10-BC10)/BC10)</f>
        <v>-0.13999924388720872</v>
      </c>
      <c r="X10" s="8">
        <f t="shared" ref="X10:X19" si="16">IF(AY10=0,0,BA10/AY10)</f>
        <v>0.49593031255622944</v>
      </c>
      <c r="Y10" s="27">
        <f t="shared" ref="Y10:Y19" si="17">IF(BD10=0,0,(X10-BD10)/BD10)</f>
        <v>-0.15935640327720835</v>
      </c>
      <c r="Z10" s="33">
        <f t="shared" ref="Z10:AA19" si="18">IF(BA10=0,"-",N10/BA10)</f>
        <v>48.308418938747195</v>
      </c>
      <c r="AA10" s="30">
        <f t="shared" ref="AA10:AA19" si="19">IF(BE10=0,0,(Z10-BE10)/BE10)</f>
        <v>2.3026594701324638E-2</v>
      </c>
      <c r="AO10">
        <f t="shared" si="2"/>
        <v>27.425272319262497</v>
      </c>
      <c r="AP10">
        <v>1130469.7250000001</v>
      </c>
      <c r="AQ10">
        <v>969224.82319999998</v>
      </c>
      <c r="AR10">
        <v>1226842.125</v>
      </c>
      <c r="AS10">
        <v>38787</v>
      </c>
      <c r="AT10">
        <v>41220</v>
      </c>
      <c r="AV10">
        <v>9787371.2375000007</v>
      </c>
      <c r="AW10">
        <v>969224.82319999998</v>
      </c>
      <c r="AX10">
        <v>10147577.8969</v>
      </c>
      <c r="AY10">
        <v>377916</v>
      </c>
      <c r="AZ10">
        <v>351335</v>
      </c>
      <c r="BA10">
        <v>187420</v>
      </c>
      <c r="BB10">
        <v>207267</v>
      </c>
      <c r="BC10">
        <f t="shared" si="3"/>
        <v>27.857660744019242</v>
      </c>
      <c r="BD10" s="32">
        <f t="shared" si="4"/>
        <v>0.58994122418774109</v>
      </c>
      <c r="BE10" s="32">
        <f t="shared" si="5"/>
        <v>47.221078307207613</v>
      </c>
    </row>
    <row r="11" spans="2:57">
      <c r="B11" s="6">
        <v>405</v>
      </c>
      <c r="C11" s="7" t="s">
        <v>47</v>
      </c>
      <c r="D11" s="6">
        <v>1213728.9184999999</v>
      </c>
      <c r="E11" s="53">
        <f t="shared" si="0"/>
        <v>-0.17957532823182681</v>
      </c>
      <c r="F11" s="27">
        <f t="shared" si="6"/>
        <v>-0.21923522871620293</v>
      </c>
      <c r="G11" s="53">
        <f t="shared" si="7"/>
        <v>-0.42974818367648226</v>
      </c>
      <c r="H11" s="24"/>
      <c r="I11" s="53">
        <f t="shared" si="8"/>
        <v>-7.0921177587844261E-2</v>
      </c>
      <c r="J11" s="24"/>
      <c r="K11" s="8">
        <f t="shared" si="9"/>
        <v>24.81251366628506</v>
      </c>
      <c r="L11" s="30">
        <f t="shared" si="10"/>
        <v>-0.11694825888064597</v>
      </c>
      <c r="M11" s="11"/>
      <c r="N11" s="6">
        <v>13661124.9936</v>
      </c>
      <c r="O11" s="53">
        <f t="shared" si="11"/>
        <v>-0.12726266264220093</v>
      </c>
      <c r="P11" s="27">
        <f t="shared" si="12"/>
        <v>7.787897337314261</v>
      </c>
      <c r="Q11" s="53">
        <f t="shared" si="1"/>
        <v>-0.17963982727540334</v>
      </c>
      <c r="R11" s="8"/>
      <c r="S11" s="24"/>
      <c r="T11" s="53">
        <f t="shared" si="13"/>
        <v>-1.0246188341621982E-2</v>
      </c>
      <c r="U11" s="24"/>
      <c r="V11" s="8">
        <f t="shared" si="14"/>
        <v>25.079537431890614</v>
      </c>
      <c r="W11" s="27">
        <f t="shared" si="15"/>
        <v>-0.1182278592133052</v>
      </c>
      <c r="X11" s="8">
        <f t="shared" si="16"/>
        <v>0.48699863414061006</v>
      </c>
      <c r="Y11" s="27">
        <f t="shared" si="17"/>
        <v>-0.15015129561118271</v>
      </c>
      <c r="Z11" s="33">
        <f t="shared" si="18"/>
        <v>51.498167907899003</v>
      </c>
      <c r="AA11" s="30">
        <f t="shared" si="19"/>
        <v>3.7563670136834128E-2</v>
      </c>
      <c r="AO11">
        <f t="shared" si="2"/>
        <v>28.098595485280153</v>
      </c>
      <c r="AP11">
        <v>1479391.0523000001</v>
      </c>
      <c r="AQ11">
        <v>1554538.5282999999</v>
      </c>
      <c r="AR11">
        <v>2128408.6850000001</v>
      </c>
      <c r="AS11">
        <v>48916</v>
      </c>
      <c r="AT11">
        <v>52650</v>
      </c>
      <c r="AV11">
        <v>15653191.8698</v>
      </c>
      <c r="AW11">
        <v>1554538.5282999999</v>
      </c>
      <c r="AX11">
        <v>16652594.1261</v>
      </c>
      <c r="AY11">
        <v>544712</v>
      </c>
      <c r="AZ11">
        <v>550351</v>
      </c>
      <c r="BA11">
        <v>265274</v>
      </c>
      <c r="BB11">
        <v>315374</v>
      </c>
      <c r="BC11">
        <f t="shared" si="3"/>
        <v>28.44219756082936</v>
      </c>
      <c r="BD11" s="32">
        <f t="shared" si="4"/>
        <v>0.57304156801750161</v>
      </c>
      <c r="BE11" s="32">
        <f t="shared" si="5"/>
        <v>49.633742381426494</v>
      </c>
    </row>
    <row r="12" spans="2:57">
      <c r="B12" s="6">
        <v>406</v>
      </c>
      <c r="C12" s="7" t="s">
        <v>47</v>
      </c>
      <c r="D12" s="6">
        <v>491384.98</v>
      </c>
      <c r="E12" s="53">
        <f t="shared" si="0"/>
        <v>-0.10155801166662766</v>
      </c>
      <c r="F12" s="27">
        <f t="shared" si="6"/>
        <v>-0.37182646214958465</v>
      </c>
      <c r="G12" s="53">
        <f t="shared" si="7"/>
        <v>-0.4193017438361602</v>
      </c>
      <c r="H12" s="24"/>
      <c r="I12" s="53">
        <f t="shared" si="8"/>
        <v>0.26836572156737815</v>
      </c>
      <c r="J12" s="24"/>
      <c r="K12" s="8">
        <f t="shared" si="9"/>
        <v>24.684029738283016</v>
      </c>
      <c r="L12" s="30">
        <f t="shared" si="10"/>
        <v>-0.29165384001143918</v>
      </c>
      <c r="M12" s="11"/>
      <c r="N12" s="6">
        <v>5975960.1606000001</v>
      </c>
      <c r="O12" s="53">
        <f t="shared" si="11"/>
        <v>-2.9683333774364024E-2</v>
      </c>
      <c r="P12" s="27">
        <f t="shared" si="12"/>
        <v>6.6395091199923097</v>
      </c>
      <c r="Q12" s="53">
        <f t="shared" si="1"/>
        <v>4.4317987877986478E-2</v>
      </c>
      <c r="R12" s="8"/>
      <c r="S12" s="24"/>
      <c r="T12" s="53">
        <f t="shared" si="13"/>
        <v>0.25775427334563128</v>
      </c>
      <c r="U12" s="24"/>
      <c r="V12" s="8">
        <f t="shared" si="14"/>
        <v>27.135209988693589</v>
      </c>
      <c r="W12" s="27">
        <f t="shared" si="15"/>
        <v>-0.22853240351583951</v>
      </c>
      <c r="X12" s="8">
        <f t="shared" si="16"/>
        <v>0.60941111297785489</v>
      </c>
      <c r="Y12" s="27">
        <f t="shared" si="17"/>
        <v>-0.26380675404066806</v>
      </c>
      <c r="Z12" s="33">
        <f t="shared" si="18"/>
        <v>44.52693659637881</v>
      </c>
      <c r="AA12" s="30">
        <f t="shared" si="19"/>
        <v>4.7914526136222095E-2</v>
      </c>
      <c r="AO12">
        <f t="shared" si="2"/>
        <v>34.847410958904106</v>
      </c>
      <c r="AP12">
        <v>546930.11499999999</v>
      </c>
      <c r="AQ12">
        <v>782243.99849999999</v>
      </c>
      <c r="AR12">
        <v>846196.755</v>
      </c>
      <c r="AS12">
        <v>19907</v>
      </c>
      <c r="AT12">
        <v>15695</v>
      </c>
      <c r="AV12">
        <v>6158773.0774999997</v>
      </c>
      <c r="AW12">
        <v>782243.99849999999</v>
      </c>
      <c r="AX12">
        <v>5722356.8203999996</v>
      </c>
      <c r="AY12">
        <v>220229</v>
      </c>
      <c r="AZ12">
        <v>175097</v>
      </c>
      <c r="BA12">
        <v>134210</v>
      </c>
      <c r="BB12">
        <v>144943</v>
      </c>
      <c r="BC12">
        <f t="shared" si="3"/>
        <v>35.173492849677608</v>
      </c>
      <c r="BD12" s="32">
        <f t="shared" si="4"/>
        <v>0.82778688384152788</v>
      </c>
      <c r="BE12" s="32">
        <f t="shared" si="5"/>
        <v>42.491000445002513</v>
      </c>
    </row>
    <row r="13" spans="2:57">
      <c r="B13" s="6">
        <v>409</v>
      </c>
      <c r="C13" s="7" t="s">
        <v>47</v>
      </c>
      <c r="D13" s="6">
        <v>786024.09</v>
      </c>
      <c r="E13" s="53">
        <f t="shared" si="0"/>
        <v>-0.22783865770643141</v>
      </c>
      <c r="F13" s="27">
        <f t="shared" si="6"/>
        <v>-0.29325860233904666</v>
      </c>
      <c r="G13" s="53">
        <f t="shared" si="7"/>
        <v>-0.48447868645732123</v>
      </c>
      <c r="H13" s="24"/>
      <c r="I13" s="53">
        <f t="shared" si="8"/>
        <v>1.8115385796309373E-3</v>
      </c>
      <c r="J13" s="24"/>
      <c r="K13" s="8">
        <f t="shared" si="9"/>
        <v>24.09047719749908</v>
      </c>
      <c r="L13" s="30">
        <f t="shared" si="10"/>
        <v>-0.22923492836952203</v>
      </c>
      <c r="M13" s="11"/>
      <c r="N13" s="6">
        <v>10461648.0034</v>
      </c>
      <c r="O13" s="53">
        <f t="shared" si="11"/>
        <v>-4.1147265350635703E-2</v>
      </c>
      <c r="P13" s="27">
        <f t="shared" si="12"/>
        <v>8.4064289197037692</v>
      </c>
      <c r="Q13" s="53">
        <f t="shared" si="1"/>
        <v>1.4687839453893632E-2</v>
      </c>
      <c r="R13" s="8"/>
      <c r="S13" s="24"/>
      <c r="T13" s="53">
        <f t="shared" si="13"/>
        <v>0.24942596024642003</v>
      </c>
      <c r="U13" s="24"/>
      <c r="V13" s="8">
        <f t="shared" si="14"/>
        <v>25.39777429013964</v>
      </c>
      <c r="W13" s="27">
        <f t="shared" si="15"/>
        <v>-0.23256538189725709</v>
      </c>
      <c r="X13" s="8">
        <f t="shared" si="16"/>
        <v>0.49428761483035211</v>
      </c>
      <c r="Y13" s="27">
        <f t="shared" si="17"/>
        <v>-0.25410471298433984</v>
      </c>
      <c r="Z13" s="33">
        <f t="shared" si="18"/>
        <v>51.382582788072867</v>
      </c>
      <c r="AA13" s="30">
        <f t="shared" si="19"/>
        <v>2.8877151340186147E-2</v>
      </c>
      <c r="AO13">
        <f t="shared" si="2"/>
        <v>31.255278792717004</v>
      </c>
      <c r="AP13">
        <v>1017953.175</v>
      </c>
      <c r="AQ13">
        <v>1112180.6259000001</v>
      </c>
      <c r="AR13">
        <v>1524716.96</v>
      </c>
      <c r="AS13">
        <v>32628</v>
      </c>
      <c r="AT13">
        <v>32569</v>
      </c>
      <c r="AV13">
        <v>10910588.9</v>
      </c>
      <c r="AW13">
        <v>1112180.6259000001</v>
      </c>
      <c r="AX13">
        <v>10310213.2465</v>
      </c>
      <c r="AY13">
        <v>411912</v>
      </c>
      <c r="AZ13">
        <v>329681</v>
      </c>
      <c r="BA13">
        <v>203603</v>
      </c>
      <c r="BB13">
        <v>218472</v>
      </c>
      <c r="BC13">
        <f t="shared" si="3"/>
        <v>33.094381841841056</v>
      </c>
      <c r="BD13" s="32">
        <f t="shared" si="4"/>
        <v>0.66267695135600779</v>
      </c>
      <c r="BE13" s="32">
        <f t="shared" si="5"/>
        <v>49.940444999816911</v>
      </c>
    </row>
    <row r="14" spans="2:57">
      <c r="B14" s="6">
        <v>410</v>
      </c>
      <c r="C14" s="7" t="s">
        <v>47</v>
      </c>
      <c r="D14" s="6">
        <v>704558.1875</v>
      </c>
      <c r="E14" s="53">
        <f t="shared" si="0"/>
        <v>-0.19153441605340288</v>
      </c>
      <c r="F14" s="27">
        <f t="shared" si="6"/>
        <v>-0.24781311196529585</v>
      </c>
      <c r="G14" s="53">
        <f t="shared" si="7"/>
        <v>-0.21865527272171167</v>
      </c>
      <c r="H14" s="24"/>
      <c r="I14" s="53">
        <f t="shared" si="8"/>
        <v>4.9411764705882349E-2</v>
      </c>
      <c r="J14" s="24"/>
      <c r="K14" s="8">
        <f t="shared" si="9"/>
        <v>18.585022091796361</v>
      </c>
      <c r="L14" s="30">
        <f t="shared" si="10"/>
        <v>-0.22960118121680759</v>
      </c>
      <c r="M14" s="11"/>
      <c r="N14" s="6">
        <v>8258398.7622999996</v>
      </c>
      <c r="O14" s="53">
        <f t="shared" si="11"/>
        <v>1.2966211182552586E-2</v>
      </c>
      <c r="P14" s="27">
        <f t="shared" si="12"/>
        <v>7.816673165357388</v>
      </c>
      <c r="Q14" s="53">
        <f t="shared" si="1"/>
        <v>0.49988739969248602</v>
      </c>
      <c r="R14" s="8"/>
      <c r="S14" s="24"/>
      <c r="T14" s="53">
        <f t="shared" si="13"/>
        <v>0.23437162616522614</v>
      </c>
      <c r="U14" s="24"/>
      <c r="V14" s="8">
        <f t="shared" si="14"/>
        <v>20.637432371315903</v>
      </c>
      <c r="W14" s="27">
        <f t="shared" si="15"/>
        <v>-0.17936690238944086</v>
      </c>
      <c r="X14" s="8">
        <f t="shared" si="16"/>
        <v>0.43872545893454212</v>
      </c>
      <c r="Y14" s="27">
        <f t="shared" si="17"/>
        <v>-0.23063921094114942</v>
      </c>
      <c r="Z14" s="33">
        <f t="shared" si="18"/>
        <v>47.03951400822401</v>
      </c>
      <c r="AA14" s="30">
        <f t="shared" si="19"/>
        <v>6.6642736776888922E-2</v>
      </c>
      <c r="AO14">
        <f t="shared" si="2"/>
        <v>24.123897439446367</v>
      </c>
      <c r="AP14">
        <v>871475.79500000004</v>
      </c>
      <c r="AQ14">
        <v>936679.69850000006</v>
      </c>
      <c r="AR14">
        <v>901725.14500000002</v>
      </c>
      <c r="AS14">
        <v>37910</v>
      </c>
      <c r="AT14">
        <v>36125</v>
      </c>
      <c r="AV14">
        <v>8152689.2714999998</v>
      </c>
      <c r="AW14">
        <v>936679.69850000006</v>
      </c>
      <c r="AX14">
        <v>5506012.4939999999</v>
      </c>
      <c r="AY14">
        <v>400166</v>
      </c>
      <c r="AZ14">
        <v>324186</v>
      </c>
      <c r="BA14">
        <v>175563.01199999999</v>
      </c>
      <c r="BB14">
        <v>184866</v>
      </c>
      <c r="BC14">
        <f t="shared" si="3"/>
        <v>25.148184287723712</v>
      </c>
      <c r="BD14" s="32">
        <f t="shared" si="4"/>
        <v>0.57024671022190965</v>
      </c>
      <c r="BE14" s="32">
        <f t="shared" si="5"/>
        <v>44.100533746064713</v>
      </c>
    </row>
    <row r="15" spans="2:57">
      <c r="B15" s="6">
        <v>414</v>
      </c>
      <c r="C15" s="7" t="s">
        <v>47</v>
      </c>
      <c r="D15" s="6">
        <v>636488.35400000005</v>
      </c>
      <c r="E15" s="53">
        <f t="shared" si="0"/>
        <v>-0.29372942984002809</v>
      </c>
      <c r="F15" s="27">
        <f t="shared" si="6"/>
        <v>-0.27276555503228572</v>
      </c>
      <c r="G15" s="53">
        <f t="shared" si="7"/>
        <v>-0.27630788608877693</v>
      </c>
      <c r="H15" s="24"/>
      <c r="I15" s="53">
        <f t="shared" si="8"/>
        <v>4.6382528030386033E-3</v>
      </c>
      <c r="J15" s="24"/>
      <c r="K15" s="8">
        <f t="shared" si="9"/>
        <v>23.138299912752654</v>
      </c>
      <c r="L15" s="30">
        <f t="shared" si="10"/>
        <v>-0.29699016716772614</v>
      </c>
      <c r="M15" s="11"/>
      <c r="N15" s="6">
        <v>6630423.5136000002</v>
      </c>
      <c r="O15" s="53">
        <f t="shared" si="11"/>
        <v>-0.17132641792702141</v>
      </c>
      <c r="P15" s="27">
        <f t="shared" si="12"/>
        <v>6.5757432693164057</v>
      </c>
      <c r="Q15" s="53">
        <f t="shared" si="1"/>
        <v>0.68375629104208857</v>
      </c>
      <c r="R15" s="8"/>
      <c r="S15" s="24"/>
      <c r="T15" s="53">
        <f t="shared" si="13"/>
        <v>0.3153104607249031</v>
      </c>
      <c r="U15" s="24"/>
      <c r="V15" s="8">
        <f t="shared" si="14"/>
        <v>23.020065804713433</v>
      </c>
      <c r="W15" s="27">
        <f t="shared" si="15"/>
        <v>-0.3699787184720828</v>
      </c>
      <c r="X15" s="8">
        <f t="shared" si="16"/>
        <v>0.4916848361964809</v>
      </c>
      <c r="Y15" s="27">
        <f t="shared" si="17"/>
        <v>-0.37934344544151916</v>
      </c>
      <c r="Z15" s="33">
        <f t="shared" si="18"/>
        <v>46.818742637640433</v>
      </c>
      <c r="AA15" s="30">
        <f t="shared" si="19"/>
        <v>1.5088420319830759E-2</v>
      </c>
      <c r="AO15">
        <f t="shared" si="2"/>
        <v>32.91319528139951</v>
      </c>
      <c r="AP15">
        <v>901196.2</v>
      </c>
      <c r="AQ15">
        <v>875217.55660000001</v>
      </c>
      <c r="AR15">
        <v>879501.57499999995</v>
      </c>
      <c r="AS15">
        <v>27508</v>
      </c>
      <c r="AT15">
        <v>27381</v>
      </c>
      <c r="AV15">
        <v>8001248.8114</v>
      </c>
      <c r="AW15">
        <v>875217.55660000001</v>
      </c>
      <c r="AX15">
        <v>3937876.0150000001</v>
      </c>
      <c r="AY15">
        <v>288028</v>
      </c>
      <c r="AZ15">
        <v>218981</v>
      </c>
      <c r="BA15">
        <v>141619</v>
      </c>
      <c r="BB15">
        <v>173477</v>
      </c>
      <c r="BC15">
        <f t="shared" si="3"/>
        <v>36.538552711879113</v>
      </c>
      <c r="BD15" s="32">
        <f t="shared" si="4"/>
        <v>0.79220114987145007</v>
      </c>
      <c r="BE15" s="32">
        <f t="shared" si="5"/>
        <v>46.122822111288528</v>
      </c>
    </row>
    <row r="16" spans="2:57">
      <c r="B16" s="6">
        <v>415</v>
      </c>
      <c r="C16" s="7" t="s">
        <v>47</v>
      </c>
      <c r="D16" s="6">
        <v>612016.94499999995</v>
      </c>
      <c r="E16" s="53">
        <f t="shared" si="0"/>
        <v>-0.19473478893665447</v>
      </c>
      <c r="F16" s="27">
        <f t="shared" si="6"/>
        <v>-0.26089582028429159</v>
      </c>
      <c r="G16" s="53">
        <f t="shared" si="7"/>
        <v>-0.41635220246725335</v>
      </c>
      <c r="H16" s="24"/>
      <c r="I16" s="53">
        <f t="shared" si="8"/>
        <v>0.34130391173520563</v>
      </c>
      <c r="J16" s="24"/>
      <c r="K16" s="8">
        <f t="shared" si="9"/>
        <v>18.306321637951662</v>
      </c>
      <c r="L16" s="30">
        <f t="shared" si="10"/>
        <v>-0.39964000401549749</v>
      </c>
      <c r="M16" s="11"/>
      <c r="N16" s="6">
        <v>7389556.7686999999</v>
      </c>
      <c r="O16" s="53">
        <f t="shared" si="11"/>
        <v>-2.3298447229310838E-2</v>
      </c>
      <c r="P16" s="27">
        <f t="shared" si="12"/>
        <v>7.9240213667493711</v>
      </c>
      <c r="Q16" s="53">
        <f t="shared" si="1"/>
        <v>2.6485685782872412</v>
      </c>
      <c r="R16" s="8"/>
      <c r="S16" s="24"/>
      <c r="T16" s="53">
        <f t="shared" si="13"/>
        <v>0.33142387604178897</v>
      </c>
      <c r="U16" s="24"/>
      <c r="V16" s="8">
        <f t="shared" si="14"/>
        <v>21.71661720241454</v>
      </c>
      <c r="W16" s="27">
        <f t="shared" si="15"/>
        <v>-0.26642328536698567</v>
      </c>
      <c r="X16" s="8">
        <f t="shared" si="16"/>
        <v>0.45922379743264213</v>
      </c>
      <c r="Y16" s="27">
        <f t="shared" si="17"/>
        <v>-0.26949399101300037</v>
      </c>
      <c r="Z16" s="33">
        <f t="shared" si="18"/>
        <v>47.289834115358275</v>
      </c>
      <c r="AA16" s="30">
        <f t="shared" si="19"/>
        <v>4.2035323573487975E-3</v>
      </c>
      <c r="AO16">
        <f t="shared" si="2"/>
        <v>30.492240922768303</v>
      </c>
      <c r="AP16">
        <v>760019.10499999998</v>
      </c>
      <c r="AQ16">
        <v>828052.33929999999</v>
      </c>
      <c r="AR16">
        <v>1048606.6213</v>
      </c>
      <c r="AS16">
        <v>33432</v>
      </c>
      <c r="AT16">
        <v>24925</v>
      </c>
      <c r="AV16">
        <v>7565828.8324999996</v>
      </c>
      <c r="AW16">
        <v>828052.33929999999</v>
      </c>
      <c r="AX16">
        <v>2025330.3755000001</v>
      </c>
      <c r="AY16">
        <v>340272</v>
      </c>
      <c r="AZ16">
        <v>255570</v>
      </c>
      <c r="BA16">
        <v>156261</v>
      </c>
      <c r="BB16">
        <v>160661</v>
      </c>
      <c r="BC16">
        <f t="shared" si="3"/>
        <v>29.603743915561292</v>
      </c>
      <c r="BD16" s="32">
        <f t="shared" si="4"/>
        <v>0.62863794655084715</v>
      </c>
      <c r="BE16" s="32">
        <f t="shared" si="5"/>
        <v>47.091881866165402</v>
      </c>
    </row>
    <row r="17" spans="2:57">
      <c r="B17" s="6">
        <v>417</v>
      </c>
      <c r="C17" s="7" t="s">
        <v>47</v>
      </c>
      <c r="D17" s="6">
        <v>476553.95319999999</v>
      </c>
      <c r="E17" s="53">
        <f t="shared" si="0"/>
        <v>-0.27794115104407974</v>
      </c>
      <c r="F17" s="27">
        <f t="shared" si="6"/>
        <v>-0.33008838457837886</v>
      </c>
      <c r="G17" s="53" t="str">
        <f t="shared" si="7"/>
        <v>-</v>
      </c>
      <c r="H17" s="24"/>
      <c r="I17" s="53">
        <f t="shared" si="8"/>
        <v>0.1610200364298725</v>
      </c>
      <c r="J17" s="24"/>
      <c r="K17" s="8">
        <f t="shared" si="9"/>
        <v>21.361511192792147</v>
      </c>
      <c r="L17" s="30">
        <f t="shared" si="10"/>
        <v>-0.37808235318983335</v>
      </c>
      <c r="M17" s="11"/>
      <c r="N17" s="6">
        <v>5882154.1682000002</v>
      </c>
      <c r="O17" s="53">
        <f t="shared" si="11"/>
        <v>5.8586931141735028E-2</v>
      </c>
      <c r="P17" s="27">
        <f t="shared" si="12"/>
        <v>7.2687875622849507</v>
      </c>
      <c r="Q17" s="53" t="str">
        <f t="shared" si="1"/>
        <v>-</v>
      </c>
      <c r="R17" s="8"/>
      <c r="S17" s="24"/>
      <c r="T17" s="53">
        <f t="shared" si="13"/>
        <v>0.43142163180331117</v>
      </c>
      <c r="U17" s="24"/>
      <c r="V17" s="8">
        <f t="shared" si="14"/>
        <v>25.461666384728595</v>
      </c>
      <c r="W17" s="27">
        <f t="shared" si="15"/>
        <v>-0.26046462647897628</v>
      </c>
      <c r="X17" s="8">
        <f t="shared" si="16"/>
        <v>0.57410613799671029</v>
      </c>
      <c r="Y17" s="27">
        <f t="shared" si="17"/>
        <v>-0.22150783209910049</v>
      </c>
      <c r="Z17" s="33">
        <f t="shared" si="18"/>
        <v>44.350103055115738</v>
      </c>
      <c r="AA17" s="30">
        <f t="shared" si="19"/>
        <v>-5.0041344005961712E-2</v>
      </c>
      <c r="AO17">
        <f t="shared" si="2"/>
        <v>34.347813255269322</v>
      </c>
      <c r="AP17">
        <v>659993.2317</v>
      </c>
      <c r="AQ17">
        <v>711368.39879999997</v>
      </c>
      <c r="AS17">
        <v>22309</v>
      </c>
      <c r="AT17">
        <v>19215</v>
      </c>
      <c r="AV17">
        <v>5556609.4716999996</v>
      </c>
      <c r="AW17">
        <v>711368.39879999997</v>
      </c>
      <c r="AY17">
        <v>231020</v>
      </c>
      <c r="AZ17">
        <v>161392</v>
      </c>
      <c r="BA17">
        <v>132630</v>
      </c>
      <c r="BB17">
        <v>119020</v>
      </c>
      <c r="BC17">
        <f t="shared" si="3"/>
        <v>34.429274509888963</v>
      </c>
      <c r="BD17" s="32">
        <f t="shared" si="4"/>
        <v>0.73745910577971652</v>
      </c>
      <c r="BE17" s="32">
        <f t="shared" si="5"/>
        <v>46.686350795664595</v>
      </c>
    </row>
    <row r="18" spans="2:57">
      <c r="B18" s="6">
        <v>418</v>
      </c>
      <c r="C18" s="7" t="s">
        <v>48</v>
      </c>
      <c r="D18" s="6">
        <v>215886.39</v>
      </c>
      <c r="E18" s="53" t="str">
        <f t="shared" si="0"/>
        <v>-</v>
      </c>
      <c r="F18" s="27">
        <f t="shared" si="6"/>
        <v>-0.28114547504491577</v>
      </c>
      <c r="G18" s="53" t="str">
        <f t="shared" si="7"/>
        <v>-</v>
      </c>
      <c r="H18" s="24"/>
      <c r="I18" s="53" t="str">
        <f t="shared" si="8"/>
        <v>-</v>
      </c>
      <c r="J18" s="24"/>
      <c r="K18" s="8">
        <f t="shared" si="9"/>
        <v>34.316704816404389</v>
      </c>
      <c r="L18" s="30">
        <f t="shared" si="10"/>
        <v>0</v>
      </c>
      <c r="M18" s="11"/>
      <c r="N18" s="6">
        <v>2124852.835</v>
      </c>
      <c r="O18" s="53" t="str">
        <f t="shared" si="11"/>
        <v>-</v>
      </c>
      <c r="P18" s="27">
        <f t="shared" si="12"/>
        <v>6.075295831772392</v>
      </c>
      <c r="Q18" s="53" t="str">
        <f t="shared" si="1"/>
        <v>-</v>
      </c>
      <c r="R18" s="8"/>
      <c r="S18" s="24"/>
      <c r="T18" s="53" t="str">
        <f t="shared" si="13"/>
        <v>-</v>
      </c>
      <c r="U18" s="24"/>
      <c r="V18" s="8">
        <f t="shared" si="14"/>
        <v>44.329644190849727</v>
      </c>
      <c r="W18" s="27">
        <f t="shared" si="15"/>
        <v>0</v>
      </c>
      <c r="X18" s="8">
        <f t="shared" si="16"/>
        <v>0.93868524815888843</v>
      </c>
      <c r="Y18" s="27">
        <f t="shared" si="17"/>
        <v>0</v>
      </c>
      <c r="Z18" s="33">
        <f t="shared" si="18"/>
        <v>47.225248588700715</v>
      </c>
      <c r="AA18" s="30">
        <f t="shared" si="19"/>
        <v>0</v>
      </c>
      <c r="AO18">
        <f t="shared" si="2"/>
        <v>0</v>
      </c>
      <c r="AQ18">
        <v>300319.9987</v>
      </c>
      <c r="AS18">
        <v>6291</v>
      </c>
      <c r="AW18">
        <v>300319.9987</v>
      </c>
      <c r="AY18">
        <v>47933</v>
      </c>
      <c r="BA18">
        <v>44994</v>
      </c>
      <c r="BC18">
        <f t="shared" si="3"/>
        <v>0</v>
      </c>
      <c r="BD18" s="32">
        <f t="shared" si="4"/>
        <v>0</v>
      </c>
      <c r="BE18" s="32">
        <f t="shared" si="5"/>
        <v>0</v>
      </c>
    </row>
    <row r="19" spans="2:57">
      <c r="B19" s="6">
        <v>419</v>
      </c>
      <c r="C19" s="7" t="s">
        <v>49</v>
      </c>
      <c r="D19" s="6">
        <v>578138.85499999998</v>
      </c>
      <c r="E19" s="53" t="str">
        <f t="shared" si="0"/>
        <v>-</v>
      </c>
      <c r="F19" s="27">
        <f t="shared" si="6"/>
        <v>-0.24963661406449539</v>
      </c>
      <c r="G19" s="53" t="str">
        <f t="shared" si="7"/>
        <v>-</v>
      </c>
      <c r="H19" s="24"/>
      <c r="I19" s="53" t="str">
        <f t="shared" si="8"/>
        <v>-</v>
      </c>
      <c r="J19" s="24"/>
      <c r="K19" s="8">
        <f t="shared" si="9"/>
        <v>25.792498550078072</v>
      </c>
      <c r="L19" s="30">
        <f t="shared" si="10"/>
        <v>0</v>
      </c>
      <c r="M19" s="11"/>
      <c r="N19" s="6">
        <v>5076215.7225000001</v>
      </c>
      <c r="O19" s="53" t="str">
        <f t="shared" si="11"/>
        <v>-</v>
      </c>
      <c r="P19" s="27">
        <f t="shared" si="12"/>
        <v>5.5883937471632894</v>
      </c>
      <c r="Q19" s="53" t="str">
        <f t="shared" si="1"/>
        <v>-</v>
      </c>
      <c r="R19" s="8"/>
      <c r="S19" s="24"/>
      <c r="T19" s="53" t="str">
        <f t="shared" si="13"/>
        <v>-</v>
      </c>
      <c r="U19" s="24"/>
      <c r="V19" s="8">
        <f t="shared" si="14"/>
        <v>30.608930979070315</v>
      </c>
      <c r="W19" s="27">
        <f t="shared" si="15"/>
        <v>0</v>
      </c>
      <c r="X19" s="8">
        <f t="shared" si="16"/>
        <v>0.61864074625695697</v>
      </c>
      <c r="Y19" s="27">
        <f t="shared" si="17"/>
        <v>0</v>
      </c>
      <c r="Z19" s="33">
        <f t="shared" si="18"/>
        <v>49.477715724784595</v>
      </c>
      <c r="AA19" s="30">
        <f t="shared" si="19"/>
        <v>0</v>
      </c>
      <c r="AO19">
        <f t="shared" si="2"/>
        <v>0</v>
      </c>
      <c r="AQ19">
        <v>770478.49860000005</v>
      </c>
      <c r="AS19">
        <v>22415</v>
      </c>
      <c r="AW19">
        <v>770478.49860000005</v>
      </c>
      <c r="AY19">
        <v>165841</v>
      </c>
      <c r="BA19">
        <v>102596</v>
      </c>
      <c r="BC19">
        <f t="shared" si="3"/>
        <v>0</v>
      </c>
      <c r="BD19" s="32">
        <f t="shared" si="4"/>
        <v>0</v>
      </c>
      <c r="BE19" s="32">
        <f t="shared" si="5"/>
        <v>0</v>
      </c>
    </row>
    <row r="20" spans="2:57">
      <c r="B20" s="6"/>
      <c r="C20" s="7"/>
      <c r="D20" s="6"/>
      <c r="E20" s="8"/>
      <c r="F20" s="8"/>
      <c r="G20" s="8"/>
      <c r="H20" s="24"/>
      <c r="I20" s="8"/>
      <c r="J20" s="24"/>
      <c r="K20" s="8"/>
      <c r="L20" s="7"/>
      <c r="M20" s="11"/>
      <c r="N20" s="6"/>
      <c r="O20" s="8"/>
      <c r="P20" s="8"/>
      <c r="Q20" s="8"/>
      <c r="R20" s="8"/>
      <c r="S20" s="24"/>
      <c r="T20" s="8"/>
      <c r="U20" s="24"/>
      <c r="V20" s="8"/>
      <c r="W20" s="8"/>
      <c r="X20" s="8"/>
      <c r="Y20" s="8"/>
      <c r="Z20" s="8"/>
      <c r="AA20" s="7"/>
    </row>
    <row r="21" spans="2:57">
      <c r="B21" s="6"/>
      <c r="C21" s="7"/>
      <c r="D21" s="6"/>
      <c r="E21" s="8"/>
      <c r="F21" s="8"/>
      <c r="G21" s="8"/>
      <c r="H21" s="24"/>
      <c r="I21" s="8"/>
      <c r="J21" s="24"/>
      <c r="K21" s="8"/>
      <c r="L21" s="7"/>
      <c r="M21" s="11"/>
      <c r="N21" s="6"/>
      <c r="O21" s="8"/>
      <c r="P21" s="8"/>
      <c r="Q21" s="8"/>
      <c r="R21" s="8"/>
      <c r="S21" s="24"/>
      <c r="T21" s="8"/>
      <c r="U21" s="24"/>
      <c r="V21" s="8"/>
      <c r="W21" s="8"/>
      <c r="X21" s="8"/>
      <c r="Y21" s="8"/>
      <c r="Z21" s="8"/>
      <c r="AA21" s="7"/>
    </row>
    <row r="22" spans="2:57">
      <c r="B22" s="6"/>
      <c r="C22" s="7"/>
      <c r="D22" s="6"/>
      <c r="E22" s="8"/>
      <c r="F22" s="8"/>
      <c r="G22" s="8"/>
      <c r="H22" s="24"/>
      <c r="I22" s="8"/>
      <c r="J22" s="24"/>
      <c r="K22" s="8"/>
      <c r="L22" s="7"/>
      <c r="M22" s="11"/>
      <c r="N22" s="6"/>
      <c r="O22" s="8"/>
      <c r="P22" s="8"/>
      <c r="Q22" s="8"/>
      <c r="R22" s="8"/>
      <c r="S22" s="24"/>
      <c r="T22" s="8"/>
      <c r="U22" s="24"/>
      <c r="V22" s="8"/>
      <c r="W22" s="8"/>
      <c r="X22" s="8"/>
      <c r="Y22" s="8"/>
      <c r="Z22" s="8"/>
      <c r="AA22" s="7"/>
    </row>
    <row r="23" spans="2:57">
      <c r="B23" s="6"/>
      <c r="C23" s="7"/>
      <c r="D23" s="6"/>
      <c r="E23" s="8"/>
      <c r="F23" s="8"/>
      <c r="G23" s="8"/>
      <c r="H23" s="24"/>
      <c r="I23" s="8"/>
      <c r="J23" s="24"/>
      <c r="K23" s="8"/>
      <c r="L23" s="7"/>
      <c r="M23" s="11"/>
      <c r="N23" s="50"/>
      <c r="O23" s="8"/>
      <c r="P23" s="8"/>
      <c r="Q23" s="8"/>
      <c r="R23" s="8"/>
      <c r="S23" s="24"/>
      <c r="T23" s="8"/>
      <c r="U23" s="24"/>
      <c r="V23" s="8"/>
      <c r="W23" s="8"/>
      <c r="X23" s="8"/>
      <c r="Y23" s="8"/>
      <c r="Z23" s="8"/>
      <c r="AA23" s="7"/>
    </row>
    <row r="24" spans="2:57" ht="15" thickBot="1">
      <c r="B24" s="9"/>
      <c r="C24" s="10"/>
      <c r="E24" s="2"/>
      <c r="F24" s="2"/>
      <c r="G24" s="2"/>
      <c r="H24" s="25"/>
      <c r="I24" s="2"/>
      <c r="J24" s="25"/>
      <c r="K24" s="2"/>
      <c r="L24" s="10"/>
      <c r="M24" s="11"/>
      <c r="N24" s="9"/>
      <c r="O24" s="2"/>
      <c r="P24" s="2"/>
      <c r="Q24" s="2"/>
      <c r="R24" s="2"/>
      <c r="S24" s="25"/>
      <c r="T24" s="2"/>
      <c r="U24" s="25"/>
      <c r="V24" s="2"/>
      <c r="W24" s="2"/>
      <c r="X24" s="2"/>
      <c r="Y24" s="2"/>
      <c r="Z24" s="2"/>
      <c r="AA24" s="10"/>
    </row>
    <row r="25" spans="2:57">
      <c r="B25" s="3" t="s">
        <v>47</v>
      </c>
      <c r="C25" s="4"/>
      <c r="D25" s="3"/>
      <c r="E25" s="5"/>
      <c r="F25" s="5"/>
      <c r="G25" s="5"/>
      <c r="H25" s="23"/>
      <c r="I25" s="5"/>
      <c r="J25" s="23"/>
      <c r="K25" s="5"/>
      <c r="L25" s="4"/>
      <c r="M25" s="11"/>
      <c r="N25" s="3"/>
      <c r="O25" s="5"/>
      <c r="P25" s="5"/>
      <c r="Q25" s="5"/>
      <c r="R25" s="5"/>
      <c r="S25" s="23"/>
      <c r="T25" s="5"/>
      <c r="U25" s="23"/>
      <c r="V25" s="5"/>
      <c r="W25" s="5"/>
      <c r="X25" s="5"/>
      <c r="Y25" s="5"/>
      <c r="Z25" s="5"/>
      <c r="AA25" s="4"/>
      <c r="AN25" s="52" t="s">
        <v>47</v>
      </c>
    </row>
    <row r="26" spans="2:57" ht="15" thickBot="1">
      <c r="B26" s="9" t="s">
        <v>53</v>
      </c>
      <c r="C26" s="10"/>
      <c r="D26" s="9">
        <f>SUM(D8:D23)</f>
        <v>7932294.6745000016</v>
      </c>
      <c r="E26" s="48">
        <f t="shared" ref="E26" si="20">IF(AP26=0,"-",(D26-AP26)/AP26)</f>
        <v>-0.11592646301140042</v>
      </c>
      <c r="F26" s="48">
        <f t="shared" ref="F26" si="21">IF(AQ26=0,"-",(D26-AQ26)/AQ26)</f>
        <v>-0.25732089772085126</v>
      </c>
      <c r="G26" s="48">
        <f t="shared" ref="G26" si="22">IF(AR26=0,"-",(D26-AR26)/AR26)</f>
        <v>-0.28312882342619367</v>
      </c>
      <c r="H26" s="25"/>
      <c r="I26" s="48">
        <f t="shared" ref="I26" si="23">IF(AT26=0,"-",(AS26-AT26)/AT26)</f>
        <v>0.13606576988515526</v>
      </c>
      <c r="J26" s="25"/>
      <c r="K26" s="2">
        <f t="shared" ref="K26" si="24">IF(AS26=0,0,D26/AS26)</f>
        <v>23.202392327290177</v>
      </c>
      <c r="L26" s="49">
        <f t="shared" ref="L26" si="25">IF(AO26=0,0,(K26-AO26)/AO26)</f>
        <v>-0.22181130668344098</v>
      </c>
      <c r="M26" s="11"/>
      <c r="N26" s="9">
        <f>SUM(N8:N22)</f>
        <v>92235957.096599996</v>
      </c>
      <c r="O26" s="48">
        <f t="shared" ref="O26" si="26">IF(AV26=0,"-",(N26-AV26)/AV26)</f>
        <v>2.7808522475919934E-2</v>
      </c>
      <c r="P26" s="48">
        <f t="shared" ref="P26" si="27">IF(AW26=0,"-",(N26-AW26)/AW26)</f>
        <v>7.6358009410030965</v>
      </c>
      <c r="Q26" s="48">
        <f t="shared" ref="Q26" si="28">IF(AX26=0,"-",(N26-AX26)/AX26)</f>
        <v>0.28022916157056205</v>
      </c>
      <c r="R26" s="2"/>
      <c r="S26" s="25"/>
      <c r="T26" s="48">
        <f t="shared" ref="T26" si="29">IF(AZ26=0,"-",(AY26-AZ26)/AZ26)</f>
        <v>0.26027499608436122</v>
      </c>
      <c r="U26" s="25"/>
      <c r="V26" s="2">
        <f t="shared" ref="V26" si="30">IF(AY26=0,0,N26/AY26)</f>
        <v>25.083108325106995</v>
      </c>
      <c r="W26" s="48">
        <f t="shared" ref="W26" si="31">IF(BC26=0,0,(V26-BC26)/BC26)</f>
        <v>-0.18445694338990148</v>
      </c>
      <c r="X26" s="2">
        <f t="shared" ref="X26" si="32">IF(AY26=0,0,BA26/AY26)</f>
        <v>0.5197755787397742</v>
      </c>
      <c r="Y26" s="48">
        <f t="shared" ref="Y26" si="33">IF(BD26=0,0,(X26-BD26)/BD26)</f>
        <v>-0.20696425230803242</v>
      </c>
      <c r="Z26" s="51">
        <f t="shared" ref="Z26" si="34">IF(BA26=0,"-",N26/BA26)</f>
        <v>48.257573751199381</v>
      </c>
      <c r="AA26" s="49">
        <f t="shared" ref="AA26" si="35">IF(BE26=0,0,(Z26-BE26)/BE26)</f>
        <v>2.8381203474919944E-2</v>
      </c>
      <c r="AN26" s="52" t="s">
        <v>53</v>
      </c>
      <c r="AO26">
        <f>IF(AT26=0,0,AP26/AT26)</f>
        <v>29.815894944970225</v>
      </c>
      <c r="AP26">
        <f>SUM(AP8:AP23)</f>
        <v>8972437.6339999996</v>
      </c>
      <c r="AQ26">
        <f>SUM(AQ8:AQ23)</f>
        <v>10680648.816100001</v>
      </c>
      <c r="AR26">
        <f>SUM(AR8:AR23)</f>
        <v>11065160.5668</v>
      </c>
      <c r="AS26">
        <f>SUM(AS8:AS23)</f>
        <v>341874</v>
      </c>
      <c r="AT26">
        <f>SUM(AT8:AT23)</f>
        <v>300928</v>
      </c>
      <c r="AV26">
        <f>SUM(AV8:AV23)</f>
        <v>89740408.918199986</v>
      </c>
      <c r="AW26">
        <f>SUM(AW8:AW23)</f>
        <v>10680648.816100001</v>
      </c>
      <c r="AX26">
        <f>SUM(AX8:AX23)</f>
        <v>72046442.828599989</v>
      </c>
      <c r="AY26">
        <f>SUM(AY8:AY23)</f>
        <v>3677214</v>
      </c>
      <c r="AZ26">
        <f>SUM(AZ8:AZ23)</f>
        <v>2917787</v>
      </c>
      <c r="BA26">
        <f>SUM(BA8:BA23)</f>
        <v>1911326.0350000001</v>
      </c>
      <c r="BB26">
        <f>SUM(BB8:BB23)</f>
        <v>1912391</v>
      </c>
      <c r="BC26">
        <f t="shared" ref="BC26" si="36">IF(AZ26=0,0,AV26/AZ26)</f>
        <v>30.756326256234601</v>
      </c>
      <c r="BD26" s="32">
        <f t="shared" ref="BD26" si="37">IF(AZ26=0,0,BB26/AZ26)</f>
        <v>0.65542515612003205</v>
      </c>
      <c r="BE26" s="32">
        <f t="shared" ref="BE26" si="38">IF(BB26=0,0,AV26/BB26)</f>
        <v>46.925764092280282</v>
      </c>
    </row>
    <row r="27" spans="2:57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2:57" ht="15" thickBot="1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2:57" ht="15" thickBot="1">
      <c r="B29" s="11"/>
      <c r="C29" s="11"/>
      <c r="D29" s="36" t="s">
        <v>15</v>
      </c>
      <c r="E29" s="37"/>
      <c r="F29" s="37"/>
      <c r="G29" s="38"/>
      <c r="H29" s="36" t="s">
        <v>16</v>
      </c>
      <c r="I29" s="37"/>
      <c r="J29" s="37"/>
      <c r="K29" s="38"/>
      <c r="L29" s="36" t="s">
        <v>17</v>
      </c>
      <c r="M29" s="37"/>
      <c r="N29" s="37"/>
      <c r="O29" s="38"/>
      <c r="P29" s="36" t="s">
        <v>18</v>
      </c>
      <c r="Q29" s="37"/>
      <c r="R29" s="37"/>
      <c r="S29" s="38"/>
      <c r="T29" s="36" t="s">
        <v>19</v>
      </c>
      <c r="U29" s="37"/>
      <c r="V29" s="37"/>
      <c r="W29" s="38"/>
      <c r="X29" s="36" t="s">
        <v>32</v>
      </c>
      <c r="Y29" s="37"/>
      <c r="Z29" s="37"/>
      <c r="AA29" s="38"/>
      <c r="AB29" s="36" t="s">
        <v>20</v>
      </c>
      <c r="AC29" s="37"/>
      <c r="AD29" s="37"/>
      <c r="AE29" s="38"/>
    </row>
    <row r="30" spans="2:57" ht="57" customHeight="1" thickBot="1">
      <c r="B30" s="11"/>
      <c r="C30" s="11"/>
      <c r="D30" s="12" t="s">
        <v>21</v>
      </c>
      <c r="E30" s="13" t="s">
        <v>4</v>
      </c>
      <c r="F30" s="13" t="s">
        <v>22</v>
      </c>
      <c r="G30" s="14" t="s">
        <v>23</v>
      </c>
      <c r="H30" s="12" t="s">
        <v>21</v>
      </c>
      <c r="I30" s="13" t="s">
        <v>4</v>
      </c>
      <c r="J30" s="13" t="s">
        <v>22</v>
      </c>
      <c r="K30" s="14" t="s">
        <v>23</v>
      </c>
      <c r="L30" s="12" t="s">
        <v>21</v>
      </c>
      <c r="M30" s="13" t="s">
        <v>4</v>
      </c>
      <c r="N30" s="13" t="s">
        <v>22</v>
      </c>
      <c r="O30" s="14" t="s">
        <v>23</v>
      </c>
      <c r="P30" s="12" t="s">
        <v>21</v>
      </c>
      <c r="Q30" s="13" t="s">
        <v>4</v>
      </c>
      <c r="R30" s="13" t="s">
        <v>22</v>
      </c>
      <c r="S30" s="14" t="s">
        <v>23</v>
      </c>
      <c r="T30" s="12" t="s">
        <v>21</v>
      </c>
      <c r="U30" s="13" t="s">
        <v>4</v>
      </c>
      <c r="V30" s="13" t="s">
        <v>22</v>
      </c>
      <c r="W30" s="14" t="s">
        <v>23</v>
      </c>
      <c r="X30" s="13" t="s">
        <v>21</v>
      </c>
      <c r="Y30" s="13" t="s">
        <v>4</v>
      </c>
      <c r="Z30" s="13" t="s">
        <v>22</v>
      </c>
      <c r="AA30" s="14" t="s">
        <v>23</v>
      </c>
      <c r="AB30" s="13" t="s">
        <v>21</v>
      </c>
      <c r="AC30" s="13" t="s">
        <v>4</v>
      </c>
      <c r="AD30" s="13" t="s">
        <v>22</v>
      </c>
      <c r="AE30" s="14" t="s">
        <v>23</v>
      </c>
      <c r="AP30" t="s">
        <v>35</v>
      </c>
      <c r="AQ30" t="s">
        <v>36</v>
      </c>
      <c r="AR30" t="s">
        <v>33</v>
      </c>
      <c r="AS30" t="s">
        <v>34</v>
      </c>
      <c r="AT30" t="s">
        <v>37</v>
      </c>
      <c r="AU30" t="s">
        <v>38</v>
      </c>
      <c r="AV30" t="s">
        <v>39</v>
      </c>
      <c r="AX30" t="s">
        <v>42</v>
      </c>
      <c r="AY30" t="s">
        <v>43</v>
      </c>
      <c r="AZ30" t="s">
        <v>40</v>
      </c>
      <c r="BA30" t="s">
        <v>41</v>
      </c>
      <c r="BB30" t="s">
        <v>44</v>
      </c>
      <c r="BC30" t="s">
        <v>45</v>
      </c>
      <c r="BD30" t="s">
        <v>46</v>
      </c>
    </row>
    <row r="31" spans="2:57">
      <c r="B31" s="3">
        <v>401</v>
      </c>
      <c r="C31" s="5" t="s">
        <v>47</v>
      </c>
      <c r="D31" s="3">
        <v>279855.10710000002</v>
      </c>
      <c r="E31" s="54">
        <f>IF(AP31=0,"-",(D31-AP31)/AP31)</f>
        <v>-0.24745050247775655</v>
      </c>
      <c r="F31" s="27">
        <f>IF(D8=0,"-",D31/D8)</f>
        <v>0.4208532325952104</v>
      </c>
      <c r="G31" s="27">
        <f>IF(C31="LFL",F31-AX31,"-")</f>
        <v>0.37654772938035747</v>
      </c>
      <c r="H31" s="3"/>
      <c r="I31" s="54" t="str">
        <f>IF(AQ31=0,"-",(H31-AQ31)/AQ31)</f>
        <v>-</v>
      </c>
      <c r="J31" s="27">
        <f>IF(D8=0,"-",H31/D8)</f>
        <v>0</v>
      </c>
      <c r="K31" s="53">
        <f>IF(C31="LFL",J31-AY31,"-")</f>
        <v>0</v>
      </c>
      <c r="L31" s="3">
        <v>213412.64129999999</v>
      </c>
      <c r="M31" s="54">
        <f>IF(AR31=0,"-",(L31-AR31)/AR31)</f>
        <v>-9.117435351915118E-2</v>
      </c>
      <c r="N31" s="27">
        <f>IF(D8=0,"-",L31/D8)</f>
        <v>0.32093536151081764</v>
      </c>
      <c r="O31" s="53">
        <f>IF(C31="LFL",N31-AZ31,"-")</f>
        <v>0.29295849480319502</v>
      </c>
      <c r="P31" s="3">
        <v>113527.2782</v>
      </c>
      <c r="Q31" s="54">
        <f>IF(AS31=0,"-",(P31-AS31)/AS31)</f>
        <v>0.28212563696846615</v>
      </c>
      <c r="R31" s="27">
        <f>IF(D8=0,"-",P31/D8)</f>
        <v>0.17072521031797083</v>
      </c>
      <c r="S31" s="53">
        <f>IF(C31="LFL",R31-BA31,"-")</f>
        <v>0.16017577658494081</v>
      </c>
      <c r="T31" s="3">
        <v>42414.887999999999</v>
      </c>
      <c r="U31" s="54">
        <f>IF(AT31=0,"-",(T31-AT31)/AT31)</f>
        <v>-0.18318507893138464</v>
      </c>
      <c r="V31" s="27">
        <f>IF(D8=0,"-",T31/D8)</f>
        <v>6.3784588067515011E-2</v>
      </c>
      <c r="W31" s="29">
        <f>IF(C31="LFL",V31-BB31,"-")</f>
        <v>5.7597957702208678E-2</v>
      </c>
      <c r="X31" s="5">
        <v>15427.9467</v>
      </c>
      <c r="Y31" s="54" t="str">
        <f>IF(AU31=0,"-",(X31-AU31)/AU31)</f>
        <v>-</v>
      </c>
      <c r="Z31" s="27">
        <f>IF(D8=0,"-",X31/D8)</f>
        <v>2.3200938901148993E-2</v>
      </c>
      <c r="AA31" s="29">
        <f>IF(C31="LFL",Z31-BC31,"-")</f>
        <v>2.3200938901148993E-2</v>
      </c>
      <c r="AB31" s="5">
        <v>332.93</v>
      </c>
      <c r="AC31" s="54">
        <f>IF(AV31=0,"-",(AB31-AV31)/AV31)</f>
        <v>2.38</v>
      </c>
      <c r="AD31" s="27">
        <f>IF(D8=0,"-",AB31/D8)</f>
        <v>5.0066860733706932E-4</v>
      </c>
      <c r="AE31" s="56">
        <f>IF(C31="LFL",AD31-BD31,"-")</f>
        <v>4.8893326569567303E-4</v>
      </c>
      <c r="AP31">
        <v>371876.0135</v>
      </c>
      <c r="AR31">
        <v>234822.424</v>
      </c>
      <c r="AS31">
        <v>88546.141600000003</v>
      </c>
      <c r="AT31">
        <v>51927.170899999997</v>
      </c>
      <c r="AV31">
        <v>98.5</v>
      </c>
      <c r="AX31" s="34">
        <f>IF(AV8=0,0,AP31/AV8)</f>
        <v>4.4305503214852944E-2</v>
      </c>
      <c r="AY31" s="34">
        <f>IF(AV8=0,0,AQ31/AV8)</f>
        <v>0</v>
      </c>
      <c r="AZ31" s="34">
        <f>IF(AV8=0,0,AR31/AV8)</f>
        <v>2.7976866707622599E-2</v>
      </c>
      <c r="BA31" s="34">
        <f>IF(AV8=0,0,AS31/AV8)</f>
        <v>1.0549433733030012E-2</v>
      </c>
      <c r="BB31" s="34">
        <f>IF(AV8=0,0,AT31/AV8)</f>
        <v>6.186630365306334E-3</v>
      </c>
      <c r="BC31" s="34">
        <f>IF(AV8=0,0,AU31/AV8)</f>
        <v>0</v>
      </c>
      <c r="BD31" s="34">
        <f>IF(AV8=0,0,AV31/AV8)</f>
        <v>1.1735341641396334E-5</v>
      </c>
    </row>
    <row r="32" spans="2:57">
      <c r="B32" s="6">
        <v>402</v>
      </c>
      <c r="C32" s="8" t="s">
        <v>47</v>
      </c>
      <c r="D32" s="6">
        <v>240129.15090000001</v>
      </c>
      <c r="E32" s="53">
        <f>IF(AP32=0,"-",(D32-AP32)/AP32)</f>
        <v>-0.23020718706212392</v>
      </c>
      <c r="F32" s="27">
        <f>IF(D9=0,"-",D32/D9)</f>
        <v>0.3337252207052987</v>
      </c>
      <c r="G32" s="27">
        <f>IF(C32="LFL",F32-AX32,"-")</f>
        <v>0.30109776096445423</v>
      </c>
      <c r="H32" s="6">
        <v>118305.2276</v>
      </c>
      <c r="I32" s="53">
        <f>IF(AQ32=0,"-",(H32-AQ32)/AQ32)</f>
        <v>-0.11324200626290631</v>
      </c>
      <c r="J32" s="27">
        <f t="shared" ref="J32:J42" si="39">IF(D9=0,"-",H32/D9)</f>
        <v>0.1644175146725203</v>
      </c>
      <c r="K32" s="53">
        <f t="shared" ref="K32:K42" si="40">IF(C32="LFL",J32-AY32,"-")</f>
        <v>0.15046311837442314</v>
      </c>
      <c r="L32" s="6">
        <v>200837.28419999999</v>
      </c>
      <c r="M32" s="53">
        <f>IF(AR32=0,"-",(L32-AR32)/AR32)</f>
        <v>-0.20770532267664907</v>
      </c>
      <c r="N32" s="27">
        <f>IF(D9=0,"-",L32/D9)</f>
        <v>0.27911841083971367</v>
      </c>
      <c r="O32" s="53">
        <f t="shared" ref="O32:O42" si="41">IF(C32="LFL",N32-AZ32,"-")</f>
        <v>0.25260474178838116</v>
      </c>
      <c r="P32" s="6">
        <v>94884.882599999997</v>
      </c>
      <c r="Q32" s="53">
        <f>IF(AS32=0,"-",(P32-AS32)/AS32)</f>
        <v>5.1556717691525034E-2</v>
      </c>
      <c r="R32" s="27">
        <f>IF(D9=0,"-",P32/D9)</f>
        <v>0.1318685310325701</v>
      </c>
      <c r="S32" s="53">
        <f t="shared" ref="S32:S42" si="42">IF(C32="LFL",R32-BA32,"-")</f>
        <v>0.12243060538228172</v>
      </c>
      <c r="T32" s="6">
        <v>52543.702100000002</v>
      </c>
      <c r="U32" s="53">
        <f>IF(AT32=0,"-",(T32-AT32)/AT32)</f>
        <v>-0.21565339093341737</v>
      </c>
      <c r="V32" s="27">
        <f t="shared" ref="V32:V42" si="43">IF(D9=0,"-",T32/D9)</f>
        <v>7.3023864509054764E-2</v>
      </c>
      <c r="W32" s="55">
        <f>IF(C32="LFL",V32-BB32,"-")</f>
        <v>6.6016981362583493E-2</v>
      </c>
      <c r="X32" s="8">
        <v>11497.727699999999</v>
      </c>
      <c r="Y32" s="53" t="str">
        <f>IF(AU32=0,"-",(X32-AU32)/AU32)</f>
        <v>-</v>
      </c>
      <c r="Z32" s="27">
        <f t="shared" ref="Z32:Z42" si="44">IF(D9=0,"-",X32/D9)</f>
        <v>1.5979241586915244E-2</v>
      </c>
      <c r="AA32" s="55">
        <f>IF(C32="LFL",Z32-BC32,"-")</f>
        <v>1.5979241586915244E-2</v>
      </c>
      <c r="AB32" s="8">
        <v>1343.54</v>
      </c>
      <c r="AC32" s="53">
        <f>IF(AV32=0,"-",(AB32-AV32)/AV32)</f>
        <v>-0.19764705882352943</v>
      </c>
      <c r="AD32" s="27">
        <f t="shared" ref="AD32:AD42" si="45">IF(D9=0,"-",AB32/D9)</f>
        <v>1.8672167929045761E-3</v>
      </c>
      <c r="AE32" s="55">
        <f>IF(C32="LFL",AD32-BD32,"-")</f>
        <v>1.6920719390956674E-3</v>
      </c>
      <c r="AP32">
        <v>311939.97509999998</v>
      </c>
      <c r="AQ32">
        <v>133413.20680000001</v>
      </c>
      <c r="AR32">
        <v>253488.11489999999</v>
      </c>
      <c r="AS32">
        <v>90232.776800000007</v>
      </c>
      <c r="AT32">
        <v>66990.411500000002</v>
      </c>
      <c r="AV32">
        <v>1674.5</v>
      </c>
      <c r="AX32" s="34">
        <f t="shared" ref="AX32:AX40" si="46">IF(AV9=0,0,AP32/AV9)</f>
        <v>3.2627459740844487E-2</v>
      </c>
      <c r="AY32" s="34">
        <f t="shared" ref="AY32:AY39" si="47">IF(AV9=0,0,AQ32/AV9)</f>
        <v>1.3954396298097162E-2</v>
      </c>
      <c r="AZ32" s="34">
        <f t="shared" ref="AZ32:AZ40" si="48">IF(AV9=0,0,AR32/AV9)</f>
        <v>2.6513669051332536E-2</v>
      </c>
      <c r="BA32" s="34">
        <f t="shared" ref="BA32:BA40" si="49">IF(AV9=0,0,AS32/AV9)</f>
        <v>9.437925650288375E-3</v>
      </c>
      <c r="BB32" s="34">
        <f t="shared" ref="BB32:BB40" si="50">IF(AV9=0,0,AT32/AV9)</f>
        <v>7.0068831464712641E-3</v>
      </c>
      <c r="BC32" s="34">
        <f t="shared" ref="BC32:BC40" si="51">IF(AV9=0,0,AU32/AV9)</f>
        <v>0</v>
      </c>
      <c r="BD32" s="34">
        <f t="shared" ref="BD32:BD40" si="52">IF(AV9=0,0,AV32/AV9)</f>
        <v>1.7514485380890863E-4</v>
      </c>
    </row>
    <row r="33" spans="2:56">
      <c r="B33" s="6">
        <v>403</v>
      </c>
      <c r="C33" s="8" t="s">
        <v>47</v>
      </c>
      <c r="D33" s="6">
        <v>339814.7856</v>
      </c>
      <c r="E33" s="53">
        <f t="shared" ref="E33:E42" si="53">IF(AP33=0,"-",(D33-AP33)/AP33)</f>
        <v>-0.31569344959549633</v>
      </c>
      <c r="F33" s="27">
        <f t="shared" ref="F33:F42" si="54">IF(D10=0,"-",D33/D10)</f>
        <v>0.40794008900546119</v>
      </c>
      <c r="G33" s="53">
        <f t="shared" ref="G33:G42" si="55">IF(C33="LFL",F33-AX33,"-")</f>
        <v>0.35720300393430754</v>
      </c>
      <c r="H33" s="6">
        <v>143481.18729999999</v>
      </c>
      <c r="I33" s="53">
        <f t="shared" ref="I33:I42" si="56">IF(AQ33=0,"-",(H33-AQ33)/AQ33)</f>
        <v>-0.26975996044057587</v>
      </c>
      <c r="J33" s="27">
        <f t="shared" si="39"/>
        <v>0.17224597280081164</v>
      </c>
      <c r="K33" s="53">
        <f t="shared" si="40"/>
        <v>0.15217061666767814</v>
      </c>
      <c r="L33" s="6">
        <v>203871.163</v>
      </c>
      <c r="M33" s="53">
        <f t="shared" ref="M33:M42" si="57">IF(AR33=0,"-",(L33-AR33)/AR33)</f>
        <v>-0.30048596911750292</v>
      </c>
      <c r="N33" s="27">
        <f t="shared" ref="N33:O42" si="58">IF(D10=0,"-",L33/D10)</f>
        <v>0.24474279491111961</v>
      </c>
      <c r="O33" s="53">
        <f t="shared" si="41"/>
        <v>0.2149649469039519</v>
      </c>
      <c r="P33" s="6">
        <v>65764.500199999995</v>
      </c>
      <c r="Q33" s="53">
        <f t="shared" ref="Q33:Q42" si="59">IF(AS33=0,"-",(P33-AS33)/AS33)</f>
        <v>-6.3810403409333916E-2</v>
      </c>
      <c r="R33" s="27">
        <f t="shared" ref="R33:R42" si="60">IF(D10=0,"-",P33/D10)</f>
        <v>7.8948819185776078E-2</v>
      </c>
      <c r="S33" s="53">
        <f t="shared" si="42"/>
        <v>7.1771510060027285E-2</v>
      </c>
      <c r="T33" s="6">
        <v>59135.568399999996</v>
      </c>
      <c r="U33" s="53">
        <f t="shared" ref="U33:U42" si="61">IF(AT33=0,"-",(T33-AT33)/AT33)</f>
        <v>-0.16687271839998813</v>
      </c>
      <c r="V33" s="27">
        <f t="shared" si="43"/>
        <v>7.0990934058063351E-2</v>
      </c>
      <c r="W33" s="55">
        <f t="shared" ref="W33:W42" si="62">IF(C33="LFL",V33-BB33,"-")</f>
        <v>6.3738707584008555E-2</v>
      </c>
      <c r="X33" s="8">
        <v>15559.3457</v>
      </c>
      <c r="Y33" s="53" t="str">
        <f t="shared" ref="Y33:Y42" si="63">IF(AU33=0,"-",(X33-AU33)/AU33)</f>
        <v>-</v>
      </c>
      <c r="Z33" s="27">
        <f t="shared" si="44"/>
        <v>1.8678648306952126E-2</v>
      </c>
      <c r="AA33" s="55">
        <f t="shared" ref="AA33:AA42" si="64">IF(C33="LFL",Z33-BC33,"-")</f>
        <v>1.8678648306952126E-2</v>
      </c>
      <c r="AB33" s="8">
        <v>5375.1450000000004</v>
      </c>
      <c r="AC33" s="53">
        <f t="shared" ref="AC33:AC42" si="65">IF(AV33=0,"-",(AB33-AV33)/AV33)</f>
        <v>0.13687500000000008</v>
      </c>
      <c r="AD33" s="27">
        <f t="shared" si="45"/>
        <v>6.4527419719115943E-3</v>
      </c>
      <c r="AE33" s="55">
        <f t="shared" ref="AE33:AE42" si="66">IF(C33="LFL",AD33-BD33,"-")</f>
        <v>5.9696704826147726E-3</v>
      </c>
      <c r="AP33">
        <v>496582.68709999998</v>
      </c>
      <c r="AQ33">
        <v>196484.9632</v>
      </c>
      <c r="AR33">
        <v>291446.85310000001</v>
      </c>
      <c r="AS33">
        <v>70246.988899999997</v>
      </c>
      <c r="AT33">
        <v>70980.232799999998</v>
      </c>
      <c r="AV33">
        <v>4728</v>
      </c>
      <c r="AX33" s="34">
        <f t="shared" si="46"/>
        <v>5.0737085071153654E-2</v>
      </c>
      <c r="AY33" s="34">
        <f t="shared" si="47"/>
        <v>2.0075356133133493E-2</v>
      </c>
      <c r="AZ33" s="34">
        <f t="shared" si="48"/>
        <v>2.9777848007167713E-2</v>
      </c>
      <c r="BA33" s="34">
        <f t="shared" si="49"/>
        <v>7.1773091257487914E-3</v>
      </c>
      <c r="BB33" s="34">
        <f t="shared" si="50"/>
        <v>7.2522264740548003E-3</v>
      </c>
      <c r="BC33" s="34">
        <f t="shared" si="51"/>
        <v>0</v>
      </c>
      <c r="BD33" s="34">
        <f t="shared" si="52"/>
        <v>4.8307148929682149E-4</v>
      </c>
    </row>
    <row r="34" spans="2:56">
      <c r="B34" s="6">
        <v>405</v>
      </c>
      <c r="C34" s="8" t="s">
        <v>47</v>
      </c>
      <c r="D34" s="6">
        <v>469559.1924</v>
      </c>
      <c r="E34" s="53">
        <f t="shared" si="53"/>
        <v>-0.28255098119011318</v>
      </c>
      <c r="F34" s="27">
        <f t="shared" si="54"/>
        <v>0.38687320145614545</v>
      </c>
      <c r="G34" s="53">
        <f t="shared" si="55"/>
        <v>0.34506163944733181</v>
      </c>
      <c r="H34" s="6">
        <v>174944.40210000001</v>
      </c>
      <c r="I34" s="53">
        <f t="shared" si="56"/>
        <v>-0.13751070832959897</v>
      </c>
      <c r="J34" s="27">
        <f t="shared" si="39"/>
        <v>0.14413795323935014</v>
      </c>
      <c r="K34" s="53">
        <f t="shared" si="40"/>
        <v>0.13117979049611203</v>
      </c>
      <c r="L34" s="6">
        <v>295625.03590000002</v>
      </c>
      <c r="M34" s="53">
        <f t="shared" si="57"/>
        <v>-0.19871184946114806</v>
      </c>
      <c r="N34" s="27">
        <f t="shared" si="58"/>
        <v>0.24356759684473156</v>
      </c>
      <c r="O34" s="53">
        <f t="shared" si="41"/>
        <v>0.21999813960120299</v>
      </c>
      <c r="P34" s="6">
        <v>159192.45939999999</v>
      </c>
      <c r="Q34" s="53">
        <f t="shared" si="59"/>
        <v>5.8645934004986702E-2</v>
      </c>
      <c r="R34" s="27">
        <f t="shared" si="60"/>
        <v>0.13115981416735109</v>
      </c>
      <c r="S34" s="53">
        <f t="shared" si="42"/>
        <v>0.12155323314855461</v>
      </c>
      <c r="T34" s="6">
        <v>80494.337899999999</v>
      </c>
      <c r="U34" s="53">
        <f t="shared" si="61"/>
        <v>-0.20057782942167707</v>
      </c>
      <c r="V34" s="27">
        <f t="shared" si="43"/>
        <v>6.6319864899882092E-2</v>
      </c>
      <c r="W34" s="55">
        <f t="shared" si="62"/>
        <v>5.988726950735615E-2</v>
      </c>
      <c r="X34" s="8">
        <v>27007.655900000002</v>
      </c>
      <c r="Y34" s="53" t="str">
        <f t="shared" si="63"/>
        <v>-</v>
      </c>
      <c r="Z34" s="27">
        <f t="shared" si="44"/>
        <v>2.2251802266833771E-2</v>
      </c>
      <c r="AA34" s="55">
        <f t="shared" si="64"/>
        <v>2.2251802266833771E-2</v>
      </c>
      <c r="AB34" s="8">
        <v>6905.835</v>
      </c>
      <c r="AC34" s="53">
        <f t="shared" si="65"/>
        <v>2.3385714285714285</v>
      </c>
      <c r="AD34" s="27">
        <f t="shared" si="45"/>
        <v>5.6897672080967231E-3</v>
      </c>
      <c r="AE34" s="55">
        <f t="shared" si="66"/>
        <v>5.5576216356661703E-3</v>
      </c>
      <c r="AP34">
        <v>654484.40249999997</v>
      </c>
      <c r="AQ34">
        <v>202836.60769999999</v>
      </c>
      <c r="AR34">
        <v>368937.2365</v>
      </c>
      <c r="AS34">
        <v>150373.65590000001</v>
      </c>
      <c r="AT34">
        <v>100690.6499</v>
      </c>
      <c r="AV34">
        <v>2068.5</v>
      </c>
      <c r="AX34" s="34">
        <f t="shared" si="46"/>
        <v>4.1811562008813627E-2</v>
      </c>
      <c r="AY34" s="34">
        <f t="shared" si="47"/>
        <v>1.2958162743238107E-2</v>
      </c>
      <c r="AZ34" s="34">
        <f t="shared" si="48"/>
        <v>2.3569457243528564E-2</v>
      </c>
      <c r="BA34" s="34">
        <f t="shared" si="49"/>
        <v>9.6065810187964777E-3</v>
      </c>
      <c r="BB34" s="34">
        <f t="shared" si="50"/>
        <v>6.4325953925259416E-3</v>
      </c>
      <c r="BC34" s="34">
        <f t="shared" si="51"/>
        <v>0</v>
      </c>
      <c r="BD34" s="34">
        <f t="shared" si="52"/>
        <v>1.3214557243055306E-4</v>
      </c>
    </row>
    <row r="35" spans="2:56">
      <c r="B35" s="6">
        <v>406</v>
      </c>
      <c r="C35" s="8" t="s">
        <v>47</v>
      </c>
      <c r="D35" s="6">
        <v>197905.8651</v>
      </c>
      <c r="E35" s="53">
        <f t="shared" si="53"/>
        <v>-0.11933214320258639</v>
      </c>
      <c r="F35" s="27">
        <f t="shared" si="54"/>
        <v>0.40275114860043137</v>
      </c>
      <c r="G35" s="53">
        <f t="shared" si="55"/>
        <v>0.36626295891197147</v>
      </c>
      <c r="H35" s="6">
        <v>88809.717799999999</v>
      </c>
      <c r="I35" s="53">
        <f t="shared" si="56"/>
        <v>-0.1742939167833267</v>
      </c>
      <c r="J35" s="27">
        <f t="shared" si="39"/>
        <v>0.18073348070183179</v>
      </c>
      <c r="K35" s="53">
        <f t="shared" si="40"/>
        <v>0.16326959809947755</v>
      </c>
      <c r="L35" s="6">
        <v>99160.570600000006</v>
      </c>
      <c r="M35" s="53">
        <f t="shared" si="57"/>
        <v>-0.25529207539588716</v>
      </c>
      <c r="N35" s="27">
        <f t="shared" si="58"/>
        <v>0.20179813107026595</v>
      </c>
      <c r="O35" s="53">
        <f t="shared" si="41"/>
        <v>0.18017797427532678</v>
      </c>
      <c r="P35" s="6">
        <v>66180.977899999998</v>
      </c>
      <c r="Q35" s="53">
        <f t="shared" si="59"/>
        <v>0.41722442214379279</v>
      </c>
      <c r="R35" s="27">
        <f t="shared" si="60"/>
        <v>0.13468254137519628</v>
      </c>
      <c r="S35" s="53">
        <f t="shared" si="42"/>
        <v>0.12710025209251408</v>
      </c>
      <c r="T35" s="6">
        <v>27977.3884</v>
      </c>
      <c r="U35" s="53">
        <f t="shared" si="61"/>
        <v>-0.19491976533052766</v>
      </c>
      <c r="V35" s="27">
        <f t="shared" si="43"/>
        <v>5.6935782611833193E-2</v>
      </c>
      <c r="W35" s="55">
        <f t="shared" si="62"/>
        <v>5.1293253545945557E-2</v>
      </c>
      <c r="X35" s="8">
        <v>10499.420400000001</v>
      </c>
      <c r="Y35" s="53" t="str">
        <f t="shared" si="63"/>
        <v>-</v>
      </c>
      <c r="Z35" s="27">
        <f t="shared" si="44"/>
        <v>2.1366994978153385E-2</v>
      </c>
      <c r="AA35" s="55">
        <f t="shared" si="64"/>
        <v>2.1366994978153385E-2</v>
      </c>
      <c r="AB35" s="8">
        <v>851.04</v>
      </c>
      <c r="AC35" s="53">
        <f t="shared" si="65"/>
        <v>16.279999999999998</v>
      </c>
      <c r="AD35" s="27">
        <f t="shared" si="45"/>
        <v>1.7319210693008973E-3</v>
      </c>
      <c r="AE35" s="55">
        <f t="shared" si="66"/>
        <v>1.7239243466776971E-3</v>
      </c>
      <c r="AP35">
        <v>224722.4803</v>
      </c>
      <c r="AQ35">
        <v>107556.09</v>
      </c>
      <c r="AR35">
        <v>133153.63959999999</v>
      </c>
      <c r="AS35">
        <v>46697.599099999999</v>
      </c>
      <c r="AT35">
        <v>34751.056100000002</v>
      </c>
      <c r="AV35">
        <v>49.25</v>
      </c>
      <c r="AX35" s="34">
        <f t="shared" si="46"/>
        <v>3.6488189688459911E-2</v>
      </c>
      <c r="AY35" s="34">
        <f t="shared" si="47"/>
        <v>1.746388260235425E-2</v>
      </c>
      <c r="AZ35" s="34">
        <f t="shared" si="48"/>
        <v>2.1620156794939161E-2</v>
      </c>
      <c r="BA35" s="34">
        <f t="shared" si="49"/>
        <v>7.5822892826822134E-3</v>
      </c>
      <c r="BB35" s="34">
        <f t="shared" si="50"/>
        <v>5.6425290658876368E-3</v>
      </c>
      <c r="BC35" s="34">
        <f t="shared" si="51"/>
        <v>0</v>
      </c>
      <c r="BD35" s="34">
        <f t="shared" si="52"/>
        <v>7.9967226232001078E-6</v>
      </c>
    </row>
    <row r="36" spans="2:56">
      <c r="B36" s="6">
        <v>409</v>
      </c>
      <c r="C36" s="8" t="s">
        <v>47</v>
      </c>
      <c r="D36" s="6">
        <v>320950.41029999999</v>
      </c>
      <c r="E36" s="53">
        <f t="shared" si="53"/>
        <v>-0.30465376540728351</v>
      </c>
      <c r="F36" s="27">
        <f t="shared" si="54"/>
        <v>0.40832134076196064</v>
      </c>
      <c r="G36" s="53">
        <f t="shared" si="55"/>
        <v>0.36601663919814315</v>
      </c>
      <c r="H36" s="6"/>
      <c r="I36" s="53" t="str">
        <f t="shared" si="56"/>
        <v>-</v>
      </c>
      <c r="J36" s="27">
        <f t="shared" si="39"/>
        <v>0</v>
      </c>
      <c r="K36" s="53">
        <f t="shared" si="40"/>
        <v>0</v>
      </c>
      <c r="L36" s="6">
        <v>252672.1606</v>
      </c>
      <c r="M36" s="53">
        <f t="shared" si="57"/>
        <v>-0.33493084437003351</v>
      </c>
      <c r="N36" s="27">
        <f t="shared" si="58"/>
        <v>0.32145600092231269</v>
      </c>
      <c r="O36" s="53">
        <f t="shared" si="41"/>
        <v>0.28663490824967064</v>
      </c>
      <c r="P36" s="6">
        <v>140672.69620000001</v>
      </c>
      <c r="Q36" s="53">
        <f t="shared" si="59"/>
        <v>0.3287949368153304</v>
      </c>
      <c r="R36" s="27">
        <f t="shared" si="60"/>
        <v>0.17896741078253722</v>
      </c>
      <c r="S36" s="53">
        <f t="shared" si="42"/>
        <v>0.16926446388660937</v>
      </c>
      <c r="T36" s="6">
        <v>55224.133399999999</v>
      </c>
      <c r="U36" s="53">
        <f t="shared" si="61"/>
        <v>-0.21119058970130078</v>
      </c>
      <c r="V36" s="27">
        <f t="shared" si="43"/>
        <v>7.0257558391117511E-2</v>
      </c>
      <c r="W36" s="55">
        <f t="shared" si="62"/>
        <v>6.3840904208500471E-2</v>
      </c>
      <c r="X36" s="8">
        <v>15130.614600000001</v>
      </c>
      <c r="Y36" s="53" t="str">
        <f t="shared" si="63"/>
        <v>-</v>
      </c>
      <c r="Z36" s="27">
        <f t="shared" si="44"/>
        <v>1.9249555824682168E-2</v>
      </c>
      <c r="AA36" s="55">
        <f t="shared" si="64"/>
        <v>1.9249555824682168E-2</v>
      </c>
      <c r="AB36" s="8">
        <v>1374.075</v>
      </c>
      <c r="AC36" s="53">
        <f t="shared" si="65"/>
        <v>1.3250000000000002</v>
      </c>
      <c r="AD36" s="27">
        <f t="shared" si="45"/>
        <v>1.7481334446123656E-3</v>
      </c>
      <c r="AE36" s="55">
        <f t="shared" si="66"/>
        <v>1.6939658826762725E-3</v>
      </c>
      <c r="AP36">
        <v>461569.20730000001</v>
      </c>
      <c r="AR36">
        <v>379918.62719999999</v>
      </c>
      <c r="AS36">
        <v>105864.86470000001</v>
      </c>
      <c r="AT36">
        <v>70009.475900000005</v>
      </c>
      <c r="AV36">
        <v>591</v>
      </c>
      <c r="AX36" s="34">
        <f t="shared" si="46"/>
        <v>4.2304701563817514E-2</v>
      </c>
      <c r="AY36" s="34">
        <f t="shared" si="47"/>
        <v>0</v>
      </c>
      <c r="AZ36" s="34">
        <f t="shared" si="48"/>
        <v>3.4821092672642079E-2</v>
      </c>
      <c r="BA36" s="34">
        <f t="shared" si="49"/>
        <v>9.7029468959278636E-3</v>
      </c>
      <c r="BB36" s="34">
        <f t="shared" si="50"/>
        <v>6.416654182617036E-3</v>
      </c>
      <c r="BC36" s="34">
        <f t="shared" si="51"/>
        <v>0</v>
      </c>
      <c r="BD36" s="34">
        <f t="shared" si="52"/>
        <v>5.4167561936093108E-5</v>
      </c>
    </row>
    <row r="37" spans="2:56">
      <c r="B37" s="6">
        <v>410</v>
      </c>
      <c r="C37" s="8" t="s">
        <v>47</v>
      </c>
      <c r="D37" s="6">
        <v>268403.38880000002</v>
      </c>
      <c r="E37" s="53">
        <f t="shared" si="53"/>
        <v>-0.23798791877407749</v>
      </c>
      <c r="F37" s="27">
        <f t="shared" si="54"/>
        <v>0.38095276381980875</v>
      </c>
      <c r="G37" s="53">
        <f t="shared" si="55"/>
        <v>0.33774863544325973</v>
      </c>
      <c r="H37" s="6">
        <v>102004.3542</v>
      </c>
      <c r="I37" s="53">
        <f t="shared" si="56"/>
        <v>-0.24983130639712278</v>
      </c>
      <c r="J37" s="27">
        <f t="shared" si="39"/>
        <v>0.14477775719553326</v>
      </c>
      <c r="K37" s="53">
        <f t="shared" si="40"/>
        <v>0.12809918441153922</v>
      </c>
      <c r="L37" s="6">
        <v>178895.87729999999</v>
      </c>
      <c r="M37" s="53">
        <f t="shared" si="57"/>
        <v>-0.29418991643142284</v>
      </c>
      <c r="N37" s="27">
        <f t="shared" si="58"/>
        <v>0.25391214022333675</v>
      </c>
      <c r="O37" s="53">
        <f t="shared" si="41"/>
        <v>0.22282279441862832</v>
      </c>
      <c r="P37" s="6">
        <v>83409.819699999993</v>
      </c>
      <c r="Q37" s="53">
        <f t="shared" si="59"/>
        <v>0.16845008803648134</v>
      </c>
      <c r="R37" s="27">
        <f t="shared" si="60"/>
        <v>0.11838599164671547</v>
      </c>
      <c r="S37" s="53">
        <f t="shared" si="42"/>
        <v>0.10962998411070569</v>
      </c>
      <c r="T37" s="6">
        <v>58079.638500000001</v>
      </c>
      <c r="U37" s="53">
        <f t="shared" si="61"/>
        <v>4.2654469164416205E-3</v>
      </c>
      <c r="V37" s="27">
        <f t="shared" si="43"/>
        <v>8.2434126138091326E-2</v>
      </c>
      <c r="W37" s="55">
        <f t="shared" si="62"/>
        <v>7.5340398758811558E-2</v>
      </c>
      <c r="X37" s="8">
        <v>13284.429099999999</v>
      </c>
      <c r="Y37" s="53" t="str">
        <f t="shared" si="63"/>
        <v>-</v>
      </c>
      <c r="Z37" s="27">
        <f t="shared" si="44"/>
        <v>1.8854977964470818E-2</v>
      </c>
      <c r="AA37" s="55">
        <f t="shared" si="64"/>
        <v>1.8854977964470818E-2</v>
      </c>
      <c r="AB37" s="8">
        <v>480.68</v>
      </c>
      <c r="AC37" s="53">
        <f t="shared" si="65"/>
        <v>-0.18666666666666665</v>
      </c>
      <c r="AD37" s="27">
        <f t="shared" si="45"/>
        <v>6.822431539765479E-4</v>
      </c>
      <c r="AE37" s="55">
        <f t="shared" si="66"/>
        <v>6.0975173668851202E-4</v>
      </c>
      <c r="AP37">
        <v>352229.83390000003</v>
      </c>
      <c r="AQ37">
        <v>135975.22140000001</v>
      </c>
      <c r="AR37">
        <v>253461.77600000001</v>
      </c>
      <c r="AS37">
        <v>71385.008700000006</v>
      </c>
      <c r="AT37">
        <v>57832.955099999999</v>
      </c>
      <c r="AV37">
        <v>591</v>
      </c>
      <c r="AX37" s="34">
        <f t="shared" si="46"/>
        <v>4.3204128376549036E-2</v>
      </c>
      <c r="AY37" s="34">
        <f t="shared" si="47"/>
        <v>1.6678572783994029E-2</v>
      </c>
      <c r="AZ37" s="34">
        <f t="shared" si="48"/>
        <v>3.108934580470844E-2</v>
      </c>
      <c r="BA37" s="34">
        <f t="shared" si="49"/>
        <v>8.756007536009771E-3</v>
      </c>
      <c r="BB37" s="34">
        <f t="shared" si="50"/>
        <v>7.093727379279771E-3</v>
      </c>
      <c r="BC37" s="34">
        <f t="shared" si="51"/>
        <v>0</v>
      </c>
      <c r="BD37" s="34">
        <f t="shared" si="52"/>
        <v>7.2491417288035907E-5</v>
      </c>
    </row>
    <row r="38" spans="2:56">
      <c r="B38" s="6">
        <v>414</v>
      </c>
      <c r="C38" s="8" t="s">
        <v>47</v>
      </c>
      <c r="D38" s="6">
        <v>283682.64970000001</v>
      </c>
      <c r="E38" s="53">
        <f t="shared" si="53"/>
        <v>-0.30460690479908192</v>
      </c>
      <c r="F38" s="27">
        <f t="shared" si="54"/>
        <v>0.44569967057087739</v>
      </c>
      <c r="G38" s="53">
        <f t="shared" si="55"/>
        <v>0.39471441214237207</v>
      </c>
      <c r="H38" s="6">
        <v>106824.04790000001</v>
      </c>
      <c r="I38" s="53">
        <f t="shared" si="56"/>
        <v>-0.32379054778628685</v>
      </c>
      <c r="J38" s="27">
        <f t="shared" si="39"/>
        <v>0.16783346816743169</v>
      </c>
      <c r="K38" s="53">
        <f t="shared" si="40"/>
        <v>0.14808970113510031</v>
      </c>
      <c r="L38" s="6">
        <v>172139.55549999999</v>
      </c>
      <c r="M38" s="53">
        <f t="shared" si="57"/>
        <v>-0.33943735533128921</v>
      </c>
      <c r="N38" s="27">
        <f t="shared" si="58"/>
        <v>0.2704520112869182</v>
      </c>
      <c r="O38" s="53">
        <f t="shared" si="41"/>
        <v>0.23788267629402191</v>
      </c>
      <c r="P38" s="6">
        <v>3289.0037000000002</v>
      </c>
      <c r="Q38" s="53" t="str">
        <f t="shared" si="59"/>
        <v>-</v>
      </c>
      <c r="R38" s="27">
        <f t="shared" si="60"/>
        <v>5.1674216493205463E-3</v>
      </c>
      <c r="S38" s="53">
        <f t="shared" si="42"/>
        <v>5.1674216493205463E-3</v>
      </c>
      <c r="T38" s="6">
        <v>58975.062599999997</v>
      </c>
      <c r="U38" s="53">
        <f t="shared" si="61"/>
        <v>-0.2076872118969538</v>
      </c>
      <c r="V38" s="27">
        <f t="shared" si="43"/>
        <v>9.2656939014472514E-2</v>
      </c>
      <c r="W38" s="55">
        <f t="shared" si="62"/>
        <v>8.3354132908262185E-2</v>
      </c>
      <c r="X38" s="8">
        <v>11381.034799999999</v>
      </c>
      <c r="Y38" s="53" t="str">
        <f t="shared" si="63"/>
        <v>-</v>
      </c>
      <c r="Z38" s="27">
        <f t="shared" si="44"/>
        <v>1.7880978856056176E-2</v>
      </c>
      <c r="AA38" s="55">
        <f t="shared" si="64"/>
        <v>1.7880978856056176E-2</v>
      </c>
      <c r="AB38" s="8">
        <v>197</v>
      </c>
      <c r="AC38" s="53">
        <f t="shared" si="65"/>
        <v>-0.2</v>
      </c>
      <c r="AD38" s="27">
        <f t="shared" si="45"/>
        <v>3.0951076914755298E-4</v>
      </c>
      <c r="AE38" s="55">
        <f t="shared" si="66"/>
        <v>2.7873432339459148E-4</v>
      </c>
      <c r="AP38">
        <v>407945.73839999997</v>
      </c>
      <c r="AQ38">
        <v>157974.79250000001</v>
      </c>
      <c r="AR38">
        <v>260595.3529</v>
      </c>
      <c r="AT38">
        <v>74434.066300000006</v>
      </c>
      <c r="AV38">
        <v>246.25</v>
      </c>
      <c r="AX38" s="34">
        <f t="shared" si="46"/>
        <v>5.0985258428505313E-2</v>
      </c>
      <c r="AY38" s="34">
        <f t="shared" si="47"/>
        <v>1.9743767032331386E-2</v>
      </c>
      <c r="AZ38" s="34">
        <f t="shared" si="48"/>
        <v>3.2569334992896305E-2</v>
      </c>
      <c r="BA38" s="34">
        <f t="shared" si="49"/>
        <v>0</v>
      </c>
      <c r="BB38" s="34">
        <f t="shared" si="50"/>
        <v>9.3028061062103221E-3</v>
      </c>
      <c r="BC38" s="34">
        <f t="shared" si="51"/>
        <v>0</v>
      </c>
      <c r="BD38" s="34">
        <f t="shared" si="52"/>
        <v>3.0776445752961524E-5</v>
      </c>
    </row>
    <row r="39" spans="2:56">
      <c r="B39" s="6">
        <v>415</v>
      </c>
      <c r="C39" s="8" t="s">
        <v>47</v>
      </c>
      <c r="D39" s="6">
        <v>255523.23329999999</v>
      </c>
      <c r="E39" s="53">
        <f t="shared" si="53"/>
        <v>-0.25042063243952073</v>
      </c>
      <c r="F39" s="27">
        <f t="shared" si="54"/>
        <v>0.41751006305879329</v>
      </c>
      <c r="G39" s="53">
        <f t="shared" si="55"/>
        <v>0.37245368693042152</v>
      </c>
      <c r="H39" s="6">
        <v>90076.6149</v>
      </c>
      <c r="I39" s="53">
        <f t="shared" si="56"/>
        <v>-0.18917728453920107</v>
      </c>
      <c r="J39" s="27">
        <f t="shared" si="39"/>
        <v>0.1471799361699046</v>
      </c>
      <c r="K39" s="53">
        <f t="shared" si="40"/>
        <v>0.13249643445984924</v>
      </c>
      <c r="L39" s="6">
        <v>181981.2322</v>
      </c>
      <c r="M39" s="53">
        <f t="shared" si="57"/>
        <v>-0.24751523567683503</v>
      </c>
      <c r="N39" s="27">
        <f t="shared" si="58"/>
        <v>0.29734672166634213</v>
      </c>
      <c r="O39" s="53">
        <f t="shared" si="41"/>
        <v>0.26538189317839866</v>
      </c>
      <c r="P39" s="6">
        <v>3139.1950000000002</v>
      </c>
      <c r="Q39" s="53" t="str">
        <f t="shared" si="59"/>
        <v>-</v>
      </c>
      <c r="R39" s="27">
        <f t="shared" si="60"/>
        <v>5.1292615762460634E-3</v>
      </c>
      <c r="S39" s="53">
        <f t="shared" si="42"/>
        <v>5.1292615762460634E-3</v>
      </c>
      <c r="T39" s="6">
        <v>58166.889799999997</v>
      </c>
      <c r="U39" s="53">
        <f t="shared" si="61"/>
        <v>-0.10329333862249492</v>
      </c>
      <c r="V39" s="27">
        <f t="shared" si="43"/>
        <v>9.5041306086713018E-2</v>
      </c>
      <c r="W39" s="55">
        <f t="shared" si="62"/>
        <v>8.6467593221130554E-2</v>
      </c>
      <c r="X39" s="8">
        <v>12355.849899999999</v>
      </c>
      <c r="Y39" s="53" t="str">
        <f t="shared" si="63"/>
        <v>-</v>
      </c>
      <c r="Z39" s="27">
        <f t="shared" si="44"/>
        <v>2.0188738238285216E-2</v>
      </c>
      <c r="AA39" s="55">
        <f t="shared" si="64"/>
        <v>2.0188738238285216E-2</v>
      </c>
      <c r="AB39" s="8">
        <v>10773.93</v>
      </c>
      <c r="AC39" s="53">
        <f t="shared" si="65"/>
        <v>7.1022222222222222</v>
      </c>
      <c r="AD39" s="27">
        <f t="shared" si="45"/>
        <v>1.7603973367109959E-2</v>
      </c>
      <c r="AE39" s="55">
        <f t="shared" si="66"/>
        <v>1.7428216020566791E-2</v>
      </c>
      <c r="AP39">
        <v>340888.8296</v>
      </c>
      <c r="AQ39">
        <v>111092.8606</v>
      </c>
      <c r="AR39">
        <v>241840.421</v>
      </c>
      <c r="AT39">
        <v>64867.243999999999</v>
      </c>
      <c r="AV39">
        <v>1329.75</v>
      </c>
      <c r="AX39" s="34">
        <f t="shared" si="46"/>
        <v>4.5056376128371788E-2</v>
      </c>
      <c r="AY39" s="34">
        <f t="shared" si="47"/>
        <v>1.4683501710055374E-2</v>
      </c>
      <c r="AZ39" s="34">
        <f t="shared" si="48"/>
        <v>3.1964828487943464E-2</v>
      </c>
      <c r="BA39" s="34">
        <f t="shared" si="49"/>
        <v>0</v>
      </c>
      <c r="BB39" s="34">
        <f t="shared" si="50"/>
        <v>8.573712865582464E-3</v>
      </c>
      <c r="BC39" s="34">
        <f t="shared" si="51"/>
        <v>0</v>
      </c>
      <c r="BD39" s="34">
        <f t="shared" si="52"/>
        <v>1.7575734654316872E-4</v>
      </c>
    </row>
    <row r="40" spans="2:56">
      <c r="B40" s="6">
        <v>417</v>
      </c>
      <c r="C40" s="8" t="s">
        <v>47</v>
      </c>
      <c r="D40" s="6">
        <v>182078.08730000001</v>
      </c>
      <c r="E40" s="53">
        <f t="shared" si="53"/>
        <v>-0.27605034775854231</v>
      </c>
      <c r="F40" s="27">
        <f t="shared" si="54"/>
        <v>0.38207234685048463</v>
      </c>
      <c r="G40" s="53">
        <f t="shared" si="55"/>
        <v>0.33680975242470551</v>
      </c>
      <c r="H40" s="6">
        <v>74645.801900000006</v>
      </c>
      <c r="I40" s="53">
        <f t="shared" si="56"/>
        <v>-0.44400243806240847</v>
      </c>
      <c r="J40" s="27">
        <f t="shared" si="39"/>
        <v>0.1566366229862596</v>
      </c>
      <c r="K40" s="53">
        <f t="shared" si="40"/>
        <v>0.13247519346997483</v>
      </c>
      <c r="L40" s="6">
        <v>124821.06170000001</v>
      </c>
      <c r="M40" s="53">
        <f t="shared" si="57"/>
        <v>-0.32215970832996471</v>
      </c>
      <c r="N40" s="27">
        <f t="shared" si="58"/>
        <v>0.261924302299545</v>
      </c>
      <c r="O40" s="53">
        <f t="shared" si="41"/>
        <v>0.22878444628881436</v>
      </c>
      <c r="P40" s="6">
        <v>43591.815300000002</v>
      </c>
      <c r="Q40" s="53">
        <f t="shared" si="59"/>
        <v>-7.3273456564491274E-2</v>
      </c>
      <c r="R40" s="27">
        <f t="shared" si="60"/>
        <v>9.1472990638911775E-2</v>
      </c>
      <c r="S40" s="53">
        <f t="shared" si="42"/>
        <v>8.3007668730008755E-2</v>
      </c>
      <c r="T40" s="6">
        <v>39251.5507</v>
      </c>
      <c r="U40" s="53">
        <f t="shared" si="61"/>
        <v>-8.8176607875058502E-2</v>
      </c>
      <c r="V40" s="27">
        <f t="shared" si="43"/>
        <v>8.2365386828565298E-2</v>
      </c>
      <c r="W40" s="55">
        <f t="shared" si="62"/>
        <v>7.4618339403468847E-2</v>
      </c>
      <c r="X40" s="8">
        <v>12053.3465</v>
      </c>
      <c r="Y40" s="53" t="str">
        <f t="shared" si="63"/>
        <v>-</v>
      </c>
      <c r="Z40" s="27">
        <f t="shared" si="44"/>
        <v>2.5292721672044247E-2</v>
      </c>
      <c r="AA40" s="55">
        <f t="shared" si="64"/>
        <v>2.5292721672044247E-2</v>
      </c>
      <c r="AB40" s="8">
        <v>112.29</v>
      </c>
      <c r="AC40" s="53" t="str">
        <f t="shared" si="65"/>
        <v>-</v>
      </c>
      <c r="AD40" s="27">
        <f t="shared" si="45"/>
        <v>2.3562914386920252E-4</v>
      </c>
      <c r="AE40" s="55">
        <f t="shared" si="66"/>
        <v>2.3562914386920252E-4</v>
      </c>
      <c r="AP40">
        <v>251506.56090000001</v>
      </c>
      <c r="AQ40">
        <v>134255.6281</v>
      </c>
      <c r="AR40">
        <v>184145.2378</v>
      </c>
      <c r="AS40">
        <v>47038.4879</v>
      </c>
      <c r="AT40">
        <v>43047.3171</v>
      </c>
      <c r="AX40" s="34">
        <f t="shared" si="46"/>
        <v>4.5262594425779144E-2</v>
      </c>
      <c r="AY40" s="34">
        <f>IF(AV17=0,0,AQ40/AV17)</f>
        <v>2.4161429516284791E-2</v>
      </c>
      <c r="AZ40" s="34">
        <f t="shared" si="48"/>
        <v>3.3139856010730634E-2</v>
      </c>
      <c r="BA40" s="34">
        <f t="shared" si="49"/>
        <v>8.4653219089030132E-3</v>
      </c>
      <c r="BB40" s="34">
        <f t="shared" si="50"/>
        <v>7.747047425096445E-3</v>
      </c>
      <c r="BC40" s="34">
        <f t="shared" si="51"/>
        <v>0</v>
      </c>
      <c r="BD40" s="34">
        <f t="shared" si="52"/>
        <v>0</v>
      </c>
    </row>
    <row r="41" spans="2:56">
      <c r="B41" s="6">
        <v>418</v>
      </c>
      <c r="C41" s="8" t="s">
        <v>48</v>
      </c>
      <c r="D41" s="6">
        <v>83787.586899999995</v>
      </c>
      <c r="E41" s="53" t="str">
        <f t="shared" si="53"/>
        <v>-</v>
      </c>
      <c r="F41" s="27">
        <f t="shared" si="54"/>
        <v>0.38810962979185482</v>
      </c>
      <c r="G41" s="53" t="str">
        <f t="shared" si="55"/>
        <v>-</v>
      </c>
      <c r="H41" s="6"/>
      <c r="I41" s="53" t="str">
        <f t="shared" si="56"/>
        <v>-</v>
      </c>
      <c r="J41" s="27">
        <f t="shared" si="39"/>
        <v>0</v>
      </c>
      <c r="K41" s="53" t="str">
        <f t="shared" si="40"/>
        <v>-</v>
      </c>
      <c r="L41" s="6">
        <v>104672.5912</v>
      </c>
      <c r="M41" s="53" t="str">
        <f t="shared" si="57"/>
        <v>-</v>
      </c>
      <c r="N41" s="27">
        <f t="shared" si="58"/>
        <v>0.4848503474443201</v>
      </c>
      <c r="O41" s="53" t="str">
        <f t="shared" si="41"/>
        <v>-</v>
      </c>
      <c r="P41" s="6">
        <v>2636.7662</v>
      </c>
      <c r="Q41" s="53" t="str">
        <f t="shared" si="59"/>
        <v>-</v>
      </c>
      <c r="R41" s="27">
        <f t="shared" si="60"/>
        <v>1.2213674979696497E-2</v>
      </c>
      <c r="S41" s="53" t="str">
        <f t="shared" si="42"/>
        <v>-</v>
      </c>
      <c r="T41" s="6">
        <v>19911.9326</v>
      </c>
      <c r="U41" s="53" t="str">
        <f t="shared" si="61"/>
        <v>-</v>
      </c>
      <c r="V41" s="27">
        <f t="shared" si="43"/>
        <v>9.2233385346802074E-2</v>
      </c>
      <c r="W41" s="55" t="str">
        <f t="shared" si="62"/>
        <v>-</v>
      </c>
      <c r="X41" s="8">
        <v>4711.0482000000002</v>
      </c>
      <c r="Y41" s="53" t="str">
        <f t="shared" si="63"/>
        <v>-</v>
      </c>
      <c r="Z41" s="27">
        <f t="shared" si="44"/>
        <v>2.1821886039226464E-2</v>
      </c>
      <c r="AA41" s="55" t="str">
        <f t="shared" si="64"/>
        <v>-</v>
      </c>
      <c r="AB41" s="8">
        <v>166.465</v>
      </c>
      <c r="AC41" s="53" t="str">
        <f t="shared" si="65"/>
        <v>-</v>
      </c>
      <c r="AD41" s="27">
        <f t="shared" si="45"/>
        <v>7.7107686130654181E-4</v>
      </c>
      <c r="AE41" s="55" t="str">
        <f t="shared" si="66"/>
        <v>-</v>
      </c>
    </row>
    <row r="42" spans="2:56">
      <c r="B42" s="6">
        <v>419</v>
      </c>
      <c r="C42" s="8" t="s">
        <v>49</v>
      </c>
      <c r="D42" s="6">
        <v>208309.8193</v>
      </c>
      <c r="E42" s="53" t="str">
        <f t="shared" si="53"/>
        <v>-</v>
      </c>
      <c r="F42" s="27">
        <f t="shared" si="54"/>
        <v>0.36031105243739414</v>
      </c>
      <c r="G42" s="53" t="str">
        <f t="shared" si="55"/>
        <v>-</v>
      </c>
      <c r="H42" s="6">
        <v>75951.675499999998</v>
      </c>
      <c r="I42" s="53" t="str">
        <f t="shared" si="56"/>
        <v>-</v>
      </c>
      <c r="J42" s="27">
        <f t="shared" si="39"/>
        <v>0.13137272273457559</v>
      </c>
      <c r="K42" s="53" t="str">
        <f t="shared" si="40"/>
        <v>-</v>
      </c>
      <c r="L42" s="6">
        <v>133583.84820000001</v>
      </c>
      <c r="M42" s="53" t="str">
        <f t="shared" si="57"/>
        <v>-</v>
      </c>
      <c r="N42" s="27">
        <f t="shared" si="58"/>
        <v>0.23105841623462586</v>
      </c>
      <c r="O42" s="53" t="str">
        <f t="shared" si="41"/>
        <v>-</v>
      </c>
      <c r="P42" s="6">
        <v>91895.328800000003</v>
      </c>
      <c r="Q42" s="53" t="str">
        <f t="shared" si="59"/>
        <v>-</v>
      </c>
      <c r="R42" s="27">
        <f t="shared" si="60"/>
        <v>0.15895027294091832</v>
      </c>
      <c r="S42" s="53" t="str">
        <f t="shared" si="42"/>
        <v>-</v>
      </c>
      <c r="T42" s="6">
        <v>51715.592900000003</v>
      </c>
      <c r="U42" s="53" t="str">
        <f t="shared" si="61"/>
        <v>-</v>
      </c>
      <c r="V42" s="27">
        <f t="shared" si="43"/>
        <v>8.945185477976568E-2</v>
      </c>
      <c r="W42" s="55" t="str">
        <f t="shared" si="62"/>
        <v>-</v>
      </c>
      <c r="X42" s="8">
        <v>13880.2654</v>
      </c>
      <c r="Y42" s="53" t="str">
        <f t="shared" si="63"/>
        <v>-</v>
      </c>
      <c r="Z42" s="27">
        <f t="shared" si="44"/>
        <v>2.4008532344708091E-2</v>
      </c>
      <c r="AA42" s="55" t="str">
        <f t="shared" si="64"/>
        <v>-</v>
      </c>
      <c r="AB42" s="8">
        <v>2802.3249999999998</v>
      </c>
      <c r="AC42" s="53" t="str">
        <f t="shared" si="65"/>
        <v>-</v>
      </c>
      <c r="AD42" s="27">
        <f t="shared" si="45"/>
        <v>4.8471487009811853E-3</v>
      </c>
      <c r="AE42" s="55" t="str">
        <f t="shared" si="66"/>
        <v>-</v>
      </c>
    </row>
    <row r="43" spans="2:56">
      <c r="B43" s="6"/>
      <c r="C43" s="8"/>
      <c r="D43" s="6"/>
      <c r="E43" s="8"/>
      <c r="F43" s="8"/>
      <c r="G43" s="7"/>
      <c r="H43" s="6"/>
      <c r="I43" s="8"/>
      <c r="J43" s="8"/>
      <c r="K43" s="7"/>
      <c r="L43" s="6"/>
      <c r="M43" s="8"/>
      <c r="N43" s="8"/>
      <c r="O43" s="7"/>
      <c r="P43" s="6"/>
      <c r="Q43" s="8"/>
      <c r="R43" s="8"/>
      <c r="S43" s="7"/>
      <c r="T43" s="6"/>
      <c r="U43" s="8"/>
      <c r="V43" s="8"/>
      <c r="W43" s="7"/>
      <c r="X43" s="8"/>
      <c r="Y43" s="8"/>
      <c r="Z43" s="8"/>
      <c r="AA43" s="7"/>
      <c r="AB43" s="8"/>
      <c r="AC43" s="8"/>
      <c r="AD43" s="8"/>
      <c r="AE43" s="7"/>
    </row>
    <row r="44" spans="2:56">
      <c r="B44" s="6"/>
      <c r="C44" s="8"/>
      <c r="D44" s="6"/>
      <c r="E44" s="8"/>
      <c r="F44" s="8"/>
      <c r="G44" s="7"/>
      <c r="H44" s="6"/>
      <c r="I44" s="8"/>
      <c r="J44" s="8"/>
      <c r="K44" s="7"/>
      <c r="L44" s="6"/>
      <c r="M44" s="8"/>
      <c r="N44" s="8"/>
      <c r="O44" s="7"/>
      <c r="P44" s="6"/>
      <c r="Q44" s="8"/>
      <c r="R44" s="8"/>
      <c r="S44" s="7"/>
      <c r="T44" s="6"/>
      <c r="U44" s="8"/>
      <c r="V44" s="8"/>
      <c r="W44" s="7"/>
      <c r="X44" s="8"/>
      <c r="Y44" s="8"/>
      <c r="Z44" s="8"/>
      <c r="AA44" s="7"/>
      <c r="AB44" s="8"/>
      <c r="AC44" s="8"/>
      <c r="AD44" s="8"/>
      <c r="AE44" s="7"/>
    </row>
    <row r="45" spans="2:56">
      <c r="B45" s="6"/>
      <c r="C45" s="8"/>
      <c r="D45" s="50"/>
      <c r="E45" s="8"/>
      <c r="F45" s="8"/>
      <c r="G45" s="7"/>
      <c r="H45" s="6"/>
      <c r="I45" s="8"/>
      <c r="J45" s="8"/>
      <c r="K45" s="7"/>
      <c r="L45" s="6"/>
      <c r="M45" s="8"/>
      <c r="N45" s="8"/>
      <c r="O45" s="7"/>
      <c r="P45" s="6"/>
      <c r="Q45" s="8"/>
      <c r="R45" s="8"/>
      <c r="S45" s="7"/>
      <c r="T45" s="6"/>
      <c r="U45" s="8"/>
      <c r="V45" s="8"/>
      <c r="W45" s="7"/>
      <c r="X45" s="8"/>
      <c r="Y45" s="8"/>
      <c r="Z45" s="8"/>
      <c r="AA45" s="7"/>
      <c r="AB45" s="8"/>
      <c r="AC45" s="8"/>
      <c r="AD45" s="8"/>
      <c r="AE45" s="7"/>
    </row>
    <row r="46" spans="2:56">
      <c r="B46" s="6"/>
      <c r="C46" s="8"/>
      <c r="D46" s="6"/>
      <c r="E46" s="8"/>
      <c r="F46" s="8"/>
      <c r="G46" s="7"/>
      <c r="H46" s="6"/>
      <c r="I46" s="8"/>
      <c r="J46" s="8"/>
      <c r="K46" s="7"/>
      <c r="L46" s="6"/>
      <c r="M46" s="8"/>
      <c r="N46" s="8"/>
      <c r="O46" s="7"/>
      <c r="P46" s="6"/>
      <c r="Q46" s="8"/>
      <c r="R46" s="8"/>
      <c r="S46" s="7"/>
      <c r="T46" s="6"/>
      <c r="U46" s="8"/>
      <c r="V46" s="8"/>
      <c r="W46" s="7"/>
      <c r="X46" s="8"/>
      <c r="Y46" s="8"/>
      <c r="Z46" s="8"/>
      <c r="AA46" s="7"/>
      <c r="AB46" s="8"/>
      <c r="AC46" s="8"/>
      <c r="AD46" s="8"/>
      <c r="AE46" s="7"/>
    </row>
    <row r="47" spans="2:56" ht="15" thickBot="1">
      <c r="B47" s="6"/>
      <c r="C47" s="2"/>
      <c r="D47" s="9"/>
      <c r="E47" s="2"/>
      <c r="F47" s="2"/>
      <c r="G47" s="10"/>
      <c r="H47" s="9"/>
      <c r="I47" s="2"/>
      <c r="J47" s="2"/>
      <c r="K47" s="10"/>
      <c r="L47" s="9"/>
      <c r="M47" s="2"/>
      <c r="N47" s="2"/>
      <c r="O47" s="10"/>
      <c r="P47" s="9"/>
      <c r="Q47" s="2"/>
      <c r="R47" s="2"/>
      <c r="S47" s="10"/>
      <c r="T47" s="9"/>
      <c r="U47" s="2"/>
      <c r="V47" s="2"/>
      <c r="W47" s="10"/>
      <c r="X47" s="2"/>
      <c r="Y47" s="2"/>
      <c r="Z47" s="2"/>
      <c r="AA47" s="10"/>
      <c r="AB47" s="2"/>
      <c r="AC47" s="2"/>
      <c r="AD47" s="2"/>
      <c r="AE47" s="10"/>
    </row>
    <row r="48" spans="2:56">
      <c r="B48" s="3" t="s">
        <v>47</v>
      </c>
      <c r="C48" s="5"/>
      <c r="D48" s="3"/>
      <c r="E48" s="5"/>
      <c r="F48" s="5"/>
      <c r="G48" s="4"/>
      <c r="H48" s="3"/>
      <c r="I48" s="5"/>
      <c r="J48" s="5"/>
      <c r="K48" s="4"/>
      <c r="L48" s="3"/>
      <c r="M48" s="5"/>
      <c r="N48" s="5"/>
      <c r="O48" s="4"/>
      <c r="P48" s="3"/>
      <c r="Q48" s="5"/>
      <c r="R48" s="5"/>
      <c r="S48" s="4"/>
      <c r="T48" s="3"/>
      <c r="U48" s="5"/>
      <c r="V48" s="5"/>
      <c r="W48" s="4"/>
      <c r="X48" s="3"/>
      <c r="Y48" s="5"/>
      <c r="Z48" s="5"/>
      <c r="AA48" s="4"/>
      <c r="AB48" s="3"/>
      <c r="AC48" s="5"/>
      <c r="AD48" s="5"/>
      <c r="AE48" s="4"/>
      <c r="AN48" s="52" t="s">
        <v>47</v>
      </c>
    </row>
    <row r="49" spans="2:56" ht="15" thickBot="1">
      <c r="B49" s="9" t="s">
        <v>53</v>
      </c>
      <c r="C49" s="2"/>
      <c r="D49" s="9">
        <f>SUM(D31:D44)</f>
        <v>3129999.2767000003</v>
      </c>
      <c r="E49" s="48">
        <f t="shared" ref="E49" si="67">IF(AP49=0,"-",(D49-AP49)/AP49)</f>
        <v>-0.19199671429358239</v>
      </c>
      <c r="F49" s="48">
        <f t="shared" ref="F49" si="68">IF(D26=0,"-",D49/D26)</f>
        <v>0.39458938493069717</v>
      </c>
      <c r="G49" s="49">
        <f t="shared" ref="G49" si="69">F49-AX49</f>
        <v>0.35142325971133265</v>
      </c>
      <c r="H49" s="9">
        <f>SUM(H31:H44)</f>
        <v>975043.02919999999</v>
      </c>
      <c r="I49" s="48">
        <f t="shared" ref="I49" si="70">IF(AQ49=0,"-",(H49-AQ49)/AQ49)</f>
        <v>-0.17340470018645443</v>
      </c>
      <c r="J49" s="48">
        <f t="shared" ref="J49" si="71">IF(D26=0,"-",H49/D26)</f>
        <v>0.12292067670336013</v>
      </c>
      <c r="K49" s="49">
        <f t="shared" ref="K49" si="72">J49-AY49</f>
        <v>0.10977621497736981</v>
      </c>
      <c r="L49" s="9">
        <f>SUM(L31:L44)</f>
        <v>2161673.0216999999</v>
      </c>
      <c r="M49" s="48">
        <f t="shared" ref="M49" si="73">IF(AR49=0,"-",(L49-AR49)/AR49)</f>
        <v>-0.16916558662065684</v>
      </c>
      <c r="N49" s="48">
        <f t="shared" ref="N49" si="74">IF(D26=0,"-",L49/D26)</f>
        <v>0.27251547129850634</v>
      </c>
      <c r="O49" s="49">
        <f t="shared" ref="O49" si="75">N49-AZ49</f>
        <v>0.24352285008846042</v>
      </c>
      <c r="P49" s="9">
        <f>SUM(P31:P44)</f>
        <v>868184.72320000001</v>
      </c>
      <c r="Q49" s="48">
        <f t="shared" ref="Q49" si="76">IF(AS49=0,"-",(P49-AS49)/AS49)</f>
        <v>0.29505291005958717</v>
      </c>
      <c r="R49" s="48">
        <f t="shared" ref="R49" si="77">IF(D26=0,"-",P49/D26)</f>
        <v>0.10944937862570323</v>
      </c>
      <c r="S49" s="49">
        <f t="shared" ref="S49" si="78">R49-BA49</f>
        <v>0.10197910373302842</v>
      </c>
      <c r="T49" s="9">
        <f>SUM(T31:T44)</f>
        <v>603890.68530000001</v>
      </c>
      <c r="U49" s="48">
        <f t="shared" ref="U49" si="79">IF(AT49=0,"-",(T49-AT49)/AT49)</f>
        <v>-4.9785006914874079E-2</v>
      </c>
      <c r="V49" s="48">
        <f t="shared" ref="V49" si="80">IF(D26=0,"-",T49/D26)</f>
        <v>7.6130641898785129E-2</v>
      </c>
      <c r="W49" s="49">
        <f t="shared" ref="W49" si="81">V49-BB49</f>
        <v>6.9048764433982196E-2</v>
      </c>
      <c r="X49" s="9">
        <f>SUM(X31:X44)</f>
        <v>162788.68489999999</v>
      </c>
      <c r="Y49" s="48" t="str">
        <f t="shared" ref="Y49" si="82">IF(AU49=0,"-",(X49-AU49)/AU49)</f>
        <v>-</v>
      </c>
      <c r="Z49" s="48">
        <f t="shared" ref="Z49" si="83">IF(D26=0,"-",X49/D26)</f>
        <v>2.0522268975119877E-2</v>
      </c>
      <c r="AA49" s="49">
        <f t="shared" ref="AA49" si="84">Z49-BC49</f>
        <v>2.0522268975119877E-2</v>
      </c>
      <c r="AB49" s="9">
        <v>2802.3249999999998</v>
      </c>
      <c r="AC49" s="48">
        <f t="shared" ref="AC49" si="85">IF(AV49=0,"-",(AB49-AV49)/AV49)</f>
        <v>-0.75367965367965362</v>
      </c>
      <c r="AD49" s="48">
        <f t="shared" ref="AD49" si="86">IF(D26=0,"-",AB49/D26)</f>
        <v>3.5328049637498363E-4</v>
      </c>
      <c r="AE49" s="49">
        <f t="shared" ref="AE49" si="87">AD49-BD49</f>
        <v>2.2650650306311768E-4</v>
      </c>
      <c r="AN49" s="52" t="s">
        <v>53</v>
      </c>
      <c r="AP49">
        <f>SUM(AP31:AP43)</f>
        <v>3873745.7285999996</v>
      </c>
      <c r="AQ49">
        <f>SUM(AQ31:AQ43)</f>
        <v>1179589.3703000001</v>
      </c>
      <c r="AR49">
        <f>SUM(AR31:AR43)</f>
        <v>2601809.6830000002</v>
      </c>
      <c r="AS49">
        <f>SUM(AS31:AS43)</f>
        <v>670385.52359999996</v>
      </c>
      <c r="AT49">
        <f>SUM(AT31:AT43)</f>
        <v>635530.57959999994</v>
      </c>
      <c r="AU49">
        <f>SUM(AU31:AU43)</f>
        <v>0</v>
      </c>
      <c r="AV49">
        <f>SUM(AV31:AV43)</f>
        <v>11376.75</v>
      </c>
      <c r="AX49" s="34">
        <f t="shared" ref="AX49" si="88">IF(AV26=0,0,AP49/AV26)</f>
        <v>4.3166125219364547E-2</v>
      </c>
      <c r="AY49" s="34">
        <f>IF(AV26=0,0,AQ49/AV26)</f>
        <v>1.314446172599032E-2</v>
      </c>
      <c r="AZ49" s="34">
        <f t="shared" ref="AZ49" si="89">IF(AV26=0,0,AR49/AV26)</f>
        <v>2.8992621210045935E-2</v>
      </c>
      <c r="BA49" s="34">
        <f t="shared" ref="BA49" si="90">IF(AV26=0,0,AS49/AV26)</f>
        <v>7.4702748926748098E-3</v>
      </c>
      <c r="BB49" s="34">
        <f t="shared" ref="BB49" si="91">IF(AV26=0,0,AT49/AV26)</f>
        <v>7.0818774648029256E-3</v>
      </c>
      <c r="BC49" s="34">
        <f t="shared" ref="BC49" si="92">IF(AV26=0,0,AU49/AV26)</f>
        <v>0</v>
      </c>
      <c r="BD49" s="34">
        <f t="shared" ref="BD49" si="93">IF(AV26=0,0,AV49/AV26)</f>
        <v>1.2677399331186595E-4</v>
      </c>
    </row>
  </sheetData>
  <mergeCells count="16">
    <mergeCell ref="AP6:AT6"/>
    <mergeCell ref="AV6:BB6"/>
    <mergeCell ref="AB29:AE29"/>
    <mergeCell ref="D2:AA2"/>
    <mergeCell ref="D29:G29"/>
    <mergeCell ref="H29:K29"/>
    <mergeCell ref="L29:O29"/>
    <mergeCell ref="P29:S29"/>
    <mergeCell ref="T29:W29"/>
    <mergeCell ref="X29:AA29"/>
    <mergeCell ref="D5:L5"/>
    <mergeCell ref="D6:G6"/>
    <mergeCell ref="K6:L6"/>
    <mergeCell ref="N6:R6"/>
    <mergeCell ref="V6:AA6"/>
    <mergeCell ref="N5:A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E32"/>
  <sheetViews>
    <sheetView topLeftCell="A7" zoomScale="70" zoomScaleNormal="70" workbookViewId="0">
      <selection activeCell="F37" sqref="F37"/>
    </sheetView>
  </sheetViews>
  <sheetFormatPr defaultRowHeight="14.4"/>
  <cols>
    <col min="3" max="3" width="24.44140625" customWidth="1"/>
    <col min="22" max="22" width="7.77734375" customWidth="1"/>
    <col min="23" max="23" width="12.109375" bestFit="1" customWidth="1"/>
    <col min="24" max="24" width="7.109375" customWidth="1"/>
    <col min="41" max="41" width="13.88671875" customWidth="1"/>
    <col min="42" max="42" width="12.109375" customWidth="1"/>
    <col min="43" max="43" width="12.77734375" customWidth="1"/>
    <col min="44" max="44" width="13.44140625" customWidth="1"/>
    <col min="45" max="45" width="12.88671875" customWidth="1"/>
    <col min="46" max="46" width="12.6640625" customWidth="1"/>
    <col min="47" max="47" width="15.21875" customWidth="1"/>
    <col min="48" max="48" width="13.33203125" customWidth="1"/>
    <col min="50" max="50" width="11" customWidth="1"/>
    <col min="51" max="51" width="13.33203125" customWidth="1"/>
    <col min="52" max="52" width="13.77734375" customWidth="1"/>
    <col min="53" max="53" width="13.5546875" customWidth="1"/>
    <col min="54" max="54" width="11.88671875" customWidth="1"/>
    <col min="55" max="55" width="15.88671875" customWidth="1"/>
    <col min="56" max="56" width="13.33203125" customWidth="1"/>
  </cols>
  <sheetData>
    <row r="1" spans="2:57" ht="15" thickBot="1"/>
    <row r="2" spans="2:57" ht="24" thickBot="1">
      <c r="B2" s="11"/>
      <c r="C2" s="11"/>
      <c r="D2" s="39" t="s">
        <v>56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2:57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57" ht="15" thickBo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57" ht="15" thickBot="1">
      <c r="B5" s="11"/>
      <c r="C5" s="11"/>
      <c r="D5" s="42" t="s">
        <v>8</v>
      </c>
      <c r="E5" s="43"/>
      <c r="F5" s="43"/>
      <c r="G5" s="43"/>
      <c r="H5" s="43"/>
      <c r="I5" s="43"/>
      <c r="J5" s="43"/>
      <c r="K5" s="43"/>
      <c r="L5" s="44"/>
      <c r="M5" s="11"/>
      <c r="N5" s="42" t="s">
        <v>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57" ht="15" thickBot="1">
      <c r="B6" s="11"/>
      <c r="C6" s="11"/>
      <c r="D6" s="45" t="s">
        <v>0</v>
      </c>
      <c r="E6" s="46"/>
      <c r="F6" s="46"/>
      <c r="G6" s="47"/>
      <c r="H6" s="21"/>
      <c r="I6" s="15" t="s">
        <v>1</v>
      </c>
      <c r="J6" s="21"/>
      <c r="K6" s="45" t="s">
        <v>2</v>
      </c>
      <c r="L6" s="47"/>
      <c r="M6" s="20"/>
      <c r="N6" s="45" t="s">
        <v>0</v>
      </c>
      <c r="O6" s="46"/>
      <c r="P6" s="46"/>
      <c r="Q6" s="46"/>
      <c r="R6" s="47"/>
      <c r="S6" s="21"/>
      <c r="T6" s="15" t="s">
        <v>1</v>
      </c>
      <c r="U6" s="21"/>
      <c r="V6" s="45" t="s">
        <v>2</v>
      </c>
      <c r="W6" s="46"/>
      <c r="X6" s="46"/>
      <c r="Y6" s="46"/>
      <c r="Z6" s="46"/>
      <c r="AA6" s="47"/>
      <c r="AP6" s="35" t="s">
        <v>8</v>
      </c>
      <c r="AQ6" s="35"/>
      <c r="AR6" s="35"/>
      <c r="AS6" s="35"/>
      <c r="AT6" s="35"/>
      <c r="AV6" s="35" t="s">
        <v>9</v>
      </c>
      <c r="AW6" s="35"/>
      <c r="AX6" s="35"/>
      <c r="AY6" s="35"/>
      <c r="AZ6" s="35"/>
      <c r="BA6" s="35"/>
      <c r="BB6" s="35"/>
    </row>
    <row r="7" spans="2:57" ht="55.8" customHeight="1" thickBot="1">
      <c r="B7" s="11"/>
      <c r="C7" s="11"/>
      <c r="D7" s="16" t="s">
        <v>3</v>
      </c>
      <c r="E7" s="17" t="s">
        <v>4</v>
      </c>
      <c r="F7" s="17" t="s">
        <v>5</v>
      </c>
      <c r="G7" s="17" t="s">
        <v>6</v>
      </c>
      <c r="H7" s="22"/>
      <c r="I7" s="17" t="s">
        <v>4</v>
      </c>
      <c r="J7" s="22"/>
      <c r="K7" s="17" t="s">
        <v>7</v>
      </c>
      <c r="L7" s="18" t="s">
        <v>4</v>
      </c>
      <c r="M7" s="11"/>
      <c r="N7" s="16" t="s">
        <v>3</v>
      </c>
      <c r="O7" s="17" t="s">
        <v>4</v>
      </c>
      <c r="P7" s="17" t="s">
        <v>5</v>
      </c>
      <c r="Q7" s="17" t="s">
        <v>10</v>
      </c>
      <c r="R7" s="17" t="s">
        <v>11</v>
      </c>
      <c r="S7" s="22"/>
      <c r="T7" s="17" t="s">
        <v>4</v>
      </c>
      <c r="U7" s="22"/>
      <c r="V7" s="17" t="s">
        <v>12</v>
      </c>
      <c r="W7" s="17" t="s">
        <v>4</v>
      </c>
      <c r="X7" s="19" t="s">
        <v>13</v>
      </c>
      <c r="Y7" s="17" t="s">
        <v>4</v>
      </c>
      <c r="Z7" s="17" t="s">
        <v>14</v>
      </c>
      <c r="AA7" s="18" t="s">
        <v>4</v>
      </c>
      <c r="AO7" t="s">
        <v>50</v>
      </c>
      <c r="AP7" t="s">
        <v>24</v>
      </c>
      <c r="AQ7" t="s">
        <v>25</v>
      </c>
      <c r="AR7" t="s">
        <v>26</v>
      </c>
      <c r="AS7" t="s">
        <v>27</v>
      </c>
      <c r="AT7" t="s">
        <v>28</v>
      </c>
      <c r="AV7" t="s">
        <v>24</v>
      </c>
      <c r="AW7" t="s">
        <v>25</v>
      </c>
      <c r="AX7" t="s">
        <v>26</v>
      </c>
      <c r="AY7" t="s">
        <v>29</v>
      </c>
      <c r="AZ7" t="s">
        <v>28</v>
      </c>
      <c r="BA7" t="s">
        <v>30</v>
      </c>
      <c r="BB7" t="s">
        <v>31</v>
      </c>
      <c r="BC7" t="s">
        <v>50</v>
      </c>
      <c r="BD7" s="31" t="s">
        <v>51</v>
      </c>
      <c r="BE7" s="32" t="s">
        <v>52</v>
      </c>
    </row>
    <row r="8" spans="2:57">
      <c r="B8" s="3">
        <v>401</v>
      </c>
      <c r="C8" s="4" t="s">
        <v>47</v>
      </c>
      <c r="D8" s="3">
        <v>664970.79130000004</v>
      </c>
      <c r="E8" s="54">
        <f>IF(AP8=0,"-",(D8-AP8)/AP8)</f>
        <v>-0.11013346068574249</v>
      </c>
      <c r="F8" s="26">
        <f>IF(AQ8=0,"-",(D8-AQ8)/AQ8)</f>
        <v>-0.23081458285682613</v>
      </c>
      <c r="G8" s="54">
        <f>IF(AR8=0,"-",(D8-AR8)/AR8)</f>
        <v>-0.44111750293597757</v>
      </c>
      <c r="H8" s="23"/>
      <c r="I8" s="54">
        <f>IF(AT8=0,"-",(AS8-AT8)/AT8)</f>
        <v>0.10978444632290786</v>
      </c>
      <c r="J8" s="23"/>
      <c r="K8" s="5">
        <f>IF(AS8=0,0,D8/AS8)</f>
        <v>31.656231138722273</v>
      </c>
      <c r="L8" s="29">
        <f>IF(AO8=0,0,(K8-AO8)/AO8)</f>
        <v>-0.19816272226315013</v>
      </c>
      <c r="M8" s="11"/>
      <c r="N8" s="3">
        <v>8567406.9834000003</v>
      </c>
      <c r="O8" s="54">
        <f>IF(AV8=0,"-",(N8-AV8)/AV8)</f>
        <v>2.072535970643425E-2</v>
      </c>
      <c r="P8" s="26">
        <f>IF(AW8=0,"-",(N8-AW8)/AW8)</f>
        <v>8.9100962035922588</v>
      </c>
      <c r="Q8" s="54">
        <f>IF(AX8=0,"-",(N8-AX8)/AX8)</f>
        <v>1.3991453863444688E-2</v>
      </c>
      <c r="R8" s="5"/>
      <c r="S8" s="23"/>
      <c r="T8" s="54">
        <f>IF(AZ8=0,"-",(AY8-AZ8)/AZ8)</f>
        <v>0.2885769321378584</v>
      </c>
      <c r="U8" s="23"/>
      <c r="V8" s="5">
        <f>IF(AY8=0,0,N8/AY8)</f>
        <v>30.712505541754048</v>
      </c>
      <c r="W8" s="26">
        <f>IF(BC8=0,0,(V8-BC8)/BC8)</f>
        <v>-0.20786618613995803</v>
      </c>
      <c r="X8" s="8">
        <f>IF(AY8=0,0,BA8/AY8)</f>
        <v>0.62746329336272866</v>
      </c>
      <c r="Y8" s="26">
        <f>IF(BD8=0,0,(X8-BD8)/BD8)</f>
        <v>-0.24589660609653366</v>
      </c>
      <c r="Z8" s="28">
        <f>IF(BA8=0,"-",N8/BA8)</f>
        <v>48.947095179318374</v>
      </c>
      <c r="AA8" s="29">
        <f>IF(BE8=0,0,(Z8-BE8)/BE8)</f>
        <v>5.043130725048018E-2</v>
      </c>
      <c r="AO8">
        <f>IF(AP8=0,0,AP8/AT8)</f>
        <v>39.479620139475905</v>
      </c>
      <c r="AP8">
        <v>747270.25</v>
      </c>
      <c r="AQ8">
        <v>864512.99840000004</v>
      </c>
      <c r="AR8">
        <v>1189822.1805</v>
      </c>
      <c r="AS8">
        <v>21006</v>
      </c>
      <c r="AT8">
        <v>18928</v>
      </c>
      <c r="AV8">
        <v>8393449.7188000008</v>
      </c>
      <c r="AW8">
        <v>864512.99840000004</v>
      </c>
      <c r="AX8">
        <v>8449190.5240000002</v>
      </c>
      <c r="AY8">
        <v>278955</v>
      </c>
      <c r="AZ8">
        <v>216483</v>
      </c>
      <c r="BA8">
        <v>175034.02299999999</v>
      </c>
      <c r="BB8">
        <v>180128</v>
      </c>
      <c r="BC8">
        <f>IF(AZ8=0,0,AV8/AZ8)</f>
        <v>38.771865314135525</v>
      </c>
      <c r="BD8" s="32">
        <f>IF(AZ8=0,0,BB8/AZ8)</f>
        <v>0.83206533538430272</v>
      </c>
      <c r="BE8" s="32">
        <f>IF(BB8=0,0,AV8/BB8)</f>
        <v>46.59714047122047</v>
      </c>
    </row>
    <row r="9" spans="2:57">
      <c r="B9" s="6">
        <v>402</v>
      </c>
      <c r="C9" s="7" t="s">
        <v>47</v>
      </c>
      <c r="D9" s="6">
        <v>719541.51500000001</v>
      </c>
      <c r="E9" s="53">
        <f t="shared" ref="E9:E12" si="0">IF(AP9=0,"-",(D9-AP9)/AP9)</f>
        <v>-0.16111832669002443</v>
      </c>
      <c r="F9" s="27">
        <f>IF(AQ9=0,"-",(D9-AQ9)/AQ9)</f>
        <v>-0.26263742803361595</v>
      </c>
      <c r="G9" s="53">
        <f>IF(AR9=0,"-",(D9-AR9)/AR9)</f>
        <v>-0.45462031667154434</v>
      </c>
      <c r="H9" s="24"/>
      <c r="I9" s="53">
        <f>IF(AT9=0,"-",(AS9-AT9)/AT9)</f>
        <v>-4.5158286778398511E-2</v>
      </c>
      <c r="J9" s="24"/>
      <c r="K9" s="8">
        <f>IF(AS9=0,0,D9/AS9)</f>
        <v>23.388315130830488</v>
      </c>
      <c r="L9" s="30">
        <f>IF(AO9=0,0,(K9-AO9)/AO9)</f>
        <v>-0.12144425437843615</v>
      </c>
      <c r="M9" s="11"/>
      <c r="N9" s="6">
        <v>9154251.3078000005</v>
      </c>
      <c r="O9" s="53">
        <f>IF(AV9=0,"-",(N9-AV9)/AV9)</f>
        <v>-4.2508207205349785E-2</v>
      </c>
      <c r="P9" s="27">
        <f>IF(AW9=0,"-",(N9-AW9)/AW9)</f>
        <v>8.3809768415461647</v>
      </c>
      <c r="Q9" s="53">
        <f t="shared" ref="Q9:Q12" si="1">IF(AX9=0,"-",(N9-AX9)/AX9)</f>
        <v>-1.517327616637106E-2</v>
      </c>
      <c r="R9" s="8"/>
      <c r="S9" s="24"/>
      <c r="T9" s="53">
        <f>IF(AZ9=0,"-",(AY9-AZ9)/AZ9)</f>
        <v>0.10611841260072122</v>
      </c>
      <c r="U9" s="24"/>
      <c r="V9" s="8">
        <f>IF(AY9=0,0,N9/AY9)</f>
        <v>24.725849628069039</v>
      </c>
      <c r="W9" s="27">
        <f>IF(BC9=0,0,(V9-BC9)/BC9)</f>
        <v>-0.13436772963268739</v>
      </c>
      <c r="X9" s="8">
        <f>IF(AY9=0,0,BA9/AY9)</f>
        <v>0.51892607298166005</v>
      </c>
      <c r="Y9" s="27">
        <f>IF(BD9=0,0,(X9-BD9)/BD9)</f>
        <v>-0.16568468696404404</v>
      </c>
      <c r="Z9" s="33">
        <f>IF(BA9=0,"-",N9/BA9)</f>
        <v>47.648115821196953</v>
      </c>
      <c r="AA9" s="30">
        <f>IF(BE9=0,0,(Z9-BE9)/BE9)</f>
        <v>3.7536117151438508E-2</v>
      </c>
      <c r="AO9">
        <f t="shared" ref="AO9:AO12" si="2">IF(AP9=0,0,AP9/AT9)</f>
        <v>26.621321694599626</v>
      </c>
      <c r="AP9">
        <v>857738.98499999999</v>
      </c>
      <c r="AQ9">
        <v>975831.35129999998</v>
      </c>
      <c r="AR9">
        <v>1319340.52</v>
      </c>
      <c r="AS9">
        <v>30765</v>
      </c>
      <c r="AT9">
        <v>32220</v>
      </c>
      <c r="AV9">
        <v>9560657.7274999991</v>
      </c>
      <c r="AW9">
        <v>975831.35129999998</v>
      </c>
      <c r="AX9">
        <v>9295291.3301999997</v>
      </c>
      <c r="AY9">
        <v>370230</v>
      </c>
      <c r="AZ9">
        <v>334711</v>
      </c>
      <c r="BA9">
        <v>192122</v>
      </c>
      <c r="BB9">
        <v>208183</v>
      </c>
      <c r="BC9">
        <f t="shared" ref="BC9:BC12" si="3">IF(AZ9=0,0,AV9/AZ9)</f>
        <v>28.563918507309289</v>
      </c>
      <c r="BD9" s="32">
        <f t="shared" ref="BD9:BD12" si="4">IF(AZ9=0,0,BB9/AZ9)</f>
        <v>0.62197836342396873</v>
      </c>
      <c r="BE9" s="32">
        <f t="shared" ref="BE9:BE12" si="5">IF(BB9=0,0,AV9/BB9)</f>
        <v>45.924296064039808</v>
      </c>
    </row>
    <row r="10" spans="2:57">
      <c r="B10" s="6">
        <v>403</v>
      </c>
      <c r="C10" s="7" t="s">
        <v>47</v>
      </c>
      <c r="D10" s="6">
        <v>833001.69499999995</v>
      </c>
      <c r="E10" s="53">
        <f t="shared" si="0"/>
        <v>-0.26313666206319691</v>
      </c>
      <c r="F10" s="27">
        <f t="shared" ref="F10:F12" si="6">IF(AQ10=0,"-",(D10-AQ10)/AQ10)</f>
        <v>-0.14054853418863616</v>
      </c>
      <c r="G10" s="53">
        <f t="shared" ref="G10:G12" si="7">IF(AR10=0,"-",(D10-AR10)/AR10)</f>
        <v>-0.32101965034824675</v>
      </c>
      <c r="H10" s="24"/>
      <c r="I10" s="53">
        <f t="shared" ref="I10:I12" si="8">IF(AT10=0,"-",(AS10-AT10)/AT10)</f>
        <v>-5.9024745269286756E-2</v>
      </c>
      <c r="J10" s="24"/>
      <c r="K10" s="8">
        <f t="shared" ref="K10:K12" si="9">IF(AS10=0,0,D10/AS10)</f>
        <v>21.476311521901668</v>
      </c>
      <c r="L10" s="30">
        <f t="shared" ref="L10:L12" si="10">IF(AO10=0,0,(K10-AO10)/AO10)</f>
        <v>-0.21691528631358381</v>
      </c>
      <c r="M10" s="11"/>
      <c r="N10" s="6">
        <v>9053963.8774999995</v>
      </c>
      <c r="O10" s="53">
        <f t="shared" ref="O10:O12" si="11">IF(AV10=0,"-",(N10-AV10)/AV10)</f>
        <v>-7.4934049419723078E-2</v>
      </c>
      <c r="P10" s="27">
        <f t="shared" ref="P10:P12" si="12">IF(AW10=0,"-",(N10-AW10)/AW10)</f>
        <v>8.3414486100421605</v>
      </c>
      <c r="Q10" s="53">
        <f t="shared" si="1"/>
        <v>-0.10777094105718474</v>
      </c>
      <c r="R10" s="8"/>
      <c r="S10" s="24"/>
      <c r="T10" s="53">
        <f t="shared" ref="T10:T12" si="13">IF(AZ10=0,"-",(AY10-AZ10)/AZ10)</f>
        <v>7.5657136351345577E-2</v>
      </c>
      <c r="U10" s="24"/>
      <c r="V10" s="8">
        <f t="shared" ref="V10:V12" si="14">IF(AY10=0,0,N10/AY10)</f>
        <v>23.957609303390171</v>
      </c>
      <c r="W10" s="27">
        <f t="shared" ref="W10:W12" si="15">IF(BC10=0,0,(V10-BC10)/BC10)</f>
        <v>-0.13999924388720872</v>
      </c>
      <c r="X10" s="8">
        <f t="shared" ref="X10:X12" si="16">IF(AY10=0,0,BA10/AY10)</f>
        <v>0.49593031255622944</v>
      </c>
      <c r="Y10" s="27">
        <f t="shared" ref="Y10:Y12" si="17">IF(BD10=0,0,(X10-BD10)/BD10)</f>
        <v>-0.15935640327720835</v>
      </c>
      <c r="Z10" s="33">
        <f t="shared" ref="Z10:Z12" si="18">IF(BA10=0,"-",N10/BA10)</f>
        <v>48.308418938747195</v>
      </c>
      <c r="AA10" s="30">
        <f t="shared" ref="AA10:AA12" si="19">IF(BE10=0,0,(Z10-BE10)/BE10)</f>
        <v>2.3026594701324638E-2</v>
      </c>
      <c r="AO10">
        <f t="shared" si="2"/>
        <v>27.425272319262497</v>
      </c>
      <c r="AP10">
        <v>1130469.7250000001</v>
      </c>
      <c r="AQ10">
        <v>969224.82319999998</v>
      </c>
      <c r="AR10">
        <v>1226842.125</v>
      </c>
      <c r="AS10">
        <v>38787</v>
      </c>
      <c r="AT10">
        <v>41220</v>
      </c>
      <c r="AV10">
        <v>9787371.2375000007</v>
      </c>
      <c r="AW10">
        <v>969224.82319999998</v>
      </c>
      <c r="AX10">
        <v>10147577.8969</v>
      </c>
      <c r="AY10">
        <v>377916</v>
      </c>
      <c r="AZ10">
        <v>351335</v>
      </c>
      <c r="BA10">
        <v>187420</v>
      </c>
      <c r="BB10">
        <v>207267</v>
      </c>
      <c r="BC10">
        <f t="shared" si="3"/>
        <v>27.857660744019242</v>
      </c>
      <c r="BD10" s="32">
        <f t="shared" si="4"/>
        <v>0.58994122418774109</v>
      </c>
      <c r="BE10" s="32">
        <f t="shared" si="5"/>
        <v>47.221078307207613</v>
      </c>
    </row>
    <row r="11" spans="2:57">
      <c r="B11" s="6">
        <v>405</v>
      </c>
      <c r="C11" s="7" t="s">
        <v>47</v>
      </c>
      <c r="D11" s="6">
        <v>1213728.9184999999</v>
      </c>
      <c r="E11" s="53">
        <f t="shared" si="0"/>
        <v>-0.17957532823182681</v>
      </c>
      <c r="F11" s="27">
        <f t="shared" si="6"/>
        <v>-0.21923522871620293</v>
      </c>
      <c r="G11" s="53">
        <f t="shared" si="7"/>
        <v>-0.42974818367648226</v>
      </c>
      <c r="H11" s="24"/>
      <c r="I11" s="53">
        <f t="shared" si="8"/>
        <v>-7.0921177587844261E-2</v>
      </c>
      <c r="J11" s="24"/>
      <c r="K11" s="8">
        <f t="shared" si="9"/>
        <v>24.81251366628506</v>
      </c>
      <c r="L11" s="30">
        <f t="shared" si="10"/>
        <v>-0.11694825888064597</v>
      </c>
      <c r="M11" s="11"/>
      <c r="N11" s="6">
        <v>13661124.9936</v>
      </c>
      <c r="O11" s="53">
        <f t="shared" si="11"/>
        <v>-0.12726266264220093</v>
      </c>
      <c r="P11" s="27">
        <f t="shared" si="12"/>
        <v>7.787897337314261</v>
      </c>
      <c r="Q11" s="53">
        <f t="shared" si="1"/>
        <v>-0.17963982727540334</v>
      </c>
      <c r="R11" s="8"/>
      <c r="S11" s="24"/>
      <c r="T11" s="53">
        <f t="shared" si="13"/>
        <v>-1.0246188341621982E-2</v>
      </c>
      <c r="U11" s="24"/>
      <c r="V11" s="8">
        <f t="shared" si="14"/>
        <v>25.079537431890614</v>
      </c>
      <c r="W11" s="27">
        <f t="shared" si="15"/>
        <v>-0.1182278592133052</v>
      </c>
      <c r="X11" s="8">
        <f t="shared" si="16"/>
        <v>0.48699863414061006</v>
      </c>
      <c r="Y11" s="27">
        <f t="shared" si="17"/>
        <v>-0.15015129561118271</v>
      </c>
      <c r="Z11" s="33">
        <f t="shared" si="18"/>
        <v>51.498167907899003</v>
      </c>
      <c r="AA11" s="30">
        <f t="shared" si="19"/>
        <v>3.7563670136834128E-2</v>
      </c>
      <c r="AO11">
        <f t="shared" si="2"/>
        <v>28.098595485280153</v>
      </c>
      <c r="AP11">
        <v>1479391.0523000001</v>
      </c>
      <c r="AQ11">
        <v>1554538.5282999999</v>
      </c>
      <c r="AR11">
        <v>2128408.6850000001</v>
      </c>
      <c r="AS11">
        <v>48916</v>
      </c>
      <c r="AT11">
        <v>52650</v>
      </c>
      <c r="AV11">
        <v>15653191.8698</v>
      </c>
      <c r="AW11">
        <v>1554538.5282999999</v>
      </c>
      <c r="AX11">
        <v>16652594.1261</v>
      </c>
      <c r="AY11">
        <v>544712</v>
      </c>
      <c r="AZ11">
        <v>550351</v>
      </c>
      <c r="BA11">
        <v>265274</v>
      </c>
      <c r="BB11">
        <v>315374</v>
      </c>
      <c r="BC11">
        <f t="shared" si="3"/>
        <v>28.44219756082936</v>
      </c>
      <c r="BD11" s="32">
        <f t="shared" si="4"/>
        <v>0.57304156801750161</v>
      </c>
      <c r="BE11" s="32">
        <f t="shared" si="5"/>
        <v>49.633742381426494</v>
      </c>
    </row>
    <row r="12" spans="2:57">
      <c r="B12" s="6">
        <v>406</v>
      </c>
      <c r="C12" s="7" t="s">
        <v>47</v>
      </c>
      <c r="D12" s="6">
        <v>491384.98</v>
      </c>
      <c r="E12" s="53">
        <f t="shared" si="0"/>
        <v>-0.10155801166662766</v>
      </c>
      <c r="F12" s="27">
        <f t="shared" si="6"/>
        <v>-0.37182646214958465</v>
      </c>
      <c r="G12" s="53">
        <f t="shared" si="7"/>
        <v>-0.4193017438361602</v>
      </c>
      <c r="H12" s="24"/>
      <c r="I12" s="53">
        <f t="shared" si="8"/>
        <v>0.26836572156737815</v>
      </c>
      <c r="J12" s="24"/>
      <c r="K12" s="8">
        <f t="shared" si="9"/>
        <v>24.684029738283016</v>
      </c>
      <c r="L12" s="30">
        <f t="shared" si="10"/>
        <v>-0.29165384001143918</v>
      </c>
      <c r="M12" s="11"/>
      <c r="N12" s="6">
        <v>5975960.1606000001</v>
      </c>
      <c r="O12" s="53">
        <f t="shared" si="11"/>
        <v>-2.9683333774364024E-2</v>
      </c>
      <c r="P12" s="27">
        <f t="shared" si="12"/>
        <v>6.6395091199923097</v>
      </c>
      <c r="Q12" s="53">
        <f t="shared" si="1"/>
        <v>4.4317987877986478E-2</v>
      </c>
      <c r="R12" s="8"/>
      <c r="S12" s="24"/>
      <c r="T12" s="53">
        <f t="shared" si="13"/>
        <v>0.25775427334563128</v>
      </c>
      <c r="U12" s="24"/>
      <c r="V12" s="8">
        <f t="shared" si="14"/>
        <v>27.135209988693589</v>
      </c>
      <c r="W12" s="27">
        <f t="shared" si="15"/>
        <v>-0.22853240351583951</v>
      </c>
      <c r="X12" s="8">
        <f t="shared" si="16"/>
        <v>0.60941111297785489</v>
      </c>
      <c r="Y12" s="27">
        <f t="shared" si="17"/>
        <v>-0.26380675404066806</v>
      </c>
      <c r="Z12" s="33">
        <f t="shared" si="18"/>
        <v>44.52693659637881</v>
      </c>
      <c r="AA12" s="30">
        <f t="shared" si="19"/>
        <v>4.7914526136222095E-2</v>
      </c>
      <c r="AO12">
        <f t="shared" si="2"/>
        <v>34.847410958904106</v>
      </c>
      <c r="AP12">
        <v>546930.11499999999</v>
      </c>
      <c r="AQ12">
        <v>782243.99849999999</v>
      </c>
      <c r="AR12">
        <v>846196.755</v>
      </c>
      <c r="AS12">
        <v>19907</v>
      </c>
      <c r="AT12">
        <v>15695</v>
      </c>
      <c r="AV12">
        <v>6158773.0774999997</v>
      </c>
      <c r="AW12">
        <v>782243.99849999999</v>
      </c>
      <c r="AX12">
        <v>5722356.8203999996</v>
      </c>
      <c r="AY12">
        <v>220229</v>
      </c>
      <c r="AZ12">
        <v>175097</v>
      </c>
      <c r="BA12">
        <v>134210</v>
      </c>
      <c r="BB12">
        <v>144943</v>
      </c>
      <c r="BC12">
        <f t="shared" si="3"/>
        <v>35.173492849677608</v>
      </c>
      <c r="BD12" s="32">
        <f t="shared" si="4"/>
        <v>0.82778688384152788</v>
      </c>
      <c r="BE12" s="32">
        <f t="shared" si="5"/>
        <v>42.491000445002513</v>
      </c>
    </row>
    <row r="13" spans="2:57">
      <c r="B13" s="6"/>
      <c r="C13" s="7"/>
      <c r="D13" s="6"/>
      <c r="E13" s="8"/>
      <c r="F13" s="8"/>
      <c r="G13" s="8"/>
      <c r="H13" s="24"/>
      <c r="I13" s="8"/>
      <c r="J13" s="24"/>
      <c r="K13" s="8"/>
      <c r="L13" s="7"/>
      <c r="M13" s="11"/>
      <c r="N13" s="6"/>
      <c r="O13" s="8"/>
      <c r="P13" s="8"/>
      <c r="Q13" s="8"/>
      <c r="R13" s="8"/>
      <c r="S13" s="24"/>
      <c r="T13" s="8"/>
      <c r="U13" s="24"/>
      <c r="V13" s="8"/>
      <c r="W13" s="8"/>
      <c r="X13" s="8"/>
      <c r="Y13" s="8"/>
      <c r="Z13" s="8"/>
      <c r="AA13" s="7"/>
    </row>
    <row r="14" spans="2:57">
      <c r="B14" s="6"/>
      <c r="C14" s="7"/>
      <c r="D14" s="6"/>
      <c r="E14" s="8"/>
      <c r="F14" s="8"/>
      <c r="G14" s="8"/>
      <c r="H14" s="24"/>
      <c r="I14" s="8"/>
      <c r="J14" s="24"/>
      <c r="K14" s="8"/>
      <c r="L14" s="7"/>
      <c r="M14" s="11"/>
      <c r="N14" s="50"/>
      <c r="O14" s="8"/>
      <c r="P14" s="8"/>
      <c r="Q14" s="8"/>
      <c r="R14" s="8"/>
      <c r="S14" s="24"/>
      <c r="T14" s="8"/>
      <c r="U14" s="24"/>
      <c r="V14" s="8"/>
      <c r="W14" s="8"/>
      <c r="X14" s="8"/>
      <c r="Y14" s="8"/>
      <c r="Z14" s="8"/>
      <c r="AA14" s="7"/>
    </row>
    <row r="15" spans="2:57" ht="15" thickBot="1">
      <c r="B15" s="9"/>
      <c r="C15" s="10"/>
      <c r="E15" s="2"/>
      <c r="F15" s="2"/>
      <c r="G15" s="2"/>
      <c r="H15" s="25"/>
      <c r="I15" s="2"/>
      <c r="J15" s="25"/>
      <c r="K15" s="2"/>
      <c r="L15" s="10"/>
      <c r="M15" s="11"/>
      <c r="N15" s="9"/>
      <c r="O15" s="2"/>
      <c r="P15" s="2"/>
      <c r="Q15" s="2"/>
      <c r="R15" s="2"/>
      <c r="S15" s="25"/>
      <c r="T15" s="2"/>
      <c r="U15" s="25"/>
      <c r="V15" s="2"/>
      <c r="W15" s="2"/>
      <c r="X15" s="2"/>
      <c r="Y15" s="2"/>
      <c r="Z15" s="2"/>
      <c r="AA15" s="10"/>
    </row>
    <row r="16" spans="2:57">
      <c r="B16" s="3" t="s">
        <v>47</v>
      </c>
      <c r="C16" s="4"/>
      <c r="D16" s="3"/>
      <c r="E16" s="5"/>
      <c r="F16" s="5"/>
      <c r="G16" s="5"/>
      <c r="H16" s="23"/>
      <c r="I16" s="5"/>
      <c r="J16" s="23"/>
      <c r="K16" s="5"/>
      <c r="L16" s="4"/>
      <c r="M16" s="11"/>
      <c r="N16" s="3"/>
      <c r="O16" s="5"/>
      <c r="P16" s="5"/>
      <c r="Q16" s="5"/>
      <c r="R16" s="5"/>
      <c r="S16" s="23"/>
      <c r="T16" s="5"/>
      <c r="U16" s="23"/>
      <c r="V16" s="5"/>
      <c r="W16" s="5"/>
      <c r="X16" s="5"/>
      <c r="Y16" s="5"/>
      <c r="Z16" s="5"/>
      <c r="AA16" s="4"/>
      <c r="AN16" s="52" t="s">
        <v>47</v>
      </c>
    </row>
    <row r="17" spans="2:57" ht="15" thickBot="1">
      <c r="B17" s="9" t="s">
        <v>53</v>
      </c>
      <c r="C17" s="10"/>
      <c r="D17" s="9">
        <f>SUM(D8:D14)</f>
        <v>3922627.8998000002</v>
      </c>
      <c r="E17" s="48">
        <f t="shared" ref="E17" si="20">IF(AP17=0,"-",(D17-AP17)/AP17)</f>
        <v>-0.17623004012472498</v>
      </c>
      <c r="F17" s="48">
        <f t="shared" ref="F17" si="21">IF(AQ17=0,"-",(D17-AQ17)/AQ17)</f>
        <v>-0.23778472038188431</v>
      </c>
      <c r="G17" s="48">
        <f t="shared" ref="G17" si="22">IF(AR17=0,"-",(D17-AR17)/AR17)</f>
        <v>-0.41545884135654998</v>
      </c>
      <c r="H17" s="25"/>
      <c r="I17" s="48">
        <f t="shared" ref="I17" si="23">IF(AT17=0,"-",(AS17-AT17)/AT17)</f>
        <v>-8.2880663045304358E-3</v>
      </c>
      <c r="J17" s="25"/>
      <c r="K17" s="2">
        <f t="shared" ref="K17" si="24">IF(AS17=0,0,D17/AS17)</f>
        <v>24.61164065854776</v>
      </c>
      <c r="L17" s="49">
        <f t="shared" ref="L17" si="25">IF(AO17=0,0,(K17-AO17)/AO17)</f>
        <v>-0.16934552072433298</v>
      </c>
      <c r="M17" s="11"/>
      <c r="N17" s="9">
        <f>SUM(N8:N13)</f>
        <v>46412707.322900005</v>
      </c>
      <c r="O17" s="48">
        <f t="shared" ref="O17" si="26">IF(AV17=0,"-",(N17-AV17)/AV17)</f>
        <v>-6.3380788055441048E-2</v>
      </c>
      <c r="P17" s="48">
        <f t="shared" ref="P17" si="27">IF(AW17=0,"-",(N17-AW17)/AW17)</f>
        <v>8.0185650012232124</v>
      </c>
      <c r="Q17" s="48">
        <f t="shared" ref="Q17" si="28">IF(AX17=0,"-",(N17-AX17)/AX17)</f>
        <v>-7.667659805527309E-2</v>
      </c>
      <c r="R17" s="2"/>
      <c r="S17" s="25"/>
      <c r="T17" s="48">
        <f t="shared" ref="T17" si="29">IF(AZ17=0,"-",(AY17-AZ17)/AZ17)</f>
        <v>0.1007784508012091</v>
      </c>
      <c r="U17" s="25"/>
      <c r="V17" s="2">
        <f t="shared" ref="V17" si="30">IF(AY17=0,0,N17/AY17)</f>
        <v>25.899341267057359</v>
      </c>
      <c r="W17" s="48">
        <f t="shared" ref="W17" si="31">IF(BC17=0,0,(V17-BC17)/BC17)</f>
        <v>-0.14913013489423399</v>
      </c>
      <c r="X17" s="2">
        <f t="shared" ref="X17" si="32">IF(AY17=0,0,BA17/AY17)</f>
        <v>0.5323870885838613</v>
      </c>
      <c r="Y17" s="48">
        <f t="shared" ref="Y17" si="33">IF(BD17=0,0,(X17-BD17)/BD17)</f>
        <v>-0.17916655035634338</v>
      </c>
      <c r="Z17" s="51">
        <f t="shared" ref="Z17" si="34">IF(BA17=0,"-",N17/BA17)</f>
        <v>48.647575838003647</v>
      </c>
      <c r="AA17" s="49">
        <f t="shared" ref="AA17" si="35">IF(BE17=0,0,(Z17-BE17)/BE17)</f>
        <v>3.6592582179916004E-2</v>
      </c>
      <c r="AN17" s="52" t="s">
        <v>53</v>
      </c>
      <c r="AO17">
        <f>IF(AT17=0,0,AP17/AT17)</f>
        <v>29.629215603591494</v>
      </c>
      <c r="AP17">
        <f>SUM(AP8:AP14)</f>
        <v>4761800.1272999998</v>
      </c>
      <c r="AQ17">
        <f>SUM(AQ8:AQ14)</f>
        <v>5146351.6996999998</v>
      </c>
      <c r="AR17">
        <f>SUM(AR8:AR14)</f>
        <v>6710610.2655000007</v>
      </c>
      <c r="AS17">
        <f>SUM(AS8:AS14)</f>
        <v>159381</v>
      </c>
      <c r="AT17">
        <f>SUM(AT8:AT14)</f>
        <v>160713</v>
      </c>
      <c r="AV17">
        <f>SUM(AV8:AV14)</f>
        <v>49553443.631099999</v>
      </c>
      <c r="AW17">
        <f>SUM(AW8:AW14)</f>
        <v>5146351.6996999998</v>
      </c>
      <c r="AX17">
        <f>SUM(AX8:AX14)</f>
        <v>50267010.697599992</v>
      </c>
      <c r="AY17">
        <f>SUM(AY8:AY14)</f>
        <v>1792042</v>
      </c>
      <c r="AZ17">
        <f>SUM(AZ8:AZ14)</f>
        <v>1627977</v>
      </c>
      <c r="BA17">
        <f>SUM(BA8:BA14)</f>
        <v>954060.02300000004</v>
      </c>
      <c r="BB17">
        <f>SUM(BB8:BB14)</f>
        <v>1055895</v>
      </c>
      <c r="BC17">
        <f t="shared" ref="BC17" si="36">IF(AZ17=0,0,AV17/AZ17)</f>
        <v>30.438663218890685</v>
      </c>
      <c r="BD17" s="32">
        <f t="shared" ref="BD17" si="37">IF(AZ17=0,0,BB17/AZ17)</f>
        <v>0.64859331550752863</v>
      </c>
      <c r="BE17" s="32">
        <f t="shared" ref="BE17" si="38">IF(BB17=0,0,AV17/BB17)</f>
        <v>46.930275861804439</v>
      </c>
    </row>
    <row r="18" spans="2:57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2:57" ht="15" thickBot="1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57" ht="15" thickBot="1">
      <c r="B20" s="11"/>
      <c r="C20" s="11"/>
      <c r="D20" s="36" t="s">
        <v>15</v>
      </c>
      <c r="E20" s="37"/>
      <c r="F20" s="37"/>
      <c r="G20" s="38"/>
      <c r="H20" s="36" t="s">
        <v>16</v>
      </c>
      <c r="I20" s="37"/>
      <c r="J20" s="37"/>
      <c r="K20" s="38"/>
      <c r="L20" s="36" t="s">
        <v>17</v>
      </c>
      <c r="M20" s="37"/>
      <c r="N20" s="37"/>
      <c r="O20" s="38"/>
      <c r="P20" s="36" t="s">
        <v>18</v>
      </c>
      <c r="Q20" s="37"/>
      <c r="R20" s="37"/>
      <c r="S20" s="38"/>
      <c r="T20" s="36" t="s">
        <v>19</v>
      </c>
      <c r="U20" s="37"/>
      <c r="V20" s="37"/>
      <c r="W20" s="38"/>
      <c r="X20" s="36" t="s">
        <v>32</v>
      </c>
      <c r="Y20" s="37"/>
      <c r="Z20" s="37"/>
      <c r="AA20" s="38"/>
      <c r="AB20" s="36" t="s">
        <v>20</v>
      </c>
      <c r="AC20" s="37"/>
      <c r="AD20" s="37"/>
      <c r="AE20" s="38"/>
    </row>
    <row r="21" spans="2:57" ht="57" customHeight="1" thickBot="1">
      <c r="B21" s="11"/>
      <c r="C21" s="11"/>
      <c r="D21" s="12" t="s">
        <v>21</v>
      </c>
      <c r="E21" s="13" t="s">
        <v>4</v>
      </c>
      <c r="F21" s="13" t="s">
        <v>22</v>
      </c>
      <c r="G21" s="14" t="s">
        <v>23</v>
      </c>
      <c r="H21" s="12" t="s">
        <v>21</v>
      </c>
      <c r="I21" s="13" t="s">
        <v>4</v>
      </c>
      <c r="J21" s="13" t="s">
        <v>22</v>
      </c>
      <c r="K21" s="14" t="s">
        <v>23</v>
      </c>
      <c r="L21" s="12" t="s">
        <v>21</v>
      </c>
      <c r="M21" s="13" t="s">
        <v>4</v>
      </c>
      <c r="N21" s="13" t="s">
        <v>22</v>
      </c>
      <c r="O21" s="14" t="s">
        <v>23</v>
      </c>
      <c r="P21" s="12" t="s">
        <v>21</v>
      </c>
      <c r="Q21" s="13" t="s">
        <v>4</v>
      </c>
      <c r="R21" s="13" t="s">
        <v>22</v>
      </c>
      <c r="S21" s="14" t="s">
        <v>23</v>
      </c>
      <c r="T21" s="12" t="s">
        <v>21</v>
      </c>
      <c r="U21" s="13" t="s">
        <v>4</v>
      </c>
      <c r="V21" s="13" t="s">
        <v>22</v>
      </c>
      <c r="W21" s="14" t="s">
        <v>23</v>
      </c>
      <c r="X21" s="13" t="s">
        <v>21</v>
      </c>
      <c r="Y21" s="13" t="s">
        <v>4</v>
      </c>
      <c r="Z21" s="13" t="s">
        <v>22</v>
      </c>
      <c r="AA21" s="14" t="s">
        <v>23</v>
      </c>
      <c r="AB21" s="13" t="s">
        <v>21</v>
      </c>
      <c r="AC21" s="13" t="s">
        <v>4</v>
      </c>
      <c r="AD21" s="13" t="s">
        <v>22</v>
      </c>
      <c r="AE21" s="14" t="s">
        <v>23</v>
      </c>
      <c r="AP21" t="s">
        <v>35</v>
      </c>
      <c r="AQ21" t="s">
        <v>36</v>
      </c>
      <c r="AR21" t="s">
        <v>33</v>
      </c>
      <c r="AS21" t="s">
        <v>34</v>
      </c>
      <c r="AT21" t="s">
        <v>37</v>
      </c>
      <c r="AU21" t="s">
        <v>38</v>
      </c>
      <c r="AV21" t="s">
        <v>39</v>
      </c>
      <c r="AX21" t="s">
        <v>42</v>
      </c>
      <c r="AY21" t="s">
        <v>43</v>
      </c>
      <c r="AZ21" t="s">
        <v>40</v>
      </c>
      <c r="BA21" t="s">
        <v>41</v>
      </c>
      <c r="BB21" t="s">
        <v>44</v>
      </c>
      <c r="BC21" t="s">
        <v>45</v>
      </c>
      <c r="BD21" t="s">
        <v>46</v>
      </c>
    </row>
    <row r="22" spans="2:57">
      <c r="B22" s="3">
        <v>401</v>
      </c>
      <c r="C22" s="5" t="s">
        <v>47</v>
      </c>
      <c r="D22" s="3">
        <v>279855.10710000002</v>
      </c>
      <c r="E22" s="54">
        <f>IF(AP22=0,"-",(D22-AP22)/AP22)</f>
        <v>-0.24745050247775655</v>
      </c>
      <c r="F22" s="27">
        <f>IF(D8=0,"-",D22/D8)</f>
        <v>0.4208532325952104</v>
      </c>
      <c r="G22" s="27">
        <f>IF(C22="LFL",F22-AX22,"-")</f>
        <v>0.37654772938035747</v>
      </c>
      <c r="H22" s="3"/>
      <c r="I22" s="54" t="str">
        <f>IF(AQ22=0,"-",(H22-AQ22)/AQ22)</f>
        <v>-</v>
      </c>
      <c r="J22" s="27">
        <f>IF(D8=0,"-",H22/D8)</f>
        <v>0</v>
      </c>
      <c r="K22" s="53">
        <f>IF(C22="LFL",J22-AY22,"-")</f>
        <v>0</v>
      </c>
      <c r="L22" s="3">
        <v>213412.64129999999</v>
      </c>
      <c r="M22" s="54">
        <f>IF(AR22=0,"-",(L22-AR22)/AR22)</f>
        <v>-9.117435351915118E-2</v>
      </c>
      <c r="N22" s="27">
        <f>IF(D8=0,"-",L22/D8)</f>
        <v>0.32093536151081764</v>
      </c>
      <c r="O22" s="53">
        <f>IF(C22="LFL",N22-AZ22,"-")</f>
        <v>0.29295849480319502</v>
      </c>
      <c r="P22" s="3">
        <v>113527.2782</v>
      </c>
      <c r="Q22" s="54">
        <f>IF(AS22=0,"-",(P22-AS22)/AS22)</f>
        <v>0.28212563696846615</v>
      </c>
      <c r="R22" s="27">
        <f>IF(D8=0,"-",P22/D8)</f>
        <v>0.17072521031797083</v>
      </c>
      <c r="S22" s="53">
        <f>IF(C22="LFL",R22-BA22,"-")</f>
        <v>0.16017577658494081</v>
      </c>
      <c r="T22" s="3">
        <v>42414.887999999999</v>
      </c>
      <c r="U22" s="54">
        <f>IF(AT22=0,"-",(T22-AT22)/AT22)</f>
        <v>-0.18318507893138464</v>
      </c>
      <c r="V22" s="27">
        <f>IF(D8=0,"-",T22/D8)</f>
        <v>6.3784588067515011E-2</v>
      </c>
      <c r="W22" s="29">
        <f>IF(C22="LFL",V22-BB22,"-")</f>
        <v>5.7597957702208678E-2</v>
      </c>
      <c r="X22" s="5">
        <v>15427.9467</v>
      </c>
      <c r="Y22" s="54" t="str">
        <f>IF(AU22=0,"-",(X22-AU22)/AU22)</f>
        <v>-</v>
      </c>
      <c r="Z22" s="27">
        <f>IF(D8=0,"-",X22/D8)</f>
        <v>2.3200938901148993E-2</v>
      </c>
      <c r="AA22" s="29">
        <f>IF(C22="LFL",Z22-BC22,"-")</f>
        <v>2.3200938901148993E-2</v>
      </c>
      <c r="AB22" s="5">
        <v>332.93</v>
      </c>
      <c r="AC22" s="54">
        <f>IF(AV22=0,"-",(AB22-AV22)/AV22)</f>
        <v>2.38</v>
      </c>
      <c r="AD22" s="27">
        <f>IF(D8=0,"-",AB22/D8)</f>
        <v>5.0066860733706932E-4</v>
      </c>
      <c r="AE22" s="56">
        <f>IF(C22="LFL",AD22-BD22,"-")</f>
        <v>4.8893326569567303E-4</v>
      </c>
      <c r="AP22">
        <v>371876.0135</v>
      </c>
      <c r="AR22">
        <v>234822.424</v>
      </c>
      <c r="AS22">
        <v>88546.141600000003</v>
      </c>
      <c r="AT22">
        <v>51927.170899999997</v>
      </c>
      <c r="AV22">
        <v>98.5</v>
      </c>
      <c r="AX22" s="34">
        <f>IF(AV8=0,0,AP22/AV8)</f>
        <v>4.4305503214852944E-2</v>
      </c>
      <c r="AY22" s="34">
        <f>IF(AV8=0,0,AQ22/AV8)</f>
        <v>0</v>
      </c>
      <c r="AZ22" s="34">
        <f>IF(AV8=0,0,AR22/AV8)</f>
        <v>2.7976866707622599E-2</v>
      </c>
      <c r="BA22" s="34">
        <f>IF(AV8=0,0,AS22/AV8)</f>
        <v>1.0549433733030012E-2</v>
      </c>
      <c r="BB22" s="34">
        <f>IF(AV8=0,0,AT22/AV8)</f>
        <v>6.186630365306334E-3</v>
      </c>
      <c r="BC22" s="34">
        <f>IF(AV8=0,0,AU22/AV8)</f>
        <v>0</v>
      </c>
      <c r="BD22" s="34">
        <f>IF(AV8=0,0,AV22/AV8)</f>
        <v>1.1735341641396334E-5</v>
      </c>
    </row>
    <row r="23" spans="2:57">
      <c r="B23" s="6">
        <v>402</v>
      </c>
      <c r="C23" s="8" t="s">
        <v>47</v>
      </c>
      <c r="D23" s="6">
        <v>240129.15090000001</v>
      </c>
      <c r="E23" s="53">
        <f>IF(AP23=0,"-",(D23-AP23)/AP23)</f>
        <v>-0.23020718706212392</v>
      </c>
      <c r="F23" s="27">
        <f>IF(D9=0,"-",D23/D9)</f>
        <v>0.3337252207052987</v>
      </c>
      <c r="G23" s="27">
        <f>IF(C23="LFL",F23-AX23,"-")</f>
        <v>0.30109776096445423</v>
      </c>
      <c r="H23" s="6">
        <v>118305.2276</v>
      </c>
      <c r="I23" s="53">
        <f>IF(AQ23=0,"-",(H23-AQ23)/AQ23)</f>
        <v>-0.11324200626290631</v>
      </c>
      <c r="J23" s="27">
        <f>IF(D9=0,"-",H23/D9)</f>
        <v>0.1644175146725203</v>
      </c>
      <c r="K23" s="53">
        <f t="shared" ref="K23:K26" si="39">IF(C23="LFL",J23-AY23,"-")</f>
        <v>0.15046311837442314</v>
      </c>
      <c r="L23" s="6">
        <v>200837.28419999999</v>
      </c>
      <c r="M23" s="53">
        <f>IF(AR23=0,"-",(L23-AR23)/AR23)</f>
        <v>-0.20770532267664907</v>
      </c>
      <c r="N23" s="27">
        <f>IF(D9=0,"-",L23/D9)</f>
        <v>0.27911841083971367</v>
      </c>
      <c r="O23" s="53">
        <f t="shared" ref="O23:O26" si="40">IF(C23="LFL",N23-AZ23,"-")</f>
        <v>0.25260474178838116</v>
      </c>
      <c r="P23" s="6">
        <v>94884.882599999997</v>
      </c>
      <c r="Q23" s="53">
        <f>IF(AS23=0,"-",(P23-AS23)/AS23)</f>
        <v>5.1556717691525034E-2</v>
      </c>
      <c r="R23" s="27">
        <f>IF(D9=0,"-",P23/D9)</f>
        <v>0.1318685310325701</v>
      </c>
      <c r="S23" s="53">
        <f t="shared" ref="S23:S26" si="41">IF(C23="LFL",R23-BA23,"-")</f>
        <v>0.12243060538228172</v>
      </c>
      <c r="T23" s="6">
        <v>52543.702100000002</v>
      </c>
      <c r="U23" s="53">
        <f>IF(AT23=0,"-",(T23-AT23)/AT23)</f>
        <v>-0.21565339093341737</v>
      </c>
      <c r="V23" s="27">
        <f>IF(D9=0,"-",T23/D9)</f>
        <v>7.3023864509054764E-2</v>
      </c>
      <c r="W23" s="55">
        <f>IF(C23="LFL",V23-BB23,"-")</f>
        <v>6.6016981362583493E-2</v>
      </c>
      <c r="X23" s="8">
        <v>11497.727699999999</v>
      </c>
      <c r="Y23" s="53" t="str">
        <f>IF(AU23=0,"-",(X23-AU23)/AU23)</f>
        <v>-</v>
      </c>
      <c r="Z23" s="27">
        <f>IF(D9=0,"-",X23/D9)</f>
        <v>1.5979241586915244E-2</v>
      </c>
      <c r="AA23" s="55">
        <f>IF(C23="LFL",Z23-BC23,"-")</f>
        <v>1.5979241586915244E-2</v>
      </c>
      <c r="AB23" s="8">
        <v>1343.54</v>
      </c>
      <c r="AC23" s="53">
        <f>IF(AV23=0,"-",(AB23-AV23)/AV23)</f>
        <v>-0.19764705882352943</v>
      </c>
      <c r="AD23" s="27">
        <f>IF(D9=0,"-",AB23/D9)</f>
        <v>1.8672167929045761E-3</v>
      </c>
      <c r="AE23" s="55">
        <f>IF(C23="LFL",AD23-BD23,"-")</f>
        <v>1.6920719390956674E-3</v>
      </c>
      <c r="AP23">
        <v>311939.97509999998</v>
      </c>
      <c r="AQ23">
        <v>133413.20680000001</v>
      </c>
      <c r="AR23">
        <v>253488.11489999999</v>
      </c>
      <c r="AS23">
        <v>90232.776800000007</v>
      </c>
      <c r="AT23">
        <v>66990.411500000002</v>
      </c>
      <c r="AV23">
        <v>1674.5</v>
      </c>
      <c r="AX23" s="34">
        <f>IF(AV9=0,0,AP23/AV9)</f>
        <v>3.2627459740844487E-2</v>
      </c>
      <c r="AY23" s="34">
        <f>IF(AV9=0,0,AQ23/AV9)</f>
        <v>1.3954396298097162E-2</v>
      </c>
      <c r="AZ23" s="34">
        <f>IF(AV9=0,0,AR23/AV9)</f>
        <v>2.6513669051332536E-2</v>
      </c>
      <c r="BA23" s="34">
        <f>IF(AV9=0,0,AS23/AV9)</f>
        <v>9.437925650288375E-3</v>
      </c>
      <c r="BB23" s="34">
        <f>IF(AV9=0,0,AT23/AV9)</f>
        <v>7.0068831464712641E-3</v>
      </c>
      <c r="BC23" s="34">
        <f>IF(AV9=0,0,AU23/AV9)</f>
        <v>0</v>
      </c>
      <c r="BD23" s="34">
        <f>IF(AV9=0,0,AV23/AV9)</f>
        <v>1.7514485380890863E-4</v>
      </c>
    </row>
    <row r="24" spans="2:57">
      <c r="B24" s="6">
        <v>403</v>
      </c>
      <c r="C24" s="8" t="s">
        <v>47</v>
      </c>
      <c r="D24" s="6">
        <v>339814.7856</v>
      </c>
      <c r="E24" s="53">
        <f t="shared" ref="E24:E26" si="42">IF(AP24=0,"-",(D24-AP24)/AP24)</f>
        <v>-0.31569344959549633</v>
      </c>
      <c r="F24" s="27">
        <f>IF(D10=0,"-",D24/D10)</f>
        <v>0.40794008900546119</v>
      </c>
      <c r="G24" s="53">
        <f t="shared" ref="G24:G26" si="43">IF(C24="LFL",F24-AX24,"-")</f>
        <v>0.35720300393430754</v>
      </c>
      <c r="H24" s="6">
        <v>143481.18729999999</v>
      </c>
      <c r="I24" s="53">
        <f t="shared" ref="I24:I26" si="44">IF(AQ24=0,"-",(H24-AQ24)/AQ24)</f>
        <v>-0.26975996044057587</v>
      </c>
      <c r="J24" s="27">
        <f>IF(D10=0,"-",H24/D10)</f>
        <v>0.17224597280081164</v>
      </c>
      <c r="K24" s="53">
        <f t="shared" si="39"/>
        <v>0.15217061666767814</v>
      </c>
      <c r="L24" s="6">
        <v>203871.163</v>
      </c>
      <c r="M24" s="53">
        <f t="shared" ref="M24:M26" si="45">IF(AR24=0,"-",(L24-AR24)/AR24)</f>
        <v>-0.30048596911750292</v>
      </c>
      <c r="N24" s="27">
        <f>IF(D10=0,"-",L24/D10)</f>
        <v>0.24474279491111961</v>
      </c>
      <c r="O24" s="53">
        <f t="shared" si="40"/>
        <v>0.2149649469039519</v>
      </c>
      <c r="P24" s="6">
        <v>65764.500199999995</v>
      </c>
      <c r="Q24" s="53">
        <f t="shared" ref="Q24:Q26" si="46">IF(AS24=0,"-",(P24-AS24)/AS24)</f>
        <v>-6.3810403409333916E-2</v>
      </c>
      <c r="R24" s="27">
        <f>IF(D10=0,"-",P24/D10)</f>
        <v>7.8948819185776078E-2</v>
      </c>
      <c r="S24" s="53">
        <f t="shared" si="41"/>
        <v>7.1771510060027285E-2</v>
      </c>
      <c r="T24" s="6">
        <v>59135.568399999996</v>
      </c>
      <c r="U24" s="53">
        <f t="shared" ref="U24:U26" si="47">IF(AT24=0,"-",(T24-AT24)/AT24)</f>
        <v>-0.16687271839998813</v>
      </c>
      <c r="V24" s="27">
        <f>IF(D10=0,"-",T24/D10)</f>
        <v>7.0990934058063351E-2</v>
      </c>
      <c r="W24" s="55">
        <f t="shared" ref="W24:W26" si="48">IF(C24="LFL",V24-BB24,"-")</f>
        <v>6.3738707584008555E-2</v>
      </c>
      <c r="X24" s="8">
        <v>15559.3457</v>
      </c>
      <c r="Y24" s="53" t="str">
        <f t="shared" ref="Y24:Y26" si="49">IF(AU24=0,"-",(X24-AU24)/AU24)</f>
        <v>-</v>
      </c>
      <c r="Z24" s="27">
        <f>IF(D10=0,"-",X24/D10)</f>
        <v>1.8678648306952126E-2</v>
      </c>
      <c r="AA24" s="55">
        <f t="shared" ref="AA24:AA26" si="50">IF(C24="LFL",Z24-BC24,"-")</f>
        <v>1.8678648306952126E-2</v>
      </c>
      <c r="AB24" s="8">
        <v>5375.1450000000004</v>
      </c>
      <c r="AC24" s="53">
        <f t="shared" ref="AC24:AC26" si="51">IF(AV24=0,"-",(AB24-AV24)/AV24)</f>
        <v>0.13687500000000008</v>
      </c>
      <c r="AD24" s="27">
        <f>IF(D10=0,"-",AB24/D10)</f>
        <v>6.4527419719115943E-3</v>
      </c>
      <c r="AE24" s="55">
        <f t="shared" ref="AE24:AE26" si="52">IF(C24="LFL",AD24-BD24,"-")</f>
        <v>5.9696704826147726E-3</v>
      </c>
      <c r="AP24">
        <v>496582.68709999998</v>
      </c>
      <c r="AQ24">
        <v>196484.9632</v>
      </c>
      <c r="AR24">
        <v>291446.85310000001</v>
      </c>
      <c r="AS24">
        <v>70246.988899999997</v>
      </c>
      <c r="AT24">
        <v>70980.232799999998</v>
      </c>
      <c r="AV24">
        <v>4728</v>
      </c>
      <c r="AX24" s="34">
        <f>IF(AV10=0,0,AP24/AV10)</f>
        <v>5.0737085071153654E-2</v>
      </c>
      <c r="AY24" s="34">
        <f>IF(AV10=0,0,AQ24/AV10)</f>
        <v>2.0075356133133493E-2</v>
      </c>
      <c r="AZ24" s="34">
        <f>IF(AV10=0,0,AR24/AV10)</f>
        <v>2.9777848007167713E-2</v>
      </c>
      <c r="BA24" s="34">
        <f>IF(AV10=0,0,AS24/AV10)</f>
        <v>7.1773091257487914E-3</v>
      </c>
      <c r="BB24" s="34">
        <f>IF(AV10=0,0,AT24/AV10)</f>
        <v>7.2522264740548003E-3</v>
      </c>
      <c r="BC24" s="34">
        <f>IF(AV10=0,0,AU24/AV10)</f>
        <v>0</v>
      </c>
      <c r="BD24" s="34">
        <f>IF(AV10=0,0,AV24/AV10)</f>
        <v>4.8307148929682149E-4</v>
      </c>
    </row>
    <row r="25" spans="2:57">
      <c r="B25" s="6">
        <v>405</v>
      </c>
      <c r="C25" s="8" t="s">
        <v>47</v>
      </c>
      <c r="D25" s="6">
        <v>469559.1924</v>
      </c>
      <c r="E25" s="53">
        <f t="shared" si="42"/>
        <v>-0.28255098119011318</v>
      </c>
      <c r="F25" s="27">
        <f>IF(D11=0,"-",D25/D11)</f>
        <v>0.38687320145614545</v>
      </c>
      <c r="G25" s="53">
        <f t="shared" si="43"/>
        <v>0.34506163944733181</v>
      </c>
      <c r="H25" s="6">
        <v>174944.40210000001</v>
      </c>
      <c r="I25" s="53">
        <f t="shared" si="44"/>
        <v>-0.13751070832959897</v>
      </c>
      <c r="J25" s="27">
        <f>IF(D11=0,"-",H25/D11)</f>
        <v>0.14413795323935014</v>
      </c>
      <c r="K25" s="53">
        <f t="shared" si="39"/>
        <v>0.13117979049611203</v>
      </c>
      <c r="L25" s="6">
        <v>295625.03590000002</v>
      </c>
      <c r="M25" s="53">
        <f t="shared" si="45"/>
        <v>-0.19871184946114806</v>
      </c>
      <c r="N25" s="27">
        <f>IF(D11=0,"-",L25/D11)</f>
        <v>0.24356759684473156</v>
      </c>
      <c r="O25" s="53">
        <f t="shared" si="40"/>
        <v>0.21999813960120299</v>
      </c>
      <c r="P25" s="6">
        <v>159192.45939999999</v>
      </c>
      <c r="Q25" s="53">
        <f t="shared" si="46"/>
        <v>5.8645934004986702E-2</v>
      </c>
      <c r="R25" s="27">
        <f>IF(D11=0,"-",P25/D11)</f>
        <v>0.13115981416735109</v>
      </c>
      <c r="S25" s="53">
        <f t="shared" si="41"/>
        <v>0.12155323314855461</v>
      </c>
      <c r="T25" s="6">
        <v>80494.337899999999</v>
      </c>
      <c r="U25" s="53">
        <f t="shared" si="47"/>
        <v>-0.20057782942167707</v>
      </c>
      <c r="V25" s="27">
        <f>IF(D11=0,"-",T25/D11)</f>
        <v>6.6319864899882092E-2</v>
      </c>
      <c r="W25" s="55">
        <f t="shared" si="48"/>
        <v>5.988726950735615E-2</v>
      </c>
      <c r="X25" s="8">
        <v>27007.655900000002</v>
      </c>
      <c r="Y25" s="53" t="str">
        <f t="shared" si="49"/>
        <v>-</v>
      </c>
      <c r="Z25" s="27">
        <f>IF(D11=0,"-",X25/D11)</f>
        <v>2.2251802266833771E-2</v>
      </c>
      <c r="AA25" s="55">
        <f t="shared" si="50"/>
        <v>2.2251802266833771E-2</v>
      </c>
      <c r="AB25" s="8">
        <v>6905.835</v>
      </c>
      <c r="AC25" s="53">
        <f t="shared" si="51"/>
        <v>2.3385714285714285</v>
      </c>
      <c r="AD25" s="27">
        <f>IF(D11=0,"-",AB25/D11)</f>
        <v>5.6897672080967231E-3</v>
      </c>
      <c r="AE25" s="55">
        <f t="shared" si="52"/>
        <v>5.5576216356661703E-3</v>
      </c>
      <c r="AP25">
        <v>654484.40249999997</v>
      </c>
      <c r="AQ25">
        <v>202836.60769999999</v>
      </c>
      <c r="AR25">
        <v>368937.2365</v>
      </c>
      <c r="AS25">
        <v>150373.65590000001</v>
      </c>
      <c r="AT25">
        <v>100690.6499</v>
      </c>
      <c r="AV25">
        <v>2068.5</v>
      </c>
      <c r="AX25" s="34">
        <f>IF(AV11=0,0,AP25/AV11)</f>
        <v>4.1811562008813627E-2</v>
      </c>
      <c r="AY25" s="34">
        <f>IF(AV11=0,0,AQ25/AV11)</f>
        <v>1.2958162743238107E-2</v>
      </c>
      <c r="AZ25" s="34">
        <f>IF(AV11=0,0,AR25/AV11)</f>
        <v>2.3569457243528564E-2</v>
      </c>
      <c r="BA25" s="34">
        <f>IF(AV11=0,0,AS25/AV11)</f>
        <v>9.6065810187964777E-3</v>
      </c>
      <c r="BB25" s="34">
        <f>IF(AV11=0,0,AT25/AV11)</f>
        <v>6.4325953925259416E-3</v>
      </c>
      <c r="BC25" s="34">
        <f>IF(AV11=0,0,AU25/AV11)</f>
        <v>0</v>
      </c>
      <c r="BD25" s="34">
        <f>IF(AV11=0,0,AV25/AV11)</f>
        <v>1.3214557243055306E-4</v>
      </c>
    </row>
    <row r="26" spans="2:57">
      <c r="B26" s="6">
        <v>406</v>
      </c>
      <c r="C26" s="8" t="s">
        <v>47</v>
      </c>
      <c r="D26" s="6">
        <v>197905.8651</v>
      </c>
      <c r="E26" s="53">
        <f t="shared" si="42"/>
        <v>-0.11933214320258639</v>
      </c>
      <c r="F26" s="27">
        <f>IF(D12=0,"-",D26/D12)</f>
        <v>0.40275114860043137</v>
      </c>
      <c r="G26" s="53">
        <f t="shared" si="43"/>
        <v>0.36626295891197147</v>
      </c>
      <c r="H26" s="6">
        <v>88809.717799999999</v>
      </c>
      <c r="I26" s="53">
        <f t="shared" si="44"/>
        <v>-0.1742939167833267</v>
      </c>
      <c r="J26" s="27">
        <f>IF(D12=0,"-",H26/D12)</f>
        <v>0.18073348070183179</v>
      </c>
      <c r="K26" s="53">
        <f t="shared" si="39"/>
        <v>0.16326959809947755</v>
      </c>
      <c r="L26" s="6">
        <v>99160.570600000006</v>
      </c>
      <c r="M26" s="53">
        <f t="shared" si="45"/>
        <v>-0.25529207539588716</v>
      </c>
      <c r="N26" s="27">
        <f>IF(D12=0,"-",L26/D12)</f>
        <v>0.20179813107026595</v>
      </c>
      <c r="O26" s="53">
        <f t="shared" si="40"/>
        <v>0.18017797427532678</v>
      </c>
      <c r="P26" s="6">
        <v>66180.977899999998</v>
      </c>
      <c r="Q26" s="53">
        <f t="shared" si="46"/>
        <v>0.41722442214379279</v>
      </c>
      <c r="R26" s="27">
        <f>IF(D12=0,"-",P26/D12)</f>
        <v>0.13468254137519628</v>
      </c>
      <c r="S26" s="53">
        <f t="shared" si="41"/>
        <v>0.12710025209251408</v>
      </c>
      <c r="T26" s="6">
        <v>27977.3884</v>
      </c>
      <c r="U26" s="53">
        <f t="shared" si="47"/>
        <v>-0.19491976533052766</v>
      </c>
      <c r="V26" s="27">
        <f>IF(D12=0,"-",T26/D12)</f>
        <v>5.6935782611833193E-2</v>
      </c>
      <c r="W26" s="55">
        <f t="shared" si="48"/>
        <v>5.1293253545945557E-2</v>
      </c>
      <c r="X26" s="8">
        <v>10499.420400000001</v>
      </c>
      <c r="Y26" s="53" t="str">
        <f t="shared" si="49"/>
        <v>-</v>
      </c>
      <c r="Z26" s="27">
        <f>IF(D12=0,"-",X26/D12)</f>
        <v>2.1366994978153385E-2</v>
      </c>
      <c r="AA26" s="55">
        <f t="shared" si="50"/>
        <v>2.1366994978153385E-2</v>
      </c>
      <c r="AB26" s="8">
        <v>851.04</v>
      </c>
      <c r="AC26" s="53">
        <f t="shared" si="51"/>
        <v>16.279999999999998</v>
      </c>
      <c r="AD26" s="27">
        <f>IF(D12=0,"-",AB26/D12)</f>
        <v>1.7319210693008973E-3</v>
      </c>
      <c r="AE26" s="55">
        <f t="shared" si="52"/>
        <v>1.7239243466776971E-3</v>
      </c>
      <c r="AP26">
        <v>224722.4803</v>
      </c>
      <c r="AQ26">
        <v>107556.09</v>
      </c>
      <c r="AR26">
        <v>133153.63959999999</v>
      </c>
      <c r="AS26">
        <v>46697.599099999999</v>
      </c>
      <c r="AT26">
        <v>34751.056100000002</v>
      </c>
      <c r="AV26">
        <v>49.25</v>
      </c>
      <c r="AX26" s="34">
        <f>IF(AV12=0,0,AP26/AV12)</f>
        <v>3.6488189688459911E-2</v>
      </c>
      <c r="AY26" s="34">
        <f>IF(AV12=0,0,AQ26/AV12)</f>
        <v>1.746388260235425E-2</v>
      </c>
      <c r="AZ26" s="34">
        <f>IF(AV12=0,0,AR26/AV12)</f>
        <v>2.1620156794939161E-2</v>
      </c>
      <c r="BA26" s="34">
        <f>IF(AV12=0,0,AS26/AV12)</f>
        <v>7.5822892826822134E-3</v>
      </c>
      <c r="BB26" s="34">
        <f>IF(AV12=0,0,AT26/AV12)</f>
        <v>5.6425290658876368E-3</v>
      </c>
      <c r="BC26" s="34">
        <f>IF(AV12=0,0,AU26/AV12)</f>
        <v>0</v>
      </c>
      <c r="BD26" s="34">
        <f>IF(AV12=0,0,AV26/AV12)</f>
        <v>7.9967226232001078E-6</v>
      </c>
    </row>
    <row r="27" spans="2:57">
      <c r="B27" s="6"/>
      <c r="C27" s="8"/>
      <c r="D27" s="6"/>
      <c r="E27" s="8"/>
      <c r="F27" s="8"/>
      <c r="G27" s="7"/>
      <c r="H27" s="6"/>
      <c r="I27" s="8"/>
      <c r="J27" s="8"/>
      <c r="K27" s="7"/>
      <c r="L27" s="6"/>
      <c r="M27" s="8"/>
      <c r="N27" s="8"/>
      <c r="O27" s="7"/>
      <c r="P27" s="6"/>
      <c r="Q27" s="8"/>
      <c r="R27" s="8"/>
      <c r="S27" s="7"/>
      <c r="T27" s="6"/>
      <c r="U27" s="8"/>
      <c r="V27" s="8"/>
      <c r="W27" s="7"/>
      <c r="X27" s="8"/>
      <c r="Y27" s="8"/>
      <c r="Z27" s="8"/>
      <c r="AA27" s="7"/>
      <c r="AB27" s="8"/>
      <c r="AC27" s="8"/>
      <c r="AD27" s="8"/>
      <c r="AE27" s="7"/>
    </row>
    <row r="28" spans="2:57">
      <c r="B28" s="6"/>
      <c r="C28" s="8"/>
      <c r="D28" s="50"/>
      <c r="E28" s="8"/>
      <c r="F28" s="8"/>
      <c r="G28" s="7"/>
      <c r="H28" s="6"/>
      <c r="I28" s="8"/>
      <c r="J28" s="8"/>
      <c r="K28" s="7"/>
      <c r="L28" s="6"/>
      <c r="M28" s="8"/>
      <c r="N28" s="8"/>
      <c r="O28" s="7"/>
      <c r="P28" s="6"/>
      <c r="Q28" s="8"/>
      <c r="R28" s="8"/>
      <c r="S28" s="7"/>
      <c r="T28" s="6"/>
      <c r="U28" s="8"/>
      <c r="V28" s="8"/>
      <c r="W28" s="7"/>
      <c r="X28" s="8"/>
      <c r="Y28" s="8"/>
      <c r="Z28" s="8"/>
      <c r="AA28" s="7"/>
      <c r="AB28" s="8"/>
      <c r="AC28" s="8"/>
      <c r="AD28" s="8"/>
      <c r="AE28" s="7"/>
    </row>
    <row r="29" spans="2:57">
      <c r="B29" s="6"/>
      <c r="C29" s="8"/>
      <c r="D29" s="6"/>
      <c r="E29" s="8"/>
      <c r="F29" s="8"/>
      <c r="G29" s="7"/>
      <c r="H29" s="6"/>
      <c r="I29" s="8"/>
      <c r="J29" s="8"/>
      <c r="K29" s="7"/>
      <c r="L29" s="6"/>
      <c r="M29" s="8"/>
      <c r="N29" s="8"/>
      <c r="O29" s="7"/>
      <c r="P29" s="6"/>
      <c r="Q29" s="8"/>
      <c r="R29" s="8"/>
      <c r="S29" s="7"/>
      <c r="T29" s="6"/>
      <c r="U29" s="8"/>
      <c r="V29" s="8"/>
      <c r="W29" s="7"/>
      <c r="X29" s="8"/>
      <c r="Y29" s="8"/>
      <c r="Z29" s="8"/>
      <c r="AA29" s="7"/>
      <c r="AB29" s="8"/>
      <c r="AC29" s="8"/>
      <c r="AD29" s="8"/>
      <c r="AE29" s="7"/>
    </row>
    <row r="30" spans="2:57" ht="15" thickBot="1">
      <c r="B30" s="6"/>
      <c r="C30" s="2"/>
      <c r="D30" s="9"/>
      <c r="E30" s="2"/>
      <c r="F30" s="2"/>
      <c r="G30" s="10"/>
      <c r="H30" s="9"/>
      <c r="I30" s="2"/>
      <c r="J30" s="2"/>
      <c r="K30" s="10"/>
      <c r="L30" s="9"/>
      <c r="M30" s="2"/>
      <c r="N30" s="2"/>
      <c r="O30" s="10"/>
      <c r="P30" s="9"/>
      <c r="Q30" s="2"/>
      <c r="R30" s="2"/>
      <c r="S30" s="10"/>
      <c r="T30" s="9"/>
      <c r="U30" s="2"/>
      <c r="V30" s="2"/>
      <c r="W30" s="10"/>
      <c r="X30" s="2"/>
      <c r="Y30" s="2"/>
      <c r="Z30" s="2"/>
      <c r="AA30" s="10"/>
      <c r="AB30" s="2"/>
      <c r="AC30" s="2"/>
      <c r="AD30" s="2"/>
      <c r="AE30" s="10"/>
    </row>
    <row r="31" spans="2:57">
      <c r="B31" s="3" t="s">
        <v>47</v>
      </c>
      <c r="C31" s="5"/>
      <c r="D31" s="3"/>
      <c r="E31" s="5"/>
      <c r="F31" s="5"/>
      <c r="G31" s="4"/>
      <c r="H31" s="3"/>
      <c r="I31" s="5"/>
      <c r="J31" s="5"/>
      <c r="K31" s="4"/>
      <c r="L31" s="3"/>
      <c r="M31" s="5"/>
      <c r="N31" s="5"/>
      <c r="O31" s="4"/>
      <c r="P31" s="3"/>
      <c r="Q31" s="5"/>
      <c r="R31" s="5"/>
      <c r="S31" s="4"/>
      <c r="T31" s="3"/>
      <c r="U31" s="5"/>
      <c r="V31" s="5"/>
      <c r="W31" s="4"/>
      <c r="X31" s="3"/>
      <c r="Y31" s="5"/>
      <c r="Z31" s="5"/>
      <c r="AA31" s="4"/>
      <c r="AB31" s="3"/>
      <c r="AC31" s="5"/>
      <c r="AD31" s="5"/>
      <c r="AE31" s="4"/>
      <c r="AN31" s="52" t="s">
        <v>47</v>
      </c>
    </row>
    <row r="32" spans="2:57" ht="15" thickBot="1">
      <c r="B32" s="9" t="s">
        <v>53</v>
      </c>
      <c r="C32" s="2"/>
      <c r="D32" s="9">
        <f>SUM(D22:D27)</f>
        <v>1527264.1011000001</v>
      </c>
      <c r="E32" s="48">
        <f t="shared" ref="E32" si="53">IF(AP32=0,"-",(D32-AP32)/AP32)</f>
        <v>-0.25846767367811013</v>
      </c>
      <c r="F32" s="48">
        <f>IF(D17=0,"-",D32/D17)</f>
        <v>0.38934717748218467</v>
      </c>
      <c r="G32" s="49">
        <f t="shared" ref="G32" si="54">F32-AX32</f>
        <v>0.34778385902075326</v>
      </c>
      <c r="H32" s="9">
        <f>SUM(H22:H27)</f>
        <v>525540.53480000002</v>
      </c>
      <c r="I32" s="48">
        <f t="shared" ref="I32" si="55">IF(AQ32=0,"-",(H32-AQ32)/AQ32)</f>
        <v>-0.17921594495357493</v>
      </c>
      <c r="J32" s="48">
        <f>IF(D17=0,"-",H32/D17)</f>
        <v>0.13397664734572334</v>
      </c>
      <c r="K32" s="49">
        <f t="shared" ref="K32" si="56">J32-AY32</f>
        <v>0.12105542894430128</v>
      </c>
      <c r="L32" s="9">
        <f>SUM(L22:L27)</f>
        <v>1012906.6950000001</v>
      </c>
      <c r="M32" s="48">
        <f t="shared" ref="M32" si="57">IF(AR32=0,"-",(L32-AR32)/AR32)</f>
        <v>-0.20980765024446649</v>
      </c>
      <c r="N32" s="48">
        <f>IF(D17=0,"-",L32/D17)</f>
        <v>0.25822145787818523</v>
      </c>
      <c r="O32" s="49">
        <f t="shared" ref="O32" si="58">N32-AZ32</f>
        <v>0.23235346215133518</v>
      </c>
      <c r="P32" s="9">
        <f>SUM(P22:P27)</f>
        <v>499550.09830000001</v>
      </c>
      <c r="Q32" s="48">
        <f t="shared" ref="Q32" si="59">IF(AS32=0,"-",(P32-AS32)/AS32)</f>
        <v>0.11982352840893645</v>
      </c>
      <c r="R32" s="48">
        <f>IF(D17=0,"-",P32/D17)</f>
        <v>0.12735087575486581</v>
      </c>
      <c r="S32" s="49">
        <f t="shared" ref="S32" si="60">R32-BA32</f>
        <v>0.11834853142495476</v>
      </c>
      <c r="T32" s="9">
        <f>SUM(T22:T27)</f>
        <v>262565.8848</v>
      </c>
      <c r="U32" s="48">
        <f t="shared" ref="U32" si="61">IF(AT32=0,"-",(T32-AT32)/AT32)</f>
        <v>-0.19294808134118571</v>
      </c>
      <c r="V32" s="48">
        <f>IF(D17=0,"-",T32/D17)</f>
        <v>6.6936220183766909E-2</v>
      </c>
      <c r="W32" s="49">
        <f t="shared" ref="W32" si="62">V32-BB32</f>
        <v>6.0370793094138467E-2</v>
      </c>
      <c r="X32" s="9">
        <f>SUM(X22:X27)</f>
        <v>79992.096400000009</v>
      </c>
      <c r="Y32" s="48" t="str">
        <f t="shared" ref="Y32" si="63">IF(AU32=0,"-",(X32-AU32)/AU32)</f>
        <v>-</v>
      </c>
      <c r="Z32" s="48">
        <f>IF(D17=0,"-",X32/D17)</f>
        <v>2.0392476279506015E-2</v>
      </c>
      <c r="AA32" s="49">
        <f t="shared" ref="AA32" si="64">Z32-BC32</f>
        <v>2.0392476279506015E-2</v>
      </c>
      <c r="AB32" s="9">
        <v>2802.3249999999998</v>
      </c>
      <c r="AC32" s="48">
        <f t="shared" ref="AC32" si="65">IF(AV32=0,"-",(AB32-AV32)/AV32)</f>
        <v>-0.67485714285714293</v>
      </c>
      <c r="AD32" s="48">
        <f>IF(D17=0,"-",AB32/D17)</f>
        <v>7.1439990526322408E-4</v>
      </c>
      <c r="AE32" s="49">
        <f t="shared" ref="AE32" si="66">AD32-BD32</f>
        <v>5.4047152877818752E-4</v>
      </c>
      <c r="AN32" s="52" t="s">
        <v>53</v>
      </c>
      <c r="AP32">
        <f>SUM(AP22:AP26)</f>
        <v>2059605.5584999998</v>
      </c>
      <c r="AQ32">
        <f>SUM(AQ22:AQ26)</f>
        <v>640290.86769999994</v>
      </c>
      <c r="AR32">
        <f>SUM(AR22:AR26)</f>
        <v>1281848.2681</v>
      </c>
      <c r="AS32">
        <f>SUM(AS22:AS26)</f>
        <v>446097.16230000003</v>
      </c>
      <c r="AT32">
        <f>SUM(AT22:AT26)</f>
        <v>325339.52120000002</v>
      </c>
      <c r="AU32">
        <f>SUM(AU22:AU26)</f>
        <v>0</v>
      </c>
      <c r="AV32">
        <f>SUM(AV22:AV26)</f>
        <v>8618.75</v>
      </c>
      <c r="AX32" s="34">
        <f>IF(AV17=0,0,AP32/AV17)</f>
        <v>4.1563318461431423E-2</v>
      </c>
      <c r="AY32" s="34">
        <f>IF(AV17=0,0,AQ32/AV17)</f>
        <v>1.2921218401422057E-2</v>
      </c>
      <c r="AZ32" s="34">
        <f>IF(AV17=0,0,AR32/AV17)</f>
        <v>2.5867995726850057E-2</v>
      </c>
      <c r="BA32" s="34">
        <f>IF(AV17=0,0,AS32/AV17)</f>
        <v>9.0023443299110523E-3</v>
      </c>
      <c r="BB32" s="34">
        <f>IF(AV17=0,0,AT32/AV17)</f>
        <v>6.565427089628444E-3</v>
      </c>
      <c r="BC32" s="34">
        <f>IF(AV17=0,0,AU32/AV17)</f>
        <v>0</v>
      </c>
      <c r="BD32" s="34">
        <f>IF(AV17=0,0,AV32/AV17)</f>
        <v>1.7392837648503659E-4</v>
      </c>
    </row>
  </sheetData>
  <mergeCells count="16">
    <mergeCell ref="AP6:AT6"/>
    <mergeCell ref="AV6:BB6"/>
    <mergeCell ref="D20:G20"/>
    <mergeCell ref="H20:K20"/>
    <mergeCell ref="L20:O20"/>
    <mergeCell ref="P20:S20"/>
    <mergeCell ref="T20:W20"/>
    <mergeCell ref="X20:AA20"/>
    <mergeCell ref="AB20:AE20"/>
    <mergeCell ref="D2:AA2"/>
    <mergeCell ref="D5:L5"/>
    <mergeCell ref="N5:AA5"/>
    <mergeCell ref="D6:G6"/>
    <mergeCell ref="K6:L6"/>
    <mergeCell ref="N6:R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E23"/>
  <sheetViews>
    <sheetView zoomScale="70" zoomScaleNormal="70" workbookViewId="0">
      <selection activeCell="G26" sqref="G26"/>
    </sheetView>
  </sheetViews>
  <sheetFormatPr defaultRowHeight="14.4"/>
  <cols>
    <col min="3" max="3" width="24.44140625" customWidth="1"/>
    <col min="22" max="22" width="7.77734375" customWidth="1"/>
    <col min="23" max="23" width="12.109375" bestFit="1" customWidth="1"/>
    <col min="24" max="24" width="7.109375" customWidth="1"/>
    <col min="41" max="41" width="13.88671875" customWidth="1"/>
    <col min="42" max="42" width="12.109375" customWidth="1"/>
    <col min="43" max="43" width="12.77734375" customWidth="1"/>
    <col min="44" max="44" width="13.44140625" customWidth="1"/>
    <col min="45" max="45" width="12.88671875" customWidth="1"/>
    <col min="46" max="46" width="12.6640625" customWidth="1"/>
    <col min="47" max="47" width="15.21875" customWidth="1"/>
    <col min="48" max="48" width="13.33203125" customWidth="1"/>
    <col min="50" max="50" width="11" customWidth="1"/>
    <col min="51" max="51" width="13.33203125" customWidth="1"/>
    <col min="52" max="52" width="13.77734375" customWidth="1"/>
    <col min="53" max="53" width="13.5546875" customWidth="1"/>
    <col min="54" max="54" width="11.88671875" customWidth="1"/>
    <col min="55" max="55" width="15.88671875" customWidth="1"/>
    <col min="56" max="56" width="13.33203125" customWidth="1"/>
  </cols>
  <sheetData>
    <row r="1" spans="2:57" ht="15" thickBot="1"/>
    <row r="2" spans="2:57" ht="24" thickBot="1">
      <c r="B2" s="11"/>
      <c r="C2" s="11"/>
      <c r="D2" s="39" t="s">
        <v>55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2:57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57" ht="15" thickBo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57" ht="15" thickBot="1">
      <c r="B5" s="11"/>
      <c r="C5" s="11"/>
      <c r="D5" s="42" t="s">
        <v>8</v>
      </c>
      <c r="E5" s="43"/>
      <c r="F5" s="43"/>
      <c r="G5" s="43"/>
      <c r="H5" s="43"/>
      <c r="I5" s="43"/>
      <c r="J5" s="43"/>
      <c r="K5" s="43"/>
      <c r="L5" s="44"/>
      <c r="M5" s="11"/>
      <c r="N5" s="42" t="s">
        <v>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57" ht="15" thickBot="1">
      <c r="B6" s="11"/>
      <c r="C6" s="11"/>
      <c r="D6" s="45" t="s">
        <v>0</v>
      </c>
      <c r="E6" s="46"/>
      <c r="F6" s="46"/>
      <c r="G6" s="47"/>
      <c r="H6" s="21"/>
      <c r="I6" s="15" t="s">
        <v>1</v>
      </c>
      <c r="J6" s="21"/>
      <c r="K6" s="45" t="s">
        <v>2</v>
      </c>
      <c r="L6" s="47"/>
      <c r="M6" s="20"/>
      <c r="N6" s="45" t="s">
        <v>0</v>
      </c>
      <c r="O6" s="46"/>
      <c r="P6" s="46"/>
      <c r="Q6" s="46"/>
      <c r="R6" s="47"/>
      <c r="S6" s="21"/>
      <c r="T6" s="15" t="s">
        <v>1</v>
      </c>
      <c r="U6" s="21"/>
      <c r="V6" s="45" t="s">
        <v>2</v>
      </c>
      <c r="W6" s="46"/>
      <c r="X6" s="46"/>
      <c r="Y6" s="46"/>
      <c r="Z6" s="46"/>
      <c r="AA6" s="47"/>
      <c r="AP6" s="35" t="s">
        <v>8</v>
      </c>
      <c r="AQ6" s="35"/>
      <c r="AR6" s="35"/>
      <c r="AS6" s="35"/>
      <c r="AT6" s="35"/>
      <c r="AV6" s="35" t="s">
        <v>9</v>
      </c>
      <c r="AW6" s="35"/>
      <c r="AX6" s="35"/>
      <c r="AY6" s="35"/>
      <c r="AZ6" s="35"/>
      <c r="BA6" s="35"/>
      <c r="BB6" s="35"/>
    </row>
    <row r="7" spans="2:57" ht="55.8" customHeight="1" thickBot="1">
      <c r="B7" s="11"/>
      <c r="C7" s="11"/>
      <c r="D7" s="16" t="s">
        <v>3</v>
      </c>
      <c r="E7" s="17" t="s">
        <v>4</v>
      </c>
      <c r="F7" s="17" t="s">
        <v>5</v>
      </c>
      <c r="G7" s="17" t="s">
        <v>6</v>
      </c>
      <c r="H7" s="22"/>
      <c r="I7" s="17" t="s">
        <v>4</v>
      </c>
      <c r="J7" s="22"/>
      <c r="K7" s="17" t="s">
        <v>7</v>
      </c>
      <c r="L7" s="18" t="s">
        <v>4</v>
      </c>
      <c r="M7" s="11"/>
      <c r="N7" s="16" t="s">
        <v>3</v>
      </c>
      <c r="O7" s="17" t="s">
        <v>4</v>
      </c>
      <c r="P7" s="17" t="s">
        <v>5</v>
      </c>
      <c r="Q7" s="17" t="s">
        <v>10</v>
      </c>
      <c r="R7" s="17" t="s">
        <v>11</v>
      </c>
      <c r="S7" s="22"/>
      <c r="T7" s="17" t="s">
        <v>4</v>
      </c>
      <c r="U7" s="22"/>
      <c r="V7" s="17" t="s">
        <v>12</v>
      </c>
      <c r="W7" s="17" t="s">
        <v>4</v>
      </c>
      <c r="X7" s="19" t="s">
        <v>13</v>
      </c>
      <c r="Y7" s="17" t="s">
        <v>4</v>
      </c>
      <c r="Z7" s="17" t="s">
        <v>14</v>
      </c>
      <c r="AA7" s="18" t="s">
        <v>4</v>
      </c>
      <c r="AO7" t="s">
        <v>50</v>
      </c>
      <c r="AP7" t="s">
        <v>24</v>
      </c>
      <c r="AQ7" t="s">
        <v>25</v>
      </c>
      <c r="AR7" t="s">
        <v>26</v>
      </c>
      <c r="AS7" t="s">
        <v>27</v>
      </c>
      <c r="AT7" t="s">
        <v>28</v>
      </c>
      <c r="AV7" t="s">
        <v>24</v>
      </c>
      <c r="AW7" t="s">
        <v>25</v>
      </c>
      <c r="AX7" t="s">
        <v>26</v>
      </c>
      <c r="AY7" t="s">
        <v>29</v>
      </c>
      <c r="AZ7" t="s">
        <v>28</v>
      </c>
      <c r="BA7" t="s">
        <v>30</v>
      </c>
      <c r="BB7" t="s">
        <v>31</v>
      </c>
      <c r="BC7" t="s">
        <v>50</v>
      </c>
      <c r="BD7" s="31" t="s">
        <v>51</v>
      </c>
      <c r="BE7" s="32" t="s">
        <v>52</v>
      </c>
    </row>
    <row r="8" spans="2:57">
      <c r="B8" s="3">
        <v>401</v>
      </c>
      <c r="C8" s="4" t="s">
        <v>47</v>
      </c>
      <c r="D8" s="3">
        <v>664970.79130000004</v>
      </c>
      <c r="E8" s="54">
        <f>IF(AP8=0,"-",(D8-AP8)/AP8)</f>
        <v>-0.11013346068574249</v>
      </c>
      <c r="F8" s="26">
        <f>IF(AQ8=0,"-",(D8-AQ8)/AQ8)</f>
        <v>-0.23081458285682613</v>
      </c>
      <c r="G8" s="54">
        <f>IF(AR8=0,"-",(D8-AR8)/AR8)</f>
        <v>-0.44111750293597757</v>
      </c>
      <c r="H8" s="23"/>
      <c r="I8" s="54">
        <f>IF(AT8=0,"-",(AS8-AT8)/AT8)</f>
        <v>0.10978444632290786</v>
      </c>
      <c r="J8" s="23"/>
      <c r="K8" s="5">
        <f>IF(AS8=0,0,D8/AS8)</f>
        <v>31.656231138722273</v>
      </c>
      <c r="L8" s="29">
        <f>IF(AO8=0,0,(K8-AO8)/AO8)</f>
        <v>-0.19816272226315013</v>
      </c>
      <c r="M8" s="11"/>
      <c r="N8" s="3">
        <v>8567406.9834000003</v>
      </c>
      <c r="O8" s="54">
        <f>IF(AV8=0,"-",(N8-AV8)/AV8)</f>
        <v>2.072535970643425E-2</v>
      </c>
      <c r="P8" s="26">
        <f>IF(AW8=0,"-",(N8-AW8)/AW8)</f>
        <v>8.9100962035922588</v>
      </c>
      <c r="Q8" s="54">
        <f>IF(AX8=0,"-",(N8-AX8)/AX8)</f>
        <v>1.3991453863444688E-2</v>
      </c>
      <c r="R8" s="5"/>
      <c r="S8" s="23"/>
      <c r="T8" s="54">
        <f>IF(AZ8=0,"-",(AY8-AZ8)/AZ8)</f>
        <v>0.2885769321378584</v>
      </c>
      <c r="U8" s="23"/>
      <c r="V8" s="5">
        <f>IF(AY8=0,0,N8/AY8)</f>
        <v>30.712505541754048</v>
      </c>
      <c r="W8" s="26">
        <f>IF(BC8=0,0,(V8-BC8)/BC8)</f>
        <v>-0.20786618613995803</v>
      </c>
      <c r="X8" s="8">
        <f>IF(AY8=0,0,BA8/AY8)</f>
        <v>0.62746329336272866</v>
      </c>
      <c r="Y8" s="26">
        <f>IF(BD8=0,0,(X8-BD8)/BD8)</f>
        <v>-0.24589660609653366</v>
      </c>
      <c r="Z8" s="28">
        <f>IF(BA8=0,"-",N8/BA8)</f>
        <v>48.947095179318374</v>
      </c>
      <c r="AA8" s="29">
        <f>IF(BE8=0,0,(Z8-BE8)/BE8)</f>
        <v>5.043130725048018E-2</v>
      </c>
      <c r="AO8">
        <f>IF(AP8=0,0,AP8/AT8)</f>
        <v>39.479620139475905</v>
      </c>
      <c r="AP8">
        <v>747270.25</v>
      </c>
      <c r="AQ8">
        <v>864512.99840000004</v>
      </c>
      <c r="AR8">
        <v>1189822.1805</v>
      </c>
      <c r="AS8">
        <v>21006</v>
      </c>
      <c r="AT8">
        <v>18928</v>
      </c>
      <c r="AV8">
        <v>8393449.7188000008</v>
      </c>
      <c r="AW8">
        <v>864512.99840000004</v>
      </c>
      <c r="AX8">
        <v>8449190.5240000002</v>
      </c>
      <c r="AY8">
        <v>278955</v>
      </c>
      <c r="AZ8">
        <v>216483</v>
      </c>
      <c r="BA8">
        <v>175034.02299999999</v>
      </c>
      <c r="BB8">
        <v>180128</v>
      </c>
      <c r="BC8">
        <f>IF(AZ8=0,0,AV8/AZ8)</f>
        <v>38.771865314135525</v>
      </c>
      <c r="BD8" s="32">
        <f>IF(AZ8=0,0,BB8/AZ8)</f>
        <v>0.83206533538430272</v>
      </c>
      <c r="BE8" s="32">
        <f>IF(BB8=0,0,AV8/BB8)</f>
        <v>46.59714047122047</v>
      </c>
    </row>
    <row r="9" spans="2:57">
      <c r="B9" s="6">
        <v>402</v>
      </c>
      <c r="C9" s="7" t="s">
        <v>47</v>
      </c>
      <c r="D9" s="6">
        <v>719541.51500000001</v>
      </c>
      <c r="E9" s="53">
        <f t="shared" ref="E9" si="0">IF(AP9=0,"-",(D9-AP9)/AP9)</f>
        <v>-0.16111832669002443</v>
      </c>
      <c r="F9" s="27">
        <f>IF(AQ9=0,"-",(D9-AQ9)/AQ9)</f>
        <v>-0.26263742803361595</v>
      </c>
      <c r="G9" s="53">
        <f>IF(AR9=0,"-",(D9-AR9)/AR9)</f>
        <v>-0.45462031667154434</v>
      </c>
      <c r="H9" s="24"/>
      <c r="I9" s="53">
        <f>IF(AT9=0,"-",(AS9-AT9)/AT9)</f>
        <v>-4.5158286778398511E-2</v>
      </c>
      <c r="J9" s="24"/>
      <c r="K9" s="8">
        <f>IF(AS9=0,0,D9/AS9)</f>
        <v>23.388315130830488</v>
      </c>
      <c r="L9" s="30">
        <f>IF(AO9=0,0,(K9-AO9)/AO9)</f>
        <v>-0.12144425437843615</v>
      </c>
      <c r="M9" s="11"/>
      <c r="N9" s="6">
        <v>9154251.3078000005</v>
      </c>
      <c r="O9" s="53">
        <f>IF(AV9=0,"-",(N9-AV9)/AV9)</f>
        <v>-4.2508207205349785E-2</v>
      </c>
      <c r="P9" s="27">
        <f>IF(AW9=0,"-",(N9-AW9)/AW9)</f>
        <v>8.3809768415461647</v>
      </c>
      <c r="Q9" s="53">
        <f t="shared" ref="Q9" si="1">IF(AX9=0,"-",(N9-AX9)/AX9)</f>
        <v>-1.517327616637106E-2</v>
      </c>
      <c r="R9" s="8"/>
      <c r="S9" s="24"/>
      <c r="T9" s="53">
        <f>IF(AZ9=0,"-",(AY9-AZ9)/AZ9)</f>
        <v>0.10611841260072122</v>
      </c>
      <c r="U9" s="24"/>
      <c r="V9" s="8">
        <f>IF(AY9=0,0,N9/AY9)</f>
        <v>24.725849628069039</v>
      </c>
      <c r="W9" s="27">
        <f>IF(BC9=0,0,(V9-BC9)/BC9)</f>
        <v>-0.13436772963268739</v>
      </c>
      <c r="X9" s="8">
        <f>IF(AY9=0,0,BA9/AY9)</f>
        <v>0.51892607298166005</v>
      </c>
      <c r="Y9" s="27">
        <f>IF(BD9=0,0,(X9-BD9)/BD9)</f>
        <v>-0.16568468696404404</v>
      </c>
      <c r="Z9" s="33">
        <f>IF(BA9=0,"-",N9/BA9)</f>
        <v>47.648115821196953</v>
      </c>
      <c r="AA9" s="30">
        <f>IF(BE9=0,0,(Z9-BE9)/BE9)</f>
        <v>3.7536117151438508E-2</v>
      </c>
      <c r="AO9">
        <f t="shared" ref="AO9" si="2">IF(AP9=0,0,AP9/AT9)</f>
        <v>26.621321694599626</v>
      </c>
      <c r="AP9">
        <v>857738.98499999999</v>
      </c>
      <c r="AQ9">
        <v>975831.35129999998</v>
      </c>
      <c r="AR9">
        <v>1319340.52</v>
      </c>
      <c r="AS9">
        <v>30765</v>
      </c>
      <c r="AT9">
        <v>32220</v>
      </c>
      <c r="AV9">
        <v>9560657.7274999991</v>
      </c>
      <c r="AW9">
        <v>975831.35129999998</v>
      </c>
      <c r="AX9">
        <v>9295291.3301999997</v>
      </c>
      <c r="AY9">
        <v>370230</v>
      </c>
      <c r="AZ9">
        <v>334711</v>
      </c>
      <c r="BA9">
        <v>192122</v>
      </c>
      <c r="BB9">
        <v>208183</v>
      </c>
      <c r="BC9">
        <f t="shared" ref="BC9" si="3">IF(AZ9=0,0,AV9/AZ9)</f>
        <v>28.563918507309289</v>
      </c>
      <c r="BD9" s="32">
        <f t="shared" ref="BD9" si="4">IF(AZ9=0,0,BB9/AZ9)</f>
        <v>0.62197836342396873</v>
      </c>
      <c r="BE9" s="32">
        <f t="shared" ref="BE9" si="5">IF(BB9=0,0,AV9/BB9)</f>
        <v>45.924296064039808</v>
      </c>
    </row>
    <row r="10" spans="2:57">
      <c r="B10" s="6"/>
      <c r="C10" s="7"/>
      <c r="D10" s="6"/>
      <c r="E10" s="8"/>
      <c r="F10" s="8"/>
      <c r="G10" s="8"/>
      <c r="H10" s="24"/>
      <c r="I10" s="8"/>
      <c r="J10" s="24"/>
      <c r="K10" s="8"/>
      <c r="L10" s="7"/>
      <c r="M10" s="11"/>
      <c r="N10" s="50"/>
      <c r="O10" s="8"/>
      <c r="P10" s="8"/>
      <c r="Q10" s="8"/>
      <c r="R10" s="8"/>
      <c r="S10" s="24"/>
      <c r="T10" s="8"/>
      <c r="U10" s="24"/>
      <c r="V10" s="8"/>
      <c r="W10" s="8"/>
      <c r="X10" s="8"/>
      <c r="Y10" s="8"/>
      <c r="Z10" s="8"/>
      <c r="AA10" s="7"/>
    </row>
    <row r="11" spans="2:57" ht="15" thickBot="1">
      <c r="B11" s="9"/>
      <c r="C11" s="10"/>
      <c r="E11" s="2"/>
      <c r="F11" s="2"/>
      <c r="G11" s="2"/>
      <c r="H11" s="25"/>
      <c r="I11" s="2"/>
      <c r="J11" s="25"/>
      <c r="K11" s="2"/>
      <c r="L11" s="10"/>
      <c r="M11" s="11"/>
      <c r="N11" s="9"/>
      <c r="O11" s="2"/>
      <c r="P11" s="2"/>
      <c r="Q11" s="2"/>
      <c r="R11" s="2"/>
      <c r="S11" s="25"/>
      <c r="T11" s="2"/>
      <c r="U11" s="25"/>
      <c r="V11" s="2"/>
      <c r="W11" s="2"/>
      <c r="X11" s="2"/>
      <c r="Y11" s="2"/>
      <c r="Z11" s="2"/>
      <c r="AA11" s="10"/>
    </row>
    <row r="12" spans="2:57">
      <c r="B12" s="3" t="s">
        <v>47</v>
      </c>
      <c r="C12" s="4"/>
      <c r="D12" s="3"/>
      <c r="E12" s="5"/>
      <c r="F12" s="5"/>
      <c r="G12" s="5"/>
      <c r="H12" s="23"/>
      <c r="I12" s="5"/>
      <c r="J12" s="23"/>
      <c r="K12" s="5"/>
      <c r="L12" s="4"/>
      <c r="M12" s="11"/>
      <c r="N12" s="3"/>
      <c r="O12" s="5"/>
      <c r="P12" s="5"/>
      <c r="Q12" s="5"/>
      <c r="R12" s="5"/>
      <c r="S12" s="23"/>
      <c r="T12" s="5"/>
      <c r="U12" s="23"/>
      <c r="V12" s="5"/>
      <c r="W12" s="5"/>
      <c r="X12" s="5"/>
      <c r="Y12" s="5"/>
      <c r="Z12" s="5"/>
      <c r="AA12" s="4"/>
      <c r="AN12" s="52" t="s">
        <v>47</v>
      </c>
    </row>
    <row r="13" spans="2:57" ht="15" thickBot="1">
      <c r="B13" s="9" t="s">
        <v>53</v>
      </c>
      <c r="C13" s="10"/>
      <c r="D13" s="9">
        <f>SUM(D8:D10)</f>
        <v>1384512.3063000001</v>
      </c>
      <c r="E13" s="48">
        <f t="shared" ref="E13" si="6">IF(AP13=0,"-",(D13-AP13)/AP13)</f>
        <v>-0.13738047351484545</v>
      </c>
      <c r="F13" s="48">
        <f t="shared" ref="F13" si="7">IF(AQ13=0,"-",(D13-AQ13)/AQ13)</f>
        <v>-0.24768845214989607</v>
      </c>
      <c r="G13" s="48">
        <f t="shared" ref="G13" si="8">IF(AR13=0,"-",(D13-AR13)/AR13)</f>
        <v>-0.44821740494384499</v>
      </c>
      <c r="H13" s="25"/>
      <c r="I13" s="48">
        <f t="shared" ref="I13" si="9">IF(AT13=0,"-",(AS13-AT13)/AT13)</f>
        <v>1.2180339407210448E-2</v>
      </c>
      <c r="J13" s="25"/>
      <c r="K13" s="2">
        <f t="shared" ref="K13" si="10">IF(AS13=0,0,D13/AS13)</f>
        <v>26.743008755867184</v>
      </c>
      <c r="L13" s="49">
        <f t="shared" ref="L13" si="11">IF(AO13=0,0,(K13-AO13)/AO13)</f>
        <v>-0.14776103338427535</v>
      </c>
      <c r="M13" s="11"/>
      <c r="N13" s="9">
        <f>SUM(N8:N9)</f>
        <v>17721658.291200001</v>
      </c>
      <c r="O13" s="48">
        <f t="shared" ref="O13" si="12">IF(AV13=0,"-",(N13-AV13)/AV13)</f>
        <v>-1.2946851064317458E-2</v>
      </c>
      <c r="P13" s="48">
        <f t="shared" ref="P13" si="13">IF(AW13=0,"-",(N13-AW13)/AW13)</f>
        <v>8.629533893528599</v>
      </c>
      <c r="Q13" s="48">
        <f t="shared" ref="Q13" si="14">IF(AX13=0,"-",(N13-AX13)/AX13)</f>
        <v>-1.2862344016314629E-3</v>
      </c>
      <c r="R13" s="2"/>
      <c r="S13" s="25"/>
      <c r="T13" s="48">
        <f t="shared" ref="T13" si="15">IF(AZ13=0,"-",(AY13-AZ13)/AZ13)</f>
        <v>0.17777951138800496</v>
      </c>
      <c r="U13" s="25"/>
      <c r="V13" s="2">
        <f t="shared" ref="V13" si="16">IF(AY13=0,0,N13/AY13)</f>
        <v>27.298317569259918</v>
      </c>
      <c r="W13" s="48">
        <f t="shared" ref="W13" si="17">IF(BC13=0,0,(V13-BC13)/BC13)</f>
        <v>-0.16193723919305811</v>
      </c>
      <c r="X13" s="2">
        <f t="shared" ref="X13" si="18">IF(AY13=0,0,BA13/AY13)</f>
        <v>0.56556455093694402</v>
      </c>
      <c r="Y13" s="48">
        <f t="shared" ref="Y13" si="19">IF(BD13=0,0,(X13-BD13)/BD13)</f>
        <v>-0.19720073062792984</v>
      </c>
      <c r="Z13" s="51">
        <f t="shared" ref="Z13" si="20">IF(BA13=0,"-",N13/BA13)</f>
        <v>48.267377302972918</v>
      </c>
      <c r="AA13" s="49">
        <f t="shared" ref="AA13" si="21">IF(BE13=0,0,(Z13-BE13)/BE13)</f>
        <v>4.392566458419199E-2</v>
      </c>
      <c r="AN13" s="52" t="s">
        <v>53</v>
      </c>
      <c r="AO13">
        <f>IF(AT13=0,0,AP13/AT13)</f>
        <v>31.379706635645576</v>
      </c>
      <c r="AP13">
        <f>SUM(AP8:AP10)</f>
        <v>1605009.2349999999</v>
      </c>
      <c r="AQ13">
        <f>SUM(AQ8:AQ10)</f>
        <v>1840344.3497000001</v>
      </c>
      <c r="AR13">
        <f>SUM(AR8:AR10)</f>
        <v>2509162.7005000003</v>
      </c>
      <c r="AS13">
        <f>SUM(AS8:AS10)</f>
        <v>51771</v>
      </c>
      <c r="AT13">
        <f>SUM(AT8:AT10)</f>
        <v>51148</v>
      </c>
      <c r="AV13">
        <f>SUM(AV8:AV10)</f>
        <v>17954107.4463</v>
      </c>
      <c r="AW13">
        <f>SUM(AW8:AW10)</f>
        <v>1840344.3497000001</v>
      </c>
      <c r="AX13">
        <f>SUM(AX8:AX10)</f>
        <v>17744481.854199998</v>
      </c>
      <c r="AY13">
        <f>SUM(AY8:AY10)</f>
        <v>649185</v>
      </c>
      <c r="AZ13">
        <f>SUM(AZ8:AZ10)</f>
        <v>551194</v>
      </c>
      <c r="BA13">
        <f>SUM(BA8:BA10)</f>
        <v>367156.02299999999</v>
      </c>
      <c r="BB13">
        <f>SUM(BB8:BB10)</f>
        <v>388311</v>
      </c>
      <c r="BC13">
        <f t="shared" ref="BC13" si="22">IF(AZ13=0,0,AV13/AZ13)</f>
        <v>32.573118441601324</v>
      </c>
      <c r="BD13" s="32">
        <f t="shared" ref="BD13" si="23">IF(AZ13=0,0,BB13/AZ13)</f>
        <v>0.70449061491961085</v>
      </c>
      <c r="BE13" s="32">
        <f t="shared" ref="BE13" si="24">IF(BB13=0,0,AV13/BB13)</f>
        <v>46.236412170399497</v>
      </c>
    </row>
    <row r="14" spans="2:57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2:57" ht="15" thickBot="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2:57" ht="15" thickBot="1">
      <c r="B16" s="11"/>
      <c r="C16" s="11"/>
      <c r="D16" s="36" t="s">
        <v>15</v>
      </c>
      <c r="E16" s="37"/>
      <c r="F16" s="37"/>
      <c r="G16" s="38"/>
      <c r="H16" s="36" t="s">
        <v>16</v>
      </c>
      <c r="I16" s="37"/>
      <c r="J16" s="37"/>
      <c r="K16" s="38"/>
      <c r="L16" s="36" t="s">
        <v>17</v>
      </c>
      <c r="M16" s="37"/>
      <c r="N16" s="37"/>
      <c r="O16" s="38"/>
      <c r="P16" s="36" t="s">
        <v>18</v>
      </c>
      <c r="Q16" s="37"/>
      <c r="R16" s="37"/>
      <c r="S16" s="38"/>
      <c r="T16" s="36" t="s">
        <v>19</v>
      </c>
      <c r="U16" s="37"/>
      <c r="V16" s="37"/>
      <c r="W16" s="38"/>
      <c r="X16" s="36" t="s">
        <v>32</v>
      </c>
      <c r="Y16" s="37"/>
      <c r="Z16" s="37"/>
      <c r="AA16" s="38"/>
      <c r="AB16" s="36" t="s">
        <v>20</v>
      </c>
      <c r="AC16" s="37"/>
      <c r="AD16" s="37"/>
      <c r="AE16" s="38"/>
    </row>
    <row r="17" spans="2:56" ht="57" customHeight="1" thickBot="1">
      <c r="B17" s="11"/>
      <c r="C17" s="11"/>
      <c r="D17" s="12" t="s">
        <v>21</v>
      </c>
      <c r="E17" s="13" t="s">
        <v>4</v>
      </c>
      <c r="F17" s="13" t="s">
        <v>22</v>
      </c>
      <c r="G17" s="14" t="s">
        <v>23</v>
      </c>
      <c r="H17" s="12" t="s">
        <v>21</v>
      </c>
      <c r="I17" s="13" t="s">
        <v>4</v>
      </c>
      <c r="J17" s="13" t="s">
        <v>22</v>
      </c>
      <c r="K17" s="14" t="s">
        <v>23</v>
      </c>
      <c r="L17" s="12" t="s">
        <v>21</v>
      </c>
      <c r="M17" s="13" t="s">
        <v>4</v>
      </c>
      <c r="N17" s="13" t="s">
        <v>22</v>
      </c>
      <c r="O17" s="14" t="s">
        <v>23</v>
      </c>
      <c r="P17" s="12" t="s">
        <v>21</v>
      </c>
      <c r="Q17" s="13" t="s">
        <v>4</v>
      </c>
      <c r="R17" s="13" t="s">
        <v>22</v>
      </c>
      <c r="S17" s="14" t="s">
        <v>23</v>
      </c>
      <c r="T17" s="12" t="s">
        <v>21</v>
      </c>
      <c r="U17" s="13" t="s">
        <v>4</v>
      </c>
      <c r="V17" s="13" t="s">
        <v>22</v>
      </c>
      <c r="W17" s="14" t="s">
        <v>23</v>
      </c>
      <c r="X17" s="13" t="s">
        <v>21</v>
      </c>
      <c r="Y17" s="13" t="s">
        <v>4</v>
      </c>
      <c r="Z17" s="13" t="s">
        <v>22</v>
      </c>
      <c r="AA17" s="14" t="s">
        <v>23</v>
      </c>
      <c r="AB17" s="13" t="s">
        <v>21</v>
      </c>
      <c r="AC17" s="13" t="s">
        <v>4</v>
      </c>
      <c r="AD17" s="13" t="s">
        <v>22</v>
      </c>
      <c r="AE17" s="14" t="s">
        <v>23</v>
      </c>
      <c r="AP17" t="s">
        <v>35</v>
      </c>
      <c r="AQ17" t="s">
        <v>36</v>
      </c>
      <c r="AR17" t="s">
        <v>33</v>
      </c>
      <c r="AS17" t="s">
        <v>34</v>
      </c>
      <c r="AT17" t="s">
        <v>37</v>
      </c>
      <c r="AU17" t="s">
        <v>38</v>
      </c>
      <c r="AV17" t="s">
        <v>39</v>
      </c>
      <c r="AX17" t="s">
        <v>42</v>
      </c>
      <c r="AY17" t="s">
        <v>43</v>
      </c>
      <c r="AZ17" t="s">
        <v>40</v>
      </c>
      <c r="BA17" t="s">
        <v>41</v>
      </c>
      <c r="BB17" t="s">
        <v>44</v>
      </c>
      <c r="BC17" t="s">
        <v>45</v>
      </c>
      <c r="BD17" t="s">
        <v>46</v>
      </c>
    </row>
    <row r="18" spans="2:56">
      <c r="B18" s="3">
        <v>401</v>
      </c>
      <c r="C18" s="5" t="s">
        <v>47</v>
      </c>
      <c r="D18" s="3">
        <v>279855.10710000002</v>
      </c>
      <c r="E18" s="54">
        <f>IF(AP18=0,"-",(D18-AP18)/AP18)</f>
        <v>-0.24745050247775655</v>
      </c>
      <c r="F18" s="27">
        <f>IF(D8=0,"-",D18/D8)</f>
        <v>0.4208532325952104</v>
      </c>
      <c r="G18" s="27">
        <f>IF(C18="LFL",F18-AX18,"-")</f>
        <v>0.37654772938035747</v>
      </c>
      <c r="H18" s="3"/>
      <c r="I18" s="54" t="str">
        <f>IF(AQ18=0,"-",(H18-AQ18)/AQ18)</f>
        <v>-</v>
      </c>
      <c r="J18" s="27">
        <f>IF(D8=0,"-",H18/D8)</f>
        <v>0</v>
      </c>
      <c r="K18" s="53">
        <f>IF(C18="LFL",J18-AY18,"-")</f>
        <v>0</v>
      </c>
      <c r="L18" s="3">
        <v>213412.64129999999</v>
      </c>
      <c r="M18" s="54">
        <f>IF(AR18=0,"-",(L18-AR18)/AR18)</f>
        <v>-9.117435351915118E-2</v>
      </c>
      <c r="N18" s="27">
        <f>IF(D8=0,"-",L18/D8)</f>
        <v>0.32093536151081764</v>
      </c>
      <c r="O18" s="53">
        <f>IF(C18="LFL",N18-AZ18,"-")</f>
        <v>0.29295849480319502</v>
      </c>
      <c r="P18" s="3">
        <v>113527.2782</v>
      </c>
      <c r="Q18" s="54">
        <f>IF(AS18=0,"-",(P18-AS18)/AS18)</f>
        <v>0.28212563696846615</v>
      </c>
      <c r="R18" s="27">
        <f>IF(D8=0,"-",P18/D8)</f>
        <v>0.17072521031797083</v>
      </c>
      <c r="S18" s="53">
        <f>IF(C18="LFL",R18-BA18,"-")</f>
        <v>0.16017577658494081</v>
      </c>
      <c r="T18" s="3">
        <v>42414.887999999999</v>
      </c>
      <c r="U18" s="54">
        <f>IF(AT18=0,"-",(T18-AT18)/AT18)</f>
        <v>-0.18318507893138464</v>
      </c>
      <c r="V18" s="27">
        <f>IF(D8=0,"-",T18/D8)</f>
        <v>6.3784588067515011E-2</v>
      </c>
      <c r="W18" s="29">
        <f>IF(C18="LFL",V18-BB18,"-")</f>
        <v>5.7597957702208678E-2</v>
      </c>
      <c r="X18" s="5">
        <v>15427.9467</v>
      </c>
      <c r="Y18" s="54" t="str">
        <f>IF(AU18=0,"-",(X18-AU18)/AU18)</f>
        <v>-</v>
      </c>
      <c r="Z18" s="27">
        <f>IF(D8=0,"-",X18/D8)</f>
        <v>2.3200938901148993E-2</v>
      </c>
      <c r="AA18" s="29">
        <f>IF(C18="LFL",Z18-BC18,"-")</f>
        <v>2.3200938901148993E-2</v>
      </c>
      <c r="AB18" s="5">
        <v>332.93</v>
      </c>
      <c r="AC18" s="54">
        <f>IF(AV18=0,"-",(AB18-AV18)/AV18)</f>
        <v>2.38</v>
      </c>
      <c r="AD18" s="27">
        <f>IF(D8=0,"-",AB18/D8)</f>
        <v>5.0066860733706932E-4</v>
      </c>
      <c r="AE18" s="56">
        <f>IF(C18="LFL",AD18-BD18,"-")</f>
        <v>4.8893326569567303E-4</v>
      </c>
      <c r="AP18">
        <v>371876.0135</v>
      </c>
      <c r="AR18">
        <v>234822.424</v>
      </c>
      <c r="AS18">
        <v>88546.141600000003</v>
      </c>
      <c r="AT18">
        <v>51927.170899999997</v>
      </c>
      <c r="AV18">
        <v>98.5</v>
      </c>
      <c r="AX18" s="34">
        <f>IF(AV8=0,0,AP18/AV8)</f>
        <v>4.4305503214852944E-2</v>
      </c>
      <c r="AY18" s="34">
        <f>IF(AV8=0,0,AQ18/AV8)</f>
        <v>0</v>
      </c>
      <c r="AZ18" s="34">
        <f>IF(AV8=0,0,AR18/AV8)</f>
        <v>2.7976866707622599E-2</v>
      </c>
      <c r="BA18" s="34">
        <f>IF(AV8=0,0,AS18/AV8)</f>
        <v>1.0549433733030012E-2</v>
      </c>
      <c r="BB18" s="34">
        <f>IF(AV8=0,0,AT18/AV8)</f>
        <v>6.186630365306334E-3</v>
      </c>
      <c r="BC18" s="34">
        <f>IF(AV8=0,0,AU18/AV8)</f>
        <v>0</v>
      </c>
      <c r="BD18" s="34">
        <f>IF(AV8=0,0,AV18/AV8)</f>
        <v>1.1735341641396334E-5</v>
      </c>
    </row>
    <row r="19" spans="2:56">
      <c r="B19" s="6">
        <v>402</v>
      </c>
      <c r="C19" s="8" t="s">
        <v>47</v>
      </c>
      <c r="D19" s="6">
        <v>240129.15090000001</v>
      </c>
      <c r="E19" s="53">
        <f>IF(AP19=0,"-",(D19-AP19)/AP19)</f>
        <v>-0.23020718706212392</v>
      </c>
      <c r="F19" s="27">
        <f>IF(D9=0,"-",D19/D9)</f>
        <v>0.3337252207052987</v>
      </c>
      <c r="G19" s="27">
        <f>IF(C19="LFL",F19-AX19,"-")</f>
        <v>0.30109776096445423</v>
      </c>
      <c r="H19" s="6">
        <v>118305.2276</v>
      </c>
      <c r="I19" s="53">
        <f>IF(AQ19=0,"-",(H19-AQ19)/AQ19)</f>
        <v>-0.11324200626290631</v>
      </c>
      <c r="J19" s="27">
        <f>IF(D9=0,"-",H19/D9)</f>
        <v>0.1644175146725203</v>
      </c>
      <c r="K19" s="53">
        <f t="shared" ref="K19" si="25">IF(C19="LFL",J19-AY19,"-")</f>
        <v>0.15046311837442314</v>
      </c>
      <c r="L19" s="6">
        <v>200837.28419999999</v>
      </c>
      <c r="M19" s="53">
        <f>IF(AR19=0,"-",(L19-AR19)/AR19)</f>
        <v>-0.20770532267664907</v>
      </c>
      <c r="N19" s="27">
        <f>IF(D9=0,"-",L19/D9)</f>
        <v>0.27911841083971367</v>
      </c>
      <c r="O19" s="53">
        <f t="shared" ref="O19" si="26">IF(C19="LFL",N19-AZ19,"-")</f>
        <v>0.25260474178838116</v>
      </c>
      <c r="P19" s="6">
        <v>94884.882599999997</v>
      </c>
      <c r="Q19" s="53">
        <f>IF(AS19=0,"-",(P19-AS19)/AS19)</f>
        <v>5.1556717691525034E-2</v>
      </c>
      <c r="R19" s="27">
        <f>IF(D9=0,"-",P19/D9)</f>
        <v>0.1318685310325701</v>
      </c>
      <c r="S19" s="53">
        <f t="shared" ref="S19" si="27">IF(C19="LFL",R19-BA19,"-")</f>
        <v>0.12243060538228172</v>
      </c>
      <c r="T19" s="6">
        <v>52543.702100000002</v>
      </c>
      <c r="U19" s="53">
        <f>IF(AT19=0,"-",(T19-AT19)/AT19)</f>
        <v>-0.21565339093341737</v>
      </c>
      <c r="V19" s="27">
        <f>IF(D9=0,"-",T19/D9)</f>
        <v>7.3023864509054764E-2</v>
      </c>
      <c r="W19" s="55">
        <f>IF(C19="LFL",V19-BB19,"-")</f>
        <v>6.6016981362583493E-2</v>
      </c>
      <c r="X19" s="8">
        <v>11497.727699999999</v>
      </c>
      <c r="Y19" s="53" t="str">
        <f>IF(AU19=0,"-",(X19-AU19)/AU19)</f>
        <v>-</v>
      </c>
      <c r="Z19" s="27">
        <f>IF(D9=0,"-",X19/D9)</f>
        <v>1.5979241586915244E-2</v>
      </c>
      <c r="AA19" s="55">
        <f>IF(C19="LFL",Z19-BC19,"-")</f>
        <v>1.5979241586915244E-2</v>
      </c>
      <c r="AB19" s="8">
        <v>1343.54</v>
      </c>
      <c r="AC19" s="53">
        <f>IF(AV19=0,"-",(AB19-AV19)/AV19)</f>
        <v>-0.19764705882352943</v>
      </c>
      <c r="AD19" s="27">
        <f>IF(D9=0,"-",AB19/D9)</f>
        <v>1.8672167929045761E-3</v>
      </c>
      <c r="AE19" s="55">
        <f>IF(C19="LFL",AD19-BD19,"-")</f>
        <v>1.6920719390956674E-3</v>
      </c>
      <c r="AP19">
        <v>311939.97509999998</v>
      </c>
      <c r="AQ19">
        <v>133413.20680000001</v>
      </c>
      <c r="AR19">
        <v>253488.11489999999</v>
      </c>
      <c r="AS19">
        <v>90232.776800000007</v>
      </c>
      <c r="AT19">
        <v>66990.411500000002</v>
      </c>
      <c r="AV19">
        <v>1674.5</v>
      </c>
      <c r="AX19" s="34">
        <f>IF(AV9=0,0,AP19/AV9)</f>
        <v>3.2627459740844487E-2</v>
      </c>
      <c r="AY19" s="34">
        <f>IF(AV9=0,0,AQ19/AV9)</f>
        <v>1.3954396298097162E-2</v>
      </c>
      <c r="AZ19" s="34">
        <f>IF(AV9=0,0,AR19/AV9)</f>
        <v>2.6513669051332536E-2</v>
      </c>
      <c r="BA19" s="34">
        <f>IF(AV9=0,0,AS19/AV9)</f>
        <v>9.437925650288375E-3</v>
      </c>
      <c r="BB19" s="34">
        <f>IF(AV9=0,0,AT19/AV9)</f>
        <v>7.0068831464712641E-3</v>
      </c>
      <c r="BC19" s="34">
        <f>IF(AV9=0,0,AU19/AV9)</f>
        <v>0</v>
      </c>
      <c r="BD19" s="34">
        <f>IF(AV9=0,0,AV19/AV9)</f>
        <v>1.7514485380890863E-4</v>
      </c>
    </row>
    <row r="20" spans="2:56">
      <c r="B20" s="6"/>
      <c r="C20" s="8"/>
      <c r="D20" s="6"/>
      <c r="E20" s="8"/>
      <c r="F20" s="8"/>
      <c r="G20" s="7"/>
      <c r="H20" s="6"/>
      <c r="I20" s="8"/>
      <c r="J20" s="8"/>
      <c r="K20" s="7"/>
      <c r="L20" s="6"/>
      <c r="M20" s="8"/>
      <c r="N20" s="8"/>
      <c r="O20" s="7"/>
      <c r="P20" s="6"/>
      <c r="Q20" s="8"/>
      <c r="R20" s="8"/>
      <c r="S20" s="7"/>
      <c r="T20" s="6"/>
      <c r="U20" s="8"/>
      <c r="V20" s="8"/>
      <c r="W20" s="7"/>
      <c r="X20" s="8"/>
      <c r="Y20" s="8"/>
      <c r="Z20" s="8"/>
      <c r="AA20" s="7"/>
      <c r="AB20" s="8"/>
      <c r="AC20" s="8"/>
      <c r="AD20" s="8"/>
      <c r="AE20" s="7"/>
    </row>
    <row r="21" spans="2:56" ht="15" thickBot="1">
      <c r="B21" s="6"/>
      <c r="C21" s="2"/>
      <c r="D21" s="9"/>
      <c r="E21" s="2"/>
      <c r="F21" s="2"/>
      <c r="G21" s="10"/>
      <c r="H21" s="9"/>
      <c r="I21" s="2"/>
      <c r="J21" s="2"/>
      <c r="K21" s="10"/>
      <c r="L21" s="9"/>
      <c r="M21" s="2"/>
      <c r="N21" s="2"/>
      <c r="O21" s="10"/>
      <c r="P21" s="9"/>
      <c r="Q21" s="2"/>
      <c r="R21" s="2"/>
      <c r="S21" s="10"/>
      <c r="T21" s="9"/>
      <c r="U21" s="2"/>
      <c r="V21" s="2"/>
      <c r="W21" s="10"/>
      <c r="X21" s="2"/>
      <c r="Y21" s="2"/>
      <c r="Z21" s="2"/>
      <c r="AA21" s="10"/>
      <c r="AB21" s="2"/>
      <c r="AC21" s="2"/>
      <c r="AD21" s="2"/>
      <c r="AE21" s="10"/>
    </row>
    <row r="22" spans="2:56">
      <c r="B22" s="3" t="s">
        <v>47</v>
      </c>
      <c r="C22" s="5"/>
      <c r="D22" s="3"/>
      <c r="E22" s="5"/>
      <c r="F22" s="5"/>
      <c r="G22" s="4"/>
      <c r="H22" s="3"/>
      <c r="I22" s="5"/>
      <c r="J22" s="5"/>
      <c r="K22" s="4"/>
      <c r="L22" s="3"/>
      <c r="M22" s="5"/>
      <c r="N22" s="5"/>
      <c r="O22" s="4"/>
      <c r="P22" s="3"/>
      <c r="Q22" s="5"/>
      <c r="R22" s="5"/>
      <c r="S22" s="4"/>
      <c r="T22" s="3"/>
      <c r="U22" s="5"/>
      <c r="V22" s="5"/>
      <c r="W22" s="4"/>
      <c r="X22" s="3"/>
      <c r="Y22" s="5"/>
      <c r="Z22" s="5"/>
      <c r="AA22" s="4"/>
      <c r="AB22" s="3"/>
      <c r="AC22" s="5"/>
      <c r="AD22" s="5"/>
      <c r="AE22" s="4"/>
      <c r="AN22" s="52" t="s">
        <v>47</v>
      </c>
    </row>
    <row r="23" spans="2:56" ht="15" thickBot="1">
      <c r="B23" s="9" t="s">
        <v>53</v>
      </c>
      <c r="C23" s="2"/>
      <c r="D23" s="9">
        <f>SUM(D18:D19)</f>
        <v>519984.25800000003</v>
      </c>
      <c r="E23" s="48">
        <f t="shared" ref="E23" si="28">IF(AP23=0,"-",(D23-AP23)/AP23)</f>
        <v>-0.23958452760868951</v>
      </c>
      <c r="F23" s="48">
        <f>IF(D13=0,"-",D23/D13)</f>
        <v>0.37557214597074762</v>
      </c>
      <c r="G23" s="49">
        <f t="shared" ref="G23" si="29">F23-AX23</f>
        <v>0.3374852630307148</v>
      </c>
      <c r="H23" s="9">
        <f>SUM(H18:H19)</f>
        <v>118305.2276</v>
      </c>
      <c r="I23" s="48">
        <f t="shared" ref="I23" si="30">IF(AQ23=0,"-",(H23-AQ23)/AQ23)</f>
        <v>-0.11324200626290631</v>
      </c>
      <c r="J23" s="48">
        <f>IF(D13=0,"-",H23/D13)</f>
        <v>8.5449025668945758E-2</v>
      </c>
      <c r="K23" s="49">
        <f t="shared" ref="K23" si="31">J23-AY23</f>
        <v>7.8018235405545949E-2</v>
      </c>
      <c r="L23" s="9">
        <f>SUM(L18:L19)</f>
        <v>414249.92550000001</v>
      </c>
      <c r="M23" s="48">
        <f t="shared" ref="M23" si="32">IF(AR23=0,"-",(L23-AR23)/AR23)</f>
        <v>-0.15166703869802547</v>
      </c>
      <c r="N23" s="48">
        <f>IF(D13=0,"-",L23/D13)</f>
        <v>0.29920277603530321</v>
      </c>
      <c r="O23" s="49">
        <f t="shared" ref="O23" si="33">N23-AZ23</f>
        <v>0.27200506986358086</v>
      </c>
      <c r="P23" s="9">
        <f>SUM(P18:P19)</f>
        <v>208412.16080000001</v>
      </c>
      <c r="Q23" s="48">
        <f t="shared" ref="Q23" si="34">IF(AS23=0,"-",(P23-AS23)/AS23)</f>
        <v>0.16575356124315821</v>
      </c>
      <c r="R23" s="48">
        <f>IF(D13=0,"-",P23/D13)</f>
        <v>0.15053110026660946</v>
      </c>
      <c r="S23" s="49">
        <f t="shared" ref="S23" si="35">R23-BA23</f>
        <v>0.14057355050064529</v>
      </c>
      <c r="T23" s="9">
        <f>SUM(T18:T19)</f>
        <v>94958.590100000001</v>
      </c>
      <c r="U23" s="48">
        <f t="shared" ref="U23" si="36">IF(AT23=0,"-",(T23-AT23)/AT23)</f>
        <v>-0.20147560870695938</v>
      </c>
      <c r="V23" s="48">
        <f>IF(D13=0,"-",T23/D13)</f>
        <v>6.8586309899815442E-2</v>
      </c>
      <c r="W23" s="49">
        <f t="shared" ref="W23" si="37">V23-BB23</f>
        <v>6.196289056495418E-2</v>
      </c>
      <c r="X23" s="9">
        <f>SUM(X18:X19)</f>
        <v>26925.6744</v>
      </c>
      <c r="Y23" s="48" t="str">
        <f t="shared" ref="Y23" si="38">IF(AU23=0,"-",(X23-AU23)/AU23)</f>
        <v>-</v>
      </c>
      <c r="Z23" s="48">
        <f>IF(D13=0,"-",X23/D13)</f>
        <v>1.9447768197854983E-2</v>
      </c>
      <c r="AA23" s="49">
        <f t="shared" ref="AA23" si="39">Z23-BC23</f>
        <v>1.9447768197854983E-2</v>
      </c>
      <c r="AB23" s="9">
        <v>2802.3249999999998</v>
      </c>
      <c r="AC23" s="48">
        <f t="shared" ref="AC23" si="40">IF(AV23=0,"-",(AB23-AV23)/AV23)</f>
        <v>0.58055555555555549</v>
      </c>
      <c r="AD23" s="48">
        <f>IF(D13=0,"-",AB23/D13)</f>
        <v>2.0240520703560896E-3</v>
      </c>
      <c r="AE23" s="49">
        <f t="shared" ref="AE23" si="41">AD23-BD23</f>
        <v>1.9253002941788013E-3</v>
      </c>
      <c r="AN23" s="52" t="s">
        <v>53</v>
      </c>
      <c r="AP23">
        <f>SUM(AP18:AP19)</f>
        <v>683815.98860000004</v>
      </c>
      <c r="AQ23">
        <f>SUM(AQ18:AQ19)</f>
        <v>133413.20680000001</v>
      </c>
      <c r="AR23">
        <f>SUM(AR18:AR19)</f>
        <v>488310.53889999999</v>
      </c>
      <c r="AS23">
        <f>SUM(AS18:AS19)</f>
        <v>178778.91840000002</v>
      </c>
      <c r="AT23">
        <f>SUM(AT18:AT19)</f>
        <v>118917.5824</v>
      </c>
      <c r="AU23">
        <f>SUM(AU18:AU19)</f>
        <v>0</v>
      </c>
      <c r="AV23">
        <f>SUM(AV18:AV19)</f>
        <v>1773</v>
      </c>
      <c r="AX23" s="34">
        <f>IF(AV13=0,0,AP23/AV13)</f>
        <v>3.8086882940032839E-2</v>
      </c>
      <c r="AY23" s="34">
        <f>IF(AV13=0,0,AQ23/AV13)</f>
        <v>7.4307902633998068E-3</v>
      </c>
      <c r="AZ23" s="34">
        <f>IF(AV13=0,0,AR23/AV13)</f>
        <v>2.7197706171722364E-2</v>
      </c>
      <c r="BA23" s="34">
        <f>IF(AV13=0,0,AS23/AV13)</f>
        <v>9.9575497659641649E-3</v>
      </c>
      <c r="BB23" s="34">
        <f>IF(AV13=0,0,AT23/AV13)</f>
        <v>6.623419334861263E-3</v>
      </c>
      <c r="BC23" s="34">
        <f>IF(AV13=0,0,AU23/AV13)</f>
        <v>0</v>
      </c>
      <c r="BD23" s="34">
        <f>IF(AV13=0,0,AV23/AV13)</f>
        <v>9.8751776177288149E-5</v>
      </c>
    </row>
  </sheetData>
  <mergeCells count="16">
    <mergeCell ref="AP6:AT6"/>
    <mergeCell ref="AV6:BB6"/>
    <mergeCell ref="D16:G16"/>
    <mergeCell ref="H16:K16"/>
    <mergeCell ref="L16:O16"/>
    <mergeCell ref="P16:S16"/>
    <mergeCell ref="T16:W16"/>
    <mergeCell ref="X16:AA16"/>
    <mergeCell ref="AB16:AE16"/>
    <mergeCell ref="D2:AA2"/>
    <mergeCell ref="D5:L5"/>
    <mergeCell ref="N5:AA5"/>
    <mergeCell ref="D6:G6"/>
    <mergeCell ref="K6:L6"/>
    <mergeCell ref="N6:R6"/>
    <mergeCell ref="V6:A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E21"/>
  <sheetViews>
    <sheetView zoomScale="70" zoomScaleNormal="70" workbookViewId="0">
      <selection activeCell="F32" sqref="F32"/>
    </sheetView>
  </sheetViews>
  <sheetFormatPr defaultRowHeight="14.4"/>
  <cols>
    <col min="3" max="3" width="24.44140625" customWidth="1"/>
    <col min="22" max="22" width="7.77734375" customWidth="1"/>
    <col min="23" max="23" width="12.109375" bestFit="1" customWidth="1"/>
    <col min="24" max="24" width="7.109375" customWidth="1"/>
    <col min="41" max="41" width="13.88671875" customWidth="1"/>
    <col min="42" max="42" width="12.109375" customWidth="1"/>
    <col min="43" max="43" width="12.77734375" customWidth="1"/>
    <col min="44" max="44" width="13.44140625" customWidth="1"/>
    <col min="45" max="45" width="12.88671875" customWidth="1"/>
    <col min="46" max="46" width="12.6640625" customWidth="1"/>
    <col min="47" max="47" width="15.21875" customWidth="1"/>
    <col min="48" max="48" width="13.33203125" customWidth="1"/>
    <col min="50" max="50" width="11" customWidth="1"/>
    <col min="51" max="51" width="13.33203125" customWidth="1"/>
    <col min="52" max="52" width="13.77734375" customWidth="1"/>
    <col min="53" max="53" width="13.5546875" customWidth="1"/>
    <col min="54" max="54" width="11.88671875" customWidth="1"/>
    <col min="55" max="55" width="15.88671875" customWidth="1"/>
    <col min="56" max="56" width="13.33203125" customWidth="1"/>
  </cols>
  <sheetData>
    <row r="1" spans="2:57" ht="15" thickBot="1"/>
    <row r="2" spans="2:57" ht="24" thickBot="1">
      <c r="B2" s="11"/>
      <c r="C2" s="11"/>
      <c r="D2" s="39" t="s">
        <v>55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2:57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57" ht="15" thickBo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57" ht="15" thickBot="1">
      <c r="B5" s="11"/>
      <c r="C5" s="11"/>
      <c r="D5" s="42" t="s">
        <v>8</v>
      </c>
      <c r="E5" s="43"/>
      <c r="F5" s="43"/>
      <c r="G5" s="43"/>
      <c r="H5" s="43"/>
      <c r="I5" s="43"/>
      <c r="J5" s="43"/>
      <c r="K5" s="43"/>
      <c r="L5" s="44"/>
      <c r="M5" s="11"/>
      <c r="N5" s="42" t="s">
        <v>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57" ht="15" thickBot="1">
      <c r="B6" s="11"/>
      <c r="C6" s="11"/>
      <c r="D6" s="45" t="s">
        <v>0</v>
      </c>
      <c r="E6" s="46"/>
      <c r="F6" s="46"/>
      <c r="G6" s="47"/>
      <c r="H6" s="21"/>
      <c r="I6" s="15" t="s">
        <v>1</v>
      </c>
      <c r="J6" s="21"/>
      <c r="K6" s="45" t="s">
        <v>2</v>
      </c>
      <c r="L6" s="47"/>
      <c r="M6" s="20"/>
      <c r="N6" s="45" t="s">
        <v>0</v>
      </c>
      <c r="O6" s="46"/>
      <c r="P6" s="46"/>
      <c r="Q6" s="46"/>
      <c r="R6" s="47"/>
      <c r="S6" s="21"/>
      <c r="T6" s="15" t="s">
        <v>1</v>
      </c>
      <c r="U6" s="21"/>
      <c r="V6" s="45" t="s">
        <v>2</v>
      </c>
      <c r="W6" s="46"/>
      <c r="X6" s="46"/>
      <c r="Y6" s="46"/>
      <c r="Z6" s="46"/>
      <c r="AA6" s="47"/>
      <c r="AP6" s="35" t="s">
        <v>8</v>
      </c>
      <c r="AQ6" s="35"/>
      <c r="AR6" s="35"/>
      <c r="AS6" s="35"/>
      <c r="AT6" s="35"/>
      <c r="AV6" s="35" t="s">
        <v>9</v>
      </c>
      <c r="AW6" s="35"/>
      <c r="AX6" s="35"/>
      <c r="AY6" s="35"/>
      <c r="AZ6" s="35"/>
      <c r="BA6" s="35"/>
      <c r="BB6" s="35"/>
    </row>
    <row r="7" spans="2:57" ht="55.8" customHeight="1" thickBot="1">
      <c r="B7" s="11"/>
      <c r="C7" s="11"/>
      <c r="D7" s="16" t="s">
        <v>3</v>
      </c>
      <c r="E7" s="17" t="s">
        <v>4</v>
      </c>
      <c r="F7" s="17" t="s">
        <v>5</v>
      </c>
      <c r="G7" s="17" t="s">
        <v>6</v>
      </c>
      <c r="H7" s="22"/>
      <c r="I7" s="17" t="s">
        <v>4</v>
      </c>
      <c r="J7" s="22"/>
      <c r="K7" s="17" t="s">
        <v>7</v>
      </c>
      <c r="L7" s="18" t="s">
        <v>4</v>
      </c>
      <c r="M7" s="11"/>
      <c r="N7" s="16" t="s">
        <v>3</v>
      </c>
      <c r="O7" s="17" t="s">
        <v>4</v>
      </c>
      <c r="P7" s="17" t="s">
        <v>5</v>
      </c>
      <c r="Q7" s="17" t="s">
        <v>10</v>
      </c>
      <c r="R7" s="17" t="s">
        <v>11</v>
      </c>
      <c r="S7" s="22"/>
      <c r="T7" s="17" t="s">
        <v>4</v>
      </c>
      <c r="U7" s="22"/>
      <c r="V7" s="17" t="s">
        <v>12</v>
      </c>
      <c r="W7" s="17" t="s">
        <v>4</v>
      </c>
      <c r="X7" s="19" t="s">
        <v>13</v>
      </c>
      <c r="Y7" s="17" t="s">
        <v>4</v>
      </c>
      <c r="Z7" s="17" t="s">
        <v>14</v>
      </c>
      <c r="AA7" s="18" t="s">
        <v>4</v>
      </c>
      <c r="AO7" t="s">
        <v>50</v>
      </c>
      <c r="AP7" t="s">
        <v>24</v>
      </c>
      <c r="AQ7" t="s">
        <v>25</v>
      </c>
      <c r="AR7" t="s">
        <v>26</v>
      </c>
      <c r="AS7" t="s">
        <v>27</v>
      </c>
      <c r="AT7" t="s">
        <v>28</v>
      </c>
      <c r="AV7" t="s">
        <v>24</v>
      </c>
      <c r="AW7" t="s">
        <v>25</v>
      </c>
      <c r="AX7" t="s">
        <v>26</v>
      </c>
      <c r="AY7" t="s">
        <v>29</v>
      </c>
      <c r="AZ7" t="s">
        <v>28</v>
      </c>
      <c r="BA7" t="s">
        <v>30</v>
      </c>
      <c r="BB7" t="s">
        <v>31</v>
      </c>
      <c r="BC7" t="s">
        <v>50</v>
      </c>
      <c r="BD7" s="31" t="s">
        <v>51</v>
      </c>
      <c r="BE7" s="32" t="s">
        <v>52</v>
      </c>
    </row>
    <row r="8" spans="2:57">
      <c r="B8" s="3">
        <v>401</v>
      </c>
      <c r="C8" s="4" t="s">
        <v>47</v>
      </c>
      <c r="D8" s="3">
        <v>664970.79130000004</v>
      </c>
      <c r="E8" s="54">
        <f>IF(AP8=0,"-",(D8-AP8)/AP8)</f>
        <v>-0.11013346068574249</v>
      </c>
      <c r="F8" s="26">
        <f>IF(AQ8=0,"-",(D8-AQ8)/AQ8)</f>
        <v>-0.23081458285682613</v>
      </c>
      <c r="G8" s="54">
        <f>IF(AR8=0,"-",(D8-AR8)/AR8)</f>
        <v>-0.44111750293597757</v>
      </c>
      <c r="H8" s="23"/>
      <c r="I8" s="54">
        <f>IF(AT8=0,"-",(AS8-AT8)/AT8)</f>
        <v>0.10978444632290786</v>
      </c>
      <c r="J8" s="23"/>
      <c r="K8" s="5">
        <f>IF(AS8=0,0,D8/AS8)</f>
        <v>31.656231138722273</v>
      </c>
      <c r="L8" s="29">
        <f>IF(AO8=0,0,(K8-AO8)/AO8)</f>
        <v>-0.19816272226315013</v>
      </c>
      <c r="M8" s="11"/>
      <c r="N8" s="3">
        <v>8567406.9834000003</v>
      </c>
      <c r="O8" s="54">
        <f>IF(AV8=0,"-",(N8-AV8)/AV8)</f>
        <v>2.072535970643425E-2</v>
      </c>
      <c r="P8" s="26">
        <f>IF(AW8=0,"-",(N8-AW8)/AW8)</f>
        <v>8.9100962035922588</v>
      </c>
      <c r="Q8" s="54">
        <f>IF(AX8=0,"-",(N8-AX8)/AX8)</f>
        <v>1.3991453863444688E-2</v>
      </c>
      <c r="R8" s="5"/>
      <c r="S8" s="23"/>
      <c r="T8" s="54">
        <f>IF(AZ8=0,"-",(AY8-AZ8)/AZ8)</f>
        <v>0.2885769321378584</v>
      </c>
      <c r="U8" s="23"/>
      <c r="V8" s="5">
        <f>IF(AY8=0,0,N8/AY8)</f>
        <v>30.712505541754048</v>
      </c>
      <c r="W8" s="26">
        <f>IF(BC8=0,0,(V8-BC8)/BC8)</f>
        <v>-0.20786618613995803</v>
      </c>
      <c r="X8" s="8">
        <f>IF(AY8=0,0,BA8/AY8)</f>
        <v>0.62746329336272866</v>
      </c>
      <c r="Y8" s="26">
        <f>IF(BD8=0,0,(X8-BD8)/BD8)</f>
        <v>-0.24589660609653366</v>
      </c>
      <c r="Z8" s="28">
        <f>IF(BA8=0,"-",N8/BA8)</f>
        <v>48.947095179318374</v>
      </c>
      <c r="AA8" s="29">
        <f>IF(BE8=0,0,(Z8-BE8)/BE8)</f>
        <v>5.043130725048018E-2</v>
      </c>
      <c r="AO8">
        <f>IF(AP8=0,0,AP8/AT8)</f>
        <v>39.479620139475905</v>
      </c>
      <c r="AP8">
        <v>747270.25</v>
      </c>
      <c r="AQ8">
        <v>864512.99840000004</v>
      </c>
      <c r="AR8">
        <v>1189822.1805</v>
      </c>
      <c r="AS8">
        <v>21006</v>
      </c>
      <c r="AT8">
        <v>18928</v>
      </c>
      <c r="AV8">
        <v>8393449.7188000008</v>
      </c>
      <c r="AW8">
        <v>864512.99840000004</v>
      </c>
      <c r="AX8">
        <v>8449190.5240000002</v>
      </c>
      <c r="AY8">
        <v>278955</v>
      </c>
      <c r="AZ8">
        <v>216483</v>
      </c>
      <c r="BA8">
        <v>175034.02299999999</v>
      </c>
      <c r="BB8">
        <v>180128</v>
      </c>
      <c r="BC8">
        <f>IF(AZ8=0,0,AV8/AZ8)</f>
        <v>38.771865314135525</v>
      </c>
      <c r="BD8" s="32">
        <f>IF(AZ8=0,0,BB8/AZ8)</f>
        <v>0.83206533538430272</v>
      </c>
      <c r="BE8" s="32">
        <f>IF(BB8=0,0,AV8/BB8)</f>
        <v>46.59714047122047</v>
      </c>
    </row>
    <row r="9" spans="2:57">
      <c r="B9" s="6"/>
      <c r="C9" s="7"/>
      <c r="D9" s="6"/>
      <c r="E9" s="8"/>
      <c r="F9" s="8"/>
      <c r="G9" s="8"/>
      <c r="H9" s="24"/>
      <c r="I9" s="8"/>
      <c r="J9" s="24"/>
      <c r="K9" s="8"/>
      <c r="L9" s="7"/>
      <c r="M9" s="11"/>
      <c r="N9" s="50"/>
      <c r="O9" s="8"/>
      <c r="P9" s="8"/>
      <c r="Q9" s="8"/>
      <c r="R9" s="8"/>
      <c r="S9" s="24"/>
      <c r="T9" s="8"/>
      <c r="U9" s="24"/>
      <c r="V9" s="8"/>
      <c r="W9" s="8"/>
      <c r="X9" s="8"/>
      <c r="Y9" s="8"/>
      <c r="Z9" s="8"/>
      <c r="AA9" s="7"/>
    </row>
    <row r="10" spans="2:57" ht="15" thickBot="1">
      <c r="B10" s="9"/>
      <c r="C10" s="10"/>
      <c r="E10" s="2"/>
      <c r="F10" s="2"/>
      <c r="G10" s="2"/>
      <c r="H10" s="25"/>
      <c r="I10" s="2"/>
      <c r="J10" s="25"/>
      <c r="K10" s="2"/>
      <c r="L10" s="10"/>
      <c r="M10" s="11"/>
      <c r="N10" s="9"/>
      <c r="O10" s="2"/>
      <c r="P10" s="2"/>
      <c r="Q10" s="2"/>
      <c r="R10" s="2"/>
      <c r="S10" s="25"/>
      <c r="T10" s="2"/>
      <c r="U10" s="25"/>
      <c r="V10" s="2"/>
      <c r="W10" s="2"/>
      <c r="X10" s="2"/>
      <c r="Y10" s="2"/>
      <c r="Z10" s="2"/>
      <c r="AA10" s="10"/>
    </row>
    <row r="11" spans="2:57">
      <c r="B11" s="3" t="s">
        <v>47</v>
      </c>
      <c r="C11" s="4"/>
      <c r="D11" s="3"/>
      <c r="E11" s="5"/>
      <c r="F11" s="5"/>
      <c r="G11" s="5"/>
      <c r="H11" s="23"/>
      <c r="I11" s="5"/>
      <c r="J11" s="23"/>
      <c r="K11" s="5"/>
      <c r="L11" s="4"/>
      <c r="M11" s="11"/>
      <c r="N11" s="3"/>
      <c r="O11" s="5"/>
      <c r="P11" s="5"/>
      <c r="Q11" s="5"/>
      <c r="R11" s="5"/>
      <c r="S11" s="23"/>
      <c r="T11" s="5"/>
      <c r="U11" s="23"/>
      <c r="V11" s="5"/>
      <c r="W11" s="5"/>
      <c r="X11" s="5"/>
      <c r="Y11" s="5"/>
      <c r="Z11" s="5"/>
      <c r="AA11" s="4"/>
      <c r="AN11" s="52" t="s">
        <v>47</v>
      </c>
    </row>
    <row r="12" spans="2:57" ht="15" thickBot="1">
      <c r="B12" s="9" t="s">
        <v>53</v>
      </c>
      <c r="C12" s="10"/>
      <c r="D12" s="9">
        <f>SUM(D8:D9)</f>
        <v>664970.79130000004</v>
      </c>
      <c r="E12" s="48">
        <f t="shared" ref="E12" si="0">IF(AP12=0,"-",(D12-AP12)/AP12)</f>
        <v>-0.11013346068574249</v>
      </c>
      <c r="F12" s="48">
        <f t="shared" ref="F12" si="1">IF(AQ12=0,"-",(D12-AQ12)/AQ12)</f>
        <v>-0.23081458285682613</v>
      </c>
      <c r="G12" s="48">
        <f t="shared" ref="G12" si="2">IF(AR12=0,"-",(D12-AR12)/AR12)</f>
        <v>-0.44111750293597757</v>
      </c>
      <c r="H12" s="25"/>
      <c r="I12" s="48">
        <f t="shared" ref="I12" si="3">IF(AT12=0,"-",(AS12-AT12)/AT12)</f>
        <v>0.10978444632290786</v>
      </c>
      <c r="J12" s="25"/>
      <c r="K12" s="2">
        <f t="shared" ref="K12" si="4">IF(AS12=0,0,D12/AS12)</f>
        <v>31.656231138722273</v>
      </c>
      <c r="L12" s="49">
        <f t="shared" ref="L12" si="5">IF(AO12=0,0,(K12-AO12)/AO12)</f>
        <v>-0.19816272226315013</v>
      </c>
      <c r="M12" s="11"/>
      <c r="N12" s="9">
        <f>SUM(N8:N8)</f>
        <v>8567406.9834000003</v>
      </c>
      <c r="O12" s="48">
        <f t="shared" ref="O12" si="6">IF(AV12=0,"-",(N12-AV12)/AV12)</f>
        <v>2.072535970643425E-2</v>
      </c>
      <c r="P12" s="48">
        <f t="shared" ref="P12" si="7">IF(AW12=0,"-",(N12-AW12)/AW12)</f>
        <v>8.9100962035922588</v>
      </c>
      <c r="Q12" s="48">
        <f t="shared" ref="Q12" si="8">IF(AX12=0,"-",(N12-AX12)/AX12)</f>
        <v>1.3991453863444688E-2</v>
      </c>
      <c r="R12" s="2"/>
      <c r="S12" s="25"/>
      <c r="T12" s="48">
        <f t="shared" ref="T12" si="9">IF(AZ12=0,"-",(AY12-AZ12)/AZ12)</f>
        <v>0.2885769321378584</v>
      </c>
      <c r="U12" s="25"/>
      <c r="V12" s="2">
        <f t="shared" ref="V12" si="10">IF(AY12=0,0,N12/AY12)</f>
        <v>30.712505541754048</v>
      </c>
      <c r="W12" s="48">
        <f t="shared" ref="W12" si="11">IF(BC12=0,0,(V12-BC12)/BC12)</f>
        <v>-0.20786618613995803</v>
      </c>
      <c r="X12" s="2">
        <f t="shared" ref="X12" si="12">IF(AY12=0,0,BA12/AY12)</f>
        <v>0.62746329336272866</v>
      </c>
      <c r="Y12" s="48">
        <f t="shared" ref="Y12" si="13">IF(BD12=0,0,(X12-BD12)/BD12)</f>
        <v>-0.24589660609653366</v>
      </c>
      <c r="Z12" s="51">
        <f t="shared" ref="Z12" si="14">IF(BA12=0,"-",N12/BA12)</f>
        <v>48.947095179318374</v>
      </c>
      <c r="AA12" s="49">
        <f t="shared" ref="AA12" si="15">IF(BE12=0,0,(Z12-BE12)/BE12)</f>
        <v>5.043130725048018E-2</v>
      </c>
      <c r="AN12" s="52" t="s">
        <v>53</v>
      </c>
      <c r="AO12">
        <f>IF(AT12=0,0,AP12/AT12)</f>
        <v>39.479620139475905</v>
      </c>
      <c r="AP12">
        <f>SUM(AP8:AP9)</f>
        <v>747270.25</v>
      </c>
      <c r="AQ12">
        <f>SUM(AQ8:AQ9)</f>
        <v>864512.99840000004</v>
      </c>
      <c r="AR12">
        <f>SUM(AR8:AR9)</f>
        <v>1189822.1805</v>
      </c>
      <c r="AS12">
        <f>SUM(AS8:AS9)</f>
        <v>21006</v>
      </c>
      <c r="AT12">
        <f>SUM(AT8:AT9)</f>
        <v>18928</v>
      </c>
      <c r="AV12">
        <f>SUM(AV8:AV9)</f>
        <v>8393449.7188000008</v>
      </c>
      <c r="AW12">
        <f>SUM(AW8:AW9)</f>
        <v>864512.99840000004</v>
      </c>
      <c r="AX12">
        <f>SUM(AX8:AX9)</f>
        <v>8449190.5240000002</v>
      </c>
      <c r="AY12">
        <f>SUM(AY8:AY9)</f>
        <v>278955</v>
      </c>
      <c r="AZ12">
        <f>SUM(AZ8:AZ9)</f>
        <v>216483</v>
      </c>
      <c r="BA12">
        <f>SUM(BA8:BA9)</f>
        <v>175034.02299999999</v>
      </c>
      <c r="BB12">
        <f>SUM(BB8:BB9)</f>
        <v>180128</v>
      </c>
      <c r="BC12">
        <f t="shared" ref="BC12" si="16">IF(AZ12=0,0,AV12/AZ12)</f>
        <v>38.771865314135525</v>
      </c>
      <c r="BD12" s="32">
        <f t="shared" ref="BD12" si="17">IF(AZ12=0,0,BB12/AZ12)</f>
        <v>0.83206533538430272</v>
      </c>
      <c r="BE12" s="32">
        <f t="shared" ref="BE12" si="18">IF(BB12=0,0,AV12/BB12)</f>
        <v>46.59714047122047</v>
      </c>
    </row>
    <row r="13" spans="2:57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2:57" ht="15" thickBot="1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2:57" ht="15" thickBot="1">
      <c r="B15" s="11"/>
      <c r="C15" s="11"/>
      <c r="D15" s="36" t="s">
        <v>15</v>
      </c>
      <c r="E15" s="37"/>
      <c r="F15" s="37"/>
      <c r="G15" s="38"/>
      <c r="H15" s="36" t="s">
        <v>16</v>
      </c>
      <c r="I15" s="37"/>
      <c r="J15" s="37"/>
      <c r="K15" s="38"/>
      <c r="L15" s="36" t="s">
        <v>17</v>
      </c>
      <c r="M15" s="37"/>
      <c r="N15" s="37"/>
      <c r="O15" s="38"/>
      <c r="P15" s="36" t="s">
        <v>18</v>
      </c>
      <c r="Q15" s="37"/>
      <c r="R15" s="37"/>
      <c r="S15" s="38"/>
      <c r="T15" s="36" t="s">
        <v>19</v>
      </c>
      <c r="U15" s="37"/>
      <c r="V15" s="37"/>
      <c r="W15" s="38"/>
      <c r="X15" s="36" t="s">
        <v>32</v>
      </c>
      <c r="Y15" s="37"/>
      <c r="Z15" s="37"/>
      <c r="AA15" s="38"/>
      <c r="AB15" s="36" t="s">
        <v>20</v>
      </c>
      <c r="AC15" s="37"/>
      <c r="AD15" s="37"/>
      <c r="AE15" s="38"/>
    </row>
    <row r="16" spans="2:57" ht="57" customHeight="1" thickBot="1">
      <c r="B16" s="11"/>
      <c r="C16" s="11"/>
      <c r="D16" s="12" t="s">
        <v>21</v>
      </c>
      <c r="E16" s="13" t="s">
        <v>4</v>
      </c>
      <c r="F16" s="13" t="s">
        <v>22</v>
      </c>
      <c r="G16" s="14" t="s">
        <v>23</v>
      </c>
      <c r="H16" s="12" t="s">
        <v>21</v>
      </c>
      <c r="I16" s="13" t="s">
        <v>4</v>
      </c>
      <c r="J16" s="13" t="s">
        <v>22</v>
      </c>
      <c r="K16" s="14" t="s">
        <v>23</v>
      </c>
      <c r="L16" s="12" t="s">
        <v>21</v>
      </c>
      <c r="M16" s="13" t="s">
        <v>4</v>
      </c>
      <c r="N16" s="13" t="s">
        <v>22</v>
      </c>
      <c r="O16" s="14" t="s">
        <v>23</v>
      </c>
      <c r="P16" s="12" t="s">
        <v>21</v>
      </c>
      <c r="Q16" s="13" t="s">
        <v>4</v>
      </c>
      <c r="R16" s="13" t="s">
        <v>22</v>
      </c>
      <c r="S16" s="14" t="s">
        <v>23</v>
      </c>
      <c r="T16" s="12" t="s">
        <v>21</v>
      </c>
      <c r="U16" s="13" t="s">
        <v>4</v>
      </c>
      <c r="V16" s="13" t="s">
        <v>22</v>
      </c>
      <c r="W16" s="14" t="s">
        <v>23</v>
      </c>
      <c r="X16" s="13" t="s">
        <v>21</v>
      </c>
      <c r="Y16" s="13" t="s">
        <v>4</v>
      </c>
      <c r="Z16" s="13" t="s">
        <v>22</v>
      </c>
      <c r="AA16" s="14" t="s">
        <v>23</v>
      </c>
      <c r="AB16" s="13" t="s">
        <v>21</v>
      </c>
      <c r="AC16" s="13" t="s">
        <v>4</v>
      </c>
      <c r="AD16" s="13" t="s">
        <v>22</v>
      </c>
      <c r="AE16" s="14" t="s">
        <v>23</v>
      </c>
      <c r="AP16" t="s">
        <v>35</v>
      </c>
      <c r="AQ16" t="s">
        <v>36</v>
      </c>
      <c r="AR16" t="s">
        <v>33</v>
      </c>
      <c r="AS16" t="s">
        <v>34</v>
      </c>
      <c r="AT16" t="s">
        <v>37</v>
      </c>
      <c r="AU16" t="s">
        <v>38</v>
      </c>
      <c r="AV16" t="s">
        <v>39</v>
      </c>
      <c r="AX16" t="s">
        <v>42</v>
      </c>
      <c r="AY16" t="s">
        <v>43</v>
      </c>
      <c r="AZ16" t="s">
        <v>40</v>
      </c>
      <c r="BA16" t="s">
        <v>41</v>
      </c>
      <c r="BB16" t="s">
        <v>44</v>
      </c>
      <c r="BC16" t="s">
        <v>45</v>
      </c>
      <c r="BD16" t="s">
        <v>46</v>
      </c>
    </row>
    <row r="17" spans="2:56">
      <c r="B17" s="3">
        <v>401</v>
      </c>
      <c r="C17" s="5" t="s">
        <v>47</v>
      </c>
      <c r="D17" s="3">
        <v>279855.10710000002</v>
      </c>
      <c r="E17" s="54">
        <f>IF(AP17=0,"-",(D17-AP17)/AP17)</f>
        <v>-0.24745050247775655</v>
      </c>
      <c r="F17" s="27">
        <f>IF(D8=0,"-",D17/D8)</f>
        <v>0.4208532325952104</v>
      </c>
      <c r="G17" s="27">
        <f>IF(C17="LFL",F17-AX17,"-")</f>
        <v>0.37654772938035747</v>
      </c>
      <c r="H17" s="3"/>
      <c r="I17" s="54" t="str">
        <f>IF(AQ17=0,"-",(H17-AQ17)/AQ17)</f>
        <v>-</v>
      </c>
      <c r="J17" s="27">
        <f>IF(D8=0,"-",H17/D8)</f>
        <v>0</v>
      </c>
      <c r="K17" s="53">
        <f>IF(C17="LFL",J17-AY17,"-")</f>
        <v>0</v>
      </c>
      <c r="L17" s="3">
        <v>213412.64129999999</v>
      </c>
      <c r="M17" s="54">
        <f>IF(AR17=0,"-",(L17-AR17)/AR17)</f>
        <v>-9.117435351915118E-2</v>
      </c>
      <c r="N17" s="27">
        <f>IF(D8=0,"-",L17/D8)</f>
        <v>0.32093536151081764</v>
      </c>
      <c r="O17" s="53">
        <f>IF(C17="LFL",N17-AZ17,"-")</f>
        <v>0.29295849480319502</v>
      </c>
      <c r="P17" s="3">
        <v>113527.2782</v>
      </c>
      <c r="Q17" s="54">
        <f>IF(AS17=0,"-",(P17-AS17)/AS17)</f>
        <v>0.28212563696846615</v>
      </c>
      <c r="R17" s="27">
        <f>IF(D8=0,"-",P17/D8)</f>
        <v>0.17072521031797083</v>
      </c>
      <c r="S17" s="53">
        <f>IF(C17="LFL",R17-BA17,"-")</f>
        <v>0.16017577658494081</v>
      </c>
      <c r="T17" s="3">
        <v>42414.887999999999</v>
      </c>
      <c r="U17" s="54">
        <f>IF(AT17=0,"-",(T17-AT17)/AT17)</f>
        <v>-0.18318507893138464</v>
      </c>
      <c r="V17" s="27">
        <f>IF(D8=0,"-",T17/D8)</f>
        <v>6.3784588067515011E-2</v>
      </c>
      <c r="W17" s="29">
        <f>IF(C17="LFL",V17-BB17,"-")</f>
        <v>5.7597957702208678E-2</v>
      </c>
      <c r="X17" s="5">
        <v>15427.9467</v>
      </c>
      <c r="Y17" s="54" t="str">
        <f>IF(AU17=0,"-",(X17-AU17)/AU17)</f>
        <v>-</v>
      </c>
      <c r="Z17" s="27">
        <f>IF(D8=0,"-",X17/D8)</f>
        <v>2.3200938901148993E-2</v>
      </c>
      <c r="AA17" s="29">
        <f>IF(C17="LFL",Z17-BC17,"-")</f>
        <v>2.3200938901148993E-2</v>
      </c>
      <c r="AB17" s="5">
        <v>332.93</v>
      </c>
      <c r="AC17" s="54">
        <f>IF(AV17=0,"-",(AB17-AV17)/AV17)</f>
        <v>2.38</v>
      </c>
      <c r="AD17" s="27">
        <f>IF(D8=0,"-",AB17/D8)</f>
        <v>5.0066860733706932E-4</v>
      </c>
      <c r="AE17" s="56">
        <f>IF(C17="LFL",AD17-BD17,"-")</f>
        <v>4.8893326569567303E-4</v>
      </c>
      <c r="AP17">
        <v>371876.0135</v>
      </c>
      <c r="AR17">
        <v>234822.424</v>
      </c>
      <c r="AS17">
        <v>88546.141600000003</v>
      </c>
      <c r="AT17">
        <v>51927.170899999997</v>
      </c>
      <c r="AV17">
        <v>98.5</v>
      </c>
      <c r="AX17" s="34">
        <f>IF(AV8=0,0,AP17/AV8)</f>
        <v>4.4305503214852944E-2</v>
      </c>
      <c r="AY17" s="34">
        <f>IF(AV8=0,0,AQ17/AV8)</f>
        <v>0</v>
      </c>
      <c r="AZ17" s="34">
        <f>IF(AV8=0,0,AR17/AV8)</f>
        <v>2.7976866707622599E-2</v>
      </c>
      <c r="BA17" s="34">
        <f>IF(AV8=0,0,AS17/AV8)</f>
        <v>1.0549433733030012E-2</v>
      </c>
      <c r="BB17" s="34">
        <f>IF(AV8=0,0,AT17/AV8)</f>
        <v>6.186630365306334E-3</v>
      </c>
      <c r="BC17" s="34">
        <f>IF(AV8=0,0,AU17/AV8)</f>
        <v>0</v>
      </c>
      <c r="BD17" s="34">
        <f>IF(AV8=0,0,AV17/AV8)</f>
        <v>1.1735341641396334E-5</v>
      </c>
    </row>
    <row r="18" spans="2:56">
      <c r="B18" s="6"/>
      <c r="C18" s="8"/>
      <c r="D18" s="6"/>
      <c r="E18" s="8"/>
      <c r="F18" s="8"/>
      <c r="G18" s="7"/>
      <c r="H18" s="6"/>
      <c r="I18" s="8"/>
      <c r="J18" s="8"/>
      <c r="K18" s="7"/>
      <c r="L18" s="6"/>
      <c r="M18" s="8"/>
      <c r="N18" s="8"/>
      <c r="O18" s="7"/>
      <c r="P18" s="6"/>
      <c r="Q18" s="8"/>
      <c r="R18" s="8"/>
      <c r="S18" s="7"/>
      <c r="T18" s="6"/>
      <c r="U18" s="8"/>
      <c r="V18" s="8"/>
      <c r="W18" s="7"/>
      <c r="X18" s="8"/>
      <c r="Y18" s="8"/>
      <c r="Z18" s="8"/>
      <c r="AA18" s="7"/>
      <c r="AB18" s="8"/>
      <c r="AC18" s="8"/>
      <c r="AD18" s="8"/>
      <c r="AE18" s="7"/>
    </row>
    <row r="19" spans="2:56" ht="15" thickBot="1">
      <c r="B19" s="6"/>
      <c r="C19" s="2"/>
      <c r="D19" s="9"/>
      <c r="E19" s="2"/>
      <c r="F19" s="2"/>
      <c r="G19" s="10"/>
      <c r="H19" s="9"/>
      <c r="I19" s="2"/>
      <c r="J19" s="2"/>
      <c r="K19" s="10"/>
      <c r="L19" s="9"/>
      <c r="M19" s="2"/>
      <c r="N19" s="2"/>
      <c r="O19" s="10"/>
      <c r="P19" s="9"/>
      <c r="Q19" s="2"/>
      <c r="R19" s="2"/>
      <c r="S19" s="10"/>
      <c r="T19" s="9"/>
      <c r="U19" s="2"/>
      <c r="V19" s="2"/>
      <c r="W19" s="10"/>
      <c r="X19" s="2"/>
      <c r="Y19" s="2"/>
      <c r="Z19" s="2"/>
      <c r="AA19" s="10"/>
      <c r="AB19" s="2"/>
      <c r="AC19" s="2"/>
      <c r="AD19" s="2"/>
      <c r="AE19" s="10"/>
    </row>
    <row r="20" spans="2:56">
      <c r="B20" s="3" t="s">
        <v>47</v>
      </c>
      <c r="C20" s="5"/>
      <c r="D20" s="3"/>
      <c r="E20" s="5"/>
      <c r="F20" s="5"/>
      <c r="G20" s="4"/>
      <c r="H20" s="3"/>
      <c r="I20" s="5"/>
      <c r="J20" s="5"/>
      <c r="K20" s="4"/>
      <c r="L20" s="3"/>
      <c r="M20" s="5"/>
      <c r="N20" s="5"/>
      <c r="O20" s="4"/>
      <c r="P20" s="3"/>
      <c r="Q20" s="5"/>
      <c r="R20" s="5"/>
      <c r="S20" s="4"/>
      <c r="T20" s="3"/>
      <c r="U20" s="5"/>
      <c r="V20" s="5"/>
      <c r="W20" s="4"/>
      <c r="X20" s="3"/>
      <c r="Y20" s="5"/>
      <c r="Z20" s="5"/>
      <c r="AA20" s="4"/>
      <c r="AB20" s="3"/>
      <c r="AC20" s="5"/>
      <c r="AD20" s="5"/>
      <c r="AE20" s="4"/>
      <c r="AN20" s="52" t="s">
        <v>47</v>
      </c>
    </row>
    <row r="21" spans="2:56" ht="15" thickBot="1">
      <c r="B21" s="9" t="s">
        <v>53</v>
      </c>
      <c r="C21" s="2"/>
      <c r="D21" s="9">
        <f>SUM(D17:D17)</f>
        <v>279855.10710000002</v>
      </c>
      <c r="E21" s="48">
        <f t="shared" ref="E21" si="19">IF(AP21=0,"-",(D21-AP21)/AP21)</f>
        <v>-0.24745050247775655</v>
      </c>
      <c r="F21" s="48">
        <f>IF(D12=0,"-",D21/D12)</f>
        <v>0.4208532325952104</v>
      </c>
      <c r="G21" s="49">
        <f t="shared" ref="G21" si="20">F21-AX21</f>
        <v>0.37654772938035747</v>
      </c>
      <c r="H21" s="9">
        <f>SUM(H17:H17)</f>
        <v>0</v>
      </c>
      <c r="I21" s="48" t="str">
        <f t="shared" ref="I21" si="21">IF(AQ21=0,"-",(H21-AQ21)/AQ21)</f>
        <v>-</v>
      </c>
      <c r="J21" s="48">
        <f>IF(D12=0,"-",H21/D12)</f>
        <v>0</v>
      </c>
      <c r="K21" s="49">
        <f t="shared" ref="K21" si="22">J21-AY21</f>
        <v>0</v>
      </c>
      <c r="L21" s="9">
        <f>SUM(L17:L17)</f>
        <v>213412.64129999999</v>
      </c>
      <c r="M21" s="48">
        <f t="shared" ref="M21" si="23">IF(AR21=0,"-",(L21-AR21)/AR21)</f>
        <v>-9.117435351915118E-2</v>
      </c>
      <c r="N21" s="48">
        <f>IF(D12=0,"-",L21/D12)</f>
        <v>0.32093536151081764</v>
      </c>
      <c r="O21" s="49">
        <f t="shared" ref="O21" si="24">N21-AZ21</f>
        <v>0.29295849480319502</v>
      </c>
      <c r="P21" s="9">
        <f>SUM(P17:P17)</f>
        <v>113527.2782</v>
      </c>
      <c r="Q21" s="48">
        <f t="shared" ref="Q21" si="25">IF(AS21=0,"-",(P21-AS21)/AS21)</f>
        <v>0.28212563696846615</v>
      </c>
      <c r="R21" s="48">
        <f>IF(D12=0,"-",P21/D12)</f>
        <v>0.17072521031797083</v>
      </c>
      <c r="S21" s="49">
        <f t="shared" ref="S21" si="26">R21-BA21</f>
        <v>0.16017577658494081</v>
      </c>
      <c r="T21" s="9">
        <f>SUM(T17:T17)</f>
        <v>42414.887999999999</v>
      </c>
      <c r="U21" s="48">
        <f t="shared" ref="U21" si="27">IF(AT21=0,"-",(T21-AT21)/AT21)</f>
        <v>-0.18318507893138464</v>
      </c>
      <c r="V21" s="48">
        <f>IF(D12=0,"-",T21/D12)</f>
        <v>6.3784588067515011E-2</v>
      </c>
      <c r="W21" s="49">
        <f t="shared" ref="W21" si="28">V21-BB21</f>
        <v>5.7597957702208678E-2</v>
      </c>
      <c r="X21" s="9">
        <f>SUM(X17:X17)</f>
        <v>15427.9467</v>
      </c>
      <c r="Y21" s="48" t="str">
        <f t="shared" ref="Y21" si="29">IF(AU21=0,"-",(X21-AU21)/AU21)</f>
        <v>-</v>
      </c>
      <c r="Z21" s="48">
        <f>IF(D12=0,"-",X21/D12)</f>
        <v>2.3200938901148993E-2</v>
      </c>
      <c r="AA21" s="49">
        <f t="shared" ref="AA21" si="30">Z21-BC21</f>
        <v>2.3200938901148993E-2</v>
      </c>
      <c r="AB21" s="9">
        <v>2802.3249999999998</v>
      </c>
      <c r="AC21" s="48">
        <f t="shared" ref="AC21" si="31">IF(AV21=0,"-",(AB21-AV21)/AV21)</f>
        <v>27.45</v>
      </c>
      <c r="AD21" s="48">
        <f>IF(D12=0,"-",AB21/D12)</f>
        <v>4.2142076564318405E-3</v>
      </c>
      <c r="AE21" s="49">
        <f t="shared" ref="AE21" si="32">AD21-BD21</f>
        <v>4.2024723147904442E-3</v>
      </c>
      <c r="AN21" s="52" t="s">
        <v>53</v>
      </c>
      <c r="AP21">
        <f>SUM(AP17:AP17)</f>
        <v>371876.0135</v>
      </c>
      <c r="AQ21">
        <f>SUM(AQ17:AQ17)</f>
        <v>0</v>
      </c>
      <c r="AR21">
        <f>SUM(AR17:AR17)</f>
        <v>234822.424</v>
      </c>
      <c r="AS21">
        <f>SUM(AS17:AS17)</f>
        <v>88546.141600000003</v>
      </c>
      <c r="AT21">
        <f>SUM(AT17:AT17)</f>
        <v>51927.170899999997</v>
      </c>
      <c r="AU21">
        <f>SUM(AU17:AU17)</f>
        <v>0</v>
      </c>
      <c r="AV21">
        <f>SUM(AV17:AV17)</f>
        <v>98.5</v>
      </c>
      <c r="AX21" s="34">
        <f>IF(AV12=0,0,AP21/AV12)</f>
        <v>4.4305503214852944E-2</v>
      </c>
      <c r="AY21" s="34">
        <f>IF(AV12=0,0,AQ21/AV12)</f>
        <v>0</v>
      </c>
      <c r="AZ21" s="34">
        <f>IF(AV12=0,0,AR21/AV12)</f>
        <v>2.7976866707622599E-2</v>
      </c>
      <c r="BA21" s="34">
        <f>IF(AV12=0,0,AS21/AV12)</f>
        <v>1.0549433733030012E-2</v>
      </c>
      <c r="BB21" s="34">
        <f>IF(AV12=0,0,AT21/AV12)</f>
        <v>6.186630365306334E-3</v>
      </c>
      <c r="BC21" s="34">
        <f>IF(AV12=0,0,AU21/AV12)</f>
        <v>0</v>
      </c>
      <c r="BD21" s="34">
        <f>IF(AV12=0,0,AV21/AV12)</f>
        <v>1.1735341641396334E-5</v>
      </c>
    </row>
  </sheetData>
  <mergeCells count="16">
    <mergeCell ref="AP6:AT6"/>
    <mergeCell ref="AV6:BB6"/>
    <mergeCell ref="D15:G15"/>
    <mergeCell ref="H15:K15"/>
    <mergeCell ref="L15:O15"/>
    <mergeCell ref="P15:S15"/>
    <mergeCell ref="T15:W15"/>
    <mergeCell ref="X15:AA15"/>
    <mergeCell ref="AB15:AE15"/>
    <mergeCell ref="D2:AA2"/>
    <mergeCell ref="D5:L5"/>
    <mergeCell ref="N5:AA5"/>
    <mergeCell ref="D6:G6"/>
    <mergeCell ref="K6:L6"/>
    <mergeCell ref="N6:R6"/>
    <mergeCell ref="V6:A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BE21"/>
  <sheetViews>
    <sheetView topLeftCell="A7" zoomScale="70" zoomScaleNormal="70" workbookViewId="0">
      <selection activeCell="H26" sqref="H26"/>
    </sheetView>
  </sheetViews>
  <sheetFormatPr defaultRowHeight="14.4"/>
  <cols>
    <col min="3" max="3" width="24.44140625" customWidth="1"/>
    <col min="22" max="22" width="7.77734375" customWidth="1"/>
    <col min="23" max="23" width="12.109375" bestFit="1" customWidth="1"/>
    <col min="24" max="24" width="7.109375" customWidth="1"/>
    <col min="41" max="41" width="13.88671875" customWidth="1"/>
    <col min="42" max="42" width="12.109375" customWidth="1"/>
    <col min="43" max="43" width="12.77734375" customWidth="1"/>
    <col min="44" max="44" width="13.44140625" customWidth="1"/>
    <col min="45" max="45" width="12.88671875" customWidth="1"/>
    <col min="46" max="46" width="12.6640625" customWidth="1"/>
    <col min="47" max="47" width="15.21875" customWidth="1"/>
    <col min="48" max="48" width="13.33203125" customWidth="1"/>
    <col min="50" max="50" width="11" customWidth="1"/>
    <col min="51" max="51" width="13.33203125" customWidth="1"/>
    <col min="52" max="52" width="13.77734375" customWidth="1"/>
    <col min="53" max="53" width="13.5546875" customWidth="1"/>
    <col min="54" max="54" width="11.88671875" customWidth="1"/>
    <col min="55" max="55" width="15.88671875" customWidth="1"/>
    <col min="56" max="56" width="13.33203125" customWidth="1"/>
  </cols>
  <sheetData>
    <row r="1" spans="2:57" ht="15" thickBot="1"/>
    <row r="2" spans="2:57" ht="24" thickBot="1">
      <c r="B2" s="11"/>
      <c r="C2" s="11"/>
      <c r="D2" s="39" t="s">
        <v>54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2:57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57" ht="15" thickBo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57" ht="15" thickBot="1">
      <c r="B5" s="11"/>
      <c r="C5" s="11"/>
      <c r="D5" s="42" t="s">
        <v>8</v>
      </c>
      <c r="E5" s="43"/>
      <c r="F5" s="43"/>
      <c r="G5" s="43"/>
      <c r="H5" s="43"/>
      <c r="I5" s="43"/>
      <c r="J5" s="43"/>
      <c r="K5" s="43"/>
      <c r="L5" s="44"/>
      <c r="M5" s="11"/>
      <c r="N5" s="42" t="s">
        <v>9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57" ht="15" thickBot="1">
      <c r="B6" s="11"/>
      <c r="C6" s="11"/>
      <c r="D6" s="45" t="s">
        <v>0</v>
      </c>
      <c r="E6" s="46"/>
      <c r="F6" s="46"/>
      <c r="G6" s="47"/>
      <c r="H6" s="21"/>
      <c r="I6" s="15" t="s">
        <v>1</v>
      </c>
      <c r="J6" s="21"/>
      <c r="K6" s="45" t="s">
        <v>2</v>
      </c>
      <c r="L6" s="47"/>
      <c r="M6" s="20"/>
      <c r="N6" s="45" t="s">
        <v>0</v>
      </c>
      <c r="O6" s="46"/>
      <c r="P6" s="46"/>
      <c r="Q6" s="46"/>
      <c r="R6" s="47"/>
      <c r="S6" s="21"/>
      <c r="T6" s="15" t="s">
        <v>1</v>
      </c>
      <c r="U6" s="21"/>
      <c r="V6" s="45" t="s">
        <v>2</v>
      </c>
      <c r="W6" s="46"/>
      <c r="X6" s="46"/>
      <c r="Y6" s="46"/>
      <c r="Z6" s="46"/>
      <c r="AA6" s="47"/>
      <c r="AP6" s="35" t="s">
        <v>8</v>
      </c>
      <c r="AQ6" s="35"/>
      <c r="AR6" s="35"/>
      <c r="AS6" s="35"/>
      <c r="AT6" s="35"/>
      <c r="AV6" s="35" t="s">
        <v>9</v>
      </c>
      <c r="AW6" s="35"/>
      <c r="AX6" s="35"/>
      <c r="AY6" s="35"/>
      <c r="AZ6" s="35"/>
      <c r="BA6" s="35"/>
      <c r="BB6" s="35"/>
    </row>
    <row r="7" spans="2:57" ht="55.8" customHeight="1" thickBot="1">
      <c r="B7" s="11"/>
      <c r="C7" s="11"/>
      <c r="D7" s="16" t="s">
        <v>3</v>
      </c>
      <c r="E7" s="17" t="s">
        <v>4</v>
      </c>
      <c r="F7" s="17" t="s">
        <v>5</v>
      </c>
      <c r="G7" s="17" t="s">
        <v>6</v>
      </c>
      <c r="H7" s="22"/>
      <c r="I7" s="17" t="s">
        <v>4</v>
      </c>
      <c r="J7" s="22"/>
      <c r="K7" s="17" t="s">
        <v>7</v>
      </c>
      <c r="L7" s="18" t="s">
        <v>4</v>
      </c>
      <c r="M7" s="11"/>
      <c r="N7" s="16" t="s">
        <v>3</v>
      </c>
      <c r="O7" s="17" t="s">
        <v>4</v>
      </c>
      <c r="P7" s="17" t="s">
        <v>5</v>
      </c>
      <c r="Q7" s="17" t="s">
        <v>10</v>
      </c>
      <c r="R7" s="17" t="s">
        <v>11</v>
      </c>
      <c r="S7" s="22"/>
      <c r="T7" s="17" t="s">
        <v>4</v>
      </c>
      <c r="U7" s="22"/>
      <c r="V7" s="17" t="s">
        <v>12</v>
      </c>
      <c r="W7" s="17" t="s">
        <v>4</v>
      </c>
      <c r="X7" s="19" t="s">
        <v>13</v>
      </c>
      <c r="Y7" s="17" t="s">
        <v>4</v>
      </c>
      <c r="Z7" s="17" t="s">
        <v>14</v>
      </c>
      <c r="AA7" s="18" t="s">
        <v>4</v>
      </c>
      <c r="AO7" t="s">
        <v>50</v>
      </c>
      <c r="AP7" t="s">
        <v>24</v>
      </c>
      <c r="AQ7" t="s">
        <v>25</v>
      </c>
      <c r="AR7" t="s">
        <v>26</v>
      </c>
      <c r="AS7" t="s">
        <v>27</v>
      </c>
      <c r="AT7" t="s">
        <v>28</v>
      </c>
      <c r="AV7" t="s">
        <v>24</v>
      </c>
      <c r="AW7" t="s">
        <v>25</v>
      </c>
      <c r="AX7" t="s">
        <v>26</v>
      </c>
      <c r="AY7" t="s">
        <v>29</v>
      </c>
      <c r="AZ7" t="s">
        <v>28</v>
      </c>
      <c r="BA7" t="s">
        <v>30</v>
      </c>
      <c r="BB7" t="s">
        <v>31</v>
      </c>
      <c r="BC7" t="s">
        <v>50</v>
      </c>
      <c r="BD7" s="31" t="s">
        <v>51</v>
      </c>
      <c r="BE7" s="32" t="s">
        <v>52</v>
      </c>
    </row>
    <row r="8" spans="2:57">
      <c r="B8" s="3">
        <v>401</v>
      </c>
      <c r="C8" s="4" t="s">
        <v>47</v>
      </c>
      <c r="D8" s="3">
        <v>664970.79130000004</v>
      </c>
      <c r="E8" s="54">
        <f>IF(AP8=0,"-",(D8-AP8)/AP8)</f>
        <v>-0.11013346068574249</v>
      </c>
      <c r="F8" s="26">
        <f>IF(AQ8=0,"-",(D8-AQ8)/AQ8)</f>
        <v>-0.23081458285682613</v>
      </c>
      <c r="G8" s="54">
        <f>IF(AR8=0,"-",(D8-AR8)/AR8)</f>
        <v>-0.44111750293597757</v>
      </c>
      <c r="H8" s="23"/>
      <c r="I8" s="54">
        <f>IF(AT8=0,"-",(AS8-AT8)/AT8)</f>
        <v>0.10978444632290786</v>
      </c>
      <c r="J8" s="23"/>
      <c r="K8" s="5">
        <f>IF(AS8=0,0,D8/AS8)</f>
        <v>31.656231138722273</v>
      </c>
      <c r="L8" s="29">
        <f>IF(AO8=0,0,(K8-AO8)/AO8)</f>
        <v>-0.19816272226315013</v>
      </c>
      <c r="M8" s="11"/>
      <c r="N8" s="3">
        <v>8567406.9834000003</v>
      </c>
      <c r="O8" s="54">
        <f>IF(AV8=0,"-",(N8-AV8)/AV8)</f>
        <v>2.072535970643425E-2</v>
      </c>
      <c r="P8" s="26">
        <f>IF(AW8=0,"-",(N8-AW8)/AW8)</f>
        <v>8.9100962035922588</v>
      </c>
      <c r="Q8" s="54">
        <f>IF(AX8=0,"-",(N8-AX8)/AX8)</f>
        <v>1.3991453863444688E-2</v>
      </c>
      <c r="R8" s="5"/>
      <c r="S8" s="23"/>
      <c r="T8" s="54">
        <f>IF(AZ8=0,"-",(AY8-AZ8)/AZ8)</f>
        <v>0.2885769321378584</v>
      </c>
      <c r="U8" s="23"/>
      <c r="V8" s="5">
        <f>IF(AY8=0,0,N8/AY8)</f>
        <v>30.712505541754048</v>
      </c>
      <c r="W8" s="26">
        <f>IF(BC8=0,0,(V8-BC8)/BC8)</f>
        <v>-0.20786618613995803</v>
      </c>
      <c r="X8" s="8">
        <f>IF(AY8=0,0,BA8/AY8)</f>
        <v>0.62746329336272866</v>
      </c>
      <c r="Y8" s="26">
        <f>IF(BD8=0,0,(X8-BD8)/BD8)</f>
        <v>-0.24589660609653366</v>
      </c>
      <c r="Z8" s="28">
        <f>IF(BA8=0,"-",N8/BA8)</f>
        <v>48.947095179318374</v>
      </c>
      <c r="AA8" s="29">
        <f>IF(BE8=0,0,(Z8-BE8)/BE8)</f>
        <v>5.043130725048018E-2</v>
      </c>
      <c r="AO8">
        <f>IF(AP8=0,0,AP8/AT8)</f>
        <v>39.479620139475905</v>
      </c>
      <c r="AP8">
        <v>747270.25</v>
      </c>
      <c r="AQ8">
        <v>864512.99840000004</v>
      </c>
      <c r="AR8">
        <v>1189822.1805</v>
      </c>
      <c r="AS8">
        <v>21006</v>
      </c>
      <c r="AT8">
        <v>18928</v>
      </c>
      <c r="AV8">
        <v>8393449.7188000008</v>
      </c>
      <c r="AW8">
        <v>864512.99840000004</v>
      </c>
      <c r="AX8">
        <v>8449190.5240000002</v>
      </c>
      <c r="AY8">
        <v>278955</v>
      </c>
      <c r="AZ8">
        <v>216483</v>
      </c>
      <c r="BA8">
        <v>175034.02299999999</v>
      </c>
      <c r="BB8">
        <v>180128</v>
      </c>
      <c r="BC8">
        <f>IF(AZ8=0,0,AV8/AZ8)</f>
        <v>38.771865314135525</v>
      </c>
      <c r="BD8" s="32">
        <f>IF(AZ8=0,0,BB8/AZ8)</f>
        <v>0.83206533538430272</v>
      </c>
      <c r="BE8" s="32">
        <f>IF(BB8=0,0,AV8/BB8)</f>
        <v>46.59714047122047</v>
      </c>
    </row>
    <row r="9" spans="2:57">
      <c r="B9" s="6"/>
      <c r="C9" s="7"/>
      <c r="D9" s="6"/>
      <c r="E9" s="8"/>
      <c r="F9" s="8"/>
      <c r="G9" s="8"/>
      <c r="H9" s="24"/>
      <c r="I9" s="8"/>
      <c r="J9" s="24"/>
      <c r="K9" s="8"/>
      <c r="L9" s="7"/>
      <c r="M9" s="11"/>
      <c r="N9" s="50"/>
      <c r="O9" s="8"/>
      <c r="P9" s="8"/>
      <c r="Q9" s="8"/>
      <c r="R9" s="8"/>
      <c r="S9" s="24"/>
      <c r="T9" s="8"/>
      <c r="U9" s="24"/>
      <c r="V9" s="8"/>
      <c r="W9" s="8"/>
      <c r="X9" s="8"/>
      <c r="Y9" s="8"/>
      <c r="Z9" s="8"/>
      <c r="AA9" s="7"/>
    </row>
    <row r="10" spans="2:57" ht="15" thickBot="1">
      <c r="B10" s="9"/>
      <c r="C10" s="10"/>
      <c r="E10" s="2"/>
      <c r="F10" s="2"/>
      <c r="G10" s="2"/>
      <c r="H10" s="25"/>
      <c r="I10" s="2"/>
      <c r="J10" s="25"/>
      <c r="K10" s="2"/>
      <c r="L10" s="10"/>
      <c r="M10" s="11"/>
      <c r="N10" s="9"/>
      <c r="O10" s="2"/>
      <c r="P10" s="2"/>
      <c r="Q10" s="2"/>
      <c r="R10" s="2"/>
      <c r="S10" s="25"/>
      <c r="T10" s="2"/>
      <c r="U10" s="25"/>
      <c r="V10" s="2"/>
      <c r="W10" s="2"/>
      <c r="X10" s="2"/>
      <c r="Y10" s="2"/>
      <c r="Z10" s="2"/>
      <c r="AA10" s="10"/>
    </row>
    <row r="11" spans="2:57">
      <c r="B11" s="3" t="s">
        <v>47</v>
      </c>
      <c r="C11" s="4"/>
      <c r="D11" s="3"/>
      <c r="E11" s="5"/>
      <c r="F11" s="5"/>
      <c r="G11" s="5"/>
      <c r="H11" s="23"/>
      <c r="I11" s="5"/>
      <c r="J11" s="23"/>
      <c r="K11" s="5"/>
      <c r="L11" s="4"/>
      <c r="M11" s="11"/>
      <c r="N11" s="3"/>
      <c r="O11" s="5"/>
      <c r="P11" s="5"/>
      <c r="Q11" s="5"/>
      <c r="R11" s="5"/>
      <c r="S11" s="23"/>
      <c r="T11" s="5"/>
      <c r="U11" s="23"/>
      <c r="V11" s="5"/>
      <c r="W11" s="5"/>
      <c r="X11" s="5"/>
      <c r="Y11" s="5"/>
      <c r="Z11" s="5"/>
      <c r="AA11" s="4"/>
      <c r="AN11" s="52" t="s">
        <v>47</v>
      </c>
    </row>
    <row r="12" spans="2:57" ht="15" thickBot="1">
      <c r="B12" s="9" t="s">
        <v>53</v>
      </c>
      <c r="C12" s="10"/>
      <c r="D12" s="9">
        <f>SUM(D8:D9)</f>
        <v>664970.79130000004</v>
      </c>
      <c r="E12" s="48">
        <f t="shared" ref="E12" si="0">IF(AP12=0,"-",(D12-AP12)/AP12)</f>
        <v>-0.11013346068574249</v>
      </c>
      <c r="F12" s="48">
        <f t="shared" ref="F12" si="1">IF(AQ12=0,"-",(D12-AQ12)/AQ12)</f>
        <v>-0.23081458285682613</v>
      </c>
      <c r="G12" s="48">
        <f t="shared" ref="G12" si="2">IF(AR12=0,"-",(D12-AR12)/AR12)</f>
        <v>-0.44111750293597757</v>
      </c>
      <c r="H12" s="25"/>
      <c r="I12" s="48">
        <f t="shared" ref="I12" si="3">IF(AT12=0,"-",(AS12-AT12)/AT12)</f>
        <v>0.10978444632290786</v>
      </c>
      <c r="J12" s="25"/>
      <c r="K12" s="2">
        <f t="shared" ref="K12" si="4">IF(AS12=0,0,D12/AS12)</f>
        <v>31.656231138722273</v>
      </c>
      <c r="L12" s="49">
        <f t="shared" ref="L12" si="5">IF(AO12=0,0,(K12-AO12)/AO12)</f>
        <v>-0.19816272226315013</v>
      </c>
      <c r="M12" s="11"/>
      <c r="N12" s="9">
        <f>SUM(N8:N8)</f>
        <v>8567406.9834000003</v>
      </c>
      <c r="O12" s="48">
        <f t="shared" ref="O12" si="6">IF(AV12=0,"-",(N12-AV12)/AV12)</f>
        <v>2.072535970643425E-2</v>
      </c>
      <c r="P12" s="48">
        <f t="shared" ref="P12" si="7">IF(AW12=0,"-",(N12-AW12)/AW12)</f>
        <v>8.9100962035922588</v>
      </c>
      <c r="Q12" s="48">
        <f t="shared" ref="Q12" si="8">IF(AX12=0,"-",(N12-AX12)/AX12)</f>
        <v>1.3991453863444688E-2</v>
      </c>
      <c r="R12" s="2"/>
      <c r="S12" s="25"/>
      <c r="T12" s="48">
        <f t="shared" ref="T12" si="9">IF(AZ12=0,"-",(AY12-AZ12)/AZ12)</f>
        <v>0.2885769321378584</v>
      </c>
      <c r="U12" s="25"/>
      <c r="V12" s="2">
        <f t="shared" ref="V12" si="10">IF(AY12=0,0,N12/AY12)</f>
        <v>30.712505541754048</v>
      </c>
      <c r="W12" s="48">
        <f t="shared" ref="W12" si="11">IF(BC12=0,0,(V12-BC12)/BC12)</f>
        <v>-0.20786618613995803</v>
      </c>
      <c r="X12" s="2">
        <f t="shared" ref="X12" si="12">IF(AY12=0,0,BA12/AY12)</f>
        <v>0.62746329336272866</v>
      </c>
      <c r="Y12" s="48">
        <f t="shared" ref="Y12" si="13">IF(BD12=0,0,(X12-BD12)/BD12)</f>
        <v>-0.24589660609653366</v>
      </c>
      <c r="Z12" s="51">
        <f t="shared" ref="Z12" si="14">IF(BA12=0,"-",N12/BA12)</f>
        <v>48.947095179318374</v>
      </c>
      <c r="AA12" s="49">
        <f t="shared" ref="AA12" si="15">IF(BE12=0,0,(Z12-BE12)/BE12)</f>
        <v>5.043130725048018E-2</v>
      </c>
      <c r="AN12" s="52" t="s">
        <v>53</v>
      </c>
      <c r="AO12">
        <f>IF(AT12=0,0,AP12/AT12)</f>
        <v>39.479620139475905</v>
      </c>
      <c r="AP12">
        <f>SUM(AP8:AP9)</f>
        <v>747270.25</v>
      </c>
      <c r="AQ12">
        <f>SUM(AQ8:AQ9)</f>
        <v>864512.99840000004</v>
      </c>
      <c r="AR12">
        <f>SUM(AR8:AR9)</f>
        <v>1189822.1805</v>
      </c>
      <c r="AS12">
        <f>SUM(AS8:AS9)</f>
        <v>21006</v>
      </c>
      <c r="AT12">
        <f>SUM(AT8:AT9)</f>
        <v>18928</v>
      </c>
      <c r="AV12">
        <f>SUM(AV8:AV9)</f>
        <v>8393449.7188000008</v>
      </c>
      <c r="AW12">
        <f>SUM(AW8:AW9)</f>
        <v>864512.99840000004</v>
      </c>
      <c r="AX12">
        <f>SUM(AX8:AX9)</f>
        <v>8449190.5240000002</v>
      </c>
      <c r="AY12">
        <f>SUM(AY8:AY9)</f>
        <v>278955</v>
      </c>
      <c r="AZ12">
        <f>SUM(AZ8:AZ9)</f>
        <v>216483</v>
      </c>
      <c r="BA12">
        <f>SUM(BA8:BA9)</f>
        <v>175034.02299999999</v>
      </c>
      <c r="BB12">
        <f>SUM(BB8:BB9)</f>
        <v>180128</v>
      </c>
      <c r="BC12">
        <f t="shared" ref="BC12" si="16">IF(AZ12=0,0,AV12/AZ12)</f>
        <v>38.771865314135525</v>
      </c>
      <c r="BD12" s="32">
        <f t="shared" ref="BD12" si="17">IF(AZ12=0,0,BB12/AZ12)</f>
        <v>0.83206533538430272</v>
      </c>
      <c r="BE12" s="32">
        <f t="shared" ref="BE12" si="18">IF(BB12=0,0,AV12/BB12)</f>
        <v>46.59714047122047</v>
      </c>
    </row>
    <row r="13" spans="2:57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2:57" ht="15" thickBot="1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2:57" ht="15" thickBot="1">
      <c r="B15" s="11"/>
      <c r="C15" s="11"/>
      <c r="D15" s="36" t="s">
        <v>15</v>
      </c>
      <c r="E15" s="37"/>
      <c r="F15" s="37"/>
      <c r="G15" s="38"/>
      <c r="H15" s="36" t="s">
        <v>16</v>
      </c>
      <c r="I15" s="37"/>
      <c r="J15" s="37"/>
      <c r="K15" s="38"/>
      <c r="L15" s="36" t="s">
        <v>17</v>
      </c>
      <c r="M15" s="37"/>
      <c r="N15" s="37"/>
      <c r="O15" s="38"/>
      <c r="P15" s="36" t="s">
        <v>18</v>
      </c>
      <c r="Q15" s="37"/>
      <c r="R15" s="37"/>
      <c r="S15" s="38"/>
      <c r="T15" s="36" t="s">
        <v>19</v>
      </c>
      <c r="U15" s="37"/>
      <c r="V15" s="37"/>
      <c r="W15" s="38"/>
      <c r="X15" s="36" t="s">
        <v>32</v>
      </c>
      <c r="Y15" s="37"/>
      <c r="Z15" s="37"/>
      <c r="AA15" s="38"/>
      <c r="AB15" s="36" t="s">
        <v>20</v>
      </c>
      <c r="AC15" s="37"/>
      <c r="AD15" s="37"/>
      <c r="AE15" s="38"/>
    </row>
    <row r="16" spans="2:57" ht="57" customHeight="1" thickBot="1">
      <c r="B16" s="11"/>
      <c r="C16" s="11"/>
      <c r="D16" s="12" t="s">
        <v>21</v>
      </c>
      <c r="E16" s="13" t="s">
        <v>4</v>
      </c>
      <c r="F16" s="13" t="s">
        <v>22</v>
      </c>
      <c r="G16" s="14" t="s">
        <v>23</v>
      </c>
      <c r="H16" s="12" t="s">
        <v>21</v>
      </c>
      <c r="I16" s="13" t="s">
        <v>4</v>
      </c>
      <c r="J16" s="13" t="s">
        <v>22</v>
      </c>
      <c r="K16" s="14" t="s">
        <v>23</v>
      </c>
      <c r="L16" s="12" t="s">
        <v>21</v>
      </c>
      <c r="M16" s="13" t="s">
        <v>4</v>
      </c>
      <c r="N16" s="13" t="s">
        <v>22</v>
      </c>
      <c r="O16" s="14" t="s">
        <v>23</v>
      </c>
      <c r="P16" s="12" t="s">
        <v>21</v>
      </c>
      <c r="Q16" s="13" t="s">
        <v>4</v>
      </c>
      <c r="R16" s="13" t="s">
        <v>22</v>
      </c>
      <c r="S16" s="14" t="s">
        <v>23</v>
      </c>
      <c r="T16" s="12" t="s">
        <v>21</v>
      </c>
      <c r="U16" s="13" t="s">
        <v>4</v>
      </c>
      <c r="V16" s="13" t="s">
        <v>22</v>
      </c>
      <c r="W16" s="14" t="s">
        <v>23</v>
      </c>
      <c r="X16" s="13" t="s">
        <v>21</v>
      </c>
      <c r="Y16" s="13" t="s">
        <v>4</v>
      </c>
      <c r="Z16" s="13" t="s">
        <v>22</v>
      </c>
      <c r="AA16" s="14" t="s">
        <v>23</v>
      </c>
      <c r="AB16" s="13" t="s">
        <v>21</v>
      </c>
      <c r="AC16" s="13" t="s">
        <v>4</v>
      </c>
      <c r="AD16" s="13" t="s">
        <v>22</v>
      </c>
      <c r="AE16" s="14" t="s">
        <v>23</v>
      </c>
      <c r="AP16" t="s">
        <v>35</v>
      </c>
      <c r="AQ16" t="s">
        <v>36</v>
      </c>
      <c r="AR16" t="s">
        <v>33</v>
      </c>
      <c r="AS16" t="s">
        <v>34</v>
      </c>
      <c r="AT16" t="s">
        <v>37</v>
      </c>
      <c r="AU16" t="s">
        <v>38</v>
      </c>
      <c r="AV16" t="s">
        <v>39</v>
      </c>
      <c r="AX16" t="s">
        <v>42</v>
      </c>
      <c r="AY16" t="s">
        <v>43</v>
      </c>
      <c r="AZ16" t="s">
        <v>40</v>
      </c>
      <c r="BA16" t="s">
        <v>41</v>
      </c>
      <c r="BB16" t="s">
        <v>44</v>
      </c>
      <c r="BC16" t="s">
        <v>45</v>
      </c>
      <c r="BD16" t="s">
        <v>46</v>
      </c>
    </row>
    <row r="17" spans="2:56">
      <c r="B17" s="3">
        <v>401</v>
      </c>
      <c r="C17" s="5" t="s">
        <v>47</v>
      </c>
      <c r="D17" s="3">
        <v>279855.10710000002</v>
      </c>
      <c r="E17" s="54">
        <f>IF(AP17=0,"-",(D17-AP17)/AP17)</f>
        <v>-0.24745050247775655</v>
      </c>
      <c r="F17" s="27">
        <f>IF(D8=0,"-",D17/D8)</f>
        <v>0.4208532325952104</v>
      </c>
      <c r="G17" s="27">
        <f>IF(C17="LFL",F17-AX17,"-")</f>
        <v>0.37654772938035747</v>
      </c>
      <c r="H17" s="3"/>
      <c r="I17" s="54" t="str">
        <f>IF(AQ17=0,"-",(H17-AQ17)/AQ17)</f>
        <v>-</v>
      </c>
      <c r="J17" s="27">
        <f>IF(D8=0,"-",H17/D8)</f>
        <v>0</v>
      </c>
      <c r="K17" s="53">
        <f>IF(C17="LFL",J17-AY17,"-")</f>
        <v>0</v>
      </c>
      <c r="L17" s="3">
        <v>213412.64129999999</v>
      </c>
      <c r="M17" s="54">
        <f>IF(AR17=0,"-",(L17-AR17)/AR17)</f>
        <v>-9.117435351915118E-2</v>
      </c>
      <c r="N17" s="27">
        <f>IF(D8=0,"-",L17/D8)</f>
        <v>0.32093536151081764</v>
      </c>
      <c r="O17" s="53">
        <f>IF(C17="LFL",N17-AZ17,"-")</f>
        <v>0.29295849480319502</v>
      </c>
      <c r="P17" s="3">
        <v>113527.2782</v>
      </c>
      <c r="Q17" s="54">
        <f>IF(AS17=0,"-",(P17-AS17)/AS17)</f>
        <v>0.28212563696846615</v>
      </c>
      <c r="R17" s="27">
        <f>IF(D8=0,"-",P17/D8)</f>
        <v>0.17072521031797083</v>
      </c>
      <c r="S17" s="53">
        <f>IF(C17="LFL",R17-BA17,"-")</f>
        <v>0.16017577658494081</v>
      </c>
      <c r="T17" s="3">
        <v>42414.887999999999</v>
      </c>
      <c r="U17" s="54">
        <f>IF(AT17=0,"-",(T17-AT17)/AT17)</f>
        <v>-0.18318507893138464</v>
      </c>
      <c r="V17" s="27">
        <f>IF(D8=0,"-",T17/D8)</f>
        <v>6.3784588067515011E-2</v>
      </c>
      <c r="W17" s="29">
        <f>IF(C17="LFL",V17-BB17,"-")</f>
        <v>5.7597957702208678E-2</v>
      </c>
      <c r="X17" s="5">
        <v>15427.9467</v>
      </c>
      <c r="Y17" s="54" t="str">
        <f>IF(AU17=0,"-",(X17-AU17)/AU17)</f>
        <v>-</v>
      </c>
      <c r="Z17" s="27">
        <f>IF(D8=0,"-",X17/D8)</f>
        <v>2.3200938901148993E-2</v>
      </c>
      <c r="AA17" s="29">
        <f>IF(C17="LFL",Z17-BC17,"-")</f>
        <v>2.3200938901148993E-2</v>
      </c>
      <c r="AB17" s="5">
        <v>332.93</v>
      </c>
      <c r="AC17" s="54">
        <f>IF(AV17=0,"-",(AB17-AV17)/AV17)</f>
        <v>2.38</v>
      </c>
      <c r="AD17" s="27">
        <f>IF(D8=0,"-",AB17/D8)</f>
        <v>5.0066860733706932E-4</v>
      </c>
      <c r="AE17" s="56">
        <f>IF(C17="LFL",AD17-BD17,"-")</f>
        <v>4.8893326569567303E-4</v>
      </c>
      <c r="AP17">
        <v>371876.0135</v>
      </c>
      <c r="AR17">
        <v>234822.424</v>
      </c>
      <c r="AS17">
        <v>88546.141600000003</v>
      </c>
      <c r="AT17">
        <v>51927.170899999997</v>
      </c>
      <c r="AV17">
        <v>98.5</v>
      </c>
      <c r="AX17" s="34">
        <f>IF(AV8=0,0,AP17/AV8)</f>
        <v>4.4305503214852944E-2</v>
      </c>
      <c r="AY17" s="34">
        <f>IF(AV8=0,0,AQ17/AV8)</f>
        <v>0</v>
      </c>
      <c r="AZ17" s="34">
        <f>IF(AV8=0,0,AR17/AV8)</f>
        <v>2.7976866707622599E-2</v>
      </c>
      <c r="BA17" s="34">
        <f>IF(AV8=0,0,AS17/AV8)</f>
        <v>1.0549433733030012E-2</v>
      </c>
      <c r="BB17" s="34">
        <f>IF(AV8=0,0,AT17/AV8)</f>
        <v>6.186630365306334E-3</v>
      </c>
      <c r="BC17" s="34">
        <f>IF(AV8=0,0,AU17/AV8)</f>
        <v>0</v>
      </c>
      <c r="BD17" s="34">
        <f>IF(AV8=0,0,AV17/AV8)</f>
        <v>1.1735341641396334E-5</v>
      </c>
    </row>
    <row r="18" spans="2:56">
      <c r="B18" s="6"/>
      <c r="C18" s="8"/>
      <c r="D18" s="6"/>
      <c r="E18" s="8"/>
      <c r="F18" s="8"/>
      <c r="G18" s="7"/>
      <c r="H18" s="6"/>
      <c r="I18" s="8"/>
      <c r="J18" s="8"/>
      <c r="K18" s="7"/>
      <c r="L18" s="6"/>
      <c r="M18" s="8"/>
      <c r="N18" s="8"/>
      <c r="O18" s="7"/>
      <c r="P18" s="6"/>
      <c r="Q18" s="8"/>
      <c r="R18" s="8"/>
      <c r="S18" s="7"/>
      <c r="T18" s="6"/>
      <c r="U18" s="8"/>
      <c r="V18" s="8"/>
      <c r="W18" s="7"/>
      <c r="X18" s="8"/>
      <c r="Y18" s="8"/>
      <c r="Z18" s="8"/>
      <c r="AA18" s="7"/>
      <c r="AB18" s="8"/>
      <c r="AC18" s="8"/>
      <c r="AD18" s="8"/>
      <c r="AE18" s="7"/>
    </row>
    <row r="19" spans="2:56" ht="15" thickBot="1">
      <c r="B19" s="6"/>
      <c r="C19" s="2"/>
      <c r="D19" s="9"/>
      <c r="E19" s="2"/>
      <c r="F19" s="2"/>
      <c r="G19" s="10"/>
      <c r="H19" s="9"/>
      <c r="I19" s="2"/>
      <c r="J19" s="2"/>
      <c r="K19" s="10"/>
      <c r="L19" s="9"/>
      <c r="M19" s="2"/>
      <c r="N19" s="2"/>
      <c r="O19" s="10"/>
      <c r="P19" s="9"/>
      <c r="Q19" s="2"/>
      <c r="R19" s="2"/>
      <c r="S19" s="10"/>
      <c r="T19" s="9"/>
      <c r="U19" s="2"/>
      <c r="V19" s="2"/>
      <c r="W19" s="10"/>
      <c r="X19" s="2"/>
      <c r="Y19" s="2"/>
      <c r="Z19" s="2"/>
      <c r="AA19" s="10"/>
      <c r="AB19" s="2"/>
      <c r="AC19" s="2"/>
      <c r="AD19" s="2"/>
      <c r="AE19" s="10"/>
    </row>
    <row r="20" spans="2:56">
      <c r="B20" s="3" t="s">
        <v>47</v>
      </c>
      <c r="C20" s="5"/>
      <c r="D20" s="3"/>
      <c r="E20" s="5"/>
      <c r="F20" s="5"/>
      <c r="G20" s="4"/>
      <c r="H20" s="3"/>
      <c r="I20" s="5"/>
      <c r="J20" s="5"/>
      <c r="K20" s="4"/>
      <c r="L20" s="3"/>
      <c r="M20" s="5"/>
      <c r="N20" s="5"/>
      <c r="O20" s="4"/>
      <c r="P20" s="3"/>
      <c r="Q20" s="5"/>
      <c r="R20" s="5"/>
      <c r="S20" s="4"/>
      <c r="T20" s="3"/>
      <c r="U20" s="5"/>
      <c r="V20" s="5"/>
      <c r="W20" s="4"/>
      <c r="X20" s="3"/>
      <c r="Y20" s="5"/>
      <c r="Z20" s="5"/>
      <c r="AA20" s="4"/>
      <c r="AB20" s="3"/>
      <c r="AC20" s="5"/>
      <c r="AD20" s="5"/>
      <c r="AE20" s="4"/>
      <c r="AN20" s="52" t="s">
        <v>47</v>
      </c>
    </row>
    <row r="21" spans="2:56" ht="15" thickBot="1">
      <c r="B21" s="9" t="s">
        <v>53</v>
      </c>
      <c r="C21" s="2"/>
      <c r="D21" s="9">
        <f>SUM(D17:D17)</f>
        <v>279855.10710000002</v>
      </c>
      <c r="E21" s="48">
        <f t="shared" ref="E21" si="19">IF(AP21=0,"-",(D21-AP21)/AP21)</f>
        <v>-0.24745050247775655</v>
      </c>
      <c r="F21" s="48">
        <f>IF(D12=0,"-",D21/D12)</f>
        <v>0.4208532325952104</v>
      </c>
      <c r="G21" s="49">
        <f t="shared" ref="G21" si="20">F21-AX21</f>
        <v>0.37654772938035747</v>
      </c>
      <c r="H21" s="9">
        <f>SUM(H17:H17)</f>
        <v>0</v>
      </c>
      <c r="I21" s="48" t="str">
        <f t="shared" ref="I21" si="21">IF(AQ21=0,"-",(H21-AQ21)/AQ21)</f>
        <v>-</v>
      </c>
      <c r="J21" s="48">
        <f>IF(D12=0,"-",H21/D12)</f>
        <v>0</v>
      </c>
      <c r="K21" s="49">
        <f t="shared" ref="K21" si="22">J21-AY21</f>
        <v>0</v>
      </c>
      <c r="L21" s="9">
        <f>SUM(L17:L17)</f>
        <v>213412.64129999999</v>
      </c>
      <c r="M21" s="48">
        <f t="shared" ref="M21" si="23">IF(AR21=0,"-",(L21-AR21)/AR21)</f>
        <v>-9.117435351915118E-2</v>
      </c>
      <c r="N21" s="48">
        <f>IF(D12=0,"-",L21/D12)</f>
        <v>0.32093536151081764</v>
      </c>
      <c r="O21" s="49">
        <f t="shared" ref="O21" si="24">N21-AZ21</f>
        <v>0.29295849480319502</v>
      </c>
      <c r="P21" s="9">
        <f>SUM(P17:P17)</f>
        <v>113527.2782</v>
      </c>
      <c r="Q21" s="48">
        <f t="shared" ref="Q21" si="25">IF(AS21=0,"-",(P21-AS21)/AS21)</f>
        <v>0.28212563696846615</v>
      </c>
      <c r="R21" s="48">
        <f>IF(D12=0,"-",P21/D12)</f>
        <v>0.17072521031797083</v>
      </c>
      <c r="S21" s="49">
        <f t="shared" ref="S21" si="26">R21-BA21</f>
        <v>0.16017577658494081</v>
      </c>
      <c r="T21" s="9">
        <f>SUM(T17:T17)</f>
        <v>42414.887999999999</v>
      </c>
      <c r="U21" s="48">
        <f t="shared" ref="U21" si="27">IF(AT21=0,"-",(T21-AT21)/AT21)</f>
        <v>-0.18318507893138464</v>
      </c>
      <c r="V21" s="48">
        <f>IF(D12=0,"-",T21/D12)</f>
        <v>6.3784588067515011E-2</v>
      </c>
      <c r="W21" s="49">
        <f t="shared" ref="W21" si="28">V21-BB21</f>
        <v>5.7597957702208678E-2</v>
      </c>
      <c r="X21" s="9">
        <f>SUM(X17:X17)</f>
        <v>15427.9467</v>
      </c>
      <c r="Y21" s="48" t="str">
        <f t="shared" ref="Y21" si="29">IF(AU21=0,"-",(X21-AU21)/AU21)</f>
        <v>-</v>
      </c>
      <c r="Z21" s="48">
        <f>IF(D12=0,"-",X21/D12)</f>
        <v>2.3200938901148993E-2</v>
      </c>
      <c r="AA21" s="49">
        <f t="shared" ref="AA21" si="30">Z21-BC21</f>
        <v>2.3200938901148993E-2</v>
      </c>
      <c r="AB21" s="9">
        <v>2802.3249999999998</v>
      </c>
      <c r="AC21" s="48">
        <f t="shared" ref="AC21" si="31">IF(AV21=0,"-",(AB21-AV21)/AV21)</f>
        <v>27.45</v>
      </c>
      <c r="AD21" s="48">
        <f>IF(D12=0,"-",AB21/D12)</f>
        <v>4.2142076564318405E-3</v>
      </c>
      <c r="AE21" s="49">
        <f t="shared" ref="AE21" si="32">AD21-BD21</f>
        <v>4.2024723147904442E-3</v>
      </c>
      <c r="AN21" s="52" t="s">
        <v>53</v>
      </c>
      <c r="AP21">
        <f>SUM(AP17:AP17)</f>
        <v>371876.0135</v>
      </c>
      <c r="AQ21">
        <f>SUM(AQ17:AQ17)</f>
        <v>0</v>
      </c>
      <c r="AR21">
        <f>SUM(AR17:AR17)</f>
        <v>234822.424</v>
      </c>
      <c r="AS21">
        <f>SUM(AS17:AS17)</f>
        <v>88546.141600000003</v>
      </c>
      <c r="AT21">
        <f>SUM(AT17:AT17)</f>
        <v>51927.170899999997</v>
      </c>
      <c r="AU21">
        <f>SUM(AU17:AU17)</f>
        <v>0</v>
      </c>
      <c r="AV21">
        <f>SUM(AV17:AV17)</f>
        <v>98.5</v>
      </c>
      <c r="AX21" s="34">
        <f>IF(AV12=0,0,AP21/AV12)</f>
        <v>4.4305503214852944E-2</v>
      </c>
      <c r="AY21" s="34">
        <f>IF(AV12=0,0,AQ21/AV12)</f>
        <v>0</v>
      </c>
      <c r="AZ21" s="34">
        <f>IF(AV12=0,0,AR21/AV12)</f>
        <v>2.7976866707622599E-2</v>
      </c>
      <c r="BA21" s="34">
        <f>IF(AV12=0,0,AS21/AV12)</f>
        <v>1.0549433733030012E-2</v>
      </c>
      <c r="BB21" s="34">
        <f>IF(AV12=0,0,AT21/AV12)</f>
        <v>6.186630365306334E-3</v>
      </c>
      <c r="BC21" s="34">
        <f>IF(AV12=0,0,AU21/AV12)</f>
        <v>0</v>
      </c>
      <c r="BD21" s="34">
        <f>IF(AV12=0,0,AV21/AV12)</f>
        <v>1.1735341641396334E-5</v>
      </c>
    </row>
  </sheetData>
  <mergeCells count="16">
    <mergeCell ref="AP6:AT6"/>
    <mergeCell ref="AV6:BB6"/>
    <mergeCell ref="D15:G15"/>
    <mergeCell ref="H15:K15"/>
    <mergeCell ref="L15:O15"/>
    <mergeCell ref="P15:S15"/>
    <mergeCell ref="T15:W15"/>
    <mergeCell ref="X15:AA15"/>
    <mergeCell ref="AB15:AE15"/>
    <mergeCell ref="D2:AA2"/>
    <mergeCell ref="D5:L5"/>
    <mergeCell ref="N5:AA5"/>
    <mergeCell ref="D6:G6"/>
    <mergeCell ref="K6:L6"/>
    <mergeCell ref="N6:R6"/>
    <mergeCell ref="V6:A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UAE</vt:lpstr>
      <vt:lpstr>JORDAN</vt:lpstr>
      <vt:lpstr>OMAN</vt:lpstr>
      <vt:lpstr>BAHRAIN</vt:lpstr>
      <vt:lpstr>QATAR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2015-11-14T14:10:12Z</dcterms:modified>
</cp:coreProperties>
</file>