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resampl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2" i="6"/>
  <c r="C3" i="6"/>
  <c r="C4" i="6"/>
  <c r="C5" i="6"/>
  <c r="C6" i="6"/>
  <c r="C7" i="6"/>
  <c r="C2" i="6"/>
  <c r="E10" i="5" l="1"/>
  <c r="C10" i="5"/>
  <c r="C9" i="5"/>
  <c r="E9" i="5" s="1"/>
  <c r="C8" i="5"/>
  <c r="E8" i="5" s="1"/>
  <c r="E7" i="5"/>
  <c r="C7" i="5"/>
  <c r="C6" i="5"/>
  <c r="E6" i="5" s="1"/>
  <c r="E5" i="5"/>
  <c r="C5" i="5"/>
  <c r="E4" i="5"/>
  <c r="E3" i="5"/>
  <c r="E2" i="5"/>
  <c r="C7" i="2" l="1"/>
  <c r="C5" i="2"/>
  <c r="C6" i="2"/>
  <c r="E6" i="2" s="1"/>
  <c r="E7" i="2"/>
  <c r="E5" i="2" l="1"/>
  <c r="H2" i="4" l="1"/>
  <c r="I2" i="4"/>
  <c r="H3" i="4"/>
  <c r="I3" i="4"/>
  <c r="H4" i="4"/>
  <c r="I4" i="4"/>
  <c r="H5" i="4"/>
  <c r="I5" i="4"/>
  <c r="H6" i="4"/>
  <c r="I6" i="4"/>
  <c r="H7" i="4"/>
  <c r="I7" i="4"/>
  <c r="G3" i="4"/>
  <c r="G4" i="4"/>
  <c r="G5" i="4"/>
  <c r="G6" i="4"/>
  <c r="G7" i="4"/>
  <c r="G2" i="4"/>
  <c r="E2" i="2" l="1"/>
  <c r="E3" i="2"/>
  <c r="E4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connections.xml><?xml version="1.0" encoding="utf-8"?>
<connections xmlns="http://schemas.openxmlformats.org/spreadsheetml/2006/main">
  <connection id="1" name="raw1" type="6" refreshedVersion="6" background="1">
    <textPr codePage="936" firstRow="2" sourceFile="G:\Shared drives\MBC_meta\gpatoine-drivers_trends_microbial_carbon-14aad19\output\figures\raw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<sst xmlns="http://schemas.openxmlformats.org/spreadsheetml/2006/main" count="123" uniqueCount="60">
  <si>
    <t>Region</t>
    <phoneticPr fontId="1" type="noConversion"/>
  </si>
  <si>
    <t>Site</t>
    <phoneticPr fontId="1" type="noConversion"/>
  </si>
  <si>
    <t>Global</t>
    <phoneticPr fontId="1" type="noConversion"/>
  </si>
  <si>
    <t>Central Africa</t>
    <phoneticPr fontId="1" type="noConversion"/>
  </si>
  <si>
    <t>North Africa</t>
    <phoneticPr fontId="1" type="noConversion"/>
  </si>
  <si>
    <t>Southern Africa</t>
    <phoneticPr fontId="1" type="noConversion"/>
  </si>
  <si>
    <t>West Africa</t>
    <phoneticPr fontId="1" type="noConversion"/>
  </si>
  <si>
    <t>Measoamerica</t>
    <phoneticPr fontId="1" type="noConversion"/>
  </si>
  <si>
    <t>North America</t>
    <phoneticPr fontId="1" type="noConversion"/>
  </si>
  <si>
    <t>South America</t>
    <phoneticPr fontId="1" type="noConversion"/>
  </si>
  <si>
    <t>North-East Asia</t>
    <phoneticPr fontId="1" type="noConversion"/>
  </si>
  <si>
    <t>Oceania</t>
    <phoneticPr fontId="1" type="noConversion"/>
  </si>
  <si>
    <t>South-East Asia</t>
    <phoneticPr fontId="1" type="noConversion"/>
  </si>
  <si>
    <t>Western Asia</t>
    <phoneticPr fontId="1" type="noConversion"/>
  </si>
  <si>
    <t>Central and Western Europe</t>
    <phoneticPr fontId="1" type="noConversion"/>
  </si>
  <si>
    <t>Central Asia</t>
    <phoneticPr fontId="1" type="noConversion"/>
  </si>
  <si>
    <t>Eastern Europe</t>
    <phoneticPr fontId="1" type="noConversion"/>
  </si>
  <si>
    <t>East Africa and adjacent islands</t>
    <phoneticPr fontId="1" type="noConversion"/>
  </si>
  <si>
    <t>Caribbean</t>
    <phoneticPr fontId="1" type="noConversion"/>
  </si>
  <si>
    <t>South Asia</t>
    <phoneticPr fontId="1" type="noConversion"/>
  </si>
  <si>
    <t>Americas</t>
    <phoneticPr fontId="1" type="noConversion"/>
  </si>
  <si>
    <t>Asia-Pacific</t>
    <phoneticPr fontId="1" type="noConversion"/>
  </si>
  <si>
    <t>Europe-Central Asia</t>
    <phoneticPr fontId="1" type="noConversion"/>
  </si>
  <si>
    <t>Low</t>
    <phoneticPr fontId="1" type="noConversion"/>
  </si>
  <si>
    <t>Mean</t>
    <phoneticPr fontId="1" type="noConversion"/>
  </si>
  <si>
    <t>High</t>
    <phoneticPr fontId="1" type="noConversion"/>
  </si>
  <si>
    <t>ID</t>
    <phoneticPr fontId="1" type="noConversion"/>
  </si>
  <si>
    <t>Africa</t>
    <phoneticPr fontId="1" type="noConversion"/>
  </si>
  <si>
    <t>Scenario</t>
    <phoneticPr fontId="1" type="noConversion"/>
  </si>
  <si>
    <t>All</t>
    <phoneticPr fontId="1" type="noConversion"/>
  </si>
  <si>
    <t>Only land-cover</t>
    <phoneticPr fontId="1" type="noConversion"/>
  </si>
  <si>
    <t>Only climate</t>
    <phoneticPr fontId="1" type="noConversion"/>
  </si>
  <si>
    <t>All</t>
    <phoneticPr fontId="1" type="noConversion"/>
  </si>
  <si>
    <t>Study</t>
    <phoneticPr fontId="1" type="noConversion"/>
  </si>
  <si>
    <t>This study</t>
    <phoneticPr fontId="1" type="noConversion"/>
  </si>
  <si>
    <t>Subgroup</t>
    <phoneticPr fontId="1" type="noConversion"/>
  </si>
  <si>
    <t>Patoine et al.</t>
    <phoneticPr fontId="1" type="noConversion"/>
  </si>
  <si>
    <r>
      <t xml:space="preserve">(0, 1 </t>
    </r>
    <r>
      <rPr>
        <sz val="11"/>
        <color theme="1"/>
        <rFont val="等线t"/>
        <family val="3"/>
        <charset val="134"/>
      </rPr>
      <t>℃</t>
    </r>
    <r>
      <rPr>
        <sz val="11"/>
        <color theme="1"/>
        <rFont val="Times New Roman"/>
        <family val="1"/>
      </rPr>
      <t>]</t>
    </r>
    <phoneticPr fontId="1" type="noConversion"/>
  </si>
  <si>
    <r>
      <t xml:space="preserve">(2, 3 </t>
    </r>
    <r>
      <rPr>
        <sz val="11"/>
        <color theme="1"/>
        <rFont val="等线t"/>
        <family val="3"/>
        <charset val="134"/>
      </rPr>
      <t>℃</t>
    </r>
    <r>
      <rPr>
        <sz val="11"/>
        <color theme="1"/>
        <rFont val="Times New Roman"/>
        <family val="1"/>
      </rPr>
      <t>]</t>
    </r>
    <phoneticPr fontId="1" type="noConversion"/>
  </si>
  <si>
    <r>
      <t xml:space="preserve">(1, 2 </t>
    </r>
    <r>
      <rPr>
        <sz val="11"/>
        <color theme="1"/>
        <rFont val="等线t"/>
        <family val="3"/>
        <charset val="134"/>
      </rPr>
      <t>℃</t>
    </r>
    <r>
      <rPr>
        <sz val="11"/>
        <color theme="1"/>
        <rFont val="Times New Roman"/>
        <family val="1"/>
      </rPr>
      <t>]</t>
    </r>
    <phoneticPr fontId="1" type="noConversion"/>
  </si>
  <si>
    <r>
      <t xml:space="preserve">(3, 4 </t>
    </r>
    <r>
      <rPr>
        <sz val="11"/>
        <color theme="1"/>
        <rFont val="等线t"/>
        <family val="3"/>
        <charset val="134"/>
      </rPr>
      <t>℃</t>
    </r>
    <r>
      <rPr>
        <sz val="11"/>
        <color theme="1"/>
        <rFont val="Times New Roman"/>
        <family val="1"/>
      </rPr>
      <t>]</t>
    </r>
    <phoneticPr fontId="1" type="noConversion"/>
  </si>
  <si>
    <r>
      <t xml:space="preserve">(4, 5 </t>
    </r>
    <r>
      <rPr>
        <sz val="11"/>
        <color theme="1"/>
        <rFont val="等线t"/>
        <family val="3"/>
        <charset val="134"/>
      </rPr>
      <t>℃</t>
    </r>
    <r>
      <rPr>
        <sz val="11"/>
        <color theme="1"/>
        <rFont val="Times New Roman"/>
        <family val="1"/>
      </rPr>
      <t>]</t>
    </r>
    <phoneticPr fontId="1" type="noConversion"/>
  </si>
  <si>
    <t>Low_raw</t>
    <phoneticPr fontId="1" type="noConversion"/>
  </si>
  <si>
    <t>Mean_raw</t>
    <phoneticPr fontId="1" type="noConversion"/>
  </si>
  <si>
    <t>High_raw</t>
    <phoneticPr fontId="1" type="noConversion"/>
  </si>
  <si>
    <t>All data</t>
    <phoneticPr fontId="1" type="noConversion"/>
  </si>
  <si>
    <r>
      <t xml:space="preserve">(0, 1 </t>
    </r>
    <r>
      <rPr>
        <sz val="11"/>
        <color theme="1"/>
        <rFont val="等线"/>
        <family val="2"/>
      </rPr>
      <t>℃</t>
    </r>
    <r>
      <rPr>
        <sz val="11"/>
        <color theme="1"/>
        <rFont val="Times New Roman"/>
        <family val="1"/>
      </rPr>
      <t>]</t>
    </r>
    <phoneticPr fontId="1" type="noConversion"/>
  </si>
  <si>
    <r>
      <t xml:space="preserve">(1, 2 </t>
    </r>
    <r>
      <rPr>
        <sz val="11"/>
        <color theme="1"/>
        <rFont val="等线"/>
        <family val="2"/>
      </rPr>
      <t>℃</t>
    </r>
    <r>
      <rPr>
        <sz val="11"/>
        <color theme="1"/>
        <rFont val="Times New Roman"/>
        <family val="1"/>
      </rPr>
      <t>]</t>
    </r>
    <phoneticPr fontId="1" type="noConversion"/>
  </si>
  <si>
    <r>
      <t xml:space="preserve">(2, 3 </t>
    </r>
    <r>
      <rPr>
        <sz val="11"/>
        <color theme="1"/>
        <rFont val="等线"/>
        <family val="2"/>
      </rPr>
      <t>℃</t>
    </r>
    <r>
      <rPr>
        <sz val="11"/>
        <color theme="1"/>
        <rFont val="Times New Roman"/>
        <family val="1"/>
      </rPr>
      <t>]</t>
    </r>
    <phoneticPr fontId="1" type="noConversion"/>
  </si>
  <si>
    <r>
      <t xml:space="preserve">(3, 4 </t>
    </r>
    <r>
      <rPr>
        <sz val="11"/>
        <color theme="1"/>
        <rFont val="等线"/>
        <family val="2"/>
      </rPr>
      <t>℃</t>
    </r>
    <r>
      <rPr>
        <sz val="11"/>
        <color theme="1"/>
        <rFont val="Times New Roman"/>
        <family val="1"/>
      </rPr>
      <t>]</t>
    </r>
    <phoneticPr fontId="1" type="noConversion"/>
  </si>
  <si>
    <r>
      <t xml:space="preserve">(4, 5 </t>
    </r>
    <r>
      <rPr>
        <sz val="11"/>
        <color theme="1"/>
        <rFont val="等线"/>
        <family val="2"/>
      </rPr>
      <t>℃</t>
    </r>
    <r>
      <rPr>
        <sz val="11"/>
        <color theme="1"/>
        <rFont val="Times New Roman"/>
        <family val="1"/>
      </rPr>
      <t>]</t>
    </r>
    <phoneticPr fontId="1" type="noConversion"/>
  </si>
  <si>
    <t>This study</t>
    <phoneticPr fontId="1" type="noConversion"/>
  </si>
  <si>
    <t>Only temperature</t>
    <phoneticPr fontId="1" type="noConversion"/>
  </si>
  <si>
    <t>Only climate</t>
    <phoneticPr fontId="1" type="noConversion"/>
  </si>
  <si>
    <t>Only LC_prec</t>
    <phoneticPr fontId="1" type="noConversion"/>
  </si>
  <si>
    <t>Only climate</t>
    <phoneticPr fontId="1" type="noConversion"/>
  </si>
  <si>
    <t>SE</t>
    <phoneticPr fontId="1" type="noConversion"/>
  </si>
  <si>
    <t>Low</t>
    <phoneticPr fontId="1" type="noConversion"/>
  </si>
  <si>
    <t>Mean</t>
    <phoneticPr fontId="1" type="noConversion"/>
  </si>
  <si>
    <t>High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</si>
</sst>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t"/>
      <family val="3"/>
      <charset val="134"/>
    </font>
    <font>
      <sz val="11"/>
      <color theme="1"/>
      <name val="Times New Roman"/>
      <family val="1"/>
    </font>
    <font>
      <sz val="15"/>
      <color rgb="FF000000"/>
      <name val="Times New Roman"/>
      <family val="1"/>
    </font>
    <font>
      <sz val="11"/>
      <color theme="1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  <xf numFmtId="0" fontId="4" fillId="0" borderId="0" xfId="0" applyFont="1"/>
    <xf numFmtId="0" fontId="3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I24" sqref="I24"/>
    </sheetView>
  </sheetViews>
  <sheetFormatPr defaultRowHeight="13.9"/>
  <cols>
    <col min="1" max="1" width="20.265625" customWidth="1"/>
    <col min="2" max="2" width="26.9296875" customWidth="1"/>
  </cols>
  <sheetData>
    <row r="1" spans="1:6">
      <c r="A1" s="1" t="s">
        <v>0</v>
      </c>
      <c r="B1" t="s">
        <v>1</v>
      </c>
      <c r="C1" t="s">
        <v>23</v>
      </c>
      <c r="D1" t="s">
        <v>24</v>
      </c>
      <c r="E1" t="s">
        <v>25</v>
      </c>
      <c r="F1" t="s">
        <v>26</v>
      </c>
    </row>
    <row r="2" spans="1:6">
      <c r="A2" t="s">
        <v>2</v>
      </c>
      <c r="B2" t="s">
        <v>2</v>
      </c>
      <c r="C2">
        <v>-3.1179999999999999E-2</v>
      </c>
      <c r="D2">
        <v>-1.0149999999999999E-2</v>
      </c>
      <c r="E2">
        <f>D2+(D2-C2)</f>
        <v>1.0880000000000001E-2</v>
      </c>
      <c r="F2">
        <v>22</v>
      </c>
    </row>
    <row r="3" spans="1:6">
      <c r="A3" s="1" t="s">
        <v>27</v>
      </c>
      <c r="B3" t="s">
        <v>3</v>
      </c>
      <c r="C3">
        <v>-4.4980000000000003E-3</v>
      </c>
      <c r="D3">
        <v>3.2660000000000002E-2</v>
      </c>
      <c r="E3">
        <f t="shared" ref="E3:E19" si="0">D3+(D3-C3)</f>
        <v>6.9818000000000005E-2</v>
      </c>
      <c r="F3">
        <v>20</v>
      </c>
    </row>
    <row r="4" spans="1:6">
      <c r="A4" s="1"/>
      <c r="B4" t="s">
        <v>17</v>
      </c>
      <c r="C4">
        <v>-6.2659999999999993E-2</v>
      </c>
      <c r="D4">
        <v>-2.479E-2</v>
      </c>
      <c r="E4">
        <f t="shared" si="0"/>
        <v>1.3079999999999994E-2</v>
      </c>
      <c r="F4">
        <v>19</v>
      </c>
    </row>
    <row r="5" spans="1:6">
      <c r="A5" s="1"/>
      <c r="B5" t="s">
        <v>4</v>
      </c>
      <c r="C5">
        <v>-4.5789999999999997E-2</v>
      </c>
      <c r="D5">
        <v>-2.6159999999999999E-2</v>
      </c>
      <c r="E5">
        <f t="shared" si="0"/>
        <v>-6.5300000000000011E-3</v>
      </c>
      <c r="F5">
        <v>18</v>
      </c>
    </row>
    <row r="6" spans="1:6">
      <c r="A6" s="1"/>
      <c r="B6" t="s">
        <v>5</v>
      </c>
      <c r="C6">
        <v>-0.16400000000000001</v>
      </c>
      <c r="D6">
        <v>-9.8339999999999997E-2</v>
      </c>
      <c r="E6">
        <f t="shared" si="0"/>
        <v>-3.2679999999999987E-2</v>
      </c>
      <c r="F6">
        <v>17</v>
      </c>
    </row>
    <row r="7" spans="1:6">
      <c r="B7" t="s">
        <v>6</v>
      </c>
      <c r="C7">
        <v>-3.099E-2</v>
      </c>
      <c r="D7">
        <v>-1.5399999999999999E-3</v>
      </c>
      <c r="E7">
        <f t="shared" si="0"/>
        <v>2.7910000000000001E-2</v>
      </c>
      <c r="F7">
        <v>16</v>
      </c>
    </row>
    <row r="8" spans="1:6">
      <c r="A8" s="1" t="s">
        <v>20</v>
      </c>
      <c r="B8" t="s">
        <v>18</v>
      </c>
      <c r="C8">
        <v>6.1600000000000002E-2</v>
      </c>
      <c r="D8">
        <v>0.121</v>
      </c>
      <c r="E8">
        <f t="shared" si="0"/>
        <v>0.1804</v>
      </c>
      <c r="F8">
        <v>14</v>
      </c>
    </row>
    <row r="9" spans="1:6">
      <c r="A9" s="1"/>
      <c r="B9" t="s">
        <v>7</v>
      </c>
      <c r="C9">
        <v>-1.899E-2</v>
      </c>
      <c r="D9">
        <v>1.7469999999999999E-2</v>
      </c>
      <c r="E9">
        <f t="shared" si="0"/>
        <v>5.3929999999999999E-2</v>
      </c>
      <c r="F9">
        <v>13</v>
      </c>
    </row>
    <row r="10" spans="1:6">
      <c r="A10" s="1"/>
      <c r="B10" t="s">
        <v>8</v>
      </c>
      <c r="C10">
        <v>5.5890000000000002E-3</v>
      </c>
      <c r="D10">
        <v>2.5919999999999999E-2</v>
      </c>
      <c r="E10">
        <f t="shared" si="0"/>
        <v>4.6251E-2</v>
      </c>
      <c r="F10">
        <v>12</v>
      </c>
    </row>
    <row r="11" spans="1:6">
      <c r="A11" s="1"/>
      <c r="B11" t="s">
        <v>9</v>
      </c>
      <c r="C11">
        <v>-7.7810000000000004E-2</v>
      </c>
      <c r="D11">
        <v>-3.1530000000000002E-2</v>
      </c>
      <c r="E11">
        <f t="shared" si="0"/>
        <v>1.4749999999999999E-2</v>
      </c>
      <c r="F11">
        <v>11</v>
      </c>
    </row>
    <row r="12" spans="1:6">
      <c r="A12" t="s">
        <v>21</v>
      </c>
      <c r="B12" t="s">
        <v>10</v>
      </c>
      <c r="C12">
        <v>-2.308E-2</v>
      </c>
      <c r="D12">
        <v>3.568E-3</v>
      </c>
      <c r="E12">
        <f t="shared" si="0"/>
        <v>3.0216E-2</v>
      </c>
      <c r="F12">
        <v>9</v>
      </c>
    </row>
    <row r="13" spans="1:6">
      <c r="A13" s="1"/>
      <c r="B13" t="s">
        <v>11</v>
      </c>
      <c r="C13">
        <v>-0.30199999999999999</v>
      </c>
      <c r="D13">
        <v>-0.111</v>
      </c>
      <c r="E13">
        <f t="shared" si="0"/>
        <v>0.08</v>
      </c>
      <c r="F13">
        <v>8</v>
      </c>
    </row>
    <row r="14" spans="1:6">
      <c r="A14" s="1"/>
      <c r="B14" t="s">
        <v>12</v>
      </c>
      <c r="C14">
        <v>-7.1379999999999999E-2</v>
      </c>
      <c r="D14">
        <v>-5.1040000000000002E-2</v>
      </c>
      <c r="E14">
        <f t="shared" si="0"/>
        <v>-3.0700000000000005E-2</v>
      </c>
      <c r="F14">
        <v>7</v>
      </c>
    </row>
    <row r="15" spans="1:6">
      <c r="A15" s="1"/>
      <c r="B15" t="s">
        <v>19</v>
      </c>
      <c r="C15">
        <v>-4.1189999999999997E-2</v>
      </c>
      <c r="D15">
        <v>-1.174E-2</v>
      </c>
      <c r="E15">
        <f t="shared" si="0"/>
        <v>1.7709999999999997E-2</v>
      </c>
      <c r="F15">
        <v>6</v>
      </c>
    </row>
    <row r="16" spans="1:6">
      <c r="A16" s="1"/>
      <c r="B16" t="s">
        <v>13</v>
      </c>
      <c r="C16">
        <v>2.0500000000000001E-2</v>
      </c>
      <c r="D16">
        <v>4.7890000000000002E-2</v>
      </c>
      <c r="E16">
        <f t="shared" si="0"/>
        <v>7.528E-2</v>
      </c>
      <c r="F16">
        <v>5</v>
      </c>
    </row>
    <row r="17" spans="1:6">
      <c r="A17" t="s">
        <v>22</v>
      </c>
      <c r="B17" t="s">
        <v>14</v>
      </c>
      <c r="C17">
        <v>-3.6999999999999998E-2</v>
      </c>
      <c r="D17">
        <v>1.0070000000000001E-2</v>
      </c>
      <c r="E17">
        <f t="shared" si="0"/>
        <v>5.7140000000000003E-2</v>
      </c>
      <c r="F17">
        <v>3</v>
      </c>
    </row>
    <row r="18" spans="1:6">
      <c r="A18" s="1"/>
      <c r="B18" t="s">
        <v>15</v>
      </c>
      <c r="C18">
        <v>1.8499999999999999E-2</v>
      </c>
      <c r="D18">
        <v>0.111</v>
      </c>
      <c r="E18">
        <f t="shared" si="0"/>
        <v>0.20350000000000001</v>
      </c>
      <c r="F18">
        <v>2</v>
      </c>
    </row>
    <row r="19" spans="1:6">
      <c r="B19" t="s">
        <v>16</v>
      </c>
      <c r="C19">
        <v>-7.9600000000000004E-2</v>
      </c>
      <c r="D19">
        <v>-2.631E-2</v>
      </c>
      <c r="E19">
        <f t="shared" si="0"/>
        <v>2.6980000000000004E-2</v>
      </c>
      <c r="F1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13" sqref="G13"/>
    </sheetView>
  </sheetViews>
  <sheetFormatPr defaultRowHeight="13.9"/>
  <cols>
    <col min="1" max="1" width="15.796875" customWidth="1"/>
    <col min="2" max="2" width="13.796875" customWidth="1"/>
  </cols>
  <sheetData>
    <row r="1" spans="1:6">
      <c r="A1" s="1" t="s">
        <v>28</v>
      </c>
      <c r="B1" t="s">
        <v>33</v>
      </c>
      <c r="C1" t="s">
        <v>23</v>
      </c>
      <c r="D1" t="s">
        <v>24</v>
      </c>
      <c r="E1" t="s">
        <v>25</v>
      </c>
      <c r="F1" t="s">
        <v>26</v>
      </c>
    </row>
    <row r="2" spans="1:6">
      <c r="A2" t="s">
        <v>29</v>
      </c>
      <c r="B2" t="s">
        <v>36</v>
      </c>
      <c r="C2">
        <v>-0.308</v>
      </c>
      <c r="D2">
        <v>-0.16200000000000001</v>
      </c>
      <c r="E2">
        <f>D2+(D2-C2)</f>
        <v>-1.6000000000000014E-2</v>
      </c>
      <c r="F2">
        <v>7</v>
      </c>
    </row>
    <row r="3" spans="1:6">
      <c r="A3" s="1" t="s">
        <v>30</v>
      </c>
      <c r="B3" t="s">
        <v>36</v>
      </c>
      <c r="C3">
        <v>-3.1179999999999999E-2</v>
      </c>
      <c r="D3">
        <v>-1.0149999999999999E-2</v>
      </c>
      <c r="E3">
        <f t="shared" ref="E3:E4" si="0">D3+(D3-C3)</f>
        <v>1.0880000000000001E-2</v>
      </c>
      <c r="F3">
        <v>6</v>
      </c>
    </row>
    <row r="4" spans="1:6">
      <c r="A4" s="1" t="s">
        <v>31</v>
      </c>
      <c r="B4" t="s">
        <v>36</v>
      </c>
      <c r="C4">
        <v>-0.28599999999999998</v>
      </c>
      <c r="D4">
        <v>-0.14499999999999999</v>
      </c>
      <c r="E4">
        <f t="shared" si="0"/>
        <v>-4.0000000000000036E-3</v>
      </c>
      <c r="F4">
        <v>5</v>
      </c>
    </row>
    <row r="5" spans="1:6">
      <c r="A5" s="1" t="s">
        <v>32</v>
      </c>
      <c r="B5" t="s">
        <v>34</v>
      </c>
      <c r="C5">
        <f>D5-1.96*0.273</f>
        <v>-1.03308</v>
      </c>
      <c r="D5">
        <v>-0.498</v>
      </c>
      <c r="E5">
        <f>D5+(D5-C5)</f>
        <v>3.7080000000000002E-2</v>
      </c>
      <c r="F5">
        <v>3</v>
      </c>
    </row>
    <row r="6" spans="1:6">
      <c r="A6" s="1" t="s">
        <v>30</v>
      </c>
      <c r="B6" t="s">
        <v>34</v>
      </c>
      <c r="C6">
        <f>D6-1.96*0.0255</f>
        <v>-6.5079999999999999E-2</v>
      </c>
      <c r="D6">
        <v>-1.5100000000000001E-2</v>
      </c>
      <c r="E6">
        <f t="shared" ref="E6:E7" si="1">D6+(D6-C6)</f>
        <v>3.4879999999999994E-2</v>
      </c>
      <c r="F6">
        <v>2</v>
      </c>
    </row>
    <row r="7" spans="1:6">
      <c r="A7" s="1" t="s">
        <v>53</v>
      </c>
      <c r="B7" t="s">
        <v>34</v>
      </c>
      <c r="C7">
        <f>D7-1.96*0.267</f>
        <v>-1.00532</v>
      </c>
      <c r="D7">
        <v>-0.48199999999999998</v>
      </c>
      <c r="E7">
        <f t="shared" si="1"/>
        <v>4.1320000000000023E-2</v>
      </c>
      <c r="F7">
        <v>1</v>
      </c>
    </row>
    <row r="8" spans="1:6">
      <c r="A8" s="1"/>
    </row>
    <row r="9" spans="1:6">
      <c r="A9" s="1"/>
    </row>
    <row r="10" spans="1:6">
      <c r="A10" s="1"/>
    </row>
    <row r="12" spans="1:6">
      <c r="A12" s="1"/>
    </row>
    <row r="13" spans="1:6">
      <c r="A13" s="1"/>
    </row>
    <row r="14" spans="1:6">
      <c r="A14" s="1"/>
    </row>
    <row r="15" spans="1:6">
      <c r="A15" s="1"/>
    </row>
    <row r="17" spans="1:1">
      <c r="A1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F7"/>
    </sheetView>
  </sheetViews>
  <sheetFormatPr defaultRowHeight="13.9"/>
  <sheetData>
    <row r="1" spans="1:6">
      <c r="A1" s="3" t="s">
        <v>35</v>
      </c>
      <c r="B1" s="2" t="s">
        <v>33</v>
      </c>
      <c r="C1" s="2" t="s">
        <v>23</v>
      </c>
      <c r="D1" s="2" t="s">
        <v>24</v>
      </c>
      <c r="E1" s="2" t="s">
        <v>25</v>
      </c>
      <c r="F1" s="2" t="s">
        <v>26</v>
      </c>
    </row>
    <row r="2" spans="1:6" ht="14.25">
      <c r="A2" s="2" t="s">
        <v>37</v>
      </c>
      <c r="B2" s="2" t="s">
        <v>34</v>
      </c>
      <c r="C2" s="2">
        <v>0.82</v>
      </c>
      <c r="D2" s="2">
        <v>0.95</v>
      </c>
      <c r="E2" s="2">
        <v>1.0900000000000001</v>
      </c>
      <c r="F2" s="2">
        <v>7</v>
      </c>
    </row>
    <row r="3" spans="1:6" ht="14.25">
      <c r="A3" s="2" t="s">
        <v>39</v>
      </c>
      <c r="B3" s="2" t="s">
        <v>34</v>
      </c>
      <c r="C3" s="2">
        <v>1.04</v>
      </c>
      <c r="D3" s="2">
        <v>1.0900000000000001</v>
      </c>
      <c r="E3" s="2">
        <v>1.1499999999999999</v>
      </c>
      <c r="F3" s="2">
        <v>6</v>
      </c>
    </row>
    <row r="4" spans="1:6" ht="14.25">
      <c r="A4" s="2" t="s">
        <v>38</v>
      </c>
      <c r="B4" s="2" t="s">
        <v>34</v>
      </c>
      <c r="C4" s="2">
        <v>0.92</v>
      </c>
      <c r="D4" s="2">
        <v>1.05</v>
      </c>
      <c r="E4" s="2">
        <v>1.2</v>
      </c>
      <c r="F4" s="2">
        <v>5</v>
      </c>
    </row>
    <row r="5" spans="1:6" ht="14.25">
      <c r="A5" s="2" t="s">
        <v>40</v>
      </c>
      <c r="B5" s="2" t="s">
        <v>34</v>
      </c>
      <c r="C5" s="2">
        <v>0.96</v>
      </c>
      <c r="D5" s="2">
        <v>1.1499999999999999</v>
      </c>
      <c r="E5" s="2">
        <v>1.38</v>
      </c>
      <c r="F5" s="2">
        <v>4</v>
      </c>
    </row>
    <row r="6" spans="1:6" ht="14.25">
      <c r="A6" s="2" t="s">
        <v>41</v>
      </c>
      <c r="B6" s="2" t="s">
        <v>34</v>
      </c>
      <c r="C6" s="2">
        <v>0.66</v>
      </c>
      <c r="D6" s="2">
        <v>0.76</v>
      </c>
      <c r="E6" s="2">
        <v>0.87</v>
      </c>
      <c r="F6" s="2">
        <v>3</v>
      </c>
    </row>
    <row r="7" spans="1:6">
      <c r="A7" s="3" t="s">
        <v>29</v>
      </c>
      <c r="B7" s="2" t="s">
        <v>34</v>
      </c>
      <c r="C7" s="2">
        <v>0.93</v>
      </c>
      <c r="D7" s="2">
        <v>0.99</v>
      </c>
      <c r="E7" s="2">
        <v>1.04</v>
      </c>
      <c r="F7" s="2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30" sqref="I30"/>
    </sheetView>
  </sheetViews>
  <sheetFormatPr defaultRowHeight="13.9"/>
  <sheetData>
    <row r="1" spans="1:9">
      <c r="A1" s="3" t="s">
        <v>35</v>
      </c>
      <c r="B1" s="2" t="s">
        <v>33</v>
      </c>
      <c r="C1" s="2" t="s">
        <v>42</v>
      </c>
      <c r="D1" s="2" t="s">
        <v>43</v>
      </c>
      <c r="E1" s="2" t="s">
        <v>44</v>
      </c>
      <c r="F1" s="2" t="s">
        <v>26</v>
      </c>
      <c r="G1" s="2" t="s">
        <v>23</v>
      </c>
      <c r="H1" s="2" t="s">
        <v>24</v>
      </c>
      <c r="I1" s="2" t="s">
        <v>25</v>
      </c>
    </row>
    <row r="2" spans="1:9">
      <c r="A2" s="2" t="s">
        <v>46</v>
      </c>
      <c r="B2" s="2" t="s">
        <v>34</v>
      </c>
      <c r="C2" s="2">
        <v>0.82</v>
      </c>
      <c r="D2" s="2">
        <v>0.95</v>
      </c>
      <c r="E2" s="2">
        <v>1.0900000000000001</v>
      </c>
      <c r="F2" s="2">
        <v>7</v>
      </c>
      <c r="G2" s="2">
        <f>LN(C2)</f>
        <v>-0.19845093872383832</v>
      </c>
      <c r="H2" s="2">
        <f t="shared" ref="H2:I7" si="0">LN(D2)</f>
        <v>-5.1293294387550578E-2</v>
      </c>
      <c r="I2" s="2">
        <f t="shared" si="0"/>
        <v>8.6177696241052412E-2</v>
      </c>
    </row>
    <row r="3" spans="1:9">
      <c r="A3" s="2" t="s">
        <v>47</v>
      </c>
      <c r="B3" s="2" t="s">
        <v>34</v>
      </c>
      <c r="C3" s="2">
        <v>1.04</v>
      </c>
      <c r="D3" s="2">
        <v>1.0900000000000001</v>
      </c>
      <c r="E3" s="2">
        <v>1.1499999999999999</v>
      </c>
      <c r="F3" s="2">
        <v>6</v>
      </c>
      <c r="G3" s="2">
        <f t="shared" ref="G3:G7" si="1">LN(C3)</f>
        <v>3.9220713153281329E-2</v>
      </c>
      <c r="H3" s="2">
        <f t="shared" si="0"/>
        <v>8.6177696241052412E-2</v>
      </c>
      <c r="I3" s="2">
        <f t="shared" si="0"/>
        <v>0.13976194237515863</v>
      </c>
    </row>
    <row r="4" spans="1:9">
      <c r="A4" s="2" t="s">
        <v>48</v>
      </c>
      <c r="B4" s="2" t="s">
        <v>34</v>
      </c>
      <c r="C4" s="2">
        <v>0.92</v>
      </c>
      <c r="D4" s="2">
        <v>1.05</v>
      </c>
      <c r="E4" s="2">
        <v>1.2</v>
      </c>
      <c r="F4" s="2">
        <v>5</v>
      </c>
      <c r="G4" s="2">
        <f t="shared" si="1"/>
        <v>-8.3381608939051013E-2</v>
      </c>
      <c r="H4" s="2">
        <f t="shared" si="0"/>
        <v>4.8790164169432049E-2</v>
      </c>
      <c r="I4" s="2">
        <f t="shared" si="0"/>
        <v>0.18232155679395459</v>
      </c>
    </row>
    <row r="5" spans="1:9">
      <c r="A5" s="2" t="s">
        <v>49</v>
      </c>
      <c r="B5" s="2" t="s">
        <v>34</v>
      </c>
      <c r="C5" s="2">
        <v>0.96</v>
      </c>
      <c r="D5" s="2">
        <v>1.1499999999999999</v>
      </c>
      <c r="E5" s="2">
        <v>1.38</v>
      </c>
      <c r="F5" s="2">
        <v>4</v>
      </c>
      <c r="G5" s="2">
        <f t="shared" si="1"/>
        <v>-4.0821994520255166E-2</v>
      </c>
      <c r="H5" s="2">
        <f t="shared" si="0"/>
        <v>0.13976194237515863</v>
      </c>
      <c r="I5" s="2">
        <f t="shared" si="0"/>
        <v>0.32208349916911322</v>
      </c>
    </row>
    <row r="6" spans="1:9">
      <c r="A6" s="2" t="s">
        <v>50</v>
      </c>
      <c r="B6" s="2" t="s">
        <v>34</v>
      </c>
      <c r="C6" s="2">
        <v>0.66</v>
      </c>
      <c r="D6" s="2">
        <v>0.76</v>
      </c>
      <c r="E6" s="2">
        <v>0.87</v>
      </c>
      <c r="F6" s="2">
        <v>3</v>
      </c>
      <c r="G6" s="2">
        <f t="shared" si="1"/>
        <v>-0.41551544396166579</v>
      </c>
      <c r="H6" s="2">
        <f t="shared" si="0"/>
        <v>-0.2744368457017603</v>
      </c>
      <c r="I6" s="2">
        <f t="shared" si="0"/>
        <v>-0.13926206733350766</v>
      </c>
    </row>
    <row r="7" spans="1:9">
      <c r="A7" s="3" t="s">
        <v>45</v>
      </c>
      <c r="B7" s="2" t="s">
        <v>34</v>
      </c>
      <c r="C7" s="2">
        <v>0.93</v>
      </c>
      <c r="D7" s="2">
        <v>0.99</v>
      </c>
      <c r="E7" s="2">
        <v>1.04</v>
      </c>
      <c r="F7" s="2">
        <v>1</v>
      </c>
      <c r="G7" s="2">
        <f t="shared" si="1"/>
        <v>-7.2570692834835374E-2</v>
      </c>
      <c r="H7" s="2">
        <f t="shared" si="0"/>
        <v>-1.0050335853501451E-2</v>
      </c>
      <c r="I7" s="2">
        <f t="shared" si="0"/>
        <v>3.9220713153281329E-2</v>
      </c>
    </row>
    <row r="8" spans="1:9" ht="19.149999999999999">
      <c r="A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H13" sqref="H13"/>
    </sheetView>
  </sheetViews>
  <sheetFormatPr defaultRowHeight="13.9"/>
  <cols>
    <col min="1" max="1" width="17.33203125" customWidth="1"/>
  </cols>
  <sheetData>
    <row r="1" spans="1:6">
      <c r="A1" s="1" t="s">
        <v>28</v>
      </c>
      <c r="B1" t="s">
        <v>33</v>
      </c>
      <c r="C1" t="s">
        <v>23</v>
      </c>
      <c r="D1" t="s">
        <v>24</v>
      </c>
      <c r="E1" t="s">
        <v>25</v>
      </c>
      <c r="F1" t="s">
        <v>26</v>
      </c>
    </row>
    <row r="2" spans="1:6">
      <c r="A2" t="s">
        <v>29</v>
      </c>
      <c r="B2" t="s">
        <v>36</v>
      </c>
      <c r="C2">
        <v>-0.308</v>
      </c>
      <c r="D2">
        <v>-0.16200000000000001</v>
      </c>
      <c r="E2">
        <f>D2+(D2-C2)</f>
        <v>-1.6000000000000014E-2</v>
      </c>
      <c r="F2">
        <v>9</v>
      </c>
    </row>
    <row r="3" spans="1:6">
      <c r="A3" s="1" t="s">
        <v>30</v>
      </c>
      <c r="B3" t="s">
        <v>36</v>
      </c>
      <c r="C3">
        <v>-3.1179999999999999E-2</v>
      </c>
      <c r="D3">
        <v>-1.0149999999999999E-2</v>
      </c>
      <c r="E3">
        <f t="shared" ref="E3:E4" si="0">D3+(D3-C3)</f>
        <v>1.0880000000000001E-2</v>
      </c>
      <c r="F3">
        <v>8</v>
      </c>
    </row>
    <row r="4" spans="1:6">
      <c r="A4" s="1" t="s">
        <v>31</v>
      </c>
      <c r="B4" t="s">
        <v>36</v>
      </c>
      <c r="C4">
        <v>-0.28599999999999998</v>
      </c>
      <c r="D4">
        <v>-0.14499999999999999</v>
      </c>
      <c r="E4">
        <f t="shared" si="0"/>
        <v>-4.0000000000000036E-3</v>
      </c>
      <c r="F4">
        <v>7</v>
      </c>
    </row>
    <row r="5" spans="1:6">
      <c r="A5" s="1" t="s">
        <v>52</v>
      </c>
      <c r="B5" t="s">
        <v>51</v>
      </c>
      <c r="C5">
        <f>D5-1.96*0.008</f>
        <v>-1.9979999999999998E-2</v>
      </c>
      <c r="D5">
        <v>-4.3E-3</v>
      </c>
      <c r="E5">
        <f>D5+1.96*0.008</f>
        <v>1.1379999999999999E-2</v>
      </c>
      <c r="F5">
        <v>6</v>
      </c>
    </row>
    <row r="6" spans="1:6">
      <c r="A6" s="1" t="s">
        <v>32</v>
      </c>
      <c r="B6" t="s">
        <v>34</v>
      </c>
      <c r="C6">
        <f>D6-1.96*0.273</f>
        <v>-1.03308</v>
      </c>
      <c r="D6">
        <v>-0.498</v>
      </c>
      <c r="E6">
        <f>D6+(D6-C6)</f>
        <v>3.7080000000000002E-2</v>
      </c>
      <c r="F6">
        <v>4</v>
      </c>
    </row>
    <row r="7" spans="1:6">
      <c r="A7" s="1" t="s">
        <v>30</v>
      </c>
      <c r="B7" t="s">
        <v>34</v>
      </c>
      <c r="C7">
        <f>D7-1.96*0.0255</f>
        <v>-6.5079999999999999E-2</v>
      </c>
      <c r="D7">
        <v>-1.5100000000000001E-2</v>
      </c>
      <c r="E7">
        <f t="shared" ref="E7:E10" si="1">D7+(D7-C7)</f>
        <v>3.4879999999999994E-2</v>
      </c>
      <c r="F7">
        <v>3</v>
      </c>
    </row>
    <row r="8" spans="1:6">
      <c r="A8" s="1" t="s">
        <v>55</v>
      </c>
      <c r="B8" t="s">
        <v>34</v>
      </c>
      <c r="C8">
        <f>D8-1.96*0.267</f>
        <v>-1.00532</v>
      </c>
      <c r="D8">
        <v>-0.48199999999999998</v>
      </c>
      <c r="E8">
        <f t="shared" si="1"/>
        <v>4.1320000000000023E-2</v>
      </c>
      <c r="F8">
        <v>2</v>
      </c>
    </row>
    <row r="9" spans="1:6">
      <c r="A9" s="1" t="s">
        <v>52</v>
      </c>
      <c r="B9" t="s">
        <v>34</v>
      </c>
      <c r="C9">
        <f>D9-1.96*0.011</f>
        <v>-3.456E-2</v>
      </c>
      <c r="D9">
        <v>-1.2999999999999999E-2</v>
      </c>
      <c r="E9">
        <f t="shared" si="1"/>
        <v>8.5600000000000034E-3</v>
      </c>
      <c r="F9">
        <v>1</v>
      </c>
    </row>
    <row r="10" spans="1:6">
      <c r="A10" s="1" t="s">
        <v>54</v>
      </c>
      <c r="B10" t="s">
        <v>34</v>
      </c>
      <c r="C10">
        <f>D10-1.96*0.269</f>
        <v>-1.01224</v>
      </c>
      <c r="D10">
        <v>-0.48499999999999999</v>
      </c>
      <c r="E10">
        <f t="shared" si="1"/>
        <v>4.2240000000000055E-2</v>
      </c>
      <c r="F10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F16" sqref="F16"/>
    </sheetView>
  </sheetViews>
  <sheetFormatPr defaultRowHeight="13.9"/>
  <cols>
    <col min="1" max="1" width="11.53125" style="6" customWidth="1"/>
  </cols>
  <sheetData>
    <row r="1" spans="1:9">
      <c r="A1" s="5" t="s">
        <v>35</v>
      </c>
      <c r="B1" s="2" t="s">
        <v>33</v>
      </c>
      <c r="C1" s="2" t="s">
        <v>57</v>
      </c>
      <c r="D1" s="2" t="s">
        <v>58</v>
      </c>
      <c r="E1" s="2" t="s">
        <v>59</v>
      </c>
      <c r="F1" s="2" t="s">
        <v>26</v>
      </c>
      <c r="G1" s="2" t="s">
        <v>56</v>
      </c>
      <c r="H1" s="2"/>
      <c r="I1" s="2"/>
    </row>
    <row r="2" spans="1:9">
      <c r="A2" s="5">
        <v>-1</v>
      </c>
      <c r="B2" s="2" t="s">
        <v>34</v>
      </c>
      <c r="C2" s="2">
        <f>D2-2*G2</f>
        <v>-9.1713150261570897E-2</v>
      </c>
      <c r="D2" s="7">
        <v>-4.9613469301107299E-2</v>
      </c>
      <c r="E2" s="2">
        <f>D2+2*G2</f>
        <v>-7.5137883406437012E-3</v>
      </c>
      <c r="F2" s="2">
        <v>6</v>
      </c>
      <c r="G2" s="7">
        <v>2.1049840480231799E-2</v>
      </c>
      <c r="H2" s="2"/>
      <c r="I2" s="2"/>
    </row>
    <row r="3" spans="1:9">
      <c r="A3" s="5">
        <v>-3</v>
      </c>
      <c r="B3" s="2" t="s">
        <v>34</v>
      </c>
      <c r="C3" s="2">
        <f t="shared" ref="C3:C7" si="0">D3-2*G3</f>
        <v>-0.13790807999999999</v>
      </c>
      <c r="D3" s="7">
        <v>-4.8000000000000001E-2</v>
      </c>
      <c r="E3" s="2">
        <f t="shared" ref="E3:E7" si="1">D3+2*G3</f>
        <v>4.190808E-2</v>
      </c>
      <c r="F3" s="2">
        <v>5</v>
      </c>
      <c r="G3" s="7">
        <v>4.4954040000000001E-2</v>
      </c>
      <c r="H3" s="2"/>
      <c r="I3" s="2"/>
    </row>
    <row r="4" spans="1:9">
      <c r="A4" s="5">
        <v>-5</v>
      </c>
      <c r="B4" s="2" t="s">
        <v>34</v>
      </c>
      <c r="C4" s="2">
        <f t="shared" si="0"/>
        <v>-0.34791396383032658</v>
      </c>
      <c r="D4" s="7">
        <v>-0.19161437412058099</v>
      </c>
      <c r="E4" s="2">
        <f t="shared" si="1"/>
        <v>-3.5314784410835381E-2</v>
      </c>
      <c r="F4" s="2">
        <v>4</v>
      </c>
      <c r="G4" s="7">
        <v>7.8149794854872806E-2</v>
      </c>
      <c r="H4" s="2"/>
      <c r="I4" s="2"/>
    </row>
    <row r="5" spans="1:9">
      <c r="A5" s="5">
        <v>-7</v>
      </c>
      <c r="B5" s="2" t="s">
        <v>34</v>
      </c>
      <c r="C5" s="2">
        <f t="shared" si="0"/>
        <v>-8.4970260417370991E-2</v>
      </c>
      <c r="D5" s="7">
        <v>-3.3180997118140799E-2</v>
      </c>
      <c r="E5" s="2">
        <f t="shared" si="1"/>
        <v>1.8608266181089399E-2</v>
      </c>
      <c r="F5" s="2">
        <v>3</v>
      </c>
      <c r="G5" s="7">
        <v>2.5894631649615099E-2</v>
      </c>
      <c r="H5" s="2"/>
      <c r="I5" s="2"/>
    </row>
    <row r="6" spans="1:9">
      <c r="A6" s="5">
        <v>-9</v>
      </c>
      <c r="B6" s="2" t="s">
        <v>34</v>
      </c>
      <c r="C6" s="2">
        <f t="shared" si="0"/>
        <v>-0.21045885778805101</v>
      </c>
      <c r="D6" s="7">
        <v>-6.9765219642440202E-2</v>
      </c>
      <c r="E6" s="2">
        <f t="shared" si="1"/>
        <v>7.0928418503170609E-2</v>
      </c>
      <c r="F6" s="2">
        <v>2</v>
      </c>
      <c r="G6" s="7">
        <v>7.0346819072805405E-2</v>
      </c>
      <c r="H6" s="2"/>
      <c r="I6" s="2"/>
    </row>
    <row r="7" spans="1:9">
      <c r="A7" s="5">
        <v>-11</v>
      </c>
      <c r="B7" s="2" t="s">
        <v>34</v>
      </c>
      <c r="C7" s="2">
        <f t="shared" si="0"/>
        <v>-7.4970260417370996E-2</v>
      </c>
      <c r="D7" s="7">
        <v>-2.3180997118140801E-2</v>
      </c>
      <c r="E7" s="2">
        <f t="shared" si="1"/>
        <v>2.8608266181089397E-2</v>
      </c>
      <c r="F7" s="2">
        <v>1</v>
      </c>
      <c r="G7" s="7">
        <v>2.5894631649615099E-2</v>
      </c>
      <c r="H7" s="2"/>
      <c r="I7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resample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2022-09-29T13:31:30Z</dcterms:modified>
</cp:coreProperties>
</file>