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J10" i="1" l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L6" i="1"/>
  <c r="J6" i="1"/>
  <c r="H6" i="1"/>
  <c r="F6" i="1"/>
  <c r="J5" i="1"/>
  <c r="H5" i="1"/>
  <c r="F5" i="1"/>
  <c r="D6" i="1"/>
  <c r="D5" i="1"/>
</calcChain>
</file>

<file path=xl/sharedStrings.xml><?xml version="1.0" encoding="utf-8"?>
<sst xmlns="http://schemas.openxmlformats.org/spreadsheetml/2006/main" count="27" uniqueCount="14">
  <si>
    <t>Model1</t>
  </si>
  <si>
    <t>Model2</t>
  </si>
  <si>
    <t>Model3</t>
  </si>
  <si>
    <t>Model4</t>
  </si>
  <si>
    <t>Model5</t>
  </si>
  <si>
    <t>Model6</t>
  </si>
  <si>
    <t>F</t>
  </si>
  <si>
    <t>Q</t>
  </si>
  <si>
    <t>a</t>
  </si>
  <si>
    <t>k</t>
  </si>
  <si>
    <t>P0</t>
  </si>
  <si>
    <t>/</t>
  </si>
  <si>
    <t>CV*SE</t>
  </si>
  <si>
    <t>抛物线最高点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</si>
</sst>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0"/>
  <sheetViews>
    <sheetView workbookViewId="0">
      <selection activeCell="J21" sqref="J21"/>
    </sheetView>
  </sheetViews>
  <sheetFormatPr defaultRowHeight="15" x14ac:dyDescent="0.25"/>
  <sheetData>
    <row r="4" spans="2:12" s="1" customFormat="1" x14ac:dyDescent="0.25">
      <c r="C4" s="1" t="s">
        <v>6</v>
      </c>
      <c r="D4" s="1" t="s">
        <v>12</v>
      </c>
      <c r="E4" s="1" t="s">
        <v>7</v>
      </c>
      <c r="F4" s="1" t="s">
        <v>12</v>
      </c>
      <c r="G4" s="1" t="s">
        <v>8</v>
      </c>
      <c r="H4" s="1" t="s">
        <v>12</v>
      </c>
      <c r="I4" s="1" t="s">
        <v>9</v>
      </c>
      <c r="J4" s="1" t="s">
        <v>12</v>
      </c>
      <c r="K4" s="1" t="s">
        <v>10</v>
      </c>
      <c r="L4" s="1" t="s">
        <v>12</v>
      </c>
    </row>
    <row r="5" spans="2:12" x14ac:dyDescent="0.25">
      <c r="B5" t="s">
        <v>0</v>
      </c>
      <c r="C5">
        <v>0.83099999999999996</v>
      </c>
      <c r="D5">
        <f>1.96*0.032</f>
        <v>6.2719999999999998E-2</v>
      </c>
      <c r="E5">
        <v>0.112</v>
      </c>
      <c r="F5">
        <f>1.96*0.0043</f>
        <v>8.4279999999999997E-3</v>
      </c>
      <c r="G5">
        <v>2E-3</v>
      </c>
      <c r="H5">
        <f>1.96*0.00012</f>
        <v>2.352E-4</v>
      </c>
      <c r="I5">
        <v>4.468</v>
      </c>
      <c r="J5">
        <f>1.96*0.38</f>
        <v>0.74480000000000002</v>
      </c>
      <c r="K5" t="s">
        <v>11</v>
      </c>
      <c r="L5" t="s">
        <v>11</v>
      </c>
    </row>
    <row r="6" spans="2:12" x14ac:dyDescent="0.25">
      <c r="B6" t="s">
        <v>1</v>
      </c>
      <c r="C6">
        <v>0.95399999999999996</v>
      </c>
      <c r="D6">
        <f>1.96*0.04</f>
        <v>7.8399999999999997E-2</v>
      </c>
      <c r="E6">
        <v>0.112</v>
      </c>
      <c r="F6">
        <f>1.96*0.0042</f>
        <v>8.2319999999999997E-3</v>
      </c>
      <c r="G6">
        <v>2.0999999999999999E-3</v>
      </c>
      <c r="H6">
        <f>1.96*0.00011</f>
        <v>2.1560000000000001E-4</v>
      </c>
      <c r="I6">
        <v>17.43</v>
      </c>
      <c r="J6">
        <f>1.96*2.437</f>
        <v>4.7765199999999997</v>
      </c>
      <c r="K6">
        <v>15.27</v>
      </c>
      <c r="L6">
        <f>1.96*2.522</f>
        <v>4.9431199999999995</v>
      </c>
    </row>
    <row r="7" spans="2:12" x14ac:dyDescent="0.25">
      <c r="B7" t="s">
        <v>2</v>
      </c>
      <c r="C7">
        <v>0.94799999999999995</v>
      </c>
      <c r="D7">
        <f>1.96*0.0371</f>
        <v>7.2716000000000003E-2</v>
      </c>
      <c r="E7">
        <v>0.11</v>
      </c>
      <c r="F7">
        <f>1.96*0.00416</f>
        <v>8.1535999999999987E-3</v>
      </c>
      <c r="G7">
        <v>2E-3</v>
      </c>
      <c r="H7">
        <f>1.96*0.00011</f>
        <v>2.1560000000000001E-4</v>
      </c>
      <c r="I7">
        <v>13.02</v>
      </c>
      <c r="J7">
        <f>1.96*0.0956</f>
        <v>0.18737600000000001</v>
      </c>
      <c r="K7" t="s">
        <v>11</v>
      </c>
      <c r="L7" t="s">
        <v>11</v>
      </c>
    </row>
    <row r="8" spans="2:12" x14ac:dyDescent="0.25">
      <c r="B8" t="s">
        <v>3</v>
      </c>
      <c r="C8">
        <v>0.89</v>
      </c>
      <c r="D8">
        <f>1.96*0.034</f>
        <v>6.6640000000000005E-2</v>
      </c>
      <c r="E8">
        <v>0.113</v>
      </c>
      <c r="F8">
        <f>1.96*0.0042</f>
        <v>8.2319999999999997E-3</v>
      </c>
      <c r="G8">
        <v>2.0999999999999999E-3</v>
      </c>
      <c r="H8">
        <f>1.96*0.00011</f>
        <v>2.1560000000000001E-4</v>
      </c>
      <c r="I8">
        <v>18.399999999999999</v>
      </c>
      <c r="J8">
        <f>1.96*1.33</f>
        <v>2.6068000000000002</v>
      </c>
      <c r="K8" t="s">
        <v>11</v>
      </c>
      <c r="L8" t="s">
        <v>11</v>
      </c>
    </row>
    <row r="9" spans="2:12" x14ac:dyDescent="0.25">
      <c r="B9" t="s">
        <v>4</v>
      </c>
      <c r="C9">
        <v>0.93300000000000005</v>
      </c>
      <c r="D9">
        <f>1.96*0.036</f>
        <v>7.0559999999999998E-2</v>
      </c>
      <c r="E9">
        <v>0.112</v>
      </c>
      <c r="F9">
        <f>1.96*0.00415</f>
        <v>8.1340000000000006E-3</v>
      </c>
      <c r="G9">
        <v>2E-3</v>
      </c>
      <c r="H9">
        <f>1.96*0.0001131</f>
        <v>2.21676E-4</v>
      </c>
      <c r="I9">
        <v>24.55</v>
      </c>
      <c r="J9">
        <f>1.96*1.724</f>
        <v>3.3790399999999998</v>
      </c>
      <c r="K9" t="s">
        <v>11</v>
      </c>
      <c r="L9" t="s">
        <v>11</v>
      </c>
    </row>
    <row r="10" spans="2:12" x14ac:dyDescent="0.25">
      <c r="B10" t="s">
        <v>5</v>
      </c>
      <c r="C10">
        <v>0.94599999999999995</v>
      </c>
      <c r="D10">
        <f>1.96*0.03726</f>
        <v>7.30296E-2</v>
      </c>
      <c r="E10">
        <v>0.115</v>
      </c>
      <c r="F10">
        <f>0.004191*1.96</f>
        <v>8.2143600000000004E-3</v>
      </c>
      <c r="G10">
        <v>2.2000000000000001E-3</v>
      </c>
      <c r="H10">
        <f>0.0001148*1.96</f>
        <v>2.2500799999999998E-4</v>
      </c>
      <c r="I10">
        <v>239.9</v>
      </c>
      <c r="J10">
        <f>17.76*1.96</f>
        <v>34.809600000000003</v>
      </c>
      <c r="K10" t="s">
        <v>11</v>
      </c>
      <c r="L10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tabSelected="1" workbookViewId="0">
      <selection activeCell="C3" sqref="C3"/>
    </sheetView>
  </sheetViews>
  <sheetFormatPr defaultRowHeight="15" x14ac:dyDescent="0.25"/>
  <cols>
    <col min="2" max="2" width="14.7109375" customWidth="1"/>
    <col min="3" max="3" width="30.28515625" customWidth="1"/>
  </cols>
  <sheetData>
    <row r="2" spans="2:3" x14ac:dyDescent="0.25">
      <c r="B2" t="s">
        <v>13</v>
      </c>
      <c r="C2">
        <f>(0)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2016-04-05T18:28:17Z</dcterms:modified>
</cp:coreProperties>
</file>