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6015" activeTab="4"/>
  </bookViews>
  <sheets>
    <sheet name="table list" sheetId="1" r:id="rId1"/>
    <sheet name="user" sheetId="3" r:id="rId2"/>
    <sheet name="database" sheetId="4" r:id="rId3"/>
    <sheet name="table layout" sheetId="2" r:id="rId4"/>
    <sheet name="사용자정보등록" sheetId="8" r:id="rId5"/>
    <sheet name="mysql 기법" sheetId="5" r:id="rId6"/>
    <sheet name="기타 mysql 설정" sheetId="6" r:id="rId7"/>
    <sheet name="기준정보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8" l="1"/>
  <c r="X5" i="8"/>
  <c r="X6" i="8"/>
  <c r="X7" i="8"/>
  <c r="X8" i="8"/>
  <c r="X9" i="8"/>
  <c r="X10" i="8"/>
  <c r="X3" i="8"/>
  <c r="J46" i="2" l="1"/>
  <c r="N50" i="2"/>
  <c r="L50" i="2"/>
  <c r="K50" i="2"/>
  <c r="J50" i="2"/>
  <c r="N49" i="2"/>
  <c r="L49" i="2"/>
  <c r="K49" i="2"/>
  <c r="M49" i="2" s="1"/>
  <c r="J49" i="2"/>
  <c r="N48" i="2"/>
  <c r="L48" i="2"/>
  <c r="K48" i="2"/>
  <c r="J48" i="2"/>
  <c r="N47" i="2"/>
  <c r="J47" i="2"/>
  <c r="N45" i="2"/>
  <c r="N38" i="2"/>
  <c r="L38" i="2"/>
  <c r="K38" i="2"/>
  <c r="J38" i="2"/>
  <c r="N35" i="2"/>
  <c r="L35" i="2"/>
  <c r="K35" i="2"/>
  <c r="J35" i="2"/>
  <c r="M50" i="2" l="1"/>
  <c r="M48" i="2"/>
  <c r="M38" i="2"/>
  <c r="M35" i="2"/>
  <c r="A6" i="4" l="1"/>
  <c r="A7" i="4"/>
  <c r="J126" i="2"/>
  <c r="N125" i="2"/>
  <c r="L125" i="2"/>
  <c r="K125" i="2"/>
  <c r="J125" i="2"/>
  <c r="N124" i="2"/>
  <c r="L124" i="2"/>
  <c r="K124" i="2"/>
  <c r="J124" i="2"/>
  <c r="N123" i="2"/>
  <c r="L123" i="2"/>
  <c r="M123" i="2" s="1"/>
  <c r="K123" i="2"/>
  <c r="J123" i="2"/>
  <c r="N122" i="2"/>
  <c r="L122" i="2"/>
  <c r="M122" i="2" s="1"/>
  <c r="K122" i="2"/>
  <c r="J122" i="2"/>
  <c r="N121" i="2"/>
  <c r="L121" i="2"/>
  <c r="M121" i="2" s="1"/>
  <c r="K121" i="2"/>
  <c r="J121" i="2"/>
  <c r="N120" i="2"/>
  <c r="L120" i="2"/>
  <c r="K120" i="2"/>
  <c r="J120" i="2"/>
  <c r="N119" i="2"/>
  <c r="L119" i="2"/>
  <c r="K119" i="2"/>
  <c r="J119" i="2"/>
  <c r="N118" i="2"/>
  <c r="L118" i="2"/>
  <c r="K118" i="2"/>
  <c r="J118" i="2"/>
  <c r="N117" i="2"/>
  <c r="L117" i="2"/>
  <c r="K117" i="2"/>
  <c r="M117" i="2" s="1"/>
  <c r="J117" i="2"/>
  <c r="N116" i="2"/>
  <c r="M116" i="2"/>
  <c r="L116" i="2"/>
  <c r="K116" i="2"/>
  <c r="J116" i="2"/>
  <c r="N115" i="2"/>
  <c r="L115" i="2"/>
  <c r="K115" i="2"/>
  <c r="M115" i="2" s="1"/>
  <c r="J115" i="2"/>
  <c r="N114" i="2"/>
  <c r="L114" i="2"/>
  <c r="K114" i="2"/>
  <c r="M114" i="2" s="1"/>
  <c r="J114" i="2"/>
  <c r="N113" i="2"/>
  <c r="L113" i="2"/>
  <c r="K113" i="2"/>
  <c r="M113" i="2" s="1"/>
  <c r="J113" i="2"/>
  <c r="N112" i="2"/>
  <c r="L112" i="2"/>
  <c r="K112" i="2"/>
  <c r="M112" i="2" s="1"/>
  <c r="J112" i="2"/>
  <c r="N111" i="2"/>
  <c r="L111" i="2"/>
  <c r="K111" i="2"/>
  <c r="M111" i="2" s="1"/>
  <c r="J111" i="2"/>
  <c r="N110" i="2"/>
  <c r="L110" i="2"/>
  <c r="M110" i="2" s="1"/>
  <c r="K110" i="2"/>
  <c r="J110" i="2"/>
  <c r="N109" i="2"/>
  <c r="L109" i="2"/>
  <c r="K109" i="2"/>
  <c r="J109" i="2"/>
  <c r="N108" i="2"/>
  <c r="L108" i="2"/>
  <c r="K108" i="2"/>
  <c r="J108" i="2"/>
  <c r="N107" i="2"/>
  <c r="L107" i="2"/>
  <c r="K107" i="2"/>
  <c r="J107" i="2"/>
  <c r="N106" i="2"/>
  <c r="L106" i="2"/>
  <c r="K106" i="2"/>
  <c r="M106" i="2" s="1"/>
  <c r="J106" i="2"/>
  <c r="N105" i="2"/>
  <c r="L105" i="2"/>
  <c r="K105" i="2"/>
  <c r="M105" i="2" s="1"/>
  <c r="J105" i="2"/>
  <c r="N104" i="2"/>
  <c r="L104" i="2"/>
  <c r="K104" i="2"/>
  <c r="M104" i="2" s="1"/>
  <c r="J104" i="2"/>
  <c r="N103" i="2"/>
  <c r="L103" i="2"/>
  <c r="K103" i="2"/>
  <c r="M103" i="2" s="1"/>
  <c r="J103" i="2"/>
  <c r="J102" i="2"/>
  <c r="J101" i="2"/>
  <c r="N7" i="2"/>
  <c r="L7" i="2"/>
  <c r="K7" i="2"/>
  <c r="J7" i="2"/>
  <c r="N6" i="2"/>
  <c r="L6" i="2"/>
  <c r="K6" i="2"/>
  <c r="J6" i="2"/>
  <c r="N26" i="2"/>
  <c r="A4" i="4"/>
  <c r="A3" i="4"/>
  <c r="M109" i="2" l="1"/>
  <c r="M118" i="2"/>
  <c r="M124" i="2"/>
  <c r="M107" i="2"/>
  <c r="M108" i="2"/>
  <c r="M120" i="2"/>
  <c r="M119" i="2"/>
  <c r="M125" i="2"/>
  <c r="M7" i="2"/>
  <c r="M6" i="2"/>
  <c r="J30" i="7" l="1"/>
  <c r="E30" i="7"/>
  <c r="J25" i="7"/>
  <c r="E25" i="7"/>
  <c r="J31" i="7"/>
  <c r="J32" i="7"/>
  <c r="J33" i="7"/>
  <c r="J34" i="7"/>
  <c r="E34" i="7"/>
  <c r="E33" i="7"/>
  <c r="E32" i="7"/>
  <c r="E31" i="7"/>
  <c r="L38" i="7"/>
  <c r="P4" i="7" l="1"/>
  <c r="P5" i="7"/>
  <c r="P6" i="7"/>
  <c r="P7" i="7"/>
  <c r="P8" i="7"/>
  <c r="P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6" i="7"/>
  <c r="J27" i="7"/>
  <c r="J28" i="7"/>
  <c r="J29" i="7"/>
  <c r="J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6" i="7"/>
  <c r="E27" i="7"/>
  <c r="E28" i="7"/>
  <c r="E29" i="7"/>
  <c r="E3" i="7"/>
  <c r="N70" i="2" l="1"/>
  <c r="L70" i="2"/>
  <c r="K70" i="2"/>
  <c r="J70" i="2"/>
  <c r="N41" i="2"/>
  <c r="L41" i="2"/>
  <c r="K41" i="2"/>
  <c r="J41" i="2"/>
  <c r="N40" i="2"/>
  <c r="L40" i="2"/>
  <c r="K40" i="2"/>
  <c r="J40" i="2"/>
  <c r="M70" i="2" l="1"/>
  <c r="M41" i="2"/>
  <c r="M40" i="2"/>
  <c r="N94" i="2"/>
  <c r="L94" i="2"/>
  <c r="K94" i="2"/>
  <c r="J94" i="2"/>
  <c r="N79" i="2"/>
  <c r="L79" i="2"/>
  <c r="K79" i="2"/>
  <c r="J79" i="2"/>
  <c r="M94" i="2" l="1"/>
  <c r="M79" i="2"/>
  <c r="N76" i="2"/>
  <c r="L76" i="2"/>
  <c r="K76" i="2"/>
  <c r="J76" i="2"/>
  <c r="J84" i="2"/>
  <c r="J99" i="2"/>
  <c r="N98" i="2"/>
  <c r="L98" i="2"/>
  <c r="K98" i="2"/>
  <c r="J98" i="2"/>
  <c r="N97" i="2"/>
  <c r="L97" i="2"/>
  <c r="K97" i="2"/>
  <c r="J97" i="2"/>
  <c r="N96" i="2"/>
  <c r="L96" i="2"/>
  <c r="K96" i="2"/>
  <c r="J96" i="2"/>
  <c r="N95" i="2"/>
  <c r="L95" i="2"/>
  <c r="K95" i="2"/>
  <c r="J95" i="2"/>
  <c r="N93" i="2"/>
  <c r="L93" i="2"/>
  <c r="K93" i="2"/>
  <c r="J93" i="2"/>
  <c r="N92" i="2"/>
  <c r="L92" i="2"/>
  <c r="K92" i="2"/>
  <c r="J92" i="2"/>
  <c r="N91" i="2"/>
  <c r="L91" i="2"/>
  <c r="K91" i="2"/>
  <c r="J91" i="2"/>
  <c r="N90" i="2"/>
  <c r="L90" i="2"/>
  <c r="K90" i="2"/>
  <c r="J90" i="2"/>
  <c r="N89" i="2"/>
  <c r="L89" i="2"/>
  <c r="K89" i="2"/>
  <c r="J89" i="2"/>
  <c r="N88" i="2"/>
  <c r="L88" i="2"/>
  <c r="K88" i="2"/>
  <c r="J88" i="2"/>
  <c r="N87" i="2"/>
  <c r="L87" i="2"/>
  <c r="K87" i="2"/>
  <c r="J87" i="2"/>
  <c r="J86" i="2"/>
  <c r="J85" i="2"/>
  <c r="N78" i="2"/>
  <c r="L78" i="2"/>
  <c r="K78" i="2"/>
  <c r="J78" i="2"/>
  <c r="N83" i="2"/>
  <c r="L83" i="2"/>
  <c r="K83" i="2"/>
  <c r="J83" i="2"/>
  <c r="N82" i="2"/>
  <c r="L82" i="2"/>
  <c r="K82" i="2"/>
  <c r="J82" i="2"/>
  <c r="N81" i="2"/>
  <c r="L81" i="2"/>
  <c r="K81" i="2"/>
  <c r="J81" i="2"/>
  <c r="N80" i="2"/>
  <c r="L80" i="2"/>
  <c r="K80" i="2"/>
  <c r="J80" i="2"/>
  <c r="N77" i="2"/>
  <c r="L77" i="2"/>
  <c r="K77" i="2"/>
  <c r="J77" i="2"/>
  <c r="N75" i="2"/>
  <c r="L75" i="2"/>
  <c r="K75" i="2"/>
  <c r="J75" i="2"/>
  <c r="N74" i="2"/>
  <c r="L74" i="2"/>
  <c r="K74" i="2"/>
  <c r="J74" i="2"/>
  <c r="N73" i="2"/>
  <c r="L73" i="2"/>
  <c r="K73" i="2"/>
  <c r="J73" i="2"/>
  <c r="N72" i="2"/>
  <c r="L72" i="2"/>
  <c r="K72" i="2"/>
  <c r="J72" i="2"/>
  <c r="N71" i="2"/>
  <c r="L71" i="2"/>
  <c r="K71" i="2"/>
  <c r="J71" i="2"/>
  <c r="N69" i="2"/>
  <c r="L69" i="2"/>
  <c r="K69" i="2"/>
  <c r="J69" i="2"/>
  <c r="J68" i="2"/>
  <c r="J67" i="2"/>
  <c r="M82" i="2" l="1"/>
  <c r="M69" i="2"/>
  <c r="M74" i="2"/>
  <c r="M76" i="2"/>
  <c r="M87" i="2"/>
  <c r="M96" i="2"/>
  <c r="M97" i="2"/>
  <c r="M83" i="2"/>
  <c r="M89" i="2"/>
  <c r="M92" i="2"/>
  <c r="M93" i="2"/>
  <c r="M95" i="2"/>
  <c r="M98" i="2"/>
  <c r="M91" i="2"/>
  <c r="M90" i="2"/>
  <c r="M88" i="2"/>
  <c r="M80" i="2"/>
  <c r="M81" i="2"/>
  <c r="M78" i="2"/>
  <c r="M77" i="2"/>
  <c r="M75" i="2"/>
  <c r="M73" i="2"/>
  <c r="M72" i="2"/>
  <c r="M71" i="2"/>
  <c r="N57" i="2"/>
  <c r="L57" i="2"/>
  <c r="K57" i="2"/>
  <c r="J57" i="2"/>
  <c r="M57" i="2" l="1"/>
  <c r="N63" i="2"/>
  <c r="L63" i="2"/>
  <c r="K63" i="2"/>
  <c r="J63" i="2"/>
  <c r="N39" i="2"/>
  <c r="L39" i="2"/>
  <c r="K39" i="2"/>
  <c r="J39" i="2"/>
  <c r="N37" i="2"/>
  <c r="L37" i="2"/>
  <c r="K37" i="2"/>
  <c r="J37" i="2"/>
  <c r="N61" i="2"/>
  <c r="L61" i="2"/>
  <c r="K61" i="2"/>
  <c r="J61" i="2"/>
  <c r="N62" i="2"/>
  <c r="L62" i="2"/>
  <c r="K62" i="2"/>
  <c r="J62" i="2"/>
  <c r="J66" i="2"/>
  <c r="N65" i="2"/>
  <c r="L65" i="2"/>
  <c r="K65" i="2"/>
  <c r="J65" i="2"/>
  <c r="N64" i="2"/>
  <c r="L64" i="2"/>
  <c r="K64" i="2"/>
  <c r="J64" i="2"/>
  <c r="N60" i="2"/>
  <c r="L60" i="2"/>
  <c r="K60" i="2"/>
  <c r="J60" i="2"/>
  <c r="N59" i="2"/>
  <c r="L59" i="2"/>
  <c r="K59" i="2"/>
  <c r="J59" i="2"/>
  <c r="N58" i="2"/>
  <c r="L58" i="2"/>
  <c r="K58" i="2"/>
  <c r="J58" i="2"/>
  <c r="N56" i="2"/>
  <c r="L56" i="2"/>
  <c r="K56" i="2"/>
  <c r="J56" i="2"/>
  <c r="N55" i="2"/>
  <c r="L55" i="2"/>
  <c r="K55" i="2"/>
  <c r="J55" i="2"/>
  <c r="J54" i="2"/>
  <c r="J53" i="2"/>
  <c r="M63" i="2" l="1"/>
  <c r="M39" i="2"/>
  <c r="M37" i="2"/>
  <c r="M60" i="2"/>
  <c r="M64" i="2"/>
  <c r="M59" i="2"/>
  <c r="M61" i="2"/>
  <c r="M55" i="2"/>
  <c r="M65" i="2"/>
  <c r="M58" i="2"/>
  <c r="M56" i="2"/>
  <c r="M62" i="2"/>
  <c r="N34" i="2" l="1"/>
  <c r="L34" i="2"/>
  <c r="K34" i="2"/>
  <c r="J34" i="2"/>
  <c r="M34" i="2" l="1"/>
  <c r="N21" i="2" l="1"/>
  <c r="L21" i="2"/>
  <c r="K21" i="2"/>
  <c r="J21" i="2"/>
  <c r="N8" i="2"/>
  <c r="L8" i="2"/>
  <c r="K8" i="2"/>
  <c r="J8" i="2"/>
  <c r="M8" i="2" l="1"/>
  <c r="M21" i="2"/>
  <c r="N10" i="2"/>
  <c r="L10" i="2"/>
  <c r="K10" i="2"/>
  <c r="J10" i="2"/>
  <c r="M10" i="2" l="1"/>
  <c r="J25" i="2" l="1"/>
  <c r="J30" i="2"/>
  <c r="J31" i="2"/>
  <c r="J32" i="2"/>
  <c r="J42" i="2"/>
  <c r="J43" i="2"/>
  <c r="J33" i="2"/>
  <c r="J36" i="2"/>
  <c r="J29" i="2"/>
  <c r="J16" i="2"/>
  <c r="J4" i="2"/>
  <c r="N4" i="2"/>
  <c r="N5" i="2"/>
  <c r="N9" i="2"/>
  <c r="N11" i="2"/>
  <c r="N16" i="2"/>
  <c r="N17" i="2"/>
  <c r="N18" i="2"/>
  <c r="N19" i="2"/>
  <c r="N20" i="2"/>
  <c r="N22" i="2"/>
  <c r="N23" i="2"/>
  <c r="N24" i="2"/>
  <c r="N27" i="2"/>
  <c r="N28" i="2"/>
  <c r="N29" i="2"/>
  <c r="N30" i="2"/>
  <c r="N31" i="2"/>
  <c r="N32" i="2"/>
  <c r="N42" i="2"/>
  <c r="N43" i="2"/>
  <c r="N33" i="2"/>
  <c r="N36" i="2"/>
  <c r="K4" i="2"/>
  <c r="K5" i="2"/>
  <c r="K9" i="2"/>
  <c r="K11" i="2"/>
  <c r="K16" i="2"/>
  <c r="K17" i="2"/>
  <c r="K18" i="2"/>
  <c r="K19" i="2"/>
  <c r="K20" i="2"/>
  <c r="K22" i="2"/>
  <c r="K23" i="2"/>
  <c r="K24" i="2"/>
  <c r="K29" i="2"/>
  <c r="K30" i="2"/>
  <c r="K31" i="2"/>
  <c r="K32" i="2"/>
  <c r="K42" i="2"/>
  <c r="K43" i="2"/>
  <c r="K33" i="2"/>
  <c r="K36" i="2"/>
  <c r="L4" i="2"/>
  <c r="L5" i="2"/>
  <c r="L9" i="2"/>
  <c r="L11" i="2"/>
  <c r="L16" i="2"/>
  <c r="L17" i="2"/>
  <c r="L18" i="2"/>
  <c r="L19" i="2"/>
  <c r="L20" i="2"/>
  <c r="L22" i="2"/>
  <c r="L23" i="2"/>
  <c r="L24" i="2"/>
  <c r="L29" i="2"/>
  <c r="L30" i="2"/>
  <c r="L31" i="2"/>
  <c r="L32" i="2"/>
  <c r="L42" i="2"/>
  <c r="L43" i="2"/>
  <c r="L33" i="2"/>
  <c r="L36" i="2"/>
  <c r="J20" i="2"/>
  <c r="J18" i="2"/>
  <c r="J5" i="2"/>
  <c r="J12" i="2"/>
  <c r="J11" i="2"/>
  <c r="J9" i="2"/>
  <c r="J3" i="2"/>
  <c r="J2" i="2"/>
  <c r="M32" i="2" l="1"/>
  <c r="M36" i="2"/>
  <c r="M29" i="2"/>
  <c r="M33" i="2"/>
  <c r="M43" i="2"/>
  <c r="M42" i="2"/>
  <c r="M31" i="2"/>
  <c r="M30" i="2"/>
  <c r="M22" i="2"/>
  <c r="M19" i="2"/>
  <c r="M24" i="2"/>
  <c r="M11" i="2"/>
  <c r="M20" i="2"/>
  <c r="M5" i="2"/>
  <c r="M18" i="2"/>
  <c r="M4" i="2"/>
  <c r="M17" i="2"/>
  <c r="M16" i="2"/>
  <c r="M23" i="2"/>
  <c r="M9" i="2"/>
  <c r="J44" i="2"/>
  <c r="J28" i="2" l="1"/>
  <c r="J27" i="2"/>
  <c r="J15" i="2"/>
  <c r="J14" i="2"/>
  <c r="A8" i="3"/>
  <c r="A7" i="3"/>
  <c r="A6" i="3"/>
  <c r="A5" i="3"/>
  <c r="A10" i="3"/>
  <c r="A9" i="3"/>
  <c r="A11" i="3"/>
  <c r="J17" i="2"/>
  <c r="J22" i="2"/>
  <c r="J23" i="2"/>
  <c r="J24" i="2"/>
  <c r="J19" i="2"/>
</calcChain>
</file>

<file path=xl/sharedStrings.xml><?xml version="1.0" encoding="utf-8"?>
<sst xmlns="http://schemas.openxmlformats.org/spreadsheetml/2006/main" count="1036" uniqueCount="439">
  <si>
    <t>Column Name</t>
  </si>
  <si>
    <t>Datatype</t>
  </si>
  <si>
    <t>Null Option</t>
  </si>
  <si>
    <t>Is PK</t>
  </si>
  <si>
    <t>Comment</t>
  </si>
  <si>
    <t>NOT NULL</t>
  </si>
  <si>
    <t>Yes</t>
  </si>
  <si>
    <t>NULL</t>
  </si>
  <si>
    <t>No</t>
  </si>
  <si>
    <t>USE_YN</t>
  </si>
  <si>
    <t>default</t>
    <phoneticPr fontId="1" type="noConversion"/>
  </si>
  <si>
    <t>채팅원문로그</t>
  </si>
  <si>
    <t>채팅상담이력</t>
  </si>
  <si>
    <t>사용자정보</t>
  </si>
  <si>
    <t>공지게시판</t>
  </si>
  <si>
    <t>로그인이력</t>
  </si>
  <si>
    <t>table name</t>
    <phoneticPr fontId="1" type="noConversion"/>
  </si>
  <si>
    <t>비고</t>
    <phoneticPr fontId="1" type="noConversion"/>
  </si>
  <si>
    <t>table name</t>
    <phoneticPr fontId="1" type="noConversion"/>
  </si>
  <si>
    <t>VARCHAR(45)</t>
    <phoneticPr fontId="1" type="noConversion"/>
  </si>
  <si>
    <t>CREATED_DTM</t>
  </si>
  <si>
    <t>CHAT_ID</t>
  </si>
  <si>
    <t>CHAR(1)</t>
  </si>
  <si>
    <t>INT</t>
    <phoneticPr fontId="1" type="noConversion"/>
  </si>
  <si>
    <t>VARCHAR(1024)</t>
    <phoneticPr fontId="1" type="noConversion"/>
  </si>
  <si>
    <t>GROUP_ID</t>
    <phoneticPr fontId="1" type="noConversion"/>
  </si>
  <si>
    <t>VARCHAR(200)</t>
    <phoneticPr fontId="1" type="noConversion"/>
  </si>
  <si>
    <t>CHAR(1)</t>
    <phoneticPr fontId="1" type="noConversion"/>
  </si>
  <si>
    <t>COUNTRY</t>
    <phoneticPr fontId="1" type="noConversion"/>
  </si>
  <si>
    <t>CREATED_DTM</t>
    <phoneticPr fontId="1" type="noConversion"/>
  </si>
  <si>
    <t>INT</t>
    <phoneticPr fontId="1" type="noConversion"/>
  </si>
  <si>
    <t>USER_EMAIL</t>
  </si>
  <si>
    <t>PASSWD</t>
  </si>
  <si>
    <t>AUTH_KEY</t>
  </si>
  <si>
    <t>REGISTERED_DTM</t>
  </si>
  <si>
    <t>PASSWD_UPDATE_DATE</t>
    <phoneticPr fontId="1" type="noConversion"/>
  </si>
  <si>
    <t>CHAR(1)</t>
    <phoneticPr fontId="1" type="noConversion"/>
  </si>
  <si>
    <t>VARCHAR(20)</t>
    <phoneticPr fontId="1" type="noConversion"/>
  </si>
  <si>
    <t>CHAR(8)</t>
    <phoneticPr fontId="1" type="noConversion"/>
  </si>
  <si>
    <t>INT</t>
    <phoneticPr fontId="1" type="noConversion"/>
  </si>
  <si>
    <t>VARCHAR(200)</t>
    <phoneticPr fontId="1" type="noConversion"/>
  </si>
  <si>
    <t>ID</t>
  </si>
  <si>
    <t>TITLE</t>
  </si>
  <si>
    <t>CONTENT</t>
  </si>
  <si>
    <t>REGISTER_ID</t>
  </si>
  <si>
    <t>POST_TYPE</t>
  </si>
  <si>
    <t>REF_ID</t>
  </si>
  <si>
    <t>INT</t>
    <phoneticPr fontId="1" type="noConversion"/>
  </si>
  <si>
    <t>userid</t>
    <phoneticPr fontId="1" type="noConversion"/>
  </si>
  <si>
    <t>passwd</t>
    <phoneticPr fontId="1" type="noConversion"/>
  </si>
  <si>
    <t>database 명</t>
    <phoneticPr fontId="1" type="noConversion"/>
  </si>
  <si>
    <t>'N'</t>
    <phoneticPr fontId="1" type="noConversion"/>
  </si>
  <si>
    <t>USER_PROFILE</t>
  </si>
  <si>
    <t>webtooldb</t>
    <phoneticPr fontId="1" type="noConversion"/>
  </si>
  <si>
    <t>ROLE</t>
    <phoneticPr fontId="1" type="noConversion"/>
  </si>
  <si>
    <t>ACCESS_TOKEN</t>
    <phoneticPr fontId="1" type="noConversion"/>
  </si>
  <si>
    <t>ID</t>
    <phoneticPr fontId="1" type="noConversion"/>
  </si>
  <si>
    <t>LEVEL</t>
    <phoneticPr fontId="1" type="noConversion"/>
  </si>
  <si>
    <t>No</t>
    <phoneticPr fontId="1" type="noConversion"/>
  </si>
  <si>
    <t>Yes</t>
    <phoneticPr fontId="1" type="noConversion"/>
  </si>
  <si>
    <t>LOGIN_ID</t>
    <phoneticPr fontId="1" type="noConversion"/>
  </si>
  <si>
    <t>NULL</t>
    <phoneticPr fontId="1" type="noConversion"/>
  </si>
  <si>
    <t>webtool</t>
    <phoneticPr fontId="1" type="noConversion"/>
  </si>
  <si>
    <t>FLUSH PRIVILEGES;</t>
  </si>
  <si>
    <t>=&gt; 데이터베이스 명을 명시해줘야 함</t>
    <phoneticPr fontId="1" type="noConversion"/>
  </si>
  <si>
    <t>전송확인일자</t>
    <phoneticPr fontId="1" type="noConversion"/>
  </si>
  <si>
    <t>No</t>
    <phoneticPr fontId="1" type="noConversion"/>
  </si>
  <si>
    <t>UPDATED_DTM</t>
    <phoneticPr fontId="1" type="noConversion"/>
  </si>
  <si>
    <t>STATUS</t>
    <phoneticPr fontId="1" type="noConversion"/>
  </si>
  <si>
    <t>LAST_MESSAGE_ID</t>
    <phoneticPr fontId="1" type="noConversion"/>
  </si>
  <si>
    <t>LAST_MESSAGE</t>
    <phoneticPr fontId="1" type="noConversion"/>
  </si>
  <si>
    <t>MESSAGE</t>
    <phoneticPr fontId="1" type="noConversion"/>
  </si>
  <si>
    <t>Java Object</t>
    <phoneticPr fontId="1" type="noConversion"/>
  </si>
  <si>
    <t>select 문</t>
    <phoneticPr fontId="1" type="noConversion"/>
  </si>
  <si>
    <t>update문</t>
    <phoneticPr fontId="1" type="noConversion"/>
  </si>
  <si>
    <t>delete문</t>
    <phoneticPr fontId="1" type="noConversion"/>
  </si>
  <si>
    <t>INT</t>
    <phoneticPr fontId="1" type="noConversion"/>
  </si>
  <si>
    <t>set문</t>
    <phoneticPr fontId="1" type="noConversion"/>
  </si>
  <si>
    <t>ID</t>
    <phoneticPr fontId="1" type="noConversion"/>
  </si>
  <si>
    <t>AutoInc</t>
    <phoneticPr fontId="1" type="noConversion"/>
  </si>
  <si>
    <t>Y</t>
    <phoneticPr fontId="1" type="noConversion"/>
  </si>
  <si>
    <t>CREATED_DTM</t>
    <phoneticPr fontId="1" type="noConversion"/>
  </si>
  <si>
    <t>UPDATED_DTM</t>
    <phoneticPr fontId="1" type="noConversion"/>
  </si>
  <si>
    <t>INT</t>
    <phoneticPr fontId="1" type="noConversion"/>
  </si>
  <si>
    <t>DATETIME(3)</t>
    <phoneticPr fontId="1" type="noConversion"/>
  </si>
  <si>
    <t>alter table LOGIN_HISTORY modify LOGOUT_DTM DATETIME(3) null;</t>
  </si>
  <si>
    <t xml:space="preserve">ALTER TABLE `webtooldb`.`message_log` </t>
  </si>
  <si>
    <t>ADD COLUMN `STATUS` CHAR(1) NULL COMMENT 'N:(상담원)미지정, F:offline, S:전송대기, R:읽기대기, C:완료' AFTER `LANG`;</t>
  </si>
  <si>
    <t>UNREAD_CNT</t>
    <phoneticPr fontId="1" type="noConversion"/>
  </si>
  <si>
    <t>NULL</t>
    <phoneticPr fontId="1" type="noConversion"/>
  </si>
  <si>
    <t xml:space="preserve">ALTER TABLE `webtooldb`.`chat_session_status` </t>
  </si>
  <si>
    <t>ADD COLUMN `UNREAD_CNT` INT(4) NULL DEFAULT 0 AFTER `LAST_MESSAGE`;</t>
  </si>
  <si>
    <t>webtool123*</t>
    <phoneticPr fontId="1" type="noConversion"/>
  </si>
  <si>
    <t xml:space="preserve">ALTER TABLE `webtooldb`.`user_info` </t>
    <phoneticPr fontId="1" type="noConversion"/>
  </si>
  <si>
    <t>ADD COLUMN `notice_id` INT(4) NULL DEFAULT 0 AFTER `access_token`;</t>
    <phoneticPr fontId="1" type="noConversion"/>
  </si>
  <si>
    <t>NOTICE_ID</t>
    <phoneticPr fontId="1" type="noConversion"/>
  </si>
  <si>
    <t xml:space="preserve">ALTER TABLE `webtooldb`.`notice_board` </t>
  </si>
  <si>
    <t>CHANGE COLUMN `CONTENT` `CONTENT` TEXT NULL DEFAULT NULL ;</t>
  </si>
  <si>
    <t>TEXT</t>
  </si>
  <si>
    <t>메시지본문: TEXT으로 처리</t>
  </si>
  <si>
    <t>POST_LEVEL</t>
    <phoneticPr fontId="1" type="noConversion"/>
  </si>
  <si>
    <t>0: normal post, 1: reply</t>
    <phoneticPr fontId="1" type="noConversion"/>
  </si>
  <si>
    <r>
      <t xml:space="preserve">N: </t>
    </r>
    <r>
      <rPr>
        <sz val="9"/>
        <color rgb="FF000000"/>
        <rFont val="돋움"/>
        <family val="3"/>
        <charset val="129"/>
      </rPr>
      <t>일반</t>
    </r>
    <r>
      <rPr>
        <sz val="9"/>
        <color rgb="FF000000"/>
        <rFont val="Tahoma"/>
        <family val="2"/>
      </rPr>
      <t xml:space="preserve">, S: </t>
    </r>
    <r>
      <rPr>
        <sz val="9"/>
        <color rgb="FF000000"/>
        <rFont val="돋움"/>
        <family val="3"/>
        <charset val="129"/>
      </rPr>
      <t>일정</t>
    </r>
    <r>
      <rPr>
        <sz val="9"/>
        <color rgb="FF000000"/>
        <rFont val="Tahoma"/>
        <family val="2"/>
      </rPr>
      <t xml:space="preserve">, U: </t>
    </r>
    <r>
      <rPr>
        <sz val="9"/>
        <color rgb="FF000000"/>
        <rFont val="돋움"/>
        <family val="3"/>
        <charset val="129"/>
      </rPr>
      <t>긴급</t>
    </r>
    <r>
      <rPr>
        <sz val="9"/>
        <color rgb="FF000000"/>
        <rFont val="Tahoma"/>
        <family val="2"/>
      </rPr>
      <t xml:space="preserve">, W: </t>
    </r>
    <r>
      <rPr>
        <sz val="9"/>
        <color rgb="FF000000"/>
        <rFont val="돋움"/>
        <family val="3"/>
        <charset val="129"/>
      </rPr>
      <t>업무</t>
    </r>
    <phoneticPr fontId="1" type="noConversion"/>
  </si>
  <si>
    <t xml:space="preserve">DATE_FORMAT(created_dtm, '%Y-%m-%d') </t>
    <phoneticPr fontId="1" type="noConversion"/>
  </si>
  <si>
    <t>DATE_ADD("2017-06-15", INTERVAL 10 DAY);</t>
  </si>
  <si>
    <t>https://redapply.tistory.com/entry/mysql-%ED%95%9C%EA%B8%80%EC%9E%85%EB%A0%A5%EC%97%90%EB%9F%AC-ERROR-1366-HY000-incorrect-string-value#:~:text=!%3D%20%ED%8C%8C%EC%9D%B4%EC%8D%AC-,mysql%20%2D%20%ED%95%9C%EA%B8%80%EC%9E%85%EB%A0%A5%EC%97%90%EB%9F%AC%20ERROR,(HY000)%20%3A%20incorrect%20string%20value&amp;text=service%20mysql%20restart%20%EC%84%9C%EB%B9%84%EC%8A%A4%20%EC%9E%AC%EC%8B%9C%EC%9E%91,%ED%85%8C%EC%9D%B4%EB%B8%94%EC%9D%B4%EB%9D%BC%EB%A9%B4%20%EC%95%84%EB%9E%98%20%EC%B2%98%EB%9F%BC%20%ED%95%B4%EC%A4%8D%EB%8B%88%EB%8B%A4.&amp;text=service%20mysql%20restart%20%EC%84%9C%EB%B9%84%EC%8A%A4%20%EC%9E%AC%EC%8B%9C%EC%9E%91%ED%95%A9%EB%8B%88%EB%8B%A4.,-%EB%AA%A9%EB%A1%9D%20%23%23mysql</t>
  </si>
  <si>
    <t>한글 입력안됨</t>
    <phoneticPr fontId="1" type="noConversion"/>
  </si>
  <si>
    <t>ALTER TABLE notice_board convert to charset utf8;</t>
  </si>
  <si>
    <t>[client]</t>
  </si>
  <si>
    <t>[mysql]</t>
  </si>
  <si>
    <t>[mysqld]</t>
  </si>
  <si>
    <t>default-character-set = utf8</t>
  </si>
  <si>
    <t>collation-server = utf8_unicode_ci</t>
  </si>
  <si>
    <t>init-connect = "SET NAMES utf8"</t>
  </si>
  <si>
    <t>character-set-server = utf8</t>
  </si>
  <si>
    <t>출처: https://redapply.tistory.com/entry/mysql-한글입력에러-ERROR-1366-HY000-incorrect-string-value [Bigcat]</t>
  </si>
  <si>
    <t>이미 테이블이 생성된경우</t>
    <phoneticPr fontId="1" type="noConversion"/>
  </si>
  <si>
    <t>user_info.agent_id</t>
    <phoneticPr fontId="1" type="noConversion"/>
  </si>
  <si>
    <t>공지리플</t>
    <phoneticPr fontId="1" type="noConversion"/>
  </si>
  <si>
    <t>LEVEL</t>
    <phoneticPr fontId="1" type="noConversion"/>
  </si>
  <si>
    <t>REF_BOARD_ID</t>
    <phoneticPr fontId="1" type="noConversion"/>
  </si>
  <si>
    <t>REF_COMMENT_ID</t>
    <phoneticPr fontId="1" type="noConversion"/>
  </si>
  <si>
    <t>BOARD_TYPE</t>
    <phoneticPr fontId="1" type="noConversion"/>
  </si>
  <si>
    <r>
      <t xml:space="preserve">N: </t>
    </r>
    <r>
      <rPr>
        <sz val="9"/>
        <color rgb="FF000000"/>
        <rFont val="돋움"/>
        <family val="3"/>
        <charset val="129"/>
      </rPr>
      <t>공지</t>
    </r>
    <r>
      <rPr>
        <sz val="9"/>
        <color rgb="FF000000"/>
        <rFont val="Tahoma"/>
        <family val="2"/>
      </rPr>
      <t>, Q: Q&amp;A, T: team</t>
    </r>
    <phoneticPr fontId="1" type="noConversion"/>
  </si>
  <si>
    <t>DELETE_YN</t>
    <phoneticPr fontId="1" type="noConversion"/>
  </si>
  <si>
    <r>
      <t xml:space="preserve">N: </t>
    </r>
    <r>
      <rPr>
        <sz val="9"/>
        <color rgb="FF000000"/>
        <rFont val="돋움"/>
        <family val="3"/>
        <charset val="129"/>
      </rPr>
      <t>사용</t>
    </r>
    <r>
      <rPr>
        <sz val="9"/>
        <color rgb="FF000000"/>
        <rFont val="Tahoma"/>
        <family val="2"/>
      </rPr>
      <t>, Y:</t>
    </r>
    <r>
      <rPr>
        <sz val="9"/>
        <color rgb="FF000000"/>
        <rFont val="돋움"/>
        <family val="3"/>
        <charset val="129"/>
      </rPr>
      <t>삭제</t>
    </r>
    <phoneticPr fontId="1" type="noConversion"/>
  </si>
  <si>
    <t>COMMENT_CNT</t>
    <phoneticPr fontId="1" type="noConversion"/>
  </si>
  <si>
    <t>리플갯수</t>
    <phoneticPr fontId="1" type="noConversion"/>
  </si>
  <si>
    <t>SORT_KEY</t>
    <phoneticPr fontId="1" type="noConversion"/>
  </si>
  <si>
    <t>VARCHAR(45)</t>
    <phoneticPr fontId="1" type="noConversion"/>
  </si>
  <si>
    <t>파일업로드 정보</t>
    <phoneticPr fontId="1" type="noConversion"/>
  </si>
  <si>
    <t>FILE_NAME</t>
    <phoneticPr fontId="1" type="noConversion"/>
  </si>
  <si>
    <t>VARCHAR(200)</t>
    <phoneticPr fontId="1" type="noConversion"/>
  </si>
  <si>
    <t>FILE_SIZE</t>
    <phoneticPr fontId="1" type="noConversion"/>
  </si>
  <si>
    <t>INT</t>
    <phoneticPr fontId="1" type="noConversion"/>
  </si>
  <si>
    <t>FILE_EXT</t>
    <phoneticPr fontId="1" type="noConversion"/>
  </si>
  <si>
    <r>
      <rPr>
        <sz val="9"/>
        <color rgb="FF000000"/>
        <rFont val="돋움"/>
        <family val="3"/>
        <charset val="129"/>
      </rPr>
      <t>파일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원본명</t>
    </r>
    <phoneticPr fontId="1" type="noConversion"/>
  </si>
  <si>
    <r>
      <rPr>
        <sz val="9"/>
        <color rgb="FF000000"/>
        <rFont val="돋움"/>
        <family val="3"/>
        <charset val="129"/>
      </rPr>
      <t>파일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phoneticPr fontId="1" type="noConversion"/>
  </si>
  <si>
    <r>
      <rPr>
        <sz val="9"/>
        <color rgb="FF000000"/>
        <rFont val="돋움"/>
        <family val="3"/>
        <charset val="129"/>
      </rPr>
      <t>파일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확장자명</t>
    </r>
    <phoneticPr fontId="1" type="noConversion"/>
  </si>
  <si>
    <t>MIME_TYPE</t>
    <phoneticPr fontId="1" type="noConversion"/>
  </si>
  <si>
    <r>
      <t xml:space="preserve">MIME </t>
    </r>
    <r>
      <rPr>
        <sz val="9"/>
        <color rgb="FF000000"/>
        <rFont val="돋움"/>
        <family val="3"/>
        <charset val="129"/>
      </rPr>
      <t>정보</t>
    </r>
    <phoneticPr fontId="1" type="noConversion"/>
  </si>
  <si>
    <t>STORAGE_DIR</t>
    <phoneticPr fontId="1" type="noConversion"/>
  </si>
  <si>
    <t>FILE_DESC</t>
    <phoneticPr fontId="1" type="noConversion"/>
  </si>
  <si>
    <t>TEXT</t>
    <phoneticPr fontId="1" type="noConversion"/>
  </si>
  <si>
    <t>TAG_INFO</t>
    <phoneticPr fontId="1" type="noConversion"/>
  </si>
  <si>
    <r>
      <rPr>
        <sz val="9"/>
        <color rgb="FF000000"/>
        <rFont val="돋움"/>
        <family val="3"/>
        <charset val="129"/>
      </rPr>
      <t>태그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정보</t>
    </r>
    <r>
      <rPr>
        <sz val="9"/>
        <color rgb="FF000000"/>
        <rFont val="Tahoma"/>
        <family val="2"/>
      </rPr>
      <t xml:space="preserve">, / </t>
    </r>
    <r>
      <rPr>
        <sz val="9"/>
        <color rgb="FF000000"/>
        <rFont val="돋움"/>
        <family val="3"/>
        <charset val="129"/>
      </rPr>
      <t>구분자사용</t>
    </r>
    <phoneticPr fontId="1" type="noConversion"/>
  </si>
  <si>
    <t>파일 사용링크 정보</t>
    <phoneticPr fontId="1" type="noConversion"/>
  </si>
  <si>
    <t>FILE_ID</t>
    <phoneticPr fontId="1" type="noConversion"/>
  </si>
  <si>
    <t>REF_ID</t>
    <phoneticPr fontId="1" type="noConversion"/>
  </si>
  <si>
    <t>사용하는 게시물, 프로필 ID</t>
    <phoneticPr fontId="1" type="noConversion"/>
  </si>
  <si>
    <t>REF_TYPE</t>
    <phoneticPr fontId="1" type="noConversion"/>
  </si>
  <si>
    <t>REF_DESC</t>
    <phoneticPr fontId="1" type="noConversion"/>
  </si>
  <si>
    <t>TEXT</t>
    <phoneticPr fontId="1" type="noConversion"/>
  </si>
  <si>
    <r>
      <rPr>
        <sz val="9"/>
        <color rgb="FF000000"/>
        <rFont val="돋움"/>
        <family val="3"/>
        <charset val="129"/>
      </rPr>
      <t>파일참조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설명</t>
    </r>
    <phoneticPr fontId="1" type="noConversion"/>
  </si>
  <si>
    <t>FILE_ORG_NAME</t>
    <phoneticPr fontId="1" type="noConversion"/>
  </si>
  <si>
    <r>
      <rPr>
        <sz val="9"/>
        <color rgb="FF000000"/>
        <rFont val="돋움"/>
        <family val="3"/>
        <charset val="129"/>
      </rPr>
      <t>파일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명</t>
    </r>
    <r>
      <rPr>
        <sz val="9"/>
        <color rgb="FF000000"/>
        <rFont val="Tahoma"/>
        <family val="2"/>
      </rPr>
      <t>({file_type}_{userid | post id}_{file id}.xxx)</t>
    </r>
    <phoneticPr fontId="1" type="noConversion"/>
  </si>
  <si>
    <t>STATUS</t>
    <phoneticPr fontId="1" type="noConversion"/>
  </si>
  <si>
    <r>
      <t>N:</t>
    </r>
    <r>
      <rPr>
        <sz val="9"/>
        <color rgb="FF000000"/>
        <rFont val="돋움"/>
        <family val="3"/>
        <charset val="129"/>
      </rPr>
      <t>미완료</t>
    </r>
    <r>
      <rPr>
        <sz val="9"/>
        <color rgb="FF000000"/>
        <rFont val="Tahoma"/>
        <family val="2"/>
      </rPr>
      <t>,C:</t>
    </r>
    <r>
      <rPr>
        <sz val="9"/>
        <color rgb="FF000000"/>
        <rFont val="돋움"/>
        <family val="3"/>
        <charset val="129"/>
      </rPr>
      <t>저장완료</t>
    </r>
    <phoneticPr fontId="1" type="noConversion"/>
  </si>
  <si>
    <r>
      <rPr>
        <sz val="9"/>
        <color rgb="FF000000"/>
        <rFont val="돋움"/>
        <family val="3"/>
        <charset val="129"/>
      </rPr>
      <t>저장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폴더명</t>
    </r>
    <r>
      <rPr>
        <sz val="9"/>
        <color rgb="FF000000"/>
        <rFont val="Tahoma"/>
        <family val="2"/>
      </rPr>
      <t>( yyyymmdd</t>
    </r>
    <r>
      <rPr>
        <sz val="9"/>
        <color rgb="FF000000"/>
        <rFont val="돋움"/>
        <family val="3"/>
        <charset val="129"/>
      </rPr>
      <t>포함</t>
    </r>
    <r>
      <rPr>
        <sz val="9"/>
        <color rgb="FF000000"/>
        <rFont val="Tahoma"/>
        <family val="2"/>
      </rPr>
      <t>)</t>
    </r>
    <phoneticPr fontId="1" type="noConversion"/>
  </si>
  <si>
    <t>ADD_FILE_CNT</t>
    <phoneticPr fontId="1" type="noConversion"/>
  </si>
  <si>
    <t>ADD_IMG_CNT</t>
    <phoneticPr fontId="1" type="noConversion"/>
  </si>
  <si>
    <t>첨부이미지파일갯수</t>
    <phoneticPr fontId="1" type="noConversion"/>
  </si>
  <si>
    <t>첨부이미지파일갯수</t>
    <phoneticPr fontId="1" type="noConversion"/>
  </si>
  <si>
    <t>FILE_TYPE</t>
    <phoneticPr fontId="1" type="noConversion"/>
  </si>
  <si>
    <t>P: profile, E: embed, A: attached</t>
    <phoneticPr fontId="1" type="noConversion"/>
  </si>
  <si>
    <t>VARCHAR(200)</t>
    <phoneticPr fontId="1" type="noConversion"/>
  </si>
  <si>
    <r>
      <t xml:space="preserve">registered(R)/confirmed(C)/authenticated(A)/deactivated(D): </t>
    </r>
    <r>
      <rPr>
        <sz val="9"/>
        <color rgb="FF000000"/>
        <rFont val="돋움"/>
        <family val="3"/>
        <charset val="129"/>
      </rPr>
      <t>등록</t>
    </r>
    <r>
      <rPr>
        <sz val="9"/>
        <color rgb="FF000000"/>
        <rFont val="Tahoma"/>
        <family val="2"/>
      </rPr>
      <t>/</t>
    </r>
    <r>
      <rPr>
        <sz val="9"/>
        <color rgb="FF000000"/>
        <rFont val="돋움"/>
        <family val="3"/>
        <charset val="129"/>
      </rPr>
      <t>승인</t>
    </r>
    <r>
      <rPr>
        <sz val="9"/>
        <color rgb="FF000000"/>
        <rFont val="Tahoma"/>
        <family val="2"/>
      </rPr>
      <t>/</t>
    </r>
    <r>
      <rPr>
        <sz val="9"/>
        <color rgb="FF000000"/>
        <rFont val="돋움"/>
        <family val="3"/>
        <charset val="129"/>
      </rPr>
      <t>비번설정</t>
    </r>
    <r>
      <rPr>
        <sz val="9"/>
        <color rgb="FF000000"/>
        <rFont val="Tahoma"/>
        <family val="2"/>
      </rPr>
      <t>(</t>
    </r>
    <r>
      <rPr>
        <sz val="9"/>
        <color rgb="FF000000"/>
        <rFont val="돋움"/>
        <family val="3"/>
        <charset val="129"/>
      </rPr>
      <t>사용가능</t>
    </r>
    <r>
      <rPr>
        <sz val="9"/>
        <color rgb="FF000000"/>
        <rFont val="Tahoma"/>
        <family val="2"/>
      </rPr>
      <t>)/</t>
    </r>
    <r>
      <rPr>
        <sz val="9"/>
        <color rgb="FF000000"/>
        <rFont val="돋움"/>
        <family val="3"/>
        <charset val="129"/>
      </rPr>
      <t>사용자삭제</t>
    </r>
    <r>
      <rPr>
        <sz val="9"/>
        <color rgb="FF000000"/>
        <rFont val="Tahoma"/>
        <family val="2"/>
      </rPr>
      <t>)</t>
    </r>
    <phoneticPr fontId="1" type="noConversion"/>
  </si>
  <si>
    <r>
      <rPr>
        <sz val="9"/>
        <color rgb="FF000000"/>
        <rFont val="돋움"/>
        <family val="3"/>
        <charset val="129"/>
      </rPr>
      <t>공지사항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읽기완료한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공지</t>
    </r>
    <r>
      <rPr>
        <sz val="9"/>
        <color rgb="FF000000"/>
        <rFont val="Tahoma"/>
        <family val="2"/>
      </rPr>
      <t xml:space="preserve"> id(</t>
    </r>
    <r>
      <rPr>
        <sz val="9"/>
        <color rgb="FF000000"/>
        <rFont val="돋움"/>
        <family val="3"/>
        <charset val="129"/>
      </rPr>
      <t>공지그만읽기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돋움"/>
        <family val="3"/>
        <charset val="129"/>
      </rPr>
      <t>설정용</t>
    </r>
    <r>
      <rPr>
        <sz val="9"/>
        <color rgb="FF000000"/>
        <rFont val="Tahoma"/>
        <family val="2"/>
      </rPr>
      <t>)</t>
    </r>
    <phoneticPr fontId="1" type="noConversion"/>
  </si>
  <si>
    <t>PROFILE_URL</t>
    <phoneticPr fontId="1" type="noConversion"/>
  </si>
  <si>
    <t>AVATAR_URL</t>
    <phoneticPr fontId="1" type="noConversion"/>
  </si>
  <si>
    <t>VARCHAR(512)</t>
    <phoneticPr fontId="1" type="noConversion"/>
  </si>
  <si>
    <t>table</t>
    <phoneticPr fontId="1" type="noConversion"/>
  </si>
  <si>
    <t>common_code</t>
    <phoneticPr fontId="1" type="noConversion"/>
  </si>
  <si>
    <t>group_id</t>
    <phoneticPr fontId="1" type="noConversion"/>
  </si>
  <si>
    <t>item_key</t>
    <phoneticPr fontId="1" type="noConversion"/>
  </si>
  <si>
    <t>item_value</t>
    <phoneticPr fontId="1" type="noConversion"/>
  </si>
  <si>
    <t>description</t>
    <phoneticPr fontId="1" type="noConversion"/>
  </si>
  <si>
    <t>USER_STATUS</t>
    <phoneticPr fontId="1" type="noConversion"/>
  </si>
  <si>
    <t>R</t>
    <phoneticPr fontId="1" type="noConversion"/>
  </si>
  <si>
    <t>A</t>
    <phoneticPr fontId="1" type="noConversion"/>
  </si>
  <si>
    <t>D</t>
    <phoneticPr fontId="1" type="noConversion"/>
  </si>
  <si>
    <t>Registered</t>
    <phoneticPr fontId="1" type="noConversion"/>
  </si>
  <si>
    <t>Active</t>
    <phoneticPr fontId="1" type="noConversion"/>
  </si>
  <si>
    <t>Deactive</t>
    <phoneticPr fontId="1" type="noConversion"/>
  </si>
  <si>
    <t>USER_ROLE</t>
    <phoneticPr fontId="1" type="noConversion"/>
  </si>
  <si>
    <t>A</t>
    <phoneticPr fontId="1" type="noConversion"/>
  </si>
  <si>
    <t>M</t>
    <phoneticPr fontId="1" type="noConversion"/>
  </si>
  <si>
    <t>U</t>
    <phoneticPr fontId="1" type="noConversion"/>
  </si>
  <si>
    <t>Admin</t>
    <phoneticPr fontId="1" type="noConversion"/>
  </si>
  <si>
    <t>Manager</t>
    <phoneticPr fontId="1" type="noConversion"/>
  </si>
  <si>
    <t>User</t>
    <phoneticPr fontId="1" type="noConversion"/>
  </si>
  <si>
    <t>GROUP_INFO</t>
    <phoneticPr fontId="1" type="noConversion"/>
  </si>
  <si>
    <t>G01</t>
    <phoneticPr fontId="1" type="noConversion"/>
  </si>
  <si>
    <t>Account</t>
    <phoneticPr fontId="1" type="noConversion"/>
  </si>
  <si>
    <t>G02</t>
    <phoneticPr fontId="1" type="noConversion"/>
  </si>
  <si>
    <t>G03</t>
    <phoneticPr fontId="1" type="noConversion"/>
  </si>
  <si>
    <t>G04</t>
    <phoneticPr fontId="1" type="noConversion"/>
  </si>
  <si>
    <t>CustomerCare</t>
    <phoneticPr fontId="1" type="noConversion"/>
  </si>
  <si>
    <t>TechSupport</t>
    <phoneticPr fontId="1" type="noConversion"/>
  </si>
  <si>
    <t>Sales</t>
    <phoneticPr fontId="1" type="noConversion"/>
  </si>
  <si>
    <t>LANG</t>
    <phoneticPr fontId="1" type="noConversion"/>
  </si>
  <si>
    <t>KO</t>
    <phoneticPr fontId="1" type="noConversion"/>
  </si>
  <si>
    <t>Korean</t>
    <phoneticPr fontId="1" type="noConversion"/>
  </si>
  <si>
    <t>EN</t>
    <phoneticPr fontId="1" type="noConversion"/>
  </si>
  <si>
    <t>English</t>
    <phoneticPr fontId="1" type="noConversion"/>
  </si>
  <si>
    <t>KR</t>
    <phoneticPr fontId="1" type="noConversion"/>
  </si>
  <si>
    <t>Korea</t>
    <phoneticPr fontId="1" type="noConversion"/>
  </si>
  <si>
    <t>US</t>
    <phoneticPr fontId="1" type="noConversion"/>
  </si>
  <si>
    <t>United States of America</t>
    <phoneticPr fontId="1" type="noConversion"/>
  </si>
  <si>
    <t>SNS</t>
    <phoneticPr fontId="1" type="noConversion"/>
  </si>
  <si>
    <t>T</t>
    <phoneticPr fontId="1" type="noConversion"/>
  </si>
  <si>
    <t>https://twitter.com/</t>
    <phoneticPr fontId="1" type="noConversion"/>
  </si>
  <si>
    <t>SNS</t>
    <phoneticPr fontId="1" type="noConversion"/>
  </si>
  <si>
    <t>SNS</t>
    <phoneticPr fontId="1" type="noConversion"/>
  </si>
  <si>
    <t>F</t>
    <phoneticPr fontId="1" type="noConversion"/>
  </si>
  <si>
    <t>https://www.facebook.com/</t>
    <phoneticPr fontId="1" type="noConversion"/>
  </si>
  <si>
    <t>https://www.instagram.com/</t>
    <phoneticPr fontId="1" type="noConversion"/>
  </si>
  <si>
    <t>I</t>
    <phoneticPr fontId="1" type="noConversion"/>
  </si>
  <si>
    <t>H</t>
    <phoneticPr fontId="1" type="noConversion"/>
  </si>
  <si>
    <t>C</t>
    <phoneticPr fontId="1" type="noConversion"/>
  </si>
  <si>
    <t>https://github.com/</t>
    <phoneticPr fontId="1" type="noConversion"/>
  </si>
  <si>
    <t>https://codepen.io/</t>
    <phoneticPr fontId="1" type="noConversion"/>
  </si>
  <si>
    <t>CONSULT_TYPE</t>
    <phoneticPr fontId="1" type="noConversion"/>
  </si>
  <si>
    <t>B</t>
    <phoneticPr fontId="1" type="noConversion"/>
  </si>
  <si>
    <t>Questions</t>
    <phoneticPr fontId="1" type="noConversion"/>
  </si>
  <si>
    <t>primary</t>
    <phoneticPr fontId="1" type="noConversion"/>
  </si>
  <si>
    <t>C</t>
    <phoneticPr fontId="1" type="noConversion"/>
  </si>
  <si>
    <t>Complaints</t>
    <phoneticPr fontId="1" type="noConversion"/>
  </si>
  <si>
    <t>A</t>
    <phoneticPr fontId="1" type="noConversion"/>
  </si>
  <si>
    <t>AS Request</t>
    <phoneticPr fontId="1" type="noConversion"/>
  </si>
  <si>
    <t>warning</t>
    <phoneticPr fontId="1" type="noConversion"/>
  </si>
  <si>
    <t>danger</t>
    <phoneticPr fontId="1" type="noConversion"/>
  </si>
  <si>
    <t>CONSULT_STATUS</t>
    <phoneticPr fontId="1" type="noConversion"/>
  </si>
  <si>
    <t>O</t>
    <phoneticPr fontId="1" type="noConversion"/>
  </si>
  <si>
    <t>C</t>
    <phoneticPr fontId="1" type="noConversion"/>
  </si>
  <si>
    <t>R</t>
    <phoneticPr fontId="1" type="noConversion"/>
  </si>
  <si>
    <t>P</t>
    <phoneticPr fontId="1" type="noConversion"/>
  </si>
  <si>
    <t>Open</t>
    <phoneticPr fontId="1" type="noConversion"/>
  </si>
  <si>
    <t>primary</t>
    <phoneticPr fontId="1" type="noConversion"/>
  </si>
  <si>
    <t>Close</t>
    <phoneticPr fontId="1" type="noConversion"/>
  </si>
  <si>
    <t>Reject</t>
    <phoneticPr fontId="1" type="noConversion"/>
  </si>
  <si>
    <t>AssignTo</t>
    <phoneticPr fontId="1" type="noConversion"/>
  </si>
  <si>
    <t>success</t>
    <phoneticPr fontId="1" type="noConversion"/>
  </si>
  <si>
    <t>danger</t>
    <phoneticPr fontId="1" type="noConversion"/>
  </si>
  <si>
    <t>common_code_en</t>
    <phoneticPr fontId="1" type="noConversion"/>
  </si>
  <si>
    <t>등록</t>
    <phoneticPr fontId="1" type="noConversion"/>
  </si>
  <si>
    <t>사용</t>
    <phoneticPr fontId="1" type="noConversion"/>
  </si>
  <si>
    <t>비활성</t>
    <phoneticPr fontId="1" type="noConversion"/>
  </si>
  <si>
    <t>어드민</t>
    <phoneticPr fontId="1" type="noConversion"/>
  </si>
  <si>
    <t>관리자</t>
    <phoneticPr fontId="1" type="noConversion"/>
  </si>
  <si>
    <t>사용자</t>
    <phoneticPr fontId="1" type="noConversion"/>
  </si>
  <si>
    <t>회계</t>
    <phoneticPr fontId="1" type="noConversion"/>
  </si>
  <si>
    <t>고객관리</t>
    <phoneticPr fontId="1" type="noConversion"/>
  </si>
  <si>
    <t>기술지원</t>
    <phoneticPr fontId="1" type="noConversion"/>
  </si>
  <si>
    <t>영업</t>
    <phoneticPr fontId="1" type="noConversion"/>
  </si>
  <si>
    <t>한국어</t>
    <phoneticPr fontId="1" type="noConversion"/>
  </si>
  <si>
    <t>영어</t>
    <phoneticPr fontId="1" type="noConversion"/>
  </si>
  <si>
    <t>미국</t>
    <phoneticPr fontId="1" type="noConversion"/>
  </si>
  <si>
    <t>한국</t>
    <phoneticPr fontId="1" type="noConversion"/>
  </si>
  <si>
    <t>단순문의</t>
    <phoneticPr fontId="1" type="noConversion"/>
  </si>
  <si>
    <t>불만</t>
    <phoneticPr fontId="1" type="noConversion"/>
  </si>
  <si>
    <t>AS 요청</t>
    <phoneticPr fontId="1" type="noConversion"/>
  </si>
  <si>
    <t>진행</t>
    <phoneticPr fontId="1" type="noConversion"/>
  </si>
  <si>
    <t>종료</t>
    <phoneticPr fontId="1" type="noConversion"/>
  </si>
  <si>
    <t>반려</t>
    <phoneticPr fontId="1" type="noConversion"/>
  </si>
  <si>
    <t>이관</t>
    <phoneticPr fontId="1" type="noConversion"/>
  </si>
  <si>
    <t>table</t>
    <phoneticPr fontId="1" type="noConversion"/>
  </si>
  <si>
    <t>biz_info</t>
    <phoneticPr fontId="1" type="noConversion"/>
  </si>
  <si>
    <t>id</t>
    <phoneticPr fontId="1" type="noConversion"/>
  </si>
  <si>
    <t>name</t>
    <phoneticPr fontId="1" type="noConversion"/>
  </si>
  <si>
    <t>country</t>
    <phoneticPr fontId="1" type="noConversion"/>
  </si>
  <si>
    <t>lang</t>
    <phoneticPr fontId="1" type="noConversion"/>
  </si>
  <si>
    <t>location</t>
    <phoneticPr fontId="1" type="noConversion"/>
  </si>
  <si>
    <t>A01</t>
    <phoneticPr fontId="1" type="noConversion"/>
  </si>
  <si>
    <t>SeoulWest</t>
    <phoneticPr fontId="1" type="noConversion"/>
  </si>
  <si>
    <t>KR</t>
    <phoneticPr fontId="1" type="noConversion"/>
  </si>
  <si>
    <t>EN</t>
    <phoneticPr fontId="1" type="noConversion"/>
  </si>
  <si>
    <t>Seoul</t>
    <phoneticPr fontId="1" type="noConversion"/>
  </si>
  <si>
    <t>A02</t>
    <phoneticPr fontId="1" type="noConversion"/>
  </si>
  <si>
    <t>SeoulSouth</t>
    <phoneticPr fontId="1" type="noConversion"/>
  </si>
  <si>
    <t>KR</t>
    <phoneticPr fontId="1" type="noConversion"/>
  </si>
  <si>
    <t>Seoul</t>
    <phoneticPr fontId="1" type="noConversion"/>
  </si>
  <si>
    <t>A03</t>
    <phoneticPr fontId="1" type="noConversion"/>
  </si>
  <si>
    <t>SeoulEast</t>
    <phoneticPr fontId="1" type="noConversion"/>
  </si>
  <si>
    <t>서울 서부</t>
    <phoneticPr fontId="1" type="noConversion"/>
  </si>
  <si>
    <t>서울 남부</t>
    <phoneticPr fontId="1" type="noConversion"/>
  </si>
  <si>
    <t>서울 동부</t>
    <phoneticPr fontId="1" type="noConversion"/>
  </si>
  <si>
    <t>서울</t>
    <phoneticPr fontId="1" type="noConversion"/>
  </si>
  <si>
    <t>서울</t>
    <phoneticPr fontId="1" type="noConversion"/>
  </si>
  <si>
    <t>B01</t>
    <phoneticPr fontId="1" type="noConversion"/>
  </si>
  <si>
    <t>B02</t>
    <phoneticPr fontId="1" type="noConversion"/>
  </si>
  <si>
    <t>B03</t>
    <phoneticPr fontId="1" type="noConversion"/>
  </si>
  <si>
    <t>POST_TYPE</t>
    <phoneticPr fontId="1" type="noConversion"/>
  </si>
  <si>
    <t>S</t>
    <phoneticPr fontId="1" type="noConversion"/>
  </si>
  <si>
    <t>U</t>
    <phoneticPr fontId="1" type="noConversion"/>
  </si>
  <si>
    <t>W</t>
    <phoneticPr fontId="1" type="noConversion"/>
  </si>
  <si>
    <t>N</t>
    <phoneticPr fontId="1" type="noConversion"/>
  </si>
  <si>
    <t>일정</t>
    <phoneticPr fontId="1" type="noConversion"/>
  </si>
  <si>
    <t>긴급</t>
    <phoneticPr fontId="1" type="noConversion"/>
  </si>
  <si>
    <t>업무</t>
    <phoneticPr fontId="1" type="noConversion"/>
  </si>
  <si>
    <t>일반</t>
    <phoneticPr fontId="1" type="noConversion"/>
  </si>
  <si>
    <t>primary</t>
    <phoneticPr fontId="1" type="noConversion"/>
  </si>
  <si>
    <t>danger</t>
    <phoneticPr fontId="1" type="noConversion"/>
  </si>
  <si>
    <t>warning</t>
    <phoneticPr fontId="1" type="noConversion"/>
  </si>
  <si>
    <t>Schedule</t>
    <phoneticPr fontId="1" type="noConversion"/>
  </si>
  <si>
    <t>Urgent</t>
    <phoneticPr fontId="1" type="noConversion"/>
  </si>
  <si>
    <t>Biz</t>
    <phoneticPr fontId="1" type="noConversion"/>
  </si>
  <si>
    <t>Normal</t>
    <phoneticPr fontId="1" type="noConversion"/>
  </si>
  <si>
    <t>N/A</t>
    <phoneticPr fontId="1" type="noConversion"/>
  </si>
  <si>
    <t>dark</t>
    <phoneticPr fontId="1" type="noConversion"/>
  </si>
  <si>
    <t>게시판댓글</t>
    <phoneticPr fontId="1" type="noConversion"/>
  </si>
  <si>
    <t>게시판첨부파일</t>
    <phoneticPr fontId="1" type="noConversion"/>
  </si>
  <si>
    <t>게시판첨부파일참조</t>
    <phoneticPr fontId="1" type="noConversion"/>
  </si>
  <si>
    <t>LOGIN_HISTORY</t>
    <phoneticPr fontId="1" type="noConversion"/>
  </si>
  <si>
    <t xml:space="preserve">PROTO_MESSAGE_LOG </t>
    <phoneticPr fontId="1" type="noConversion"/>
  </si>
  <si>
    <t>PROTO_CHAT_IFNO</t>
    <phoneticPr fontId="1" type="noConversion"/>
  </si>
  <si>
    <t>채팅정보</t>
    <phoneticPr fontId="1" type="noConversion"/>
  </si>
  <si>
    <t>PROTO_NOTICE_BOARD</t>
    <phoneticPr fontId="1" type="noConversion"/>
  </si>
  <si>
    <t xml:space="preserve">PROTO_USER_INFO </t>
    <phoneticPr fontId="1" type="noConversion"/>
  </si>
  <si>
    <t>PROTO_BOARD_COMMENT</t>
  </si>
  <si>
    <t>PROTO_FILE_INFO</t>
  </si>
  <si>
    <t>PROTO_FILE_REFERENCE</t>
  </si>
  <si>
    <t>SENDER_ID</t>
    <phoneticPr fontId="1" type="noConversion"/>
  </si>
  <si>
    <t>RECEIVER_ID</t>
    <phoneticPr fontId="1" type="noConversion"/>
  </si>
  <si>
    <t>STATUS</t>
    <phoneticPr fontId="1" type="noConversion"/>
  </si>
  <si>
    <r>
      <t xml:space="preserve">C: </t>
    </r>
    <r>
      <rPr>
        <sz val="9"/>
        <color rgb="FF000000"/>
        <rFont val="돋움"/>
        <family val="3"/>
        <charset val="129"/>
      </rPr>
      <t>종료</t>
    </r>
    <phoneticPr fontId="1" type="noConversion"/>
  </si>
  <si>
    <t>ID</t>
    <phoneticPr fontId="1" type="noConversion"/>
  </si>
  <si>
    <r>
      <t>N:</t>
    </r>
    <r>
      <rPr>
        <sz val="9"/>
        <color rgb="FF000000"/>
        <rFont val="돋움"/>
        <family val="3"/>
        <charset val="129"/>
      </rPr>
      <t>읽기대기</t>
    </r>
    <r>
      <rPr>
        <sz val="9"/>
        <color rgb="FF000000"/>
        <rFont val="Tahoma"/>
        <family val="2"/>
      </rPr>
      <t>, R:</t>
    </r>
    <r>
      <rPr>
        <sz val="9"/>
        <color rgb="FF000000"/>
        <rFont val="돋움"/>
        <family val="3"/>
        <charset val="129"/>
      </rPr>
      <t>확인</t>
    </r>
    <phoneticPr fontId="1" type="noConversion"/>
  </si>
  <si>
    <t>CHAT_INFO .id</t>
    <phoneticPr fontId="1" type="noConversion"/>
  </si>
  <si>
    <t>설명</t>
    <phoneticPr fontId="1" type="noConversion"/>
  </si>
  <si>
    <t>대시보드서비스사용자 계정관리</t>
    <phoneticPr fontId="1" type="noConversion"/>
  </si>
  <si>
    <r>
      <t>login id/</t>
    </r>
    <r>
      <rPr>
        <sz val="9"/>
        <color rgb="FF000000"/>
        <rFont val="돋움"/>
        <family val="3"/>
        <charset val="129"/>
      </rPr>
      <t>사번</t>
    </r>
    <phoneticPr fontId="1" type="noConversion"/>
  </si>
  <si>
    <r>
      <rPr>
        <sz val="9"/>
        <color rgb="FF000000"/>
        <rFont val="돋움"/>
        <family val="3"/>
        <charset val="129"/>
      </rPr>
      <t>사용자등급</t>
    </r>
    <r>
      <rPr>
        <sz val="9"/>
        <color rgb="FF000000"/>
        <rFont val="Tahoma"/>
        <family val="2"/>
      </rPr>
      <t xml:space="preserve"> common_code.USER_LEVEL</t>
    </r>
    <phoneticPr fontId="1" type="noConversion"/>
  </si>
  <si>
    <r>
      <rPr>
        <sz val="9"/>
        <color rgb="FF000000"/>
        <rFont val="돋움"/>
        <family val="3"/>
        <charset val="129"/>
      </rPr>
      <t>직책</t>
    </r>
    <r>
      <rPr>
        <sz val="9"/>
        <color rgb="FF000000"/>
        <rFont val="Tahoma"/>
        <family val="2"/>
      </rPr>
      <t xml:space="preserve"> common_code.ROLE</t>
    </r>
    <phoneticPr fontId="1" type="noConversion"/>
  </si>
  <si>
    <t>POSITION</t>
    <phoneticPr fontId="1" type="noConversion"/>
  </si>
  <si>
    <t>직급 common_code.POSITION</t>
    <phoneticPr fontId="1" type="noConversion"/>
  </si>
  <si>
    <t>조직 common_code.GROUP_ID</t>
    <phoneticPr fontId="1" type="noConversion"/>
  </si>
  <si>
    <t>USER_NAME</t>
    <phoneticPr fontId="1" type="noConversion"/>
  </si>
  <si>
    <t>MOBILE_NO</t>
    <phoneticPr fontId="1" type="noConversion"/>
  </si>
  <si>
    <t>PHONE_NO</t>
    <phoneticPr fontId="1" type="noConversion"/>
  </si>
  <si>
    <t>프로필사진</t>
    <phoneticPr fontId="1" type="noConversion"/>
  </si>
  <si>
    <r>
      <rPr>
        <sz val="9"/>
        <color rgb="FF000000"/>
        <rFont val="돋움"/>
        <family val="3"/>
        <charset val="129"/>
      </rPr>
      <t>아바타사진</t>
    </r>
    <r>
      <rPr>
        <sz val="9"/>
        <color rgb="FF000000"/>
        <rFont val="Tahoma"/>
        <family val="2"/>
      </rPr>
      <t>(</t>
    </r>
    <r>
      <rPr>
        <sz val="9"/>
        <color rgb="FF000000"/>
        <rFont val="돋움"/>
        <family val="3"/>
        <charset val="129"/>
      </rPr>
      <t>썸네일</t>
    </r>
    <r>
      <rPr>
        <sz val="9"/>
        <color rgb="FF000000"/>
        <rFont val="Tahoma"/>
        <family val="2"/>
      </rPr>
      <t>)</t>
    </r>
    <phoneticPr fontId="1" type="noConversion"/>
  </si>
  <si>
    <t>** root 비번설정</t>
    <phoneticPr fontId="1" type="noConversion"/>
  </si>
  <si>
    <t>ALTER USER 'root'@'localhost' IDENTIFIED BY 'Jessy*';</t>
    <phoneticPr fontId="1" type="noConversion"/>
  </si>
  <si>
    <t>service mysql restart 서비스 재시작합니다.</t>
    <phoneticPr fontId="1" type="noConversion"/>
  </si>
  <si>
    <t xml:space="preserve">timezone </t>
    <phoneticPr fontId="1" type="noConversion"/>
  </si>
  <si>
    <t>$ date</t>
  </si>
  <si>
    <t>$ sudo cp /usr/share/zoneinfo/Asia/Seoul /etc/localtime</t>
    <phoneticPr fontId="1" type="noConversion"/>
  </si>
  <si>
    <t>vi /etc/mysql/my.cnf에 아래 코드를 입력합니다.</t>
    <phoneticPr fontId="1" type="noConversion"/>
  </si>
  <si>
    <t>전송자</t>
    <phoneticPr fontId="1" type="noConversion"/>
  </si>
  <si>
    <t>CONTENT_TYPE</t>
    <phoneticPr fontId="1" type="noConversion"/>
  </si>
  <si>
    <t>P: plain text, R: rich text</t>
    <phoneticPr fontId="1" type="noConversion"/>
  </si>
  <si>
    <t>READ_CNT</t>
    <phoneticPr fontId="1" type="noConversion"/>
  </si>
  <si>
    <t>조회건수</t>
    <phoneticPr fontId="1" type="noConversion"/>
  </si>
  <si>
    <t>NOTICE_PERSONAL</t>
    <phoneticPr fontId="1" type="noConversion"/>
  </si>
  <si>
    <t>공지개인별관리</t>
    <phoneticPr fontId="1" type="noConversion"/>
  </si>
  <si>
    <t>공지게시물 개인별수신여부관리</t>
    <phoneticPr fontId="1" type="noConversion"/>
  </si>
  <si>
    <t>USER_ID</t>
    <phoneticPr fontId="1" type="noConversion"/>
  </si>
  <si>
    <t>NOTICE_TYPE</t>
    <phoneticPr fontId="1" type="noConversion"/>
  </si>
  <si>
    <r>
      <t>N:</t>
    </r>
    <r>
      <rPr>
        <sz val="9"/>
        <color rgb="FF000000"/>
        <rFont val="돋움"/>
        <family val="3"/>
        <charset val="129"/>
      </rPr>
      <t>공지</t>
    </r>
    <r>
      <rPr>
        <sz val="9"/>
        <color rgb="FF000000"/>
        <rFont val="Tahoma"/>
        <family val="2"/>
      </rPr>
      <t>, C:</t>
    </r>
    <r>
      <rPr>
        <sz val="9"/>
        <color rgb="FF000000"/>
        <rFont val="돋움"/>
        <family val="3"/>
        <charset val="129"/>
      </rPr>
      <t>채팅</t>
    </r>
    <phoneticPr fontId="1" type="noConversion"/>
  </si>
  <si>
    <t>REF_ID</t>
    <phoneticPr fontId="1" type="noConversion"/>
  </si>
  <si>
    <r>
      <t xml:space="preserve">noticeid </t>
    </r>
    <r>
      <rPr>
        <sz val="9"/>
        <color rgb="FF000000"/>
        <rFont val="돋움"/>
        <family val="3"/>
        <charset val="129"/>
      </rPr>
      <t>또는</t>
    </r>
    <r>
      <rPr>
        <sz val="9"/>
        <color rgb="FF000000"/>
        <rFont val="Tahoma"/>
        <family val="2"/>
      </rPr>
      <t xml:space="preserve"> chatId</t>
    </r>
    <phoneticPr fontId="1" type="noConversion"/>
  </si>
  <si>
    <t>'N'</t>
    <phoneticPr fontId="1" type="noConversion"/>
  </si>
  <si>
    <t>PRIMARY KEY (REF_ID, USER_ID, NOTICE_TYPE) );</t>
    <phoneticPr fontId="1" type="noConversion"/>
  </si>
  <si>
    <t>https://community.streamsets.com/common-issues-47/mysql-jdbc-error-javax-net-ssl-sslhandshakeexception-no-appropriate-protocol-112</t>
  </si>
  <si>
    <t>MySQL JDBC Error: javax.net.ssl.SSLHandshakeException: No appropriate protocol</t>
  </si>
  <si>
    <t xml:space="preserve">USER_INFO </t>
    <phoneticPr fontId="1" type="noConversion"/>
  </si>
  <si>
    <t>+</t>
  </si>
  <si>
    <t>admin</t>
  </si>
  <si>
    <t>A</t>
  </si>
  <si>
    <t>N</t>
  </si>
  <si>
    <t>C</t>
  </si>
  <si>
    <t>SYS1</t>
  </si>
  <si>
    <t>최진원</t>
  </si>
  <si>
    <t>gencodehill@gmail.com</t>
  </si>
  <si>
    <t>passwd</t>
  </si>
  <si>
    <t>authkey</t>
  </si>
  <si>
    <t>Y</t>
  </si>
  <si>
    <t>웹관리자&amp;운영자&amp;개발자!!</t>
  </si>
  <si>
    <t>files/upload/dev/prof_1.png</t>
  </si>
  <si>
    <t>files/upload/dev/avtr_1.png</t>
  </si>
  <si>
    <t>access-token</t>
  </si>
  <si>
    <t>manager</t>
  </si>
  <si>
    <t>M</t>
  </si>
  <si>
    <t>B</t>
  </si>
  <si>
    <t>A001</t>
  </si>
  <si>
    <t>황창호</t>
  </si>
  <si>
    <t>jinnonspot@gmail.com</t>
  </si>
  <si>
    <t>감시팀 관리</t>
  </si>
  <si>
    <t>U006</t>
  </si>
  <si>
    <t>U</t>
  </si>
  <si>
    <t>K</t>
  </si>
  <si>
    <t>박찬호</t>
  </si>
  <si>
    <t>user006@gmail.com</t>
  </si>
  <si>
    <t>웹사용자</t>
  </si>
  <si>
    <t>U005</t>
  </si>
  <si>
    <t>김영선</t>
  </si>
  <si>
    <t>user005@gmail.com</t>
  </si>
  <si>
    <t>U004</t>
  </si>
  <si>
    <t>박지성</t>
  </si>
  <si>
    <t>user004@gmail.com</t>
  </si>
  <si>
    <t>U003</t>
  </si>
  <si>
    <t>정영훈</t>
  </si>
  <si>
    <t>user003@gmail.com</t>
  </si>
  <si>
    <t>U002</t>
  </si>
  <si>
    <t>나상현</t>
  </si>
  <si>
    <t>user002@gmail.com</t>
  </si>
  <si>
    <t>U001</t>
  </si>
  <si>
    <t>김재선</t>
  </si>
  <si>
    <t>user001@gmail.com</t>
  </si>
  <si>
    <t>id</t>
  </si>
  <si>
    <t>login_id</t>
  </si>
  <si>
    <t>level</t>
  </si>
  <si>
    <t>role</t>
  </si>
  <si>
    <t>position</t>
  </si>
  <si>
    <t>group_id</t>
  </si>
  <si>
    <t>user_name</t>
  </si>
  <si>
    <t>user_email</t>
  </si>
  <si>
    <t>mobile_no</t>
  </si>
  <si>
    <t>phone_no</t>
  </si>
  <si>
    <t>auth_key</t>
  </si>
  <si>
    <t>use_yn</t>
  </si>
  <si>
    <t>passwd_update_date</t>
  </si>
  <si>
    <t>user_profile</t>
  </si>
  <si>
    <t>user_status</t>
  </si>
  <si>
    <t>profile_url</t>
  </si>
  <si>
    <t>avatar_url</t>
  </si>
  <si>
    <t>access_token</t>
  </si>
  <si>
    <t>notice_id</t>
  </si>
  <si>
    <t>registered_dtm</t>
  </si>
  <si>
    <t>updated_dtm</t>
  </si>
  <si>
    <t>created_dtm</t>
  </si>
  <si>
    <t xml:space="preserve">MESSAGE_LOG </t>
  </si>
  <si>
    <t>CHAT_INFO</t>
  </si>
  <si>
    <t xml:space="preserve">NOTICE_BOARD </t>
  </si>
  <si>
    <t>BOARD_COMMENT</t>
  </si>
  <si>
    <t>FILE_INFO</t>
  </si>
  <si>
    <t>FILE_REFERENCE</t>
  </si>
  <si>
    <t>user_info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</si>
</sst>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u/>
      <sz val="11"/>
      <color theme="10"/>
      <name val="맑은 고딕"/>
      <family val="2"/>
      <scheme val="minor"/>
    </font>
    <font>
      <sz val="10"/>
      <color theme="1"/>
      <name val="Arial Unicode MS"/>
      <family val="2"/>
    </font>
    <font>
      <b/>
      <sz val="15"/>
      <color rgb="FF2B3346"/>
      <name val="Arial"/>
      <family val="2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1" xfId="0" applyFill="1" applyBorder="1"/>
    <xf numFmtId="0" fontId="2" fillId="0" borderId="0" xfId="0" applyFont="1"/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3" borderId="1" xfId="0" applyFont="1" applyFill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quotePrefix="1" applyFont="1"/>
    <xf numFmtId="0" fontId="6" fillId="0" borderId="0" xfId="1"/>
    <xf numFmtId="0" fontId="2" fillId="0" borderId="2" xfId="0" applyFont="1" applyBorder="1"/>
    <xf numFmtId="0" fontId="6" fillId="0" borderId="1" xfId="1" applyBorder="1"/>
    <xf numFmtId="0" fontId="2" fillId="4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0" xfId="0" applyNumberFormat="1"/>
    <xf numFmtId="47" fontId="0" fillId="0" borderId="0" xfId="0" applyNumberFormat="1"/>
    <xf numFmtId="0" fontId="0" fillId="0" borderId="1" xfId="0" applyBorder="1"/>
    <xf numFmtId="14" fontId="0" fillId="0" borderId="1" xfId="0" applyNumberFormat="1" applyBorder="1"/>
    <xf numFmtId="47" fontId="0" fillId="0" borderId="1" xfId="0" applyNumberFormat="1" applyBorder="1"/>
    <xf numFmtId="0" fontId="9" fillId="0" borderId="1" xfId="0" applyFon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redapply.tistory.com/entry/mysql-%ED%95%9C%EA%B8%80%EC%9E%85%EB%A0%A5%EC%97%90%EB%9F%AC-ERROR-1366-HY000-incorrect-string-valu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" TargetMode="External"/><Relationship Id="rId3" Type="http://schemas.openxmlformats.org/officeDocument/2006/relationships/hyperlink" Target="https://www.instagram.com/" TargetMode="External"/><Relationship Id="rId7" Type="http://schemas.openxmlformats.org/officeDocument/2006/relationships/hyperlink" Target="https://www.facebook.com/" TargetMode="External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twitter.com/" TargetMode="External"/><Relationship Id="rId6" Type="http://schemas.openxmlformats.org/officeDocument/2006/relationships/hyperlink" Target="https://twitter.com/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codepen.io/" TargetMode="External"/><Relationship Id="rId10" Type="http://schemas.openxmlformats.org/officeDocument/2006/relationships/hyperlink" Target="https://codepen.io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15" sqref="B15"/>
    </sheetView>
  </sheetViews>
  <sheetFormatPr defaultRowHeight="16.5"/>
  <cols>
    <col min="1" max="1" width="25" bestFit="1" customWidth="1"/>
    <col min="2" max="2" width="27.875" customWidth="1"/>
  </cols>
  <sheetData>
    <row r="2" spans="1:2">
      <c r="A2" s="1" t="s">
        <v>16</v>
      </c>
      <c r="B2" s="1" t="s">
        <v>17</v>
      </c>
    </row>
    <row r="3" spans="1:2">
      <c r="A3" s="3" t="s">
        <v>314</v>
      </c>
      <c r="B3" s="3" t="s">
        <v>11</v>
      </c>
    </row>
    <row r="4" spans="1:2">
      <c r="A4" s="3" t="s">
        <v>315</v>
      </c>
      <c r="B4" s="3" t="s">
        <v>316</v>
      </c>
    </row>
    <row r="5" spans="1:2">
      <c r="A5" s="3" t="s">
        <v>318</v>
      </c>
      <c r="B5" s="3" t="s">
        <v>13</v>
      </c>
    </row>
    <row r="6" spans="1:2">
      <c r="A6" s="3" t="s">
        <v>317</v>
      </c>
      <c r="B6" s="3" t="s">
        <v>14</v>
      </c>
    </row>
    <row r="7" spans="1:2">
      <c r="A7" s="3" t="s">
        <v>319</v>
      </c>
      <c r="B7" s="3" t="s">
        <v>310</v>
      </c>
    </row>
    <row r="8" spans="1:2">
      <c r="A8" s="3" t="s">
        <v>320</v>
      </c>
      <c r="B8" s="3" t="s">
        <v>311</v>
      </c>
    </row>
    <row r="9" spans="1:2">
      <c r="A9" s="3" t="s">
        <v>321</v>
      </c>
      <c r="B9" s="3" t="s">
        <v>312</v>
      </c>
    </row>
    <row r="10" spans="1:2">
      <c r="A10" s="3" t="s">
        <v>313</v>
      </c>
      <c r="B10" s="3" t="s">
        <v>15</v>
      </c>
    </row>
    <row r="11" spans="1:2">
      <c r="A11" s="3"/>
      <c r="B1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A5" sqref="A5:A11"/>
    </sheetView>
  </sheetViews>
  <sheetFormatPr defaultRowHeight="12"/>
  <cols>
    <col min="1" max="16384" width="9" style="2"/>
  </cols>
  <sheetData>
    <row r="2" spans="1:2">
      <c r="A2" s="6" t="s">
        <v>48</v>
      </c>
      <c r="B2" s="6" t="s">
        <v>62</v>
      </c>
    </row>
    <row r="3" spans="1:2">
      <c r="A3" s="6" t="s">
        <v>49</v>
      </c>
      <c r="B3" s="6" t="s">
        <v>92</v>
      </c>
    </row>
    <row r="5" spans="1:2">
      <c r="A5" s="2" t="str">
        <f>"CREATE USER '"&amp;B2&amp;"'@'%' IDENTIFIED BY '"&amp;B3&amp;"';"</f>
        <v>CREATE USER 'webtool'@'%' IDENTIFIED BY 'webtool123*';</v>
      </c>
    </row>
    <row r="6" spans="1:2">
      <c r="A6" s="2" t="str">
        <f>"CREATE USER '"&amp;B2&amp;"'@'localhost' IDENTIFIED BY '"&amp;B3&amp;"';"</f>
        <v>CREATE USER 'webtool'@'localhost' IDENTIFIED BY 'webtool123*';</v>
      </c>
    </row>
    <row r="7" spans="1:2">
      <c r="A7" s="2" t="str">
        <f>"CREATE USER '"&amp;B2&amp;"'@'127.0.0.1' IDENTIFIED BY '"&amp;B3&amp;"';"</f>
        <v>CREATE USER 'webtool'@'127.0.0.1' IDENTIFIED BY 'webtool123*';</v>
      </c>
    </row>
    <row r="8" spans="1:2">
      <c r="A8" s="2" t="str">
        <f>"CREATE USER '"&amp;B2&amp;"'@'::1' IDENTIFIED BY '"&amp;B3&amp;"';"</f>
        <v>CREATE USER 'webtool'@'::1' IDENTIFIED BY 'webtool123*';</v>
      </c>
    </row>
    <row r="9" spans="1:2">
      <c r="A9" s="2" t="str">
        <f>"GRANT ALL PRIVILEGES ON *.* TO '"&amp;B2&amp;"'@'%';"</f>
        <v>GRANT ALL PRIVILEGES ON *.* TO 'webtool'@'%';</v>
      </c>
    </row>
    <row r="10" spans="1:2">
      <c r="A10" s="2" t="str">
        <f>"GRANT ALL PRIVILEGES ON *.* TO '"&amp;B2&amp;"'@'localhost';"</f>
        <v>GRANT ALL PRIVILEGES ON *.* TO 'webtool'@'localhost';</v>
      </c>
    </row>
    <row r="11" spans="1:2">
      <c r="A11" s="2" t="str">
        <f>"FLUSH PRIVILEGES;"</f>
        <v>FLUSH PRIVILEGES;</v>
      </c>
    </row>
    <row r="15" spans="1:2">
      <c r="A15" s="2" t="s">
        <v>342</v>
      </c>
    </row>
    <row r="16" spans="1:2" ht="12.75">
      <c r="A16" s="16" t="s">
        <v>343</v>
      </c>
    </row>
    <row r="17" spans="1:1" ht="12.75">
      <c r="A17" s="16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:A8"/>
    </sheetView>
  </sheetViews>
  <sheetFormatPr defaultRowHeight="16.5"/>
  <sheetData>
    <row r="1" spans="1:2">
      <c r="A1" t="s">
        <v>50</v>
      </c>
      <c r="B1" t="s">
        <v>53</v>
      </c>
    </row>
    <row r="3" spans="1:2">
      <c r="A3" t="str">
        <f>"CREATE DATABASE "&amp;B1&amp;";"</f>
        <v>CREATE DATABASE webtooldb;</v>
      </c>
    </row>
    <row r="4" spans="1:2">
      <c r="A4" t="str">
        <f>"use "&amp;B1&amp;";"</f>
        <v>use webtooldb;</v>
      </c>
    </row>
    <row r="6" spans="1:2">
      <c r="A6" s="2" t="str">
        <f>"GRANT ALL PRIVILEGES ON "&amp;B1&amp;".* TO '"&amp;user!B2&amp;"'@'%';"</f>
        <v>GRANT ALL PRIVILEGES ON webtooldb.* TO 'webtool'@'%';</v>
      </c>
    </row>
    <row r="7" spans="1:2">
      <c r="A7" s="2" t="str">
        <f>"GRANT ALL PRIVILEGES ON "&amp;B1&amp;".* TO '"&amp;user!B2&amp;"'@'localhost';"</f>
        <v>GRANT ALL PRIVILEGES ON webtooldb.* TO 'webtool'@'localhost';</v>
      </c>
    </row>
    <row r="8" spans="1:2">
      <c r="A8" s="2" t="s">
        <v>63</v>
      </c>
    </row>
    <row r="9" spans="1:2">
      <c r="A9" s="10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4" workbookViewId="0">
      <selection activeCell="J101" sqref="J101:J126"/>
    </sheetView>
  </sheetViews>
  <sheetFormatPr defaultRowHeight="12"/>
  <cols>
    <col min="1" max="1" width="4.375" style="2" customWidth="1"/>
    <col min="2" max="3" width="17.625" style="2" customWidth="1"/>
    <col min="4" max="4" width="11.75" style="2" customWidth="1"/>
    <col min="5" max="5" width="5.375" style="2" customWidth="1"/>
    <col min="6" max="7" width="7.375" style="2" customWidth="1"/>
    <col min="8" max="8" width="35.875" style="2" customWidth="1"/>
    <col min="9" max="9" width="1.5" style="2" customWidth="1"/>
    <col min="10" max="10" width="26.625" style="2" customWidth="1"/>
    <col min="11" max="11" width="7.375" style="2" customWidth="1"/>
    <col min="12" max="12" width="9" style="2"/>
    <col min="13" max="13" width="30.625" style="2" bestFit="1" customWidth="1"/>
    <col min="14" max="16384" width="9" style="2"/>
  </cols>
  <sheetData>
    <row r="1" spans="1:17">
      <c r="M1" s="2" t="s">
        <v>72</v>
      </c>
      <c r="N1" s="2" t="s">
        <v>77</v>
      </c>
      <c r="O1" s="2" t="s">
        <v>73</v>
      </c>
      <c r="P1" s="2" t="s">
        <v>74</v>
      </c>
      <c r="Q1" s="2" t="s">
        <v>75</v>
      </c>
    </row>
    <row r="2" spans="1:17">
      <c r="A2" s="5"/>
      <c r="B2" s="5" t="s">
        <v>18</v>
      </c>
      <c r="C2" s="3" t="s">
        <v>432</v>
      </c>
      <c r="D2" s="3" t="s">
        <v>11</v>
      </c>
      <c r="E2" s="6"/>
      <c r="F2" s="6"/>
      <c r="G2" s="6"/>
      <c r="H2" s="6"/>
      <c r="J2" s="2" t="str">
        <f>"DROP TABLE "&amp;C2&amp;";"</f>
        <v>DROP TABLE MESSAGE_LOG ;</v>
      </c>
    </row>
    <row r="3" spans="1:17">
      <c r="A3" s="7"/>
      <c r="B3" s="7" t="s">
        <v>0</v>
      </c>
      <c r="C3" s="7" t="s">
        <v>1</v>
      </c>
      <c r="D3" s="7" t="s">
        <v>2</v>
      </c>
      <c r="E3" s="7" t="s">
        <v>3</v>
      </c>
      <c r="F3" s="7" t="s">
        <v>79</v>
      </c>
      <c r="G3" s="7" t="s">
        <v>10</v>
      </c>
      <c r="H3" s="7" t="s">
        <v>4</v>
      </c>
      <c r="J3" s="2" t="str">
        <f>"CREATE TABLE "&amp;C2&amp;" ("</f>
        <v>CREATE TABLE MESSAGE_LOG  (</v>
      </c>
    </row>
    <row r="4" spans="1:17">
      <c r="A4" s="4">
        <v>1</v>
      </c>
      <c r="B4" s="4" t="s">
        <v>326</v>
      </c>
      <c r="C4" s="4" t="s">
        <v>76</v>
      </c>
      <c r="D4" s="4" t="s">
        <v>5</v>
      </c>
      <c r="E4" s="4" t="s">
        <v>6</v>
      </c>
      <c r="F4" s="4" t="s">
        <v>80</v>
      </c>
      <c r="G4" s="4"/>
      <c r="H4" s="4"/>
      <c r="J4" s="2" t="str">
        <f>B4&amp;" "&amp;C4&amp;" "&amp;D4&amp;" "&amp;IF(F4="Y","AUTO_INCREMENT","")&amp;IF(G4="",",", CONCATENATE(" default ", G4,","))</f>
        <v>ID INT NOT NULL AUTO_INCREMENT,</v>
      </c>
      <c r="K4" s="2" t="str">
        <f t="shared" ref="K4:K11" si="0">IF(ISNUMBER(FIND("INT",C4)),"long",IF(ISNUMBER(FIND("DATETIME",C4)),"LocalDateTime","String"))</f>
        <v>long</v>
      </c>
      <c r="L4" s="2" t="str">
        <f t="shared" ref="L4:L11" si="1">LOWER(LEFT(B4)) &amp; MID(SUBSTITUTE(PROPER(B4),"_",""),2,LEN(B4))</f>
        <v>id</v>
      </c>
      <c r="M4" s="2" t="str">
        <f t="shared" ref="M4:M24" si="2">"protected "&amp;K4&amp;" "&amp;L4&amp;";"</f>
        <v>protected long id;</v>
      </c>
      <c r="N4" s="2" t="str">
        <f t="shared" ref="N4:N11" si="3">"obj.set"&amp;UPPER(LEFT(B4))&amp;MID(SUBSTITUTE(PROPER(B4),"_",""),2,LEN(B4))&amp;"(resultSet.getString("""&amp;B4&amp;"""));"</f>
        <v>obj.setId(resultSet.getString("ID"));</v>
      </c>
    </row>
    <row r="5" spans="1:17">
      <c r="A5" s="4">
        <v>13</v>
      </c>
      <c r="B5" s="4" t="s">
        <v>21</v>
      </c>
      <c r="C5" s="4" t="s">
        <v>23</v>
      </c>
      <c r="D5" s="4" t="s">
        <v>7</v>
      </c>
      <c r="E5" s="4" t="s">
        <v>8</v>
      </c>
      <c r="F5" s="4"/>
      <c r="G5" s="4"/>
      <c r="H5" s="4" t="s">
        <v>328</v>
      </c>
      <c r="J5" s="2" t="str">
        <f t="shared" ref="J5:J11" si="4">B5&amp;" "&amp;C5&amp;" "&amp;D5&amp;" "&amp;IF(G5="",",", CONCATENATE(" default ", G5,","))</f>
        <v>CHAT_ID INT NULL ,</v>
      </c>
      <c r="K5" s="2" t="str">
        <f t="shared" si="0"/>
        <v>long</v>
      </c>
      <c r="L5" s="2" t="str">
        <f t="shared" si="1"/>
        <v>chatId</v>
      </c>
      <c r="M5" s="2" t="str">
        <f t="shared" si="2"/>
        <v>protected long chatId;</v>
      </c>
      <c r="N5" s="2" t="str">
        <f t="shared" si="3"/>
        <v>obj.setChatId(resultSet.getString("CHAT_ID"));</v>
      </c>
    </row>
    <row r="6" spans="1:17">
      <c r="A6" s="4">
        <v>3</v>
      </c>
      <c r="B6" s="4" t="s">
        <v>322</v>
      </c>
      <c r="C6" s="4" t="s">
        <v>23</v>
      </c>
      <c r="D6" s="4" t="s">
        <v>7</v>
      </c>
      <c r="E6" s="4" t="s">
        <v>8</v>
      </c>
      <c r="F6" s="4"/>
      <c r="G6" s="4"/>
      <c r="H6" s="4"/>
      <c r="J6" s="2" t="str">
        <f t="shared" si="4"/>
        <v>SENDER_ID INT NULL ,</v>
      </c>
      <c r="K6" s="2" t="str">
        <f t="shared" si="0"/>
        <v>long</v>
      </c>
      <c r="L6" s="2" t="str">
        <f t="shared" si="1"/>
        <v>senderId</v>
      </c>
      <c r="M6" s="2" t="str">
        <f t="shared" ref="M6:M7" si="5">"protected "&amp;K6&amp;" "&amp;L6&amp;";"</f>
        <v>protected long senderId;</v>
      </c>
      <c r="N6" s="2" t="str">
        <f t="shared" si="3"/>
        <v>obj.setSenderId(resultSet.getString("SENDER_ID"));</v>
      </c>
    </row>
    <row r="7" spans="1:17">
      <c r="A7" s="4"/>
      <c r="B7" s="4" t="s">
        <v>323</v>
      </c>
      <c r="C7" s="4" t="s">
        <v>23</v>
      </c>
      <c r="D7" s="4" t="s">
        <v>7</v>
      </c>
      <c r="E7" s="4" t="s">
        <v>8</v>
      </c>
      <c r="F7" s="4"/>
      <c r="G7" s="4"/>
      <c r="H7" s="4" t="s">
        <v>117</v>
      </c>
      <c r="J7" s="2" t="str">
        <f t="shared" si="4"/>
        <v>RECEIVER_ID INT NULL ,</v>
      </c>
      <c r="K7" s="2" t="str">
        <f t="shared" si="0"/>
        <v>long</v>
      </c>
      <c r="L7" s="2" t="str">
        <f t="shared" si="1"/>
        <v>receiverId</v>
      </c>
      <c r="M7" s="2" t="str">
        <f t="shared" si="5"/>
        <v>protected long receiverId;</v>
      </c>
      <c r="N7" s="2" t="str">
        <f t="shared" si="3"/>
        <v>obj.setReceiverId(resultSet.getString("RECEIVER_ID"));</v>
      </c>
    </row>
    <row r="8" spans="1:17">
      <c r="A8" s="4"/>
      <c r="B8" s="4" t="s">
        <v>68</v>
      </c>
      <c r="C8" s="4" t="s">
        <v>22</v>
      </c>
      <c r="D8" s="4" t="s">
        <v>7</v>
      </c>
      <c r="E8" s="4" t="s">
        <v>8</v>
      </c>
      <c r="F8" s="8"/>
      <c r="G8" s="8"/>
      <c r="H8" s="4" t="s">
        <v>327</v>
      </c>
      <c r="J8" s="2" t="str">
        <f t="shared" si="4"/>
        <v>STATUS CHAR(1) NULL ,</v>
      </c>
      <c r="K8" s="2" t="str">
        <f t="shared" si="0"/>
        <v>String</v>
      </c>
      <c r="L8" s="2" t="str">
        <f t="shared" si="1"/>
        <v>status</v>
      </c>
      <c r="M8" s="2" t="str">
        <f>"protected "&amp;K8&amp;" "&amp;L8&amp;";"</f>
        <v>protected String status;</v>
      </c>
      <c r="N8" s="2" t="str">
        <f t="shared" si="3"/>
        <v>obj.setStatus(resultSet.getString("STATUS"));</v>
      </c>
    </row>
    <row r="9" spans="1:17">
      <c r="A9" s="4">
        <v>7</v>
      </c>
      <c r="B9" s="4" t="s">
        <v>71</v>
      </c>
      <c r="C9" s="4" t="s">
        <v>98</v>
      </c>
      <c r="D9" s="4" t="s">
        <v>7</v>
      </c>
      <c r="E9" s="4" t="s">
        <v>8</v>
      </c>
      <c r="F9" s="4"/>
      <c r="G9" s="4"/>
      <c r="H9" s="4" t="s">
        <v>99</v>
      </c>
      <c r="J9" s="2" t="str">
        <f t="shared" si="4"/>
        <v>MESSAGE TEXT NULL ,</v>
      </c>
      <c r="K9" s="2" t="str">
        <f t="shared" si="0"/>
        <v>String</v>
      </c>
      <c r="L9" s="2" t="str">
        <f t="shared" si="1"/>
        <v>message</v>
      </c>
      <c r="M9" s="2" t="str">
        <f t="shared" si="2"/>
        <v>protected String message;</v>
      </c>
      <c r="N9" s="2" t="str">
        <f t="shared" si="3"/>
        <v>obj.setMessage(resultSet.getString("MESSAGE"));</v>
      </c>
    </row>
    <row r="10" spans="1:17">
      <c r="A10" s="4">
        <v>8</v>
      </c>
      <c r="B10" s="4" t="s">
        <v>67</v>
      </c>
      <c r="C10" s="4" t="s">
        <v>84</v>
      </c>
      <c r="D10" s="4" t="s">
        <v>7</v>
      </c>
      <c r="E10" s="4" t="s">
        <v>8</v>
      </c>
      <c r="F10" s="4"/>
      <c r="G10" s="4"/>
      <c r="H10" s="4"/>
      <c r="J10" s="2" t="str">
        <f>B10&amp;" "&amp;C10&amp;" "&amp;D10&amp;" "&amp;IF(G10="",",", CONCATENATE(" default ", G10,","))</f>
        <v>UPDATED_DTM DATETIME(3) NULL ,</v>
      </c>
      <c r="K10" s="2" t="str">
        <f>IF(ISNUMBER(FIND("INT",C10)),"long",IF(ISNUMBER(FIND("DATETIME",C10)),"LocalDateTime","String"))</f>
        <v>LocalDateTime</v>
      </c>
      <c r="L10" s="2" t="str">
        <f>LOWER(LEFT(B10)) &amp; MID(SUBSTITUTE(PROPER(B10),"_",""),2,LEN(B10))</f>
        <v>updatedDtm</v>
      </c>
      <c r="M10" s="2" t="str">
        <f>"protected "&amp;K10&amp;" "&amp;L10&amp;";"</f>
        <v>protected LocalDateTime updatedDtm;</v>
      </c>
      <c r="N10" s="2" t="str">
        <f>"obj.set"&amp;UPPER(LEFT(B10))&amp;MID(SUBSTITUTE(PROPER(B10),"_",""),2,LEN(B10))&amp;"(resultSet.getString("""&amp;B10&amp;"""));"</f>
        <v>obj.setUpdatedDtm(resultSet.getString("UPDATED_DTM"));</v>
      </c>
    </row>
    <row r="11" spans="1:17">
      <c r="A11" s="4">
        <v>8</v>
      </c>
      <c r="B11" s="4" t="s">
        <v>20</v>
      </c>
      <c r="C11" s="4" t="s">
        <v>84</v>
      </c>
      <c r="D11" s="4" t="s">
        <v>7</v>
      </c>
      <c r="E11" s="4" t="s">
        <v>8</v>
      </c>
      <c r="F11" s="4"/>
      <c r="G11" s="4"/>
      <c r="H11" s="9"/>
      <c r="J11" s="2" t="str">
        <f t="shared" si="4"/>
        <v>CREATED_DTM DATETIME(3) NULL ,</v>
      </c>
      <c r="K11" s="2" t="str">
        <f t="shared" si="0"/>
        <v>LocalDateTime</v>
      </c>
      <c r="L11" s="2" t="str">
        <f t="shared" si="1"/>
        <v>createdDtm</v>
      </c>
      <c r="M11" s="2" t="str">
        <f t="shared" si="2"/>
        <v>protected LocalDateTime createdDtm;</v>
      </c>
      <c r="N11" s="2" t="str">
        <f t="shared" si="3"/>
        <v>obj.setCreatedDtm(resultSet.getString("CREATED_DTM"));</v>
      </c>
    </row>
    <row r="12" spans="1:17">
      <c r="J12" s="2" t="str">
        <f>"PRIMARY KEY ("&amp;B4&amp;") );"</f>
        <v>PRIMARY KEY (ID) );</v>
      </c>
    </row>
    <row r="14" spans="1:17">
      <c r="A14" s="5"/>
      <c r="B14" s="5" t="s">
        <v>18</v>
      </c>
      <c r="C14" s="3" t="s">
        <v>433</v>
      </c>
      <c r="D14" s="3" t="s">
        <v>12</v>
      </c>
      <c r="E14" s="6"/>
      <c r="F14" s="6"/>
      <c r="G14" s="6"/>
      <c r="H14" s="6"/>
      <c r="J14" s="2" t="str">
        <f>"DROP TABLE "&amp;C14&amp;";"</f>
        <v>DROP TABLE CHAT_INFO;</v>
      </c>
    </row>
    <row r="15" spans="1:17">
      <c r="A15" s="7"/>
      <c r="B15" s="7" t="s">
        <v>0</v>
      </c>
      <c r="C15" s="7" t="s">
        <v>1</v>
      </c>
      <c r="D15" s="7" t="s">
        <v>2</v>
      </c>
      <c r="E15" s="7" t="s">
        <v>3</v>
      </c>
      <c r="F15" s="7" t="s">
        <v>79</v>
      </c>
      <c r="G15" s="7" t="s">
        <v>10</v>
      </c>
      <c r="H15" s="7" t="s">
        <v>4</v>
      </c>
      <c r="J15" s="2" t="str">
        <f>"CREATE TABLE "&amp;C14&amp;" ("</f>
        <v>CREATE TABLE CHAT_INFO (</v>
      </c>
    </row>
    <row r="16" spans="1:17">
      <c r="A16" s="4">
        <v>1</v>
      </c>
      <c r="B16" s="4" t="s">
        <v>78</v>
      </c>
      <c r="C16" s="4" t="s">
        <v>23</v>
      </c>
      <c r="D16" s="4" t="s">
        <v>5</v>
      </c>
      <c r="E16" s="4" t="s">
        <v>6</v>
      </c>
      <c r="F16" s="4" t="s">
        <v>80</v>
      </c>
      <c r="G16" s="4"/>
      <c r="H16" s="4"/>
      <c r="J16" s="2" t="str">
        <f>B16&amp;" "&amp;C16&amp;" "&amp;D16&amp;" "&amp;IF(F16="Y","AUTO_INCREMENT","")&amp;IF(G16="",",", CONCATENATE(" default ", G16,","))</f>
        <v>ID INT NOT NULL AUTO_INCREMENT,</v>
      </c>
      <c r="K16" s="2" t="str">
        <f t="shared" ref="K16:K24" si="6">IF(ISNUMBER(FIND("INT",C16)),"long",IF(ISNUMBER(FIND("DATETIME",C16)),"LocalDateTime","String"))</f>
        <v>long</v>
      </c>
      <c r="L16" s="2" t="str">
        <f t="shared" ref="L16:L24" si="7">LOWER(LEFT(B16)) &amp; MID(SUBSTITUTE(PROPER(B16),"_",""),2,LEN(B16))</f>
        <v>id</v>
      </c>
      <c r="M16" s="2" t="str">
        <f t="shared" si="2"/>
        <v>protected long id;</v>
      </c>
      <c r="N16" s="2" t="str">
        <f t="shared" ref="N16:N24" si="8">"obj.set"&amp;UPPER(LEFT(B16))&amp;MID(SUBSTITUTE(PROPER(B16),"_",""),2,LEN(B16))&amp;"(resultSet.getString("""&amp;B16&amp;"""));"</f>
        <v>obj.setId(resultSet.getString("ID"));</v>
      </c>
    </row>
    <row r="17" spans="1:14">
      <c r="A17" s="4">
        <v>3</v>
      </c>
      <c r="B17" s="4" t="s">
        <v>322</v>
      </c>
      <c r="C17" s="4" t="s">
        <v>23</v>
      </c>
      <c r="D17" s="4" t="s">
        <v>7</v>
      </c>
      <c r="E17" s="4" t="s">
        <v>8</v>
      </c>
      <c r="F17" s="4"/>
      <c r="G17" s="4"/>
      <c r="H17" s="4"/>
      <c r="J17" s="2" t="str">
        <f t="shared" ref="J17:J24" si="9">B17&amp;" "&amp;C17&amp;" "&amp;D17&amp;" "&amp;IF(G17="",",", CONCATENATE(" default ", G17,","))</f>
        <v>SENDER_ID INT NULL ,</v>
      </c>
      <c r="K17" s="2" t="str">
        <f t="shared" si="6"/>
        <v>long</v>
      </c>
      <c r="L17" s="2" t="str">
        <f t="shared" si="7"/>
        <v>senderId</v>
      </c>
      <c r="M17" s="2" t="str">
        <f t="shared" si="2"/>
        <v>protected long senderId;</v>
      </c>
      <c r="N17" s="2" t="str">
        <f t="shared" si="8"/>
        <v>obj.setSenderId(resultSet.getString("SENDER_ID"));</v>
      </c>
    </row>
    <row r="18" spans="1:14">
      <c r="A18" s="4"/>
      <c r="B18" s="4" t="s">
        <v>323</v>
      </c>
      <c r="C18" s="4" t="s">
        <v>23</v>
      </c>
      <c r="D18" s="4" t="s">
        <v>7</v>
      </c>
      <c r="E18" s="4" t="s">
        <v>8</v>
      </c>
      <c r="F18" s="4"/>
      <c r="G18" s="4"/>
      <c r="H18" s="4" t="s">
        <v>117</v>
      </c>
      <c r="J18" s="2" t="str">
        <f t="shared" si="9"/>
        <v>RECEIVER_ID INT NULL ,</v>
      </c>
      <c r="K18" s="2" t="str">
        <f t="shared" si="6"/>
        <v>long</v>
      </c>
      <c r="L18" s="2" t="str">
        <f t="shared" si="7"/>
        <v>receiverId</v>
      </c>
      <c r="M18" s="2" t="str">
        <f t="shared" si="2"/>
        <v>protected long receiverId;</v>
      </c>
      <c r="N18" s="2" t="str">
        <f t="shared" si="8"/>
        <v>obj.setReceiverId(resultSet.getString("RECEIVER_ID"));</v>
      </c>
    </row>
    <row r="19" spans="1:14">
      <c r="A19" s="4">
        <v>2</v>
      </c>
      <c r="B19" s="4" t="s">
        <v>69</v>
      </c>
      <c r="C19" s="4" t="s">
        <v>83</v>
      </c>
      <c r="D19" s="4" t="s">
        <v>5</v>
      </c>
      <c r="E19" s="4" t="s">
        <v>66</v>
      </c>
      <c r="F19" s="4"/>
      <c r="G19" s="4"/>
      <c r="H19" s="9" t="s">
        <v>349</v>
      </c>
      <c r="J19" s="2" t="str">
        <f>B19&amp;" "&amp;C19&amp;" "&amp;D19&amp;" "&amp;IF(G19="",",", CONCATENATE(" default ", G19,","))</f>
        <v>LAST_MESSAGE_ID INT NOT NULL ,</v>
      </c>
      <c r="K19" s="2" t="str">
        <f t="shared" si="6"/>
        <v>long</v>
      </c>
      <c r="L19" s="2" t="str">
        <f t="shared" si="7"/>
        <v>lastMessageId</v>
      </c>
      <c r="M19" s="2" t="str">
        <f t="shared" si="2"/>
        <v>protected long lastMessageId;</v>
      </c>
      <c r="N19" s="2" t="str">
        <f t="shared" si="8"/>
        <v>obj.setLastMessageId(resultSet.getString("LAST_MESSAGE_ID"));</v>
      </c>
    </row>
    <row r="20" spans="1:14">
      <c r="A20" s="4">
        <v>7</v>
      </c>
      <c r="B20" s="4" t="s">
        <v>70</v>
      </c>
      <c r="C20" s="4" t="s">
        <v>98</v>
      </c>
      <c r="D20" s="4" t="s">
        <v>7</v>
      </c>
      <c r="E20" s="4" t="s">
        <v>8</v>
      </c>
      <c r="F20" s="4"/>
      <c r="G20" s="4"/>
      <c r="H20" s="4" t="s">
        <v>99</v>
      </c>
      <c r="J20" s="2" t="str">
        <f>B20&amp;" "&amp;C20&amp;" "&amp;D20&amp;" "&amp;IF(G20="",",", CONCATENATE(" default ", G20,","))</f>
        <v>LAST_MESSAGE TEXT NULL ,</v>
      </c>
      <c r="K20" s="2" t="str">
        <f t="shared" si="6"/>
        <v>String</v>
      </c>
      <c r="L20" s="2" t="str">
        <f t="shared" si="7"/>
        <v>lastMessage</v>
      </c>
      <c r="M20" s="2" t="str">
        <f t="shared" si="2"/>
        <v>protected String lastMessage;</v>
      </c>
      <c r="N20" s="2" t="str">
        <f t="shared" si="8"/>
        <v>obj.setLastMessage(resultSet.getString("LAST_MESSAGE"));</v>
      </c>
    </row>
    <row r="21" spans="1:14">
      <c r="A21" s="4">
        <v>2</v>
      </c>
      <c r="B21" s="4" t="s">
        <v>88</v>
      </c>
      <c r="C21" s="4" t="s">
        <v>23</v>
      </c>
      <c r="D21" s="4" t="s">
        <v>89</v>
      </c>
      <c r="E21" s="4" t="s">
        <v>58</v>
      </c>
      <c r="F21" s="4"/>
      <c r="G21" s="4"/>
      <c r="H21" s="4"/>
      <c r="J21" s="2" t="str">
        <f>B21&amp;" "&amp;C21&amp;" "&amp;D21&amp;" "&amp;IF(G21="",",", CONCATENATE(" default ", G21,","))</f>
        <v>UNREAD_CNT INT NULL ,</v>
      </c>
      <c r="K21" s="2" t="str">
        <f>IF(ISNUMBER(FIND("INT",C21)),"long",IF(ISNUMBER(FIND("DATETIME",C21)),"LocalDateTime","String"))</f>
        <v>long</v>
      </c>
      <c r="L21" s="2" t="str">
        <f>LOWER(LEFT(B21)) &amp; MID(SUBSTITUTE(PROPER(B21),"_",""),2,LEN(B21))</f>
        <v>unreadCnt</v>
      </c>
      <c r="M21" s="2" t="str">
        <f>"protected "&amp;K21&amp;" "&amp;L21&amp;";"</f>
        <v>protected long unreadCnt;</v>
      </c>
      <c r="N21" s="2" t="str">
        <f>"obj.set"&amp;UPPER(LEFT(B21))&amp;MID(SUBSTITUTE(PROPER(B21),"_",""),2,LEN(B21))&amp;"(resultSet.getString("""&amp;B21&amp;"""));"</f>
        <v>obj.setUnreadCnt(resultSet.getString("UNREAD_CNT"));</v>
      </c>
    </row>
    <row r="22" spans="1:14">
      <c r="A22" s="4">
        <v>4</v>
      </c>
      <c r="B22" s="4" t="s">
        <v>324</v>
      </c>
      <c r="C22" s="4" t="s">
        <v>22</v>
      </c>
      <c r="D22" s="4" t="s">
        <v>7</v>
      </c>
      <c r="E22" s="4" t="s">
        <v>8</v>
      </c>
      <c r="F22" s="4"/>
      <c r="G22" s="4"/>
      <c r="H22" s="4" t="s">
        <v>325</v>
      </c>
      <c r="J22" s="2" t="str">
        <f t="shared" si="9"/>
        <v>STATUS CHAR(1) NULL ,</v>
      </c>
      <c r="K22" s="2" t="str">
        <f t="shared" si="6"/>
        <v>String</v>
      </c>
      <c r="L22" s="2" t="str">
        <f t="shared" si="7"/>
        <v>status</v>
      </c>
      <c r="M22" s="2" t="str">
        <f t="shared" si="2"/>
        <v>protected String status;</v>
      </c>
      <c r="N22" s="2" t="str">
        <f t="shared" si="8"/>
        <v>obj.setStatus(resultSet.getString("STATUS"));</v>
      </c>
    </row>
    <row r="23" spans="1:14">
      <c r="A23" s="4">
        <v>11</v>
      </c>
      <c r="B23" s="4" t="s">
        <v>67</v>
      </c>
      <c r="C23" s="4" t="s">
        <v>84</v>
      </c>
      <c r="D23" s="4" t="s">
        <v>7</v>
      </c>
      <c r="E23" s="4" t="s">
        <v>8</v>
      </c>
      <c r="F23" s="4"/>
      <c r="G23" s="4"/>
      <c r="H23" s="9" t="s">
        <v>65</v>
      </c>
      <c r="J23" s="2" t="str">
        <f t="shared" si="9"/>
        <v>UPDATED_DTM DATETIME(3) NULL ,</v>
      </c>
      <c r="K23" s="2" t="str">
        <f t="shared" si="6"/>
        <v>LocalDateTime</v>
      </c>
      <c r="L23" s="2" t="str">
        <f t="shared" si="7"/>
        <v>updatedDtm</v>
      </c>
      <c r="M23" s="2" t="str">
        <f t="shared" si="2"/>
        <v>protected LocalDateTime updatedDtm;</v>
      </c>
      <c r="N23" s="2" t="str">
        <f t="shared" si="8"/>
        <v>obj.setUpdatedDtm(resultSet.getString("UPDATED_DTM"));</v>
      </c>
    </row>
    <row r="24" spans="1:14">
      <c r="A24" s="4">
        <v>12</v>
      </c>
      <c r="B24" s="4" t="s">
        <v>20</v>
      </c>
      <c r="C24" s="4" t="s">
        <v>84</v>
      </c>
      <c r="D24" s="4" t="s">
        <v>7</v>
      </c>
      <c r="E24" s="4" t="s">
        <v>8</v>
      </c>
      <c r="F24" s="4"/>
      <c r="G24" s="4"/>
      <c r="H24" s="4"/>
      <c r="J24" s="2" t="str">
        <f t="shared" si="9"/>
        <v>CREATED_DTM DATETIME(3) NULL ,</v>
      </c>
      <c r="K24" s="2" t="str">
        <f t="shared" si="6"/>
        <v>LocalDateTime</v>
      </c>
      <c r="L24" s="2" t="str">
        <f t="shared" si="7"/>
        <v>createdDtm</v>
      </c>
      <c r="M24" s="2" t="str">
        <f t="shared" si="2"/>
        <v>protected LocalDateTime createdDtm;</v>
      </c>
      <c r="N24" s="2" t="str">
        <f t="shared" si="8"/>
        <v>obj.setCreatedDtm(resultSet.getString("CREATED_DTM"));</v>
      </c>
    </row>
    <row r="25" spans="1:14">
      <c r="J25" s="2" t="str">
        <f>"PRIMARY KEY ("&amp;B16&amp;") );"</f>
        <v>PRIMARY KEY (ID) );</v>
      </c>
    </row>
    <row r="26" spans="1:14">
      <c r="N26" s="2" t="str">
        <f t="shared" ref="N26:N36" si="10">"obj.set"&amp;UPPER(LEFT(B26))&amp;MID(SUBSTITUTE(PROPER(B26),"_",""),2,LEN(B26))&amp;"(resultSet.getString("""&amp;B26&amp;"""));"</f>
        <v>obj.set(resultSet.getString(""));</v>
      </c>
    </row>
    <row r="27" spans="1:14">
      <c r="A27" s="5"/>
      <c r="B27" s="5" t="s">
        <v>18</v>
      </c>
      <c r="C27" s="3" t="s">
        <v>434</v>
      </c>
      <c r="D27" s="3" t="s">
        <v>14</v>
      </c>
      <c r="E27" s="6"/>
      <c r="F27" s="6"/>
      <c r="G27" s="6"/>
      <c r="H27" s="6"/>
      <c r="J27" s="2" t="str">
        <f>"DROP TABLE "&amp;C27&amp;";"</f>
        <v>DROP TABLE NOTICE_BOARD ;</v>
      </c>
      <c r="N27" s="2" t="str">
        <f t="shared" si="10"/>
        <v>obj.setTable Name(resultSet.getString("table name"));</v>
      </c>
    </row>
    <row r="28" spans="1:14">
      <c r="A28" s="7"/>
      <c r="B28" s="7" t="s">
        <v>0</v>
      </c>
      <c r="C28" s="7" t="s">
        <v>1</v>
      </c>
      <c r="D28" s="7" t="s">
        <v>2</v>
      </c>
      <c r="E28" s="7" t="s">
        <v>3</v>
      </c>
      <c r="F28" s="7" t="s">
        <v>79</v>
      </c>
      <c r="G28" s="7" t="s">
        <v>10</v>
      </c>
      <c r="H28" s="7" t="s">
        <v>4</v>
      </c>
      <c r="J28" s="2" t="str">
        <f>"CREATE TABLE "&amp;C27&amp;" ("</f>
        <v>CREATE TABLE NOTICE_BOARD  (</v>
      </c>
      <c r="N28" s="2" t="str">
        <f t="shared" si="10"/>
        <v>obj.setColumn Name(resultSet.getString("Column Name"));</v>
      </c>
    </row>
    <row r="29" spans="1:14">
      <c r="A29" s="4"/>
      <c r="B29" s="4" t="s">
        <v>41</v>
      </c>
      <c r="C29" s="4" t="s">
        <v>47</v>
      </c>
      <c r="D29" s="4" t="s">
        <v>5</v>
      </c>
      <c r="E29" s="4" t="s">
        <v>6</v>
      </c>
      <c r="F29" s="4" t="s">
        <v>80</v>
      </c>
      <c r="G29" s="4"/>
      <c r="H29" s="4"/>
      <c r="J29" s="2" t="str">
        <f t="shared" ref="J29:J43" si="11">B29&amp;" "&amp;C29&amp;" "&amp;D29&amp;" "&amp;IF(F29="Y","AUTO_INCREMENT","")&amp;IF(G29="",",", CONCATENATE(" default ", G29,","))</f>
        <v>ID INT NOT NULL AUTO_INCREMENT,</v>
      </c>
      <c r="K29" s="2" t="str">
        <f t="shared" ref="K29:K43" si="12">IF(ISNUMBER(FIND("INT",C29)),"long",IF(ISNUMBER(FIND("DATETIME",C29)),"LocalDateTime","String"))</f>
        <v>long</v>
      </c>
      <c r="L29" s="2" t="str">
        <f t="shared" ref="L29:L43" si="13">LOWER(LEFT(B29)) &amp; MID(SUBSTITUTE(PROPER(B29),"_",""),2,LEN(B29))</f>
        <v>id</v>
      </c>
      <c r="M29" s="2" t="str">
        <f t="shared" ref="M29:M36" si="14">"protected "&amp;K29&amp;" "&amp;L29&amp;";"</f>
        <v>protected long id;</v>
      </c>
      <c r="N29" s="2" t="str">
        <f t="shared" si="10"/>
        <v>obj.setId(resultSet.getString("ID"));</v>
      </c>
    </row>
    <row r="30" spans="1:14">
      <c r="A30" s="4"/>
      <c r="B30" s="4" t="s">
        <v>42</v>
      </c>
      <c r="C30" s="4" t="s">
        <v>40</v>
      </c>
      <c r="D30" s="4" t="s">
        <v>7</v>
      </c>
      <c r="E30" s="4" t="s">
        <v>8</v>
      </c>
      <c r="F30" s="4"/>
      <c r="G30" s="4"/>
      <c r="H30" s="4"/>
      <c r="J30" s="2" t="str">
        <f t="shared" si="11"/>
        <v>TITLE VARCHAR(200) NULL ,</v>
      </c>
      <c r="K30" s="2" t="str">
        <f t="shared" si="12"/>
        <v>String</v>
      </c>
      <c r="L30" s="2" t="str">
        <f t="shared" si="13"/>
        <v>title</v>
      </c>
      <c r="M30" s="2" t="str">
        <f t="shared" si="14"/>
        <v>protected String title;</v>
      </c>
      <c r="N30" s="2" t="str">
        <f t="shared" si="10"/>
        <v>obj.setTitle(resultSet.getString("TITLE"));</v>
      </c>
    </row>
    <row r="31" spans="1:14">
      <c r="A31" s="4"/>
      <c r="B31" s="4" t="s">
        <v>43</v>
      </c>
      <c r="C31" s="4" t="s">
        <v>98</v>
      </c>
      <c r="D31" s="4" t="s">
        <v>7</v>
      </c>
      <c r="E31" s="4" t="s">
        <v>8</v>
      </c>
      <c r="F31" s="4"/>
      <c r="G31" s="4"/>
      <c r="H31" s="4"/>
      <c r="J31" s="2" t="str">
        <f t="shared" si="11"/>
        <v>CONTENT TEXT NULL ,</v>
      </c>
      <c r="K31" s="2" t="str">
        <f t="shared" si="12"/>
        <v>String</v>
      </c>
      <c r="L31" s="2" t="str">
        <f t="shared" si="13"/>
        <v>content</v>
      </c>
      <c r="M31" s="2" t="str">
        <f t="shared" si="14"/>
        <v>protected String content;</v>
      </c>
      <c r="N31" s="2" t="str">
        <f t="shared" si="10"/>
        <v>obj.setContent(resultSet.getString("CONTENT"));</v>
      </c>
    </row>
    <row r="32" spans="1:14">
      <c r="A32" s="4"/>
      <c r="B32" s="4" t="s">
        <v>44</v>
      </c>
      <c r="C32" s="4" t="s">
        <v>39</v>
      </c>
      <c r="D32" s="4" t="s">
        <v>7</v>
      </c>
      <c r="E32" s="4" t="s">
        <v>8</v>
      </c>
      <c r="F32" s="4"/>
      <c r="G32" s="4"/>
      <c r="H32" s="4"/>
      <c r="J32" s="2" t="str">
        <f t="shared" si="11"/>
        <v>REGISTER_ID INT NULL ,</v>
      </c>
      <c r="K32" s="2" t="str">
        <f t="shared" si="12"/>
        <v>long</v>
      </c>
      <c r="L32" s="2" t="str">
        <f t="shared" si="13"/>
        <v>registerId</v>
      </c>
      <c r="M32" s="2" t="str">
        <f t="shared" si="14"/>
        <v>protected long registerId;</v>
      </c>
      <c r="N32" s="2" t="str">
        <f t="shared" si="10"/>
        <v>obj.setRegisterId(resultSet.getString("REGISTER_ID"));</v>
      </c>
    </row>
    <row r="33" spans="1:14">
      <c r="A33" s="4"/>
      <c r="B33" s="4" t="s">
        <v>45</v>
      </c>
      <c r="C33" s="4" t="s">
        <v>27</v>
      </c>
      <c r="D33" s="4" t="s">
        <v>7</v>
      </c>
      <c r="E33" s="4" t="s">
        <v>8</v>
      </c>
      <c r="F33" s="8"/>
      <c r="G33" s="8" t="s">
        <v>51</v>
      </c>
      <c r="H33" s="4" t="s">
        <v>102</v>
      </c>
      <c r="J33" s="2" t="str">
        <f t="shared" si="11"/>
        <v>POST_TYPE CHAR(1) NULL  default 'N',</v>
      </c>
      <c r="K33" s="2" t="str">
        <f t="shared" si="12"/>
        <v>String</v>
      </c>
      <c r="L33" s="2" t="str">
        <f t="shared" si="13"/>
        <v>postType</v>
      </c>
      <c r="M33" s="2" t="str">
        <f t="shared" si="14"/>
        <v>protected String postType;</v>
      </c>
      <c r="N33" s="2" t="str">
        <f t="shared" si="10"/>
        <v>obj.setPostType(resultSet.getString("POST_TYPE"));</v>
      </c>
    </row>
    <row r="34" spans="1:14">
      <c r="A34" s="4"/>
      <c r="B34" s="4" t="s">
        <v>100</v>
      </c>
      <c r="C34" s="4" t="s">
        <v>30</v>
      </c>
      <c r="D34" s="4" t="s">
        <v>7</v>
      </c>
      <c r="E34" s="4" t="s">
        <v>8</v>
      </c>
      <c r="F34" s="8"/>
      <c r="G34" s="8">
        <v>0</v>
      </c>
      <c r="H34" s="4" t="s">
        <v>101</v>
      </c>
      <c r="J34" s="2" t="str">
        <f>B34&amp;" "&amp;C34&amp;" "&amp;D34&amp;" "&amp;IF(F34="Y","AUTO_INCREMENT","")&amp;IF(G34="",",", CONCATENATE(" default ", G34,","))</f>
        <v>POST_LEVEL INT NULL  default 0,</v>
      </c>
      <c r="K34" s="2" t="str">
        <f>IF(ISNUMBER(FIND("INT",C34)),"long",IF(ISNUMBER(FIND("DATETIME",C34)),"LocalDateTime","String"))</f>
        <v>long</v>
      </c>
      <c r="L34" s="2" t="str">
        <f>LOWER(LEFT(B34)) &amp; MID(SUBSTITUTE(PROPER(B34),"_",""),2,LEN(B34))</f>
        <v>postLevel</v>
      </c>
      <c r="M34" s="2" t="str">
        <f>"protected "&amp;K34&amp;" "&amp;L34&amp;";"</f>
        <v>protected long postLevel;</v>
      </c>
      <c r="N34" s="2" t="str">
        <f>"obj.set"&amp;UPPER(LEFT(B34))&amp;MID(SUBSTITUTE(PROPER(B34),"_",""),2,LEN(B34))&amp;"(resultSet.getString("""&amp;B34&amp;"""));"</f>
        <v>obj.setPostLevel(resultSet.getString("POST_LEVEL"));</v>
      </c>
    </row>
    <row r="35" spans="1:14">
      <c r="A35" s="4"/>
      <c r="B35" s="4" t="s">
        <v>350</v>
      </c>
      <c r="C35" s="4" t="s">
        <v>27</v>
      </c>
      <c r="D35" s="4" t="s">
        <v>7</v>
      </c>
      <c r="E35" s="4" t="s">
        <v>8</v>
      </c>
      <c r="F35" s="8"/>
      <c r="G35" s="8" t="s">
        <v>51</v>
      </c>
      <c r="H35" s="4" t="s">
        <v>351</v>
      </c>
      <c r="J35" s="2" t="str">
        <f t="shared" ref="J35" si="15">B35&amp;" "&amp;C35&amp;" "&amp;D35&amp;" "&amp;IF(F35="Y","AUTO_INCREMENT","")&amp;IF(G35="",",", CONCATENATE(" default ", G35,","))</f>
        <v>CONTENT_TYPE CHAR(1) NULL  default 'N',</v>
      </c>
      <c r="K35" s="2" t="str">
        <f t="shared" ref="K35" si="16">IF(ISNUMBER(FIND("INT",C35)),"long",IF(ISNUMBER(FIND("DATETIME",C35)),"LocalDateTime","String"))</f>
        <v>String</v>
      </c>
      <c r="L35" s="2" t="str">
        <f t="shared" ref="L35" si="17">LOWER(LEFT(B35)) &amp; MID(SUBSTITUTE(PROPER(B35),"_",""),2,LEN(B35))</f>
        <v>contentType</v>
      </c>
      <c r="M35" s="2" t="str">
        <f t="shared" ref="M35" si="18">"protected "&amp;K35&amp;" "&amp;L35&amp;";"</f>
        <v>protected String contentType;</v>
      </c>
      <c r="N35" s="2" t="str">
        <f t="shared" ref="N35" si="19">"obj.set"&amp;UPPER(LEFT(B35))&amp;MID(SUBSTITUTE(PROPER(B35),"_",""),2,LEN(B35))&amp;"(resultSet.getString("""&amp;B35&amp;"""));"</f>
        <v>obj.setContentType(resultSet.getString("CONTENT_TYPE"));</v>
      </c>
    </row>
    <row r="36" spans="1:14">
      <c r="A36" s="4"/>
      <c r="B36" s="4" t="s">
        <v>46</v>
      </c>
      <c r="C36" s="4" t="s">
        <v>47</v>
      </c>
      <c r="D36" s="4" t="s">
        <v>7</v>
      </c>
      <c r="E36" s="4" t="s">
        <v>8</v>
      </c>
      <c r="F36" s="4"/>
      <c r="G36" s="4"/>
      <c r="H36" s="4"/>
      <c r="J36" s="2" t="str">
        <f t="shared" si="11"/>
        <v>REF_ID INT NULL ,</v>
      </c>
      <c r="K36" s="2" t="str">
        <f t="shared" si="12"/>
        <v>long</v>
      </c>
      <c r="L36" s="2" t="str">
        <f t="shared" si="13"/>
        <v>refId</v>
      </c>
      <c r="M36" s="2" t="str">
        <f t="shared" si="14"/>
        <v>protected long refId;</v>
      </c>
      <c r="N36" s="2" t="str">
        <f t="shared" si="10"/>
        <v>obj.setRefId(resultSet.getString("REF_ID"));</v>
      </c>
    </row>
    <row r="37" spans="1:14">
      <c r="A37" s="4"/>
      <c r="B37" s="4" t="s">
        <v>124</v>
      </c>
      <c r="C37" s="4" t="s">
        <v>27</v>
      </c>
      <c r="D37" s="4" t="s">
        <v>7</v>
      </c>
      <c r="E37" s="4" t="s">
        <v>8</v>
      </c>
      <c r="F37" s="8"/>
      <c r="G37" s="8" t="s">
        <v>51</v>
      </c>
      <c r="H37" s="4" t="s">
        <v>125</v>
      </c>
      <c r="J37" s="2" t="str">
        <f>B37&amp;" "&amp;C37&amp;" "&amp;D37&amp;" "&amp;IF(F37="Y","AUTO_INCREMENT","")&amp;IF(G37="",",", CONCATENATE(" default ", G37,","))</f>
        <v>DELETE_YN CHAR(1) NULL  default 'N',</v>
      </c>
      <c r="K37" s="2" t="str">
        <f>IF(ISNUMBER(FIND("INT",C37)),"long",IF(ISNUMBER(FIND("DATETIME",C37)),"LocalDateTime","String"))</f>
        <v>String</v>
      </c>
      <c r="L37" s="2" t="str">
        <f>LOWER(LEFT(B37)) &amp; MID(SUBSTITUTE(PROPER(B37),"_",""),2,LEN(B37))</f>
        <v>deleteYn</v>
      </c>
      <c r="M37" s="2" t="str">
        <f t="shared" ref="M37:M43" si="20">"protected "&amp;K37&amp;" "&amp;L37&amp;";"</f>
        <v>protected String deleteYn;</v>
      </c>
      <c r="N37" s="2" t="str">
        <f t="shared" ref="N37:N43" si="21">"obj.set"&amp;UPPER(LEFT(B37))&amp;MID(SUBSTITUTE(PROPER(B37),"_",""),2,LEN(B37))&amp;"(resultSet.getString("""&amp;B37&amp;"""));"</f>
        <v>obj.setDeleteYn(resultSet.getString("DELETE_YN"));</v>
      </c>
    </row>
    <row r="38" spans="1:14">
      <c r="A38" s="4"/>
      <c r="B38" s="4" t="s">
        <v>352</v>
      </c>
      <c r="C38" s="4" t="s">
        <v>23</v>
      </c>
      <c r="D38" s="4" t="s">
        <v>7</v>
      </c>
      <c r="E38" s="4" t="s">
        <v>8</v>
      </c>
      <c r="F38" s="8"/>
      <c r="G38" s="8">
        <v>0</v>
      </c>
      <c r="H38" s="9" t="s">
        <v>353</v>
      </c>
      <c r="J38" s="2" t="str">
        <f>B38&amp;" "&amp;C38&amp;" "&amp;D38&amp;" "&amp;IF(F38="Y","AUTO_INCREMENT","")&amp;IF(G38="",",", CONCATENATE(" default ", G38,","))</f>
        <v>READ_CNT INT NULL  default 0,</v>
      </c>
      <c r="K38" s="2" t="str">
        <f>IF(ISNUMBER(FIND("INT",C38)),"long",IF(ISNUMBER(FIND("DATETIME",C38)),"LocalDateTime","String"))</f>
        <v>long</v>
      </c>
      <c r="L38" s="2" t="str">
        <f>LOWER(LEFT(B38)) &amp; MID(SUBSTITUTE(PROPER(B38),"_",""),2,LEN(B38))</f>
        <v>readCnt</v>
      </c>
      <c r="M38" s="2" t="str">
        <f t="shared" ref="M38" si="22">"protected "&amp;K38&amp;" "&amp;L38&amp;";"</f>
        <v>protected long readCnt;</v>
      </c>
      <c r="N38" s="2" t="str">
        <f t="shared" ref="N38" si="23">"obj.set"&amp;UPPER(LEFT(B38))&amp;MID(SUBSTITUTE(PROPER(B38),"_",""),2,LEN(B38))&amp;"(resultSet.getString("""&amp;B38&amp;"""));"</f>
        <v>obj.setReadCnt(resultSet.getString("READ_CNT"));</v>
      </c>
    </row>
    <row r="39" spans="1:14">
      <c r="A39" s="4"/>
      <c r="B39" s="4" t="s">
        <v>126</v>
      </c>
      <c r="C39" s="4" t="s">
        <v>30</v>
      </c>
      <c r="D39" s="4" t="s">
        <v>7</v>
      </c>
      <c r="E39" s="4" t="s">
        <v>8</v>
      </c>
      <c r="F39" s="8"/>
      <c r="G39" s="8">
        <v>0</v>
      </c>
      <c r="H39" s="9" t="s">
        <v>127</v>
      </c>
      <c r="J39" s="2" t="str">
        <f>B39&amp;" "&amp;C39&amp;" "&amp;D39&amp;" "&amp;IF(F39="Y","AUTO_INCREMENT","")&amp;IF(G39="",",", CONCATENATE(" default ", G39,","))</f>
        <v>COMMENT_CNT INT NULL  default 0,</v>
      </c>
      <c r="K39" s="2" t="str">
        <f>IF(ISNUMBER(FIND("INT",C39)),"long",IF(ISNUMBER(FIND("DATETIME",C39)),"LocalDateTime","String"))</f>
        <v>long</v>
      </c>
      <c r="L39" s="2" t="str">
        <f>LOWER(LEFT(B39)) &amp; MID(SUBSTITUTE(PROPER(B39),"_",""),2,LEN(B39))</f>
        <v>commentCnt</v>
      </c>
      <c r="M39" s="2" t="str">
        <f t="shared" si="20"/>
        <v>protected long commentCnt;</v>
      </c>
      <c r="N39" s="2" t="str">
        <f t="shared" si="21"/>
        <v>obj.setCommentCnt(resultSet.getString("COMMENT_CNT"));</v>
      </c>
    </row>
    <row r="40" spans="1:14">
      <c r="A40" s="4"/>
      <c r="B40" s="4" t="s">
        <v>160</v>
      </c>
      <c r="C40" s="4" t="s">
        <v>23</v>
      </c>
      <c r="D40" s="4" t="s">
        <v>7</v>
      </c>
      <c r="E40" s="4" t="s">
        <v>8</v>
      </c>
      <c r="F40" s="8"/>
      <c r="G40" s="8">
        <v>0</v>
      </c>
      <c r="H40" s="9" t="s">
        <v>161</v>
      </c>
      <c r="J40" s="2" t="str">
        <f>B40&amp;" "&amp;C40&amp;" "&amp;D40&amp;" "&amp;IF(F40="Y","AUTO_INCREMENT","")&amp;IF(G40="",",", CONCATENATE(" default ", G40,","))</f>
        <v>ADD_IMG_CNT INT NULL  default 0,</v>
      </c>
      <c r="K40" s="2" t="str">
        <f>IF(ISNUMBER(FIND("INT",C40)),"long",IF(ISNUMBER(FIND("DATETIME",C40)),"LocalDateTime","String"))</f>
        <v>long</v>
      </c>
      <c r="L40" s="2" t="str">
        <f>LOWER(LEFT(B40)) &amp; MID(SUBSTITUTE(PROPER(B40),"_",""),2,LEN(B40))</f>
        <v>addImgCnt</v>
      </c>
      <c r="M40" s="2" t="str">
        <f t="shared" si="20"/>
        <v>protected long addImgCnt;</v>
      </c>
      <c r="N40" s="2" t="str">
        <f t="shared" si="21"/>
        <v>obj.setAddImgCnt(resultSet.getString("ADD_IMG_CNT"));</v>
      </c>
    </row>
    <row r="41" spans="1:14">
      <c r="A41" s="4"/>
      <c r="B41" s="4" t="s">
        <v>159</v>
      </c>
      <c r="C41" s="4" t="s">
        <v>23</v>
      </c>
      <c r="D41" s="4" t="s">
        <v>7</v>
      </c>
      <c r="E41" s="4" t="s">
        <v>8</v>
      </c>
      <c r="F41" s="8"/>
      <c r="G41" s="8">
        <v>0</v>
      </c>
      <c r="H41" s="9" t="s">
        <v>162</v>
      </c>
      <c r="J41" s="2" t="str">
        <f>B41&amp;" "&amp;C41&amp;" "&amp;D41&amp;" "&amp;IF(F41="Y","AUTO_INCREMENT","")&amp;IF(G41="",",", CONCATENATE(" default ", G41,","))</f>
        <v>ADD_FILE_CNT INT NULL  default 0,</v>
      </c>
      <c r="K41" s="2" t="str">
        <f>IF(ISNUMBER(FIND("INT",C41)),"long",IF(ISNUMBER(FIND("DATETIME",C41)),"LocalDateTime","String"))</f>
        <v>long</v>
      </c>
      <c r="L41" s="2" t="str">
        <f>LOWER(LEFT(B41)) &amp; MID(SUBSTITUTE(PROPER(B41),"_",""),2,LEN(B41))</f>
        <v>addFileCnt</v>
      </c>
      <c r="M41" s="2" t="str">
        <f t="shared" si="20"/>
        <v>protected long addFileCnt;</v>
      </c>
      <c r="N41" s="2" t="str">
        <f t="shared" si="21"/>
        <v>obj.setAddFileCnt(resultSet.getString("ADD_FILE_CNT"));</v>
      </c>
    </row>
    <row r="42" spans="1:14">
      <c r="A42" s="4"/>
      <c r="B42" s="4" t="s">
        <v>82</v>
      </c>
      <c r="C42" s="4" t="s">
        <v>84</v>
      </c>
      <c r="D42" s="4" t="s">
        <v>7</v>
      </c>
      <c r="E42" s="4" t="s">
        <v>8</v>
      </c>
      <c r="F42" s="4"/>
      <c r="G42" s="4"/>
      <c r="H42" s="4"/>
      <c r="J42" s="2" t="str">
        <f t="shared" si="11"/>
        <v>UPDATED_DTM DATETIME(3) NULL ,</v>
      </c>
      <c r="K42" s="2" t="str">
        <f t="shared" si="12"/>
        <v>LocalDateTime</v>
      </c>
      <c r="L42" s="2" t="str">
        <f t="shared" si="13"/>
        <v>updatedDtm</v>
      </c>
      <c r="M42" s="2" t="str">
        <f t="shared" si="20"/>
        <v>protected LocalDateTime updatedDtm;</v>
      </c>
      <c r="N42" s="2" t="str">
        <f t="shared" si="21"/>
        <v>obj.setUpdatedDtm(resultSet.getString("UPDATED_DTM"));</v>
      </c>
    </row>
    <row r="43" spans="1:14">
      <c r="A43" s="4"/>
      <c r="B43" s="4" t="s">
        <v>81</v>
      </c>
      <c r="C43" s="4" t="s">
        <v>84</v>
      </c>
      <c r="D43" s="4" t="s">
        <v>7</v>
      </c>
      <c r="E43" s="4" t="s">
        <v>8</v>
      </c>
      <c r="F43" s="4"/>
      <c r="G43" s="4"/>
      <c r="H43" s="4"/>
      <c r="J43" s="2" t="str">
        <f t="shared" si="11"/>
        <v>CREATED_DTM DATETIME(3) NULL ,</v>
      </c>
      <c r="K43" s="2" t="str">
        <f t="shared" si="12"/>
        <v>LocalDateTime</v>
      </c>
      <c r="L43" s="2" t="str">
        <f t="shared" si="13"/>
        <v>createdDtm</v>
      </c>
      <c r="M43" s="2" t="str">
        <f t="shared" si="20"/>
        <v>protected LocalDateTime createdDtm;</v>
      </c>
      <c r="N43" s="2" t="str">
        <f t="shared" si="21"/>
        <v>obj.setCreatedDtm(resultSet.getString("CREATED_DTM"));</v>
      </c>
    </row>
    <row r="44" spans="1:14">
      <c r="J44" s="2" t="str">
        <f>"PRIMARY KEY ("&amp;B29&amp;") );"</f>
        <v>PRIMARY KEY (ID) );</v>
      </c>
    </row>
    <row r="45" spans="1:14">
      <c r="A45" s="5"/>
      <c r="B45" s="5" t="s">
        <v>16</v>
      </c>
      <c r="C45" s="3" t="s">
        <v>354</v>
      </c>
      <c r="D45" s="3" t="s">
        <v>355</v>
      </c>
      <c r="E45" s="6"/>
      <c r="F45" s="6"/>
      <c r="G45" s="6"/>
      <c r="H45" s="6"/>
      <c r="N45" s="2" t="str">
        <f>"obj.set"&amp;UPPER(LEFT(B45))&amp;MID(SUBSTITUTE(PROPER(B45),"_",""),2,LEN(B45))&amp;"(resultSet.getString("""&amp;B45&amp;"""));"</f>
        <v>obj.setTable Name(resultSet.getString("table name"));</v>
      </c>
    </row>
    <row r="46" spans="1:14">
      <c r="A46" s="5"/>
      <c r="B46" s="15" t="s">
        <v>329</v>
      </c>
      <c r="C46" s="18" t="s">
        <v>356</v>
      </c>
      <c r="D46" s="19"/>
      <c r="E46" s="19"/>
      <c r="F46" s="19"/>
      <c r="G46" s="19"/>
      <c r="H46" s="20"/>
      <c r="J46" s="2" t="str">
        <f>"DROP TABLE "&amp;C45&amp;";"</f>
        <v>DROP TABLE NOTICE_PERSONAL;</v>
      </c>
    </row>
    <row r="47" spans="1:14">
      <c r="A47" s="7"/>
      <c r="B47" s="7" t="s">
        <v>0</v>
      </c>
      <c r="C47" s="7" t="s">
        <v>1</v>
      </c>
      <c r="D47" s="7" t="s">
        <v>2</v>
      </c>
      <c r="E47" s="7" t="s">
        <v>3</v>
      </c>
      <c r="F47" s="7" t="s">
        <v>79</v>
      </c>
      <c r="G47" s="7" t="s">
        <v>10</v>
      </c>
      <c r="H47" s="7" t="s">
        <v>4</v>
      </c>
      <c r="J47" s="2" t="str">
        <f>"CREATE TABLE "&amp;C45&amp;" ("</f>
        <v>CREATE TABLE NOTICE_PERSONAL (</v>
      </c>
      <c r="N47" s="2" t="str">
        <f t="shared" ref="N47:N49" si="24">"obj.set"&amp;UPPER(LEFT(B47))&amp;MID(SUBSTITUTE(PROPER(B47),"_",""),2,LEN(B47))&amp;"(resultSet.getString("""&amp;B47&amp;"""));"</f>
        <v>obj.setColumn Name(resultSet.getString("Column Name"));</v>
      </c>
    </row>
    <row r="48" spans="1:14">
      <c r="A48" s="4"/>
      <c r="B48" s="4" t="s">
        <v>360</v>
      </c>
      <c r="C48" s="4" t="s">
        <v>23</v>
      </c>
      <c r="D48" s="4" t="s">
        <v>5</v>
      </c>
      <c r="E48" s="4" t="s">
        <v>6</v>
      </c>
      <c r="F48" s="4"/>
      <c r="G48" s="4"/>
      <c r="H48" s="4" t="s">
        <v>361</v>
      </c>
      <c r="J48" s="2" t="str">
        <f t="shared" ref="J48:J49" si="25">B48&amp;" "&amp;C48&amp;" "&amp;D48&amp;" "&amp;IF(F48="Y","AUTO_INCREMENT","")&amp;IF(G48="","", CONCATENATE(" default ", G48))&amp;IF(H48="", ""," COMMENT '"&amp;SUBSTITUTE(H48,"'","\'")&amp;"'")&amp;","</f>
        <v>REF_ID INT NOT NULL  COMMENT 'noticeid 또는 chatId',</v>
      </c>
      <c r="K48" s="2" t="str">
        <f t="shared" ref="K48:K49" si="26">IF(ISNUMBER(FIND("INT",C48)),"long",IF(ISNUMBER(FIND("DATETIME",C48)),"LocalDateTime","String"))</f>
        <v>long</v>
      </c>
      <c r="L48" s="2" t="str">
        <f t="shared" ref="L48:L49" si="27">LOWER(LEFT(B48)) &amp; MID(SUBSTITUTE(PROPER(B48),"_",""),2,LEN(B48))</f>
        <v>refId</v>
      </c>
      <c r="M48" s="2" t="str">
        <f t="shared" ref="M48:M49" si="28">"protected "&amp;K48&amp;" "&amp;L48&amp;";"</f>
        <v>protected long refId;</v>
      </c>
      <c r="N48" s="2" t="str">
        <f t="shared" si="24"/>
        <v>obj.setRefId(resultSet.getString("REF_ID"));</v>
      </c>
    </row>
    <row r="49" spans="1:14">
      <c r="A49" s="4"/>
      <c r="B49" s="4" t="s">
        <v>357</v>
      </c>
      <c r="C49" s="4" t="s">
        <v>23</v>
      </c>
      <c r="D49" s="4" t="s">
        <v>5</v>
      </c>
      <c r="E49" s="4" t="s">
        <v>6</v>
      </c>
      <c r="F49" s="4"/>
      <c r="G49" s="4"/>
      <c r="H49" s="4"/>
      <c r="J49" s="2" t="str">
        <f t="shared" si="25"/>
        <v>USER_ID INT NOT NULL ,</v>
      </c>
      <c r="K49" s="2" t="str">
        <f t="shared" si="26"/>
        <v>long</v>
      </c>
      <c r="L49" s="2" t="str">
        <f t="shared" si="27"/>
        <v>userId</v>
      </c>
      <c r="M49" s="2" t="str">
        <f t="shared" si="28"/>
        <v>protected long userId;</v>
      </c>
      <c r="N49" s="2" t="str">
        <f t="shared" si="24"/>
        <v>obj.setUserId(resultSet.getString("USER_ID"));</v>
      </c>
    </row>
    <row r="50" spans="1:14">
      <c r="A50" s="4"/>
      <c r="B50" s="4" t="s">
        <v>358</v>
      </c>
      <c r="C50" s="4" t="s">
        <v>27</v>
      </c>
      <c r="D50" s="4" t="s">
        <v>5</v>
      </c>
      <c r="E50" s="4" t="s">
        <v>6</v>
      </c>
      <c r="F50" s="4"/>
      <c r="G50" s="8" t="s">
        <v>362</v>
      </c>
      <c r="H50" s="4" t="s">
        <v>359</v>
      </c>
      <c r="J50" s="2" t="str">
        <f t="shared" ref="J50" si="29">B50&amp;" "&amp;C50&amp;" "&amp;D50&amp;" "&amp;IF(F50="Y","AUTO_INCREMENT","")&amp;IF(G50="","", CONCATENATE(" default ", G50))&amp;IF(H50="", ""," COMMENT '"&amp;SUBSTITUTE(H50,"'","\'")&amp;"'")&amp;","</f>
        <v>NOTICE_TYPE CHAR(1) NOT NULL  default 'N' COMMENT 'N:공지, C:채팅',</v>
      </c>
      <c r="K50" s="2" t="str">
        <f t="shared" ref="K50" si="30">IF(ISNUMBER(FIND("INT",C50)),"long",IF(ISNUMBER(FIND("DATETIME",C50)),"LocalDateTime","String"))</f>
        <v>String</v>
      </c>
      <c r="L50" s="2" t="str">
        <f t="shared" ref="L50" si="31">LOWER(LEFT(B50)) &amp; MID(SUBSTITUTE(PROPER(B50),"_",""),2,LEN(B50))</f>
        <v>noticeType</v>
      </c>
      <c r="M50" s="2" t="str">
        <f t="shared" ref="M50" si="32">"protected "&amp;K50&amp;" "&amp;L50&amp;";"</f>
        <v>protected String noticeType;</v>
      </c>
      <c r="N50" s="2" t="str">
        <f t="shared" ref="N50" si="33">"obj.set"&amp;UPPER(LEFT(B50))&amp;MID(SUBSTITUTE(PROPER(B50),"_",""),2,LEN(B50))&amp;"(resultSet.getString("""&amp;B50&amp;"""));"</f>
        <v>obj.setNoticeType(resultSet.getString("NOTICE_TYPE"));</v>
      </c>
    </row>
    <row r="51" spans="1:14">
      <c r="J51" s="2" t="s">
        <v>363</v>
      </c>
    </row>
    <row r="53" spans="1:14">
      <c r="A53" s="5"/>
      <c r="B53" s="5" t="s">
        <v>18</v>
      </c>
      <c r="C53" s="3" t="s">
        <v>435</v>
      </c>
      <c r="D53" s="3" t="s">
        <v>118</v>
      </c>
      <c r="E53" s="6"/>
      <c r="F53" s="6"/>
      <c r="G53" s="6"/>
      <c r="H53" s="6"/>
      <c r="J53" s="2" t="str">
        <f>"DROP TABLE "&amp;C53&amp;";"</f>
        <v>DROP TABLE BOARD_COMMENT;</v>
      </c>
    </row>
    <row r="54" spans="1:14">
      <c r="A54" s="7"/>
      <c r="B54" s="7" t="s">
        <v>0</v>
      </c>
      <c r="C54" s="7" t="s">
        <v>1</v>
      </c>
      <c r="D54" s="7" t="s">
        <v>2</v>
      </c>
      <c r="E54" s="7" t="s">
        <v>3</v>
      </c>
      <c r="F54" s="7" t="s">
        <v>79</v>
      </c>
      <c r="G54" s="7" t="s">
        <v>10</v>
      </c>
      <c r="H54" s="7" t="s">
        <v>4</v>
      </c>
      <c r="J54" s="2" t="str">
        <f>"CREATE TABLE "&amp;C53&amp;" ("</f>
        <v>CREATE TABLE BOARD_COMMENT (</v>
      </c>
    </row>
    <row r="55" spans="1:14">
      <c r="A55" s="4"/>
      <c r="B55" s="4" t="s">
        <v>41</v>
      </c>
      <c r="C55" s="4" t="s">
        <v>39</v>
      </c>
      <c r="D55" s="4" t="s">
        <v>5</v>
      </c>
      <c r="E55" s="4" t="s">
        <v>6</v>
      </c>
      <c r="F55" s="4" t="s">
        <v>80</v>
      </c>
      <c r="G55" s="4"/>
      <c r="H55" s="4"/>
      <c r="J55" s="2" t="str">
        <f>B55&amp;" "&amp;C55&amp;" "&amp;D55&amp;" "&amp;IF(F55="Y","AUTO_INCREMENT","")&amp;IF(G55="",",", CONCATENATE(" default ", G55,","))</f>
        <v>ID INT NOT NULL AUTO_INCREMENT,</v>
      </c>
      <c r="K55" s="2" t="str">
        <f>IF(ISNUMBER(FIND("INT",C55)),"long",IF(ISNUMBER(FIND("DATETIME",C55)),"LocalDateTime","String"))</f>
        <v>long</v>
      </c>
      <c r="L55" s="2" t="str">
        <f>LOWER(LEFT(B55)) &amp; MID(SUBSTITUTE(PROPER(B55),"_",""),2,LEN(B55))</f>
        <v>id</v>
      </c>
      <c r="M55" s="2" t="str">
        <f t="shared" ref="M55:M65" si="34">"protected "&amp;K55&amp;" "&amp;L55&amp;";"</f>
        <v>protected long id;</v>
      </c>
      <c r="N55" s="2" t="str">
        <f t="shared" ref="N55:N65" si="35">"obj.set"&amp;UPPER(LEFT(B55))&amp;MID(SUBSTITUTE(PROPER(B55),"_",""),2,LEN(B55))&amp;"(resultSet.getString("""&amp;B55&amp;"""));"</f>
        <v>obj.setId(resultSet.getString("ID"));</v>
      </c>
    </row>
    <row r="56" spans="1:14">
      <c r="A56" s="4"/>
      <c r="B56" s="4" t="s">
        <v>119</v>
      </c>
      <c r="C56" s="4" t="s">
        <v>39</v>
      </c>
      <c r="D56" s="4" t="s">
        <v>7</v>
      </c>
      <c r="E56" s="4" t="s">
        <v>8</v>
      </c>
      <c r="F56" s="4"/>
      <c r="G56" s="4"/>
      <c r="H56" s="4"/>
      <c r="J56" s="2" t="str">
        <f>B56&amp;" "&amp;C56&amp;" "&amp;D56&amp;" "&amp;IF(F56="Y","AUTO_INCREMENT","")&amp;IF(G56="",",", CONCATENATE(" default ", G56,","))</f>
        <v>LEVEL INT NULL ,</v>
      </c>
      <c r="K56" s="2" t="str">
        <f>IF(ISNUMBER(FIND("INT",C56)),"long",IF(ISNUMBER(FIND("DATETIME",C56)),"LocalDateTime","String"))</f>
        <v>long</v>
      </c>
      <c r="L56" s="2" t="str">
        <f>LOWER(LEFT(B56)) &amp; MID(SUBSTITUTE(PROPER(B56),"_",""),2,LEN(B56))</f>
        <v>level</v>
      </c>
      <c r="M56" s="2" t="str">
        <f t="shared" si="34"/>
        <v>protected long level;</v>
      </c>
      <c r="N56" s="2" t="str">
        <f t="shared" si="35"/>
        <v>obj.setLevel(resultSet.getString("LEVEL"));</v>
      </c>
    </row>
    <row r="57" spans="1:14">
      <c r="A57" s="4"/>
      <c r="B57" s="4" t="s">
        <v>128</v>
      </c>
      <c r="C57" s="4" t="s">
        <v>129</v>
      </c>
      <c r="D57" s="4" t="s">
        <v>7</v>
      </c>
      <c r="E57" s="4" t="s">
        <v>8</v>
      </c>
      <c r="F57" s="4"/>
      <c r="G57" s="4"/>
      <c r="H57" s="4"/>
      <c r="J57" s="2" t="str">
        <f>B57&amp;" "&amp;C57&amp;" "&amp;D57&amp;" "&amp;IF(F57="Y","AUTO_INCREMENT","")&amp;IF(G57="",",", CONCATENATE(" default ", G57,","))</f>
        <v>SORT_KEY VARCHAR(45) NULL ,</v>
      </c>
      <c r="K57" s="2" t="str">
        <f>IF(ISNUMBER(FIND("INT",C57)),"long",IF(ISNUMBER(FIND("DATETIME",C57)),"LocalDateTime","String"))</f>
        <v>String</v>
      </c>
      <c r="L57" s="2" t="str">
        <f>LOWER(LEFT(B57)) &amp; MID(SUBSTITUTE(PROPER(B57),"_",""),2,LEN(B57))</f>
        <v>sortKey</v>
      </c>
      <c r="M57" s="2" t="str">
        <f t="shared" si="34"/>
        <v>protected String sortKey;</v>
      </c>
      <c r="N57" s="2" t="str">
        <f t="shared" si="35"/>
        <v>obj.setSortKey(resultSet.getString("SORT_KEY"));</v>
      </c>
    </row>
    <row r="58" spans="1:14">
      <c r="A58" s="4"/>
      <c r="B58" s="4" t="s">
        <v>43</v>
      </c>
      <c r="C58" s="4" t="s">
        <v>98</v>
      </c>
      <c r="D58" s="4" t="s">
        <v>7</v>
      </c>
      <c r="E58" s="4" t="s">
        <v>8</v>
      </c>
      <c r="F58" s="4"/>
      <c r="G58" s="4"/>
      <c r="H58" s="4"/>
      <c r="J58" s="2" t="str">
        <f>B58&amp;" "&amp;C58&amp;" "&amp;D58&amp;" "&amp;IF(F58="Y","AUTO_INCREMENT","")&amp;IF(G58="",",", CONCATENATE(" default ", G58,","))</f>
        <v>CONTENT TEXT NULL ,</v>
      </c>
      <c r="K58" s="2" t="str">
        <f>IF(ISNUMBER(FIND("INT",C58)),"long",IF(ISNUMBER(FIND("DATETIME",C58)),"LocalDateTime","String"))</f>
        <v>String</v>
      </c>
      <c r="L58" s="2" t="str">
        <f>LOWER(LEFT(B58)) &amp; MID(SUBSTITUTE(PROPER(B58),"_",""),2,LEN(B58))</f>
        <v>content</v>
      </c>
      <c r="M58" s="2" t="str">
        <f t="shared" si="34"/>
        <v>protected String content;</v>
      </c>
      <c r="N58" s="2" t="str">
        <f t="shared" si="35"/>
        <v>obj.setContent(resultSet.getString("CONTENT"));</v>
      </c>
    </row>
    <row r="59" spans="1:14">
      <c r="A59" s="4"/>
      <c r="B59" s="4" t="s">
        <v>44</v>
      </c>
      <c r="C59" s="4" t="s">
        <v>39</v>
      </c>
      <c r="D59" s="4" t="s">
        <v>7</v>
      </c>
      <c r="E59" s="4" t="s">
        <v>8</v>
      </c>
      <c r="F59" s="4"/>
      <c r="G59" s="4"/>
      <c r="H59" s="4"/>
      <c r="J59" s="2" t="str">
        <f>B59&amp;" "&amp;C59&amp;" "&amp;D59&amp;" "&amp;IF(F59="Y","AUTO_INCREMENT","")&amp;IF(G59="",",", CONCATENATE(" default ", G59,","))</f>
        <v>REGISTER_ID INT NULL ,</v>
      </c>
      <c r="K59" s="2" t="str">
        <f>IF(ISNUMBER(FIND("INT",C59)),"long",IF(ISNUMBER(FIND("DATETIME",C59)),"LocalDateTime","String"))</f>
        <v>long</v>
      </c>
      <c r="L59" s="2" t="str">
        <f>LOWER(LEFT(B59)) &amp; MID(SUBSTITUTE(PROPER(B59),"_",""),2,LEN(B59))</f>
        <v>registerId</v>
      </c>
      <c r="M59" s="2" t="str">
        <f t="shared" si="34"/>
        <v>protected long registerId;</v>
      </c>
      <c r="N59" s="2" t="str">
        <f t="shared" si="35"/>
        <v>obj.setRegisterId(resultSet.getString("REGISTER_ID"));</v>
      </c>
    </row>
    <row r="60" spans="1:14">
      <c r="A60" s="4"/>
      <c r="B60" s="4" t="s">
        <v>120</v>
      </c>
      <c r="C60" s="4" t="s">
        <v>39</v>
      </c>
      <c r="D60" s="4" t="s">
        <v>7</v>
      </c>
      <c r="E60" s="4" t="s">
        <v>8</v>
      </c>
      <c r="F60" s="4"/>
      <c r="G60" s="4"/>
      <c r="H60" s="4"/>
      <c r="J60" s="2" t="str">
        <f t="shared" ref="J60:J65" si="36">B60&amp;" "&amp;C60&amp;" "&amp;D60&amp;" "&amp;IF(F60="Y","AUTO_INCREMENT","")&amp;IF(G60="",",", CONCATENATE(" default ", G60,","))</f>
        <v>REF_BOARD_ID INT NULL ,</v>
      </c>
      <c r="K60" s="2" t="str">
        <f t="shared" ref="K60:K65" si="37">IF(ISNUMBER(FIND("INT",C60)),"long",IF(ISNUMBER(FIND("DATETIME",C60)),"LocalDateTime","String"))</f>
        <v>long</v>
      </c>
      <c r="L60" s="2" t="str">
        <f t="shared" ref="L60:L65" si="38">LOWER(LEFT(B60)) &amp; MID(SUBSTITUTE(PROPER(B60),"_",""),2,LEN(B60))</f>
        <v>refBoardId</v>
      </c>
      <c r="M60" s="2" t="str">
        <f t="shared" si="34"/>
        <v>protected long refBoardId;</v>
      </c>
      <c r="N60" s="2" t="str">
        <f t="shared" si="35"/>
        <v>obj.setRefBoardId(resultSet.getString("REF_BOARD_ID"));</v>
      </c>
    </row>
    <row r="61" spans="1:14">
      <c r="A61" s="4"/>
      <c r="B61" s="4" t="s">
        <v>122</v>
      </c>
      <c r="C61" s="4" t="s">
        <v>27</v>
      </c>
      <c r="D61" s="4" t="s">
        <v>7</v>
      </c>
      <c r="E61" s="4" t="s">
        <v>8</v>
      </c>
      <c r="F61" s="8"/>
      <c r="G61" s="8" t="s">
        <v>51</v>
      </c>
      <c r="H61" s="4" t="s">
        <v>123</v>
      </c>
      <c r="J61" s="2" t="str">
        <f t="shared" si="36"/>
        <v>BOARD_TYPE CHAR(1) NULL  default 'N',</v>
      </c>
      <c r="K61" s="2" t="str">
        <f t="shared" si="37"/>
        <v>String</v>
      </c>
      <c r="L61" s="2" t="str">
        <f t="shared" si="38"/>
        <v>boardType</v>
      </c>
      <c r="M61" s="2" t="str">
        <f t="shared" si="34"/>
        <v>protected String boardType;</v>
      </c>
      <c r="N61" s="2" t="str">
        <f t="shared" si="35"/>
        <v>obj.setBoardType(resultSet.getString("BOARD_TYPE"));</v>
      </c>
    </row>
    <row r="62" spans="1:14">
      <c r="A62" s="4"/>
      <c r="B62" s="4" t="s">
        <v>121</v>
      </c>
      <c r="C62" s="4" t="s">
        <v>39</v>
      </c>
      <c r="D62" s="4" t="s">
        <v>7</v>
      </c>
      <c r="E62" s="4" t="s">
        <v>8</v>
      </c>
      <c r="F62" s="4"/>
      <c r="G62" s="4"/>
      <c r="H62" s="4"/>
      <c r="J62" s="2" t="str">
        <f>B62&amp;" "&amp;C62&amp;" "&amp;D62&amp;" "&amp;IF(F62="Y","AUTO_INCREMENT","")&amp;IF(G62="",",", CONCATENATE(" default ", G62,","))</f>
        <v>REF_COMMENT_ID INT NULL ,</v>
      </c>
      <c r="K62" s="2" t="str">
        <f>IF(ISNUMBER(FIND("INT",C62)),"long",IF(ISNUMBER(FIND("DATETIME",C62)),"LocalDateTime","String"))</f>
        <v>long</v>
      </c>
      <c r="L62" s="2" t="str">
        <f>LOWER(LEFT(B62)) &amp; MID(SUBSTITUTE(PROPER(B62),"_",""),2,LEN(B62))</f>
        <v>refCommentId</v>
      </c>
      <c r="M62" s="2" t="str">
        <f t="shared" si="34"/>
        <v>protected long refCommentId;</v>
      </c>
      <c r="N62" s="2" t="str">
        <f t="shared" si="35"/>
        <v>obj.setRefCommentId(resultSet.getString("REF_COMMENT_ID"));</v>
      </c>
    </row>
    <row r="63" spans="1:14">
      <c r="A63" s="4"/>
      <c r="B63" s="4" t="s">
        <v>124</v>
      </c>
      <c r="C63" s="4" t="s">
        <v>27</v>
      </c>
      <c r="D63" s="4" t="s">
        <v>7</v>
      </c>
      <c r="E63" s="4" t="s">
        <v>8</v>
      </c>
      <c r="F63" s="8"/>
      <c r="G63" s="8" t="s">
        <v>51</v>
      </c>
      <c r="H63" s="4" t="s">
        <v>125</v>
      </c>
      <c r="J63" s="2" t="str">
        <f>B63&amp;" "&amp;C63&amp;" "&amp;D63&amp;" "&amp;IF(F63="Y","AUTO_INCREMENT","")&amp;IF(G63="",",", CONCATENATE(" default ", G63,","))</f>
        <v>DELETE_YN CHAR(1) NULL  default 'N',</v>
      </c>
      <c r="K63" s="2" t="str">
        <f>IF(ISNUMBER(FIND("INT",C63)),"long",IF(ISNUMBER(FIND("DATETIME",C63)),"LocalDateTime","String"))</f>
        <v>String</v>
      </c>
      <c r="L63" s="2" t="str">
        <f>LOWER(LEFT(B63)) &amp; MID(SUBSTITUTE(PROPER(B63),"_",""),2,LEN(B63))</f>
        <v>deleteYn</v>
      </c>
      <c r="M63" s="2" t="str">
        <f t="shared" si="34"/>
        <v>protected String deleteYn;</v>
      </c>
      <c r="N63" s="2" t="str">
        <f t="shared" si="35"/>
        <v>obj.setDeleteYn(resultSet.getString("DELETE_YN"));</v>
      </c>
    </row>
    <row r="64" spans="1:14">
      <c r="A64" s="4"/>
      <c r="B64" s="4" t="s">
        <v>67</v>
      </c>
      <c r="C64" s="4" t="s">
        <v>84</v>
      </c>
      <c r="D64" s="4" t="s">
        <v>7</v>
      </c>
      <c r="E64" s="4" t="s">
        <v>8</v>
      </c>
      <c r="F64" s="4"/>
      <c r="G64" s="4"/>
      <c r="H64" s="4"/>
      <c r="J64" s="2" t="str">
        <f t="shared" si="36"/>
        <v>UPDATED_DTM DATETIME(3) NULL ,</v>
      </c>
      <c r="K64" s="2" t="str">
        <f t="shared" si="37"/>
        <v>LocalDateTime</v>
      </c>
      <c r="L64" s="2" t="str">
        <f t="shared" si="38"/>
        <v>updatedDtm</v>
      </c>
      <c r="M64" s="2" t="str">
        <f t="shared" si="34"/>
        <v>protected LocalDateTime updatedDtm;</v>
      </c>
      <c r="N64" s="2" t="str">
        <f t="shared" si="35"/>
        <v>obj.setUpdatedDtm(resultSet.getString("UPDATED_DTM"));</v>
      </c>
    </row>
    <row r="65" spans="1:14">
      <c r="A65" s="4"/>
      <c r="B65" s="4" t="s">
        <v>81</v>
      </c>
      <c r="C65" s="4" t="s">
        <v>84</v>
      </c>
      <c r="D65" s="4" t="s">
        <v>7</v>
      </c>
      <c r="E65" s="4" t="s">
        <v>8</v>
      </c>
      <c r="F65" s="4"/>
      <c r="G65" s="4"/>
      <c r="H65" s="4"/>
      <c r="J65" s="2" t="str">
        <f t="shared" si="36"/>
        <v>CREATED_DTM DATETIME(3) NULL ,</v>
      </c>
      <c r="K65" s="2" t="str">
        <f t="shared" si="37"/>
        <v>LocalDateTime</v>
      </c>
      <c r="L65" s="2" t="str">
        <f t="shared" si="38"/>
        <v>createdDtm</v>
      </c>
      <c r="M65" s="2" t="str">
        <f t="shared" si="34"/>
        <v>protected LocalDateTime createdDtm;</v>
      </c>
      <c r="N65" s="2" t="str">
        <f t="shared" si="35"/>
        <v>obj.setCreatedDtm(resultSet.getString("CREATED_DTM"));</v>
      </c>
    </row>
    <row r="66" spans="1:14">
      <c r="J66" s="2" t="str">
        <f>"PRIMARY KEY ("&amp;B55&amp;") );"</f>
        <v>PRIMARY KEY (ID) );</v>
      </c>
    </row>
    <row r="67" spans="1:14">
      <c r="A67" s="5"/>
      <c r="B67" s="5" t="s">
        <v>18</v>
      </c>
      <c r="C67" s="3" t="s">
        <v>436</v>
      </c>
      <c r="D67" s="3" t="s">
        <v>130</v>
      </c>
      <c r="E67" s="6"/>
      <c r="F67" s="6"/>
      <c r="G67" s="6"/>
      <c r="H67" s="6"/>
      <c r="J67" s="2" t="str">
        <f>"DROP TABLE "&amp;C67&amp;";"</f>
        <v>DROP TABLE FILE_INFO;</v>
      </c>
    </row>
    <row r="68" spans="1:14">
      <c r="A68" s="7"/>
      <c r="B68" s="7" t="s">
        <v>0</v>
      </c>
      <c r="C68" s="7" t="s">
        <v>1</v>
      </c>
      <c r="D68" s="7" t="s">
        <v>2</v>
      </c>
      <c r="E68" s="7" t="s">
        <v>3</v>
      </c>
      <c r="F68" s="7" t="s">
        <v>79</v>
      </c>
      <c r="G68" s="7" t="s">
        <v>10</v>
      </c>
      <c r="H68" s="7" t="s">
        <v>4</v>
      </c>
      <c r="J68" s="2" t="str">
        <f>"CREATE TABLE "&amp;C67&amp;" ("</f>
        <v>CREATE TABLE FILE_INFO (</v>
      </c>
    </row>
    <row r="69" spans="1:14">
      <c r="A69" s="4"/>
      <c r="B69" s="4" t="s">
        <v>41</v>
      </c>
      <c r="C69" s="4" t="s">
        <v>30</v>
      </c>
      <c r="D69" s="4" t="s">
        <v>5</v>
      </c>
      <c r="E69" s="4" t="s">
        <v>6</v>
      </c>
      <c r="F69" s="4" t="s">
        <v>80</v>
      </c>
      <c r="G69" s="4"/>
      <c r="H69" s="4"/>
      <c r="J69" s="2" t="str">
        <f t="shared" ref="J69:J83" si="39">B69&amp;" "&amp;C69&amp;" "&amp;D69&amp;" "&amp;IF(F69="Y","AUTO_INCREMENT","")&amp;IF(G69="",",", CONCATENATE(" default ", G69,","))</f>
        <v>ID INT NOT NULL AUTO_INCREMENT,</v>
      </c>
      <c r="K69" s="2" t="str">
        <f t="shared" ref="K69:K83" si="40">IF(ISNUMBER(FIND("INT",C69)),"long",IF(ISNUMBER(FIND("DATETIME",C69)),"LocalDateTime","String"))</f>
        <v>long</v>
      </c>
      <c r="L69" s="2" t="str">
        <f t="shared" ref="L69:L83" si="41">LOWER(LEFT(B69)) &amp; MID(SUBSTITUTE(PROPER(B69),"_",""),2,LEN(B69))</f>
        <v>id</v>
      </c>
      <c r="M69" s="2" t="str">
        <f t="shared" ref="M69:M81" si="42">"protected "&amp;K69&amp;" "&amp;L69&amp;";"</f>
        <v>protected long id;</v>
      </c>
      <c r="N69" s="2" t="str">
        <f t="shared" ref="N69:N81" si="43">"obj.set"&amp;UPPER(LEFT(B69))&amp;MID(SUBSTITUTE(PROPER(B69),"_",""),2,LEN(B69))&amp;"(resultSet.getString("""&amp;B69&amp;"""));"</f>
        <v>obj.setId(resultSet.getString("ID"));</v>
      </c>
    </row>
    <row r="70" spans="1:14">
      <c r="A70" s="4"/>
      <c r="B70" s="4" t="s">
        <v>131</v>
      </c>
      <c r="C70" s="4" t="s">
        <v>26</v>
      </c>
      <c r="D70" s="4" t="s">
        <v>7</v>
      </c>
      <c r="E70" s="4" t="s">
        <v>8</v>
      </c>
      <c r="F70" s="4"/>
      <c r="G70" s="4"/>
      <c r="H70" s="4" t="s">
        <v>155</v>
      </c>
      <c r="J70" s="2" t="str">
        <f>B70&amp;" "&amp;C70&amp;" "&amp;D70&amp;" "&amp;IF(F70="Y","AUTO_INCREMENT","")&amp;IF(G70="",",", CONCATENATE(" default ", G70,","))</f>
        <v>FILE_NAME VARCHAR(200) NULL ,</v>
      </c>
      <c r="K70" s="2" t="str">
        <f>IF(ISNUMBER(FIND("INT",C70)),"long",IF(ISNUMBER(FIND("DATETIME",C70)),"LocalDateTime","String"))</f>
        <v>String</v>
      </c>
      <c r="L70" s="2" t="str">
        <f>LOWER(LEFT(B70)) &amp; MID(SUBSTITUTE(PROPER(B70),"_",""),2,LEN(B70))</f>
        <v>fileName</v>
      </c>
      <c r="M70" s="2" t="str">
        <f>"protected "&amp;K70&amp;" "&amp;L70&amp;";"</f>
        <v>protected String fileName;</v>
      </c>
      <c r="N70" s="2" t="str">
        <f>"obj.set"&amp;UPPER(LEFT(B70))&amp;MID(SUBSTITUTE(PROPER(B70),"_",""),2,LEN(B70))&amp;"(resultSet.getString("""&amp;B70&amp;"""));"</f>
        <v>obj.setFileName(resultSet.getString("FILE_NAME"));</v>
      </c>
    </row>
    <row r="71" spans="1:14">
      <c r="A71" s="4"/>
      <c r="B71" s="4" t="s">
        <v>163</v>
      </c>
      <c r="C71" s="4" t="s">
        <v>27</v>
      </c>
      <c r="D71" s="4" t="s">
        <v>7</v>
      </c>
      <c r="E71" s="4" t="s">
        <v>8</v>
      </c>
      <c r="F71" s="4"/>
      <c r="G71" s="4"/>
      <c r="H71" s="9" t="s">
        <v>164</v>
      </c>
      <c r="J71" s="2" t="str">
        <f t="shared" si="39"/>
        <v>FILE_TYPE CHAR(1) NULL ,</v>
      </c>
      <c r="K71" s="2" t="str">
        <f t="shared" si="40"/>
        <v>String</v>
      </c>
      <c r="L71" s="2" t="str">
        <f t="shared" si="41"/>
        <v>fileType</v>
      </c>
      <c r="M71" s="2" t="str">
        <f t="shared" si="42"/>
        <v>protected String fileType;</v>
      </c>
      <c r="N71" s="2" t="str">
        <f t="shared" si="43"/>
        <v>obj.setFileType(resultSet.getString("FILE_TYPE"));</v>
      </c>
    </row>
    <row r="72" spans="1:14">
      <c r="A72" s="4"/>
      <c r="B72" s="4" t="s">
        <v>133</v>
      </c>
      <c r="C72" s="4" t="s">
        <v>134</v>
      </c>
      <c r="D72" s="4" t="s">
        <v>7</v>
      </c>
      <c r="E72" s="4" t="s">
        <v>8</v>
      </c>
      <c r="F72" s="4"/>
      <c r="G72" s="4"/>
      <c r="H72" s="4" t="s">
        <v>137</v>
      </c>
      <c r="J72" s="2" t="str">
        <f t="shared" si="39"/>
        <v>FILE_SIZE INT NULL ,</v>
      </c>
      <c r="K72" s="2" t="str">
        <f t="shared" si="40"/>
        <v>long</v>
      </c>
      <c r="L72" s="2" t="str">
        <f t="shared" si="41"/>
        <v>fileSize</v>
      </c>
      <c r="M72" s="2" t="str">
        <f t="shared" si="42"/>
        <v>protected long fileSize;</v>
      </c>
      <c r="N72" s="2" t="str">
        <f t="shared" si="43"/>
        <v>obj.setFileSize(resultSet.getString("FILE_SIZE"));</v>
      </c>
    </row>
    <row r="73" spans="1:14">
      <c r="A73" s="4"/>
      <c r="B73" s="4" t="s">
        <v>135</v>
      </c>
      <c r="C73" s="4" t="s">
        <v>37</v>
      </c>
      <c r="D73" s="4" t="s">
        <v>7</v>
      </c>
      <c r="E73" s="4" t="s">
        <v>8</v>
      </c>
      <c r="F73" s="4"/>
      <c r="G73" s="4"/>
      <c r="H73" s="4" t="s">
        <v>138</v>
      </c>
      <c r="J73" s="2" t="str">
        <f t="shared" si="39"/>
        <v>FILE_EXT VARCHAR(20) NULL ,</v>
      </c>
      <c r="K73" s="2" t="str">
        <f t="shared" si="40"/>
        <v>String</v>
      </c>
      <c r="L73" s="2" t="str">
        <f t="shared" si="41"/>
        <v>fileExt</v>
      </c>
      <c r="M73" s="2" t="str">
        <f t="shared" si="42"/>
        <v>protected String fileExt;</v>
      </c>
      <c r="N73" s="2" t="str">
        <f t="shared" si="43"/>
        <v>obj.setFileExt(resultSet.getString("FILE_EXT"));</v>
      </c>
    </row>
    <row r="74" spans="1:14">
      <c r="A74" s="4"/>
      <c r="B74" s="4" t="s">
        <v>139</v>
      </c>
      <c r="C74" s="4" t="s">
        <v>40</v>
      </c>
      <c r="D74" s="4" t="s">
        <v>7</v>
      </c>
      <c r="E74" s="4" t="s">
        <v>8</v>
      </c>
      <c r="F74" s="4"/>
      <c r="G74" s="4"/>
      <c r="H74" s="4" t="s">
        <v>140</v>
      </c>
      <c r="J74" s="2" t="str">
        <f t="shared" si="39"/>
        <v>MIME_TYPE VARCHAR(200) NULL ,</v>
      </c>
      <c r="K74" s="2" t="str">
        <f t="shared" si="40"/>
        <v>String</v>
      </c>
      <c r="L74" s="2" t="str">
        <f t="shared" si="41"/>
        <v>mimeType</v>
      </c>
      <c r="M74" s="2" t="str">
        <f t="shared" si="42"/>
        <v>protected String mimeType;</v>
      </c>
      <c r="N74" s="2" t="str">
        <f t="shared" si="43"/>
        <v>obj.setMimeType(resultSet.getString("MIME_TYPE"));</v>
      </c>
    </row>
    <row r="75" spans="1:14">
      <c r="A75" s="4"/>
      <c r="B75" s="4" t="s">
        <v>141</v>
      </c>
      <c r="C75" s="4" t="s">
        <v>26</v>
      </c>
      <c r="D75" s="4" t="s">
        <v>7</v>
      </c>
      <c r="E75" s="4" t="s">
        <v>8</v>
      </c>
      <c r="F75" s="4"/>
      <c r="G75" s="4"/>
      <c r="H75" s="4" t="s">
        <v>158</v>
      </c>
      <c r="J75" s="2" t="str">
        <f t="shared" si="39"/>
        <v>STORAGE_DIR VARCHAR(200) NULL ,</v>
      </c>
      <c r="K75" s="2" t="str">
        <f t="shared" si="40"/>
        <v>String</v>
      </c>
      <c r="L75" s="2" t="str">
        <f t="shared" si="41"/>
        <v>storageDir</v>
      </c>
      <c r="M75" s="2" t="str">
        <f t="shared" si="42"/>
        <v>protected String storageDir;</v>
      </c>
      <c r="N75" s="2" t="str">
        <f t="shared" si="43"/>
        <v>obj.setStorageDir(resultSet.getString("STORAGE_DIR"));</v>
      </c>
    </row>
    <row r="76" spans="1:14">
      <c r="A76" s="4"/>
      <c r="B76" s="4" t="s">
        <v>154</v>
      </c>
      <c r="C76" s="4" t="s">
        <v>132</v>
      </c>
      <c r="D76" s="4" t="s">
        <v>7</v>
      </c>
      <c r="E76" s="4" t="s">
        <v>8</v>
      </c>
      <c r="F76" s="4"/>
      <c r="G76" s="4"/>
      <c r="H76" s="4" t="s">
        <v>136</v>
      </c>
      <c r="J76" s="2" t="str">
        <f>B76&amp;" "&amp;C76&amp;" "&amp;D76&amp;" "&amp;IF(F76="Y","AUTO_INCREMENT","")&amp;IF(G76="",",", CONCATENATE(" default ", G76,","))</f>
        <v>FILE_ORG_NAME VARCHAR(200) NULL ,</v>
      </c>
      <c r="K76" s="2" t="str">
        <f>IF(ISNUMBER(FIND("INT",C76)),"long",IF(ISNUMBER(FIND("DATETIME",C76)),"LocalDateTime","String"))</f>
        <v>String</v>
      </c>
      <c r="L76" s="2" t="str">
        <f>LOWER(LEFT(B76)) &amp; MID(SUBSTITUTE(PROPER(B76),"_",""),2,LEN(B76))</f>
        <v>fileOrgName</v>
      </c>
      <c r="M76" s="2" t="str">
        <f>"protected "&amp;K76&amp;" "&amp;L76&amp;";"</f>
        <v>protected String fileOrgName;</v>
      </c>
      <c r="N76" s="2" t="str">
        <f>"obj.set"&amp;UPPER(LEFT(B76))&amp;MID(SUBSTITUTE(PROPER(B76),"_",""),2,LEN(B76))&amp;"(resultSet.getString("""&amp;B76&amp;"""));"</f>
        <v>obj.setFileOrgName(resultSet.getString("FILE_ORG_NAME"));</v>
      </c>
    </row>
    <row r="77" spans="1:14">
      <c r="A77" s="4"/>
      <c r="B77" s="4" t="s">
        <v>142</v>
      </c>
      <c r="C77" s="4" t="s">
        <v>143</v>
      </c>
      <c r="D77" s="4" t="s">
        <v>7</v>
      </c>
      <c r="E77" s="4" t="s">
        <v>8</v>
      </c>
      <c r="F77" s="8"/>
      <c r="G77" s="8"/>
      <c r="H77" s="4"/>
      <c r="J77" s="2" t="str">
        <f t="shared" si="39"/>
        <v>FILE_DESC TEXT NULL ,</v>
      </c>
      <c r="K77" s="2" t="str">
        <f t="shared" si="40"/>
        <v>String</v>
      </c>
      <c r="L77" s="2" t="str">
        <f t="shared" si="41"/>
        <v>fileDesc</v>
      </c>
      <c r="M77" s="2" t="str">
        <f t="shared" si="42"/>
        <v>protected String fileDesc;</v>
      </c>
      <c r="N77" s="2" t="str">
        <f t="shared" si="43"/>
        <v>obj.setFileDesc(resultSet.getString("FILE_DESC"));</v>
      </c>
    </row>
    <row r="78" spans="1:14">
      <c r="A78" s="4"/>
      <c r="B78" s="4" t="s">
        <v>144</v>
      </c>
      <c r="C78" s="4" t="s">
        <v>132</v>
      </c>
      <c r="D78" s="4" t="s">
        <v>7</v>
      </c>
      <c r="E78" s="4" t="s">
        <v>8</v>
      </c>
      <c r="F78" s="8"/>
      <c r="G78" s="8"/>
      <c r="H78" s="4" t="s">
        <v>145</v>
      </c>
      <c r="J78" s="2" t="str">
        <f>B78&amp;" "&amp;C78&amp;" "&amp;D78&amp;" "&amp;IF(F78="Y","AUTO_INCREMENT","")&amp;IF(G78="",",", CONCATENATE(" default ", G78,","))</f>
        <v>TAG_INFO VARCHAR(200) NULL ,</v>
      </c>
      <c r="K78" s="2" t="str">
        <f>IF(ISNUMBER(FIND("INT",C78)),"long",IF(ISNUMBER(FIND("DATETIME",C78)),"LocalDateTime","String"))</f>
        <v>String</v>
      </c>
      <c r="L78" s="2" t="str">
        <f>LOWER(LEFT(B78)) &amp; MID(SUBSTITUTE(PROPER(B78),"_",""),2,LEN(B78))</f>
        <v>tagInfo</v>
      </c>
      <c r="M78" s="2" t="str">
        <f>"protected "&amp;K78&amp;" "&amp;L78&amp;";"</f>
        <v>protected String tagInfo;</v>
      </c>
      <c r="N78" s="2" t="str">
        <f>"obj.set"&amp;UPPER(LEFT(B78))&amp;MID(SUBSTITUTE(PROPER(B78),"_",""),2,LEN(B78))&amp;"(resultSet.getString("""&amp;B78&amp;"""));"</f>
        <v>obj.setTagInfo(resultSet.getString("TAG_INFO"));</v>
      </c>
    </row>
    <row r="79" spans="1:14">
      <c r="A79" s="4"/>
      <c r="B79" s="4" t="s">
        <v>156</v>
      </c>
      <c r="C79" s="4" t="s">
        <v>27</v>
      </c>
      <c r="D79" s="4" t="s">
        <v>7</v>
      </c>
      <c r="E79" s="4" t="s">
        <v>8</v>
      </c>
      <c r="F79" s="4"/>
      <c r="G79" s="8" t="s">
        <v>51</v>
      </c>
      <c r="H79" s="4" t="s">
        <v>157</v>
      </c>
      <c r="J79" s="2" t="str">
        <f>B79&amp;" "&amp;C79&amp;" "&amp;D79&amp;" "&amp;IF(F79="Y","AUTO_INCREMENT","")&amp;IF(G79="",",", CONCATENATE(" default ", G79,","))</f>
        <v>STATUS CHAR(1) NULL  default 'N',</v>
      </c>
      <c r="K79" s="2" t="str">
        <f>IF(ISNUMBER(FIND("INT",C79)),"long",IF(ISNUMBER(FIND("DATETIME",C79)),"LocalDateTime","String"))</f>
        <v>String</v>
      </c>
      <c r="L79" s="2" t="str">
        <f>LOWER(LEFT(B79)) &amp; MID(SUBSTITUTE(PROPER(B79),"_",""),2,LEN(B79))</f>
        <v>status</v>
      </c>
      <c r="M79" s="2" t="str">
        <f>"protected "&amp;K79&amp;" "&amp;L79&amp;";"</f>
        <v>protected String status;</v>
      </c>
      <c r="N79" s="2" t="str">
        <f>"obj.set"&amp;UPPER(LEFT(B79))&amp;MID(SUBSTITUTE(PROPER(B79),"_",""),2,LEN(B79))&amp;"(resultSet.getString("""&amp;B79&amp;"""));"</f>
        <v>obj.setStatus(resultSet.getString("STATUS"));</v>
      </c>
    </row>
    <row r="80" spans="1:14">
      <c r="A80" s="4"/>
      <c r="B80" s="4" t="s">
        <v>44</v>
      </c>
      <c r="C80" s="4" t="s">
        <v>39</v>
      </c>
      <c r="D80" s="4" t="s">
        <v>7</v>
      </c>
      <c r="E80" s="4" t="s">
        <v>8</v>
      </c>
      <c r="F80" s="4"/>
      <c r="G80" s="4"/>
      <c r="H80" s="4"/>
      <c r="J80" s="2" t="str">
        <f t="shared" si="39"/>
        <v>REGISTER_ID INT NULL ,</v>
      </c>
      <c r="K80" s="2" t="str">
        <f t="shared" si="40"/>
        <v>long</v>
      </c>
      <c r="L80" s="2" t="str">
        <f t="shared" si="41"/>
        <v>registerId</v>
      </c>
      <c r="M80" s="2" t="str">
        <f t="shared" si="42"/>
        <v>protected long registerId;</v>
      </c>
      <c r="N80" s="2" t="str">
        <f t="shared" si="43"/>
        <v>obj.setRegisterId(resultSet.getString("REGISTER_ID"));</v>
      </c>
    </row>
    <row r="81" spans="1:14">
      <c r="A81" s="4"/>
      <c r="B81" s="4" t="s">
        <v>124</v>
      </c>
      <c r="C81" s="4" t="s">
        <v>27</v>
      </c>
      <c r="D81" s="4" t="s">
        <v>7</v>
      </c>
      <c r="E81" s="4" t="s">
        <v>8</v>
      </c>
      <c r="F81" s="8"/>
      <c r="G81" s="8" t="s">
        <v>51</v>
      </c>
      <c r="H81" s="4" t="s">
        <v>125</v>
      </c>
      <c r="J81" s="2" t="str">
        <f t="shared" si="39"/>
        <v>DELETE_YN CHAR(1) NULL  default 'N',</v>
      </c>
      <c r="K81" s="2" t="str">
        <f t="shared" si="40"/>
        <v>String</v>
      </c>
      <c r="L81" s="2" t="str">
        <f t="shared" si="41"/>
        <v>deleteYn</v>
      </c>
      <c r="M81" s="2" t="str">
        <f t="shared" si="42"/>
        <v>protected String deleteYn;</v>
      </c>
      <c r="N81" s="2" t="str">
        <f t="shared" si="43"/>
        <v>obj.setDeleteYn(resultSet.getString("DELETE_YN"));</v>
      </c>
    </row>
    <row r="82" spans="1:14">
      <c r="A82" s="4"/>
      <c r="B82" s="4" t="s">
        <v>67</v>
      </c>
      <c r="C82" s="4" t="s">
        <v>84</v>
      </c>
      <c r="D82" s="4" t="s">
        <v>7</v>
      </c>
      <c r="E82" s="4" t="s">
        <v>8</v>
      </c>
      <c r="F82" s="4"/>
      <c r="G82" s="4"/>
      <c r="H82" s="4"/>
      <c r="J82" s="2" t="str">
        <f t="shared" si="39"/>
        <v>UPDATED_DTM DATETIME(3) NULL ,</v>
      </c>
      <c r="K82" s="2" t="str">
        <f t="shared" si="40"/>
        <v>LocalDateTime</v>
      </c>
      <c r="L82" s="2" t="str">
        <f t="shared" si="41"/>
        <v>updatedDtm</v>
      </c>
      <c r="M82" s="2" t="str">
        <f>"protected "&amp;K82&amp;" "&amp;L82&amp;";"</f>
        <v>protected LocalDateTime updatedDtm;</v>
      </c>
      <c r="N82" s="2" t="str">
        <f>"obj.set"&amp;UPPER(LEFT(B82))&amp;MID(SUBSTITUTE(PROPER(B82),"_",""),2,LEN(B82))&amp;"(resultSet.getString("""&amp;B82&amp;"""));"</f>
        <v>obj.setUpdatedDtm(resultSet.getString("UPDATED_DTM"));</v>
      </c>
    </row>
    <row r="83" spans="1:14">
      <c r="A83" s="4"/>
      <c r="B83" s="4" t="s">
        <v>81</v>
      </c>
      <c r="C83" s="4" t="s">
        <v>84</v>
      </c>
      <c r="D83" s="4" t="s">
        <v>7</v>
      </c>
      <c r="E83" s="4" t="s">
        <v>8</v>
      </c>
      <c r="F83" s="4"/>
      <c r="G83" s="4"/>
      <c r="H83" s="4"/>
      <c r="J83" s="2" t="str">
        <f t="shared" si="39"/>
        <v>CREATED_DTM DATETIME(3) NULL ,</v>
      </c>
      <c r="K83" s="2" t="str">
        <f t="shared" si="40"/>
        <v>LocalDateTime</v>
      </c>
      <c r="L83" s="2" t="str">
        <f t="shared" si="41"/>
        <v>createdDtm</v>
      </c>
      <c r="M83" s="2" t="str">
        <f>"protected "&amp;K83&amp;" "&amp;L83&amp;";"</f>
        <v>protected LocalDateTime createdDtm;</v>
      </c>
      <c r="N83" s="2" t="str">
        <f>"obj.set"&amp;UPPER(LEFT(B83))&amp;MID(SUBSTITUTE(PROPER(B83),"_",""),2,LEN(B83))&amp;"(resultSet.getString("""&amp;B83&amp;"""));"</f>
        <v>obj.setCreatedDtm(resultSet.getString("CREATED_DTM"));</v>
      </c>
    </row>
    <row r="84" spans="1:14">
      <c r="J84" s="2" t="str">
        <f>"PRIMARY KEY ("&amp;B69&amp;") );"</f>
        <v>PRIMARY KEY (ID) );</v>
      </c>
    </row>
    <row r="85" spans="1:14">
      <c r="A85" s="5"/>
      <c r="B85" s="5" t="s">
        <v>18</v>
      </c>
      <c r="C85" s="3" t="s">
        <v>437</v>
      </c>
      <c r="D85" s="3" t="s">
        <v>146</v>
      </c>
      <c r="E85" s="6"/>
      <c r="F85" s="6"/>
      <c r="G85" s="6"/>
      <c r="H85" s="6"/>
      <c r="J85" s="2" t="str">
        <f>"DROP TABLE "&amp;C85&amp;";"</f>
        <v>DROP TABLE FILE_REFERENCE;</v>
      </c>
    </row>
    <row r="86" spans="1:14">
      <c r="A86" s="7"/>
      <c r="B86" s="7" t="s">
        <v>0</v>
      </c>
      <c r="C86" s="7" t="s">
        <v>1</v>
      </c>
      <c r="D86" s="7" t="s">
        <v>2</v>
      </c>
      <c r="E86" s="7" t="s">
        <v>3</v>
      </c>
      <c r="F86" s="7" t="s">
        <v>79</v>
      </c>
      <c r="G86" s="7" t="s">
        <v>10</v>
      </c>
      <c r="H86" s="7" t="s">
        <v>4</v>
      </c>
      <c r="J86" s="2" t="str">
        <f>"CREATE TABLE "&amp;C85&amp;" ("</f>
        <v>CREATE TABLE FILE_REFERENCE (</v>
      </c>
    </row>
    <row r="87" spans="1:14">
      <c r="A87" s="4"/>
      <c r="B87" s="4" t="s">
        <v>41</v>
      </c>
      <c r="C87" s="4" t="s">
        <v>30</v>
      </c>
      <c r="D87" s="4" t="s">
        <v>5</v>
      </c>
      <c r="E87" s="4" t="s">
        <v>6</v>
      </c>
      <c r="F87" s="4" t="s">
        <v>80</v>
      </c>
      <c r="G87" s="4"/>
      <c r="H87" s="4"/>
      <c r="J87" s="2" t="str">
        <f t="shared" ref="J87:J98" si="44">B87&amp;" "&amp;C87&amp;" "&amp;D87&amp;" "&amp;IF(F87="Y","AUTO_INCREMENT","")&amp;IF(G87="",",", CONCATENATE(" default ", G87,","))</f>
        <v>ID INT NOT NULL AUTO_INCREMENT,</v>
      </c>
      <c r="K87" s="2" t="str">
        <f t="shared" ref="K87:K98" si="45">IF(ISNUMBER(FIND("INT",C87)),"long",IF(ISNUMBER(FIND("DATETIME",C87)),"LocalDateTime","String"))</f>
        <v>long</v>
      </c>
      <c r="L87" s="2" t="str">
        <f t="shared" ref="L87:L98" si="46">LOWER(LEFT(B87)) &amp; MID(SUBSTITUTE(PROPER(B87),"_",""),2,LEN(B87))</f>
        <v>id</v>
      </c>
      <c r="M87" s="2" t="str">
        <f t="shared" ref="M87:M96" si="47">"protected "&amp;K87&amp;" "&amp;L87&amp;";"</f>
        <v>protected long id;</v>
      </c>
      <c r="N87" s="2" t="str">
        <f t="shared" ref="N87:N96" si="48">"obj.set"&amp;UPPER(LEFT(B87))&amp;MID(SUBSTITUTE(PROPER(B87),"_",""),2,LEN(B87))&amp;"(resultSet.getString("""&amp;B87&amp;"""));"</f>
        <v>obj.setId(resultSet.getString("ID"));</v>
      </c>
    </row>
    <row r="88" spans="1:14">
      <c r="A88" s="4"/>
      <c r="B88" s="4" t="s">
        <v>147</v>
      </c>
      <c r="C88" s="4" t="s">
        <v>134</v>
      </c>
      <c r="D88" s="4" t="s">
        <v>7</v>
      </c>
      <c r="E88" s="4" t="s">
        <v>8</v>
      </c>
      <c r="F88" s="4"/>
      <c r="G88" s="4"/>
      <c r="H88" s="4" t="s">
        <v>136</v>
      </c>
      <c r="J88" s="2" t="str">
        <f t="shared" si="44"/>
        <v>FILE_ID INT NULL ,</v>
      </c>
      <c r="K88" s="2" t="str">
        <f t="shared" si="45"/>
        <v>long</v>
      </c>
      <c r="L88" s="2" t="str">
        <f t="shared" si="46"/>
        <v>fileId</v>
      </c>
      <c r="M88" s="2" t="str">
        <f t="shared" si="47"/>
        <v>protected long fileId;</v>
      </c>
      <c r="N88" s="2" t="str">
        <f t="shared" si="48"/>
        <v>obj.setFileId(resultSet.getString("FILE_ID"));</v>
      </c>
    </row>
    <row r="89" spans="1:14">
      <c r="A89" s="4"/>
      <c r="B89" s="4" t="s">
        <v>148</v>
      </c>
      <c r="C89" s="4" t="s">
        <v>134</v>
      </c>
      <c r="D89" s="4" t="s">
        <v>7</v>
      </c>
      <c r="E89" s="4" t="s">
        <v>8</v>
      </c>
      <c r="F89" s="4"/>
      <c r="G89" s="4"/>
      <c r="H89" s="9" t="s">
        <v>149</v>
      </c>
      <c r="J89" s="2" t="str">
        <f t="shared" si="44"/>
        <v>REF_ID INT NULL ,</v>
      </c>
      <c r="K89" s="2" t="str">
        <f t="shared" si="45"/>
        <v>long</v>
      </c>
      <c r="L89" s="2" t="str">
        <f t="shared" si="46"/>
        <v>refId</v>
      </c>
      <c r="M89" s="2" t="str">
        <f t="shared" si="47"/>
        <v>protected long refId;</v>
      </c>
      <c r="N89" s="2" t="str">
        <f t="shared" si="48"/>
        <v>obj.setRefId(resultSet.getString("REF_ID"));</v>
      </c>
    </row>
    <row r="90" spans="1:14">
      <c r="A90" s="4"/>
      <c r="B90" s="4" t="s">
        <v>150</v>
      </c>
      <c r="C90" s="4" t="s">
        <v>36</v>
      </c>
      <c r="D90" s="4" t="s">
        <v>7</v>
      </c>
      <c r="E90" s="4" t="s">
        <v>8</v>
      </c>
      <c r="F90" s="4"/>
      <c r="G90" s="4"/>
      <c r="H90" s="9" t="s">
        <v>164</v>
      </c>
      <c r="J90" s="2" t="str">
        <f t="shared" si="44"/>
        <v>REF_TYPE CHAR(1) NULL ,</v>
      </c>
      <c r="K90" s="2" t="str">
        <f t="shared" si="45"/>
        <v>String</v>
      </c>
      <c r="L90" s="2" t="str">
        <f t="shared" si="46"/>
        <v>refType</v>
      </c>
      <c r="M90" s="2" t="str">
        <f t="shared" si="47"/>
        <v>protected String refType;</v>
      </c>
      <c r="N90" s="2" t="str">
        <f t="shared" si="48"/>
        <v>obj.setRefType(resultSet.getString("REF_TYPE"));</v>
      </c>
    </row>
    <row r="91" spans="1:14">
      <c r="A91" s="4"/>
      <c r="B91" s="4" t="s">
        <v>151</v>
      </c>
      <c r="C91" s="4" t="s">
        <v>152</v>
      </c>
      <c r="D91" s="4" t="s">
        <v>7</v>
      </c>
      <c r="E91" s="4" t="s">
        <v>8</v>
      </c>
      <c r="F91" s="4"/>
      <c r="G91" s="4"/>
      <c r="H91" s="4" t="s">
        <v>153</v>
      </c>
      <c r="J91" s="2" t="str">
        <f t="shared" si="44"/>
        <v>REF_DESC TEXT NULL ,</v>
      </c>
      <c r="K91" s="2" t="str">
        <f t="shared" si="45"/>
        <v>String</v>
      </c>
      <c r="L91" s="2" t="str">
        <f t="shared" si="46"/>
        <v>refDesc</v>
      </c>
      <c r="M91" s="2" t="str">
        <f t="shared" si="47"/>
        <v>protected String refDesc;</v>
      </c>
      <c r="N91" s="2" t="str">
        <f t="shared" si="48"/>
        <v>obj.setRefDesc(resultSet.getString("REF_DESC"));</v>
      </c>
    </row>
    <row r="92" spans="1:14">
      <c r="A92" s="4"/>
      <c r="B92" s="4" t="s">
        <v>141</v>
      </c>
      <c r="C92" s="4" t="s">
        <v>165</v>
      </c>
      <c r="D92" s="4" t="s">
        <v>7</v>
      </c>
      <c r="E92" s="4" t="s">
        <v>8</v>
      </c>
      <c r="F92" s="4"/>
      <c r="G92" s="4"/>
      <c r="H92" s="4"/>
      <c r="J92" s="2" t="str">
        <f t="shared" si="44"/>
        <v>STORAGE_DIR VARCHAR(200) NULL ,</v>
      </c>
      <c r="K92" s="2" t="str">
        <f t="shared" si="45"/>
        <v>String</v>
      </c>
      <c r="L92" s="2" t="str">
        <f t="shared" si="46"/>
        <v>storageDir</v>
      </c>
      <c r="M92" s="2" t="str">
        <f t="shared" si="47"/>
        <v>protected String storageDir;</v>
      </c>
      <c r="N92" s="2" t="str">
        <f t="shared" si="48"/>
        <v>obj.setStorageDir(resultSet.getString("STORAGE_DIR"));</v>
      </c>
    </row>
    <row r="93" spans="1:14">
      <c r="A93" s="4"/>
      <c r="B93" s="4" t="s">
        <v>144</v>
      </c>
      <c r="C93" s="4" t="s">
        <v>132</v>
      </c>
      <c r="D93" s="4" t="s">
        <v>7</v>
      </c>
      <c r="E93" s="4" t="s">
        <v>8</v>
      </c>
      <c r="F93" s="8"/>
      <c r="G93" s="8"/>
      <c r="H93" s="4" t="s">
        <v>145</v>
      </c>
      <c r="J93" s="2" t="str">
        <f t="shared" si="44"/>
        <v>TAG_INFO VARCHAR(200) NULL ,</v>
      </c>
      <c r="K93" s="2" t="str">
        <f t="shared" si="45"/>
        <v>String</v>
      </c>
      <c r="L93" s="2" t="str">
        <f t="shared" si="46"/>
        <v>tagInfo</v>
      </c>
      <c r="M93" s="2" t="str">
        <f t="shared" si="47"/>
        <v>protected String tagInfo;</v>
      </c>
      <c r="N93" s="2" t="str">
        <f t="shared" si="48"/>
        <v>obj.setTagInfo(resultSet.getString("TAG_INFO"));</v>
      </c>
    </row>
    <row r="94" spans="1:14">
      <c r="A94" s="4"/>
      <c r="B94" s="4" t="s">
        <v>156</v>
      </c>
      <c r="C94" s="4" t="s">
        <v>27</v>
      </c>
      <c r="D94" s="4" t="s">
        <v>7</v>
      </c>
      <c r="E94" s="4" t="s">
        <v>8</v>
      </c>
      <c r="F94" s="4"/>
      <c r="G94" s="8" t="s">
        <v>51</v>
      </c>
      <c r="H94" s="4" t="s">
        <v>157</v>
      </c>
      <c r="J94" s="2" t="str">
        <f t="shared" si="44"/>
        <v>STATUS CHAR(1) NULL  default 'N',</v>
      </c>
      <c r="K94" s="2" t="str">
        <f t="shared" si="45"/>
        <v>String</v>
      </c>
      <c r="L94" s="2" t="str">
        <f t="shared" si="46"/>
        <v>status</v>
      </c>
      <c r="M94" s="2" t="str">
        <f t="shared" si="47"/>
        <v>protected String status;</v>
      </c>
      <c r="N94" s="2" t="str">
        <f t="shared" si="48"/>
        <v>obj.setStatus(resultSet.getString("STATUS"));</v>
      </c>
    </row>
    <row r="95" spans="1:14">
      <c r="A95" s="4"/>
      <c r="B95" s="4" t="s">
        <v>44</v>
      </c>
      <c r="C95" s="4" t="s">
        <v>39</v>
      </c>
      <c r="D95" s="4" t="s">
        <v>7</v>
      </c>
      <c r="E95" s="4" t="s">
        <v>8</v>
      </c>
      <c r="F95" s="4"/>
      <c r="G95" s="4"/>
      <c r="H95" s="4"/>
      <c r="J95" s="2" t="str">
        <f t="shared" si="44"/>
        <v>REGISTER_ID INT NULL ,</v>
      </c>
      <c r="K95" s="2" t="str">
        <f t="shared" si="45"/>
        <v>long</v>
      </c>
      <c r="L95" s="2" t="str">
        <f t="shared" si="46"/>
        <v>registerId</v>
      </c>
      <c r="M95" s="2" t="str">
        <f t="shared" si="47"/>
        <v>protected long registerId;</v>
      </c>
      <c r="N95" s="2" t="str">
        <f t="shared" si="48"/>
        <v>obj.setRegisterId(resultSet.getString("REGISTER_ID"));</v>
      </c>
    </row>
    <row r="96" spans="1:14">
      <c r="A96" s="4"/>
      <c r="B96" s="4" t="s">
        <v>124</v>
      </c>
      <c r="C96" s="4" t="s">
        <v>27</v>
      </c>
      <c r="D96" s="4" t="s">
        <v>7</v>
      </c>
      <c r="E96" s="4" t="s">
        <v>8</v>
      </c>
      <c r="F96" s="8"/>
      <c r="G96" s="8" t="s">
        <v>51</v>
      </c>
      <c r="H96" s="4" t="s">
        <v>125</v>
      </c>
      <c r="J96" s="2" t="str">
        <f t="shared" si="44"/>
        <v>DELETE_YN CHAR(1) NULL  default 'N',</v>
      </c>
      <c r="K96" s="2" t="str">
        <f t="shared" si="45"/>
        <v>String</v>
      </c>
      <c r="L96" s="2" t="str">
        <f t="shared" si="46"/>
        <v>deleteYn</v>
      </c>
      <c r="M96" s="2" t="str">
        <f t="shared" si="47"/>
        <v>protected String deleteYn;</v>
      </c>
      <c r="N96" s="2" t="str">
        <f t="shared" si="48"/>
        <v>obj.setDeleteYn(resultSet.getString("DELETE_YN"));</v>
      </c>
    </row>
    <row r="97" spans="1:14">
      <c r="A97" s="4"/>
      <c r="B97" s="4" t="s">
        <v>67</v>
      </c>
      <c r="C97" s="4" t="s">
        <v>84</v>
      </c>
      <c r="D97" s="4" t="s">
        <v>7</v>
      </c>
      <c r="E97" s="4" t="s">
        <v>8</v>
      </c>
      <c r="F97" s="4"/>
      <c r="G97" s="4"/>
      <c r="H97" s="4"/>
      <c r="J97" s="2" t="str">
        <f t="shared" si="44"/>
        <v>UPDATED_DTM DATETIME(3) NULL ,</v>
      </c>
      <c r="K97" s="2" t="str">
        <f t="shared" si="45"/>
        <v>LocalDateTime</v>
      </c>
      <c r="L97" s="2" t="str">
        <f t="shared" si="46"/>
        <v>updatedDtm</v>
      </c>
      <c r="M97" s="2" t="str">
        <f>"protected "&amp;K97&amp;" "&amp;L97&amp;";"</f>
        <v>protected LocalDateTime updatedDtm;</v>
      </c>
      <c r="N97" s="2" t="str">
        <f>"obj.set"&amp;UPPER(LEFT(B97))&amp;MID(SUBSTITUTE(PROPER(B97),"_",""),2,LEN(B97))&amp;"(resultSet.getString("""&amp;B97&amp;"""));"</f>
        <v>obj.setUpdatedDtm(resultSet.getString("UPDATED_DTM"));</v>
      </c>
    </row>
    <row r="98" spans="1:14">
      <c r="A98" s="4"/>
      <c r="B98" s="4" t="s">
        <v>81</v>
      </c>
      <c r="C98" s="4" t="s">
        <v>84</v>
      </c>
      <c r="D98" s="4" t="s">
        <v>7</v>
      </c>
      <c r="E98" s="4" t="s">
        <v>8</v>
      </c>
      <c r="F98" s="4"/>
      <c r="G98" s="4"/>
      <c r="H98" s="4"/>
      <c r="J98" s="2" t="str">
        <f t="shared" si="44"/>
        <v>CREATED_DTM DATETIME(3) NULL ,</v>
      </c>
      <c r="K98" s="2" t="str">
        <f t="shared" si="45"/>
        <v>LocalDateTime</v>
      </c>
      <c r="L98" s="2" t="str">
        <f t="shared" si="46"/>
        <v>createdDtm</v>
      </c>
      <c r="M98" s="2" t="str">
        <f>"protected "&amp;K98&amp;" "&amp;L98&amp;";"</f>
        <v>protected LocalDateTime createdDtm;</v>
      </c>
      <c r="N98" s="2" t="str">
        <f>"obj.set"&amp;UPPER(LEFT(B98))&amp;MID(SUBSTITUTE(PROPER(B98),"_",""),2,LEN(B98))&amp;"(resultSet.getString("""&amp;B98&amp;"""));"</f>
        <v>obj.setCreatedDtm(resultSet.getString("CREATED_DTM"));</v>
      </c>
    </row>
    <row r="99" spans="1:14">
      <c r="J99" s="2" t="str">
        <f>"PRIMARY KEY ("&amp;B87&amp;") );"</f>
        <v>PRIMARY KEY (ID) );</v>
      </c>
    </row>
    <row r="100" spans="1:14">
      <c r="A100" s="5"/>
      <c r="B100" s="5" t="s">
        <v>16</v>
      </c>
      <c r="C100" s="3" t="s">
        <v>366</v>
      </c>
      <c r="D100" s="3" t="s">
        <v>13</v>
      </c>
      <c r="E100" s="6"/>
      <c r="F100" s="6"/>
      <c r="G100" s="6"/>
      <c r="H100" s="6"/>
    </row>
    <row r="101" spans="1:14">
      <c r="A101" s="5"/>
      <c r="B101" s="15" t="s">
        <v>329</v>
      </c>
      <c r="C101" s="18" t="s">
        <v>330</v>
      </c>
      <c r="D101" s="19"/>
      <c r="E101" s="19"/>
      <c r="F101" s="19"/>
      <c r="G101" s="19"/>
      <c r="H101" s="20"/>
      <c r="J101" s="2" t="str">
        <f>"DROP TABLE "&amp;C100&amp;";"</f>
        <v>DROP TABLE USER_INFO ;</v>
      </c>
    </row>
    <row r="102" spans="1:14">
      <c r="A102" s="7"/>
      <c r="B102" s="7" t="s">
        <v>0</v>
      </c>
      <c r="C102" s="7" t="s">
        <v>1</v>
      </c>
      <c r="D102" s="7" t="s">
        <v>2</v>
      </c>
      <c r="E102" s="7" t="s">
        <v>3</v>
      </c>
      <c r="F102" s="7" t="s">
        <v>79</v>
      </c>
      <c r="G102" s="7" t="s">
        <v>10</v>
      </c>
      <c r="H102" s="7" t="s">
        <v>4</v>
      </c>
      <c r="J102" s="2" t="str">
        <f>"CREATE TABLE "&amp;C100&amp;" ("</f>
        <v>CREATE TABLE USER_INFO  (</v>
      </c>
    </row>
    <row r="103" spans="1:14">
      <c r="A103" s="4"/>
      <c r="B103" s="4" t="s">
        <v>56</v>
      </c>
      <c r="C103" s="4" t="s">
        <v>23</v>
      </c>
      <c r="D103" s="4" t="s">
        <v>5</v>
      </c>
      <c r="E103" s="4" t="s">
        <v>59</v>
      </c>
      <c r="F103" s="4" t="s">
        <v>80</v>
      </c>
      <c r="G103" s="4"/>
      <c r="H103" s="4"/>
      <c r="J103" s="2" t="str">
        <f>B103&amp;" "&amp;C103&amp;" "&amp;D103&amp;" "&amp;IF(F103="Y","AUTO_INCREMENT","")&amp;IF(G103="","", CONCATENATE(" default ", G103))&amp;IF(H103="", ""," COMMENT '"&amp;SUBSTITUTE(H103,"'","\'")&amp;"'")&amp;","</f>
        <v>ID INT NOT NULL AUTO_INCREMENT,</v>
      </c>
      <c r="K103" s="2" t="str">
        <f t="shared" ref="K103:K125" si="49">IF(ISNUMBER(FIND("INT",C103)),"long",IF(ISNUMBER(FIND("DATETIME",C103)),"LocalDateTime","String"))</f>
        <v>long</v>
      </c>
      <c r="L103" s="2" t="str">
        <f t="shared" ref="L103:L125" si="50">LOWER(LEFT(B103)) &amp; MID(SUBSTITUTE(PROPER(B103),"_",""),2,LEN(B103))</f>
        <v>id</v>
      </c>
      <c r="M103" s="2" t="str">
        <f t="shared" ref="M103:M122" si="51">"protected "&amp;K103&amp;" "&amp;L103&amp;";"</f>
        <v>protected long id;</v>
      </c>
      <c r="N103" s="2" t="str">
        <f t="shared" ref="N103:N125" si="52">"obj.set"&amp;UPPER(LEFT(B103))&amp;MID(SUBSTITUTE(PROPER(B103),"_",""),2,LEN(B103))&amp;"(resultSet.getString("""&amp;B103&amp;"""));"</f>
        <v>obj.setId(resultSet.getString("ID"));</v>
      </c>
    </row>
    <row r="104" spans="1:14">
      <c r="A104" s="4"/>
      <c r="B104" s="4" t="s">
        <v>60</v>
      </c>
      <c r="C104" s="4" t="s">
        <v>37</v>
      </c>
      <c r="D104" s="4" t="s">
        <v>5</v>
      </c>
      <c r="E104" s="4" t="s">
        <v>58</v>
      </c>
      <c r="F104" s="4"/>
      <c r="G104" s="4"/>
      <c r="H104" s="4" t="s">
        <v>331</v>
      </c>
      <c r="J104" s="2" t="str">
        <f t="shared" ref="J104:J125" si="53">B104&amp;" "&amp;C104&amp;" "&amp;D104&amp;" "&amp;IF(F104="Y","AUTO_INCREMENT","")&amp;IF(G104="","", CONCATENATE(" default ", G104))&amp;IF(H104="", ""," COMMENT '"&amp;SUBSTITUTE(H104,"'","\'")&amp;"'")&amp;","</f>
        <v>LOGIN_ID VARCHAR(20) NOT NULL  COMMENT 'login id/사번',</v>
      </c>
      <c r="K104" s="2" t="str">
        <f t="shared" si="49"/>
        <v>String</v>
      </c>
      <c r="L104" s="2" t="str">
        <f t="shared" si="50"/>
        <v>loginId</v>
      </c>
      <c r="M104" s="2" t="str">
        <f t="shared" si="51"/>
        <v>protected String loginId;</v>
      </c>
      <c r="N104" s="2" t="str">
        <f t="shared" si="52"/>
        <v>obj.setLoginId(resultSet.getString("LOGIN_ID"));</v>
      </c>
    </row>
    <row r="105" spans="1:14">
      <c r="A105" s="4"/>
      <c r="B105" s="4" t="s">
        <v>57</v>
      </c>
      <c r="C105" s="4" t="s">
        <v>19</v>
      </c>
      <c r="D105" s="4" t="s">
        <v>7</v>
      </c>
      <c r="E105" s="4" t="s">
        <v>8</v>
      </c>
      <c r="F105" s="4"/>
      <c r="G105" s="4"/>
      <c r="H105" s="4" t="s">
        <v>332</v>
      </c>
      <c r="J105" s="2" t="str">
        <f t="shared" si="53"/>
        <v>LEVEL VARCHAR(45) NULL  COMMENT '사용자등급 common_code.USER_LEVEL',</v>
      </c>
      <c r="K105" s="2" t="str">
        <f>IF(ISNUMBER(FIND("INT",C105)),"long",IF(ISNUMBER(FIND("DATETIME",C105)),"LocalDateTime","String"))</f>
        <v>String</v>
      </c>
      <c r="L105" s="2" t="str">
        <f>LOWER(LEFT(B105)) &amp; MID(SUBSTITUTE(PROPER(B105),"_",""),2,LEN(B105))</f>
        <v>level</v>
      </c>
      <c r="M105" s="2" t="str">
        <f>"protected "&amp;K105&amp;" "&amp;L105&amp;";"</f>
        <v>protected String level;</v>
      </c>
      <c r="N105" s="2" t="str">
        <f>"obj.set"&amp;UPPER(LEFT(B105))&amp;MID(SUBSTITUTE(PROPER(B105),"_",""),2,LEN(B105))&amp;"(resultSet.getString("""&amp;B105&amp;"""));"</f>
        <v>obj.setLevel(resultSet.getString("LEVEL"));</v>
      </c>
    </row>
    <row r="106" spans="1:14">
      <c r="A106" s="4"/>
      <c r="B106" s="4" t="s">
        <v>54</v>
      </c>
      <c r="C106" s="4" t="s">
        <v>19</v>
      </c>
      <c r="D106" s="4" t="s">
        <v>7</v>
      </c>
      <c r="E106" s="4" t="s">
        <v>8</v>
      </c>
      <c r="F106" s="4"/>
      <c r="G106" s="4"/>
      <c r="H106" s="4" t="s">
        <v>333</v>
      </c>
      <c r="J106" s="2" t="str">
        <f t="shared" si="53"/>
        <v>ROLE VARCHAR(45) NULL  COMMENT '직책 common_code.ROLE',</v>
      </c>
      <c r="K106" s="2" t="str">
        <f t="shared" si="49"/>
        <v>String</v>
      </c>
      <c r="L106" s="2" t="str">
        <f t="shared" si="50"/>
        <v>role</v>
      </c>
      <c r="M106" s="2" t="str">
        <f t="shared" si="51"/>
        <v>protected String role;</v>
      </c>
      <c r="N106" s="2" t="str">
        <f t="shared" si="52"/>
        <v>obj.setRole(resultSet.getString("ROLE"));</v>
      </c>
    </row>
    <row r="107" spans="1:14">
      <c r="A107" s="4"/>
      <c r="B107" s="4" t="s">
        <v>334</v>
      </c>
      <c r="C107" s="4" t="s">
        <v>19</v>
      </c>
      <c r="D107" s="4" t="s">
        <v>7</v>
      </c>
      <c r="E107" s="4" t="s">
        <v>8</v>
      </c>
      <c r="F107" s="4"/>
      <c r="G107" s="4"/>
      <c r="H107" s="9" t="s">
        <v>335</v>
      </c>
      <c r="J107" s="2" t="str">
        <f t="shared" si="53"/>
        <v>POSITION VARCHAR(45) NULL  COMMENT '직급 common_code.POSITION',</v>
      </c>
      <c r="K107" s="2" t="str">
        <f>IF(ISNUMBER(FIND("INT",C107)),"long",IF(ISNUMBER(FIND("DATETIME",C107)),"LocalDateTime","String"))</f>
        <v>String</v>
      </c>
      <c r="L107" s="2" t="str">
        <f>LOWER(LEFT(B107)) &amp; MID(SUBSTITUTE(PROPER(B107),"_",""),2,LEN(B107))</f>
        <v>position</v>
      </c>
      <c r="M107" s="2" t="str">
        <f>"protected "&amp;K107&amp;" "&amp;L107&amp;";"</f>
        <v>protected String position;</v>
      </c>
      <c r="N107" s="2" t="str">
        <f>"obj.set"&amp;UPPER(LEFT(B107))&amp;MID(SUBSTITUTE(PROPER(B107),"_",""),2,LEN(B107))&amp;"(resultSet.getString("""&amp;B107&amp;"""));"</f>
        <v>obj.setPosition(resultSet.getString("POSITION"));</v>
      </c>
    </row>
    <row r="108" spans="1:14">
      <c r="A108" s="4"/>
      <c r="B108" s="4" t="s">
        <v>25</v>
      </c>
      <c r="C108" s="4" t="s">
        <v>19</v>
      </c>
      <c r="D108" s="4" t="s">
        <v>7</v>
      </c>
      <c r="E108" s="4" t="s">
        <v>8</v>
      </c>
      <c r="F108" s="4"/>
      <c r="G108" s="4"/>
      <c r="H108" s="9" t="s">
        <v>336</v>
      </c>
      <c r="J108" s="2" t="str">
        <f t="shared" si="53"/>
        <v>GROUP_ID VARCHAR(45) NULL  COMMENT '조직 common_code.GROUP_ID',</v>
      </c>
      <c r="K108" s="2" t="str">
        <f t="shared" si="49"/>
        <v>String</v>
      </c>
      <c r="L108" s="2" t="str">
        <f t="shared" si="50"/>
        <v>groupId</v>
      </c>
      <c r="M108" s="2" t="str">
        <f t="shared" si="51"/>
        <v>protected String groupId;</v>
      </c>
      <c r="N108" s="2" t="str">
        <f t="shared" si="52"/>
        <v>obj.setGroupId(resultSet.getString("GROUP_ID"));</v>
      </c>
    </row>
    <row r="109" spans="1:14">
      <c r="A109" s="4"/>
      <c r="B109" s="4" t="s">
        <v>337</v>
      </c>
      <c r="C109" s="4" t="s">
        <v>19</v>
      </c>
      <c r="D109" s="4" t="s">
        <v>61</v>
      </c>
      <c r="E109" s="4" t="s">
        <v>58</v>
      </c>
      <c r="F109" s="4"/>
      <c r="G109" s="4"/>
      <c r="H109" s="4"/>
      <c r="J109" s="2" t="str">
        <f t="shared" si="53"/>
        <v>USER_NAME VARCHAR(45) NULL ,</v>
      </c>
      <c r="K109" s="2" t="str">
        <f t="shared" si="49"/>
        <v>String</v>
      </c>
      <c r="L109" s="2" t="str">
        <f t="shared" si="50"/>
        <v>userName</v>
      </c>
      <c r="M109" s="2" t="str">
        <f t="shared" si="51"/>
        <v>protected String userName;</v>
      </c>
      <c r="N109" s="2" t="str">
        <f t="shared" si="52"/>
        <v>obj.setUserName(resultSet.getString("USER_NAME"));</v>
      </c>
    </row>
    <row r="110" spans="1:14">
      <c r="A110" s="4"/>
      <c r="B110" s="4" t="s">
        <v>31</v>
      </c>
      <c r="C110" s="4" t="s">
        <v>19</v>
      </c>
      <c r="D110" s="4" t="s">
        <v>7</v>
      </c>
      <c r="E110" s="4" t="s">
        <v>8</v>
      </c>
      <c r="F110" s="4"/>
      <c r="G110" s="4"/>
      <c r="H110" s="4"/>
      <c r="J110" s="2" t="str">
        <f t="shared" si="53"/>
        <v>USER_EMAIL VARCHAR(45) NULL ,</v>
      </c>
      <c r="K110" s="2" t="str">
        <f>IF(ISNUMBER(FIND("INT",C110)),"long",IF(ISNUMBER(FIND("DATETIME",C110)),"LocalDateTime","String"))</f>
        <v>String</v>
      </c>
      <c r="L110" s="2" t="str">
        <f>LOWER(LEFT(B110)) &amp; MID(SUBSTITUTE(PROPER(B110),"_",""),2,LEN(B110))</f>
        <v>userEmail</v>
      </c>
      <c r="M110" s="2" t="str">
        <f>"protected "&amp;K110&amp;" "&amp;L110&amp;";"</f>
        <v>protected String userEmail;</v>
      </c>
      <c r="N110" s="2" t="str">
        <f>"obj.set"&amp;UPPER(LEFT(B110))&amp;MID(SUBSTITUTE(PROPER(B110),"_",""),2,LEN(B110))&amp;"(resultSet.getString("""&amp;B110&amp;"""));"</f>
        <v>obj.setUserEmail(resultSet.getString("USER_EMAIL"));</v>
      </c>
    </row>
    <row r="111" spans="1:14">
      <c r="A111" s="4"/>
      <c r="B111" s="4" t="s">
        <v>338</v>
      </c>
      <c r="C111" s="4" t="s">
        <v>19</v>
      </c>
      <c r="D111" s="4" t="s">
        <v>7</v>
      </c>
      <c r="E111" s="4" t="s">
        <v>8</v>
      </c>
      <c r="F111" s="4"/>
      <c r="G111" s="4"/>
      <c r="H111" s="4"/>
      <c r="J111" s="2" t="str">
        <f t="shared" si="53"/>
        <v>MOBILE_NO VARCHAR(45) NULL ,</v>
      </c>
      <c r="K111" s="2" t="str">
        <f t="shared" si="49"/>
        <v>String</v>
      </c>
      <c r="L111" s="2" t="str">
        <f t="shared" si="50"/>
        <v>mobileNo</v>
      </c>
      <c r="M111" s="2" t="str">
        <f t="shared" si="51"/>
        <v>protected String mobileNo;</v>
      </c>
      <c r="N111" s="2" t="str">
        <f t="shared" si="52"/>
        <v>obj.setMobileNo(resultSet.getString("MOBILE_NO"));</v>
      </c>
    </row>
    <row r="112" spans="1:14">
      <c r="A112" s="4"/>
      <c r="B112" s="4" t="s">
        <v>339</v>
      </c>
      <c r="C112" s="4" t="s">
        <v>19</v>
      </c>
      <c r="D112" s="4" t="s">
        <v>7</v>
      </c>
      <c r="E112" s="4" t="s">
        <v>8</v>
      </c>
      <c r="F112" s="4"/>
      <c r="G112" s="4"/>
      <c r="H112" s="4"/>
      <c r="J112" s="2" t="str">
        <f t="shared" si="53"/>
        <v>PHONE_NO VARCHAR(45) NULL ,</v>
      </c>
      <c r="K112" s="2" t="str">
        <f t="shared" si="49"/>
        <v>String</v>
      </c>
      <c r="L112" s="2" t="str">
        <f t="shared" si="50"/>
        <v>phoneNo</v>
      </c>
      <c r="M112" s="2" t="str">
        <f t="shared" si="51"/>
        <v>protected String phoneNo;</v>
      </c>
      <c r="N112" s="2" t="str">
        <f t="shared" si="52"/>
        <v>obj.setPhoneNo(resultSet.getString("PHONE_NO"));</v>
      </c>
    </row>
    <row r="113" spans="1:14">
      <c r="A113" s="4"/>
      <c r="B113" s="4" t="s">
        <v>32</v>
      </c>
      <c r="C113" s="4" t="s">
        <v>170</v>
      </c>
      <c r="D113" s="4" t="s">
        <v>7</v>
      </c>
      <c r="E113" s="4" t="s">
        <v>8</v>
      </c>
      <c r="F113" s="4"/>
      <c r="G113" s="4"/>
      <c r="H113" s="4"/>
      <c r="J113" s="2" t="str">
        <f t="shared" si="53"/>
        <v>PASSWD VARCHAR(512) NULL ,</v>
      </c>
      <c r="K113" s="2" t="str">
        <f t="shared" si="49"/>
        <v>String</v>
      </c>
      <c r="L113" s="2" t="str">
        <f t="shared" si="50"/>
        <v>passwd</v>
      </c>
      <c r="M113" s="2" t="str">
        <f t="shared" si="51"/>
        <v>protected String passwd;</v>
      </c>
      <c r="N113" s="2" t="str">
        <f t="shared" si="52"/>
        <v>obj.setPasswd(resultSet.getString("PASSWD"));</v>
      </c>
    </row>
    <row r="114" spans="1:14">
      <c r="A114" s="4"/>
      <c r="B114" s="4" t="s">
        <v>33</v>
      </c>
      <c r="C114" s="4" t="s">
        <v>19</v>
      </c>
      <c r="D114" s="4" t="s">
        <v>5</v>
      </c>
      <c r="E114" s="4" t="s">
        <v>6</v>
      </c>
      <c r="F114" s="4"/>
      <c r="G114" s="4"/>
      <c r="H114" s="4"/>
      <c r="J114" s="2" t="str">
        <f t="shared" si="53"/>
        <v>AUTH_KEY VARCHAR(45) NOT NULL ,</v>
      </c>
      <c r="K114" s="2" t="str">
        <f t="shared" si="49"/>
        <v>String</v>
      </c>
      <c r="L114" s="2" t="str">
        <f t="shared" si="50"/>
        <v>authKey</v>
      </c>
      <c r="M114" s="2" t="str">
        <f t="shared" si="51"/>
        <v>protected String authKey;</v>
      </c>
      <c r="N114" s="2" t="str">
        <f t="shared" si="52"/>
        <v>obj.setAuthKey(resultSet.getString("AUTH_KEY"));</v>
      </c>
    </row>
    <row r="115" spans="1:14">
      <c r="A115" s="4"/>
      <c r="B115" s="4" t="s">
        <v>9</v>
      </c>
      <c r="C115" s="4" t="s">
        <v>27</v>
      </c>
      <c r="D115" s="4" t="s">
        <v>7</v>
      </c>
      <c r="E115" s="4" t="s">
        <v>8</v>
      </c>
      <c r="F115" s="4"/>
      <c r="G115" s="4"/>
      <c r="H115" s="4"/>
      <c r="J115" s="2" t="str">
        <f t="shared" si="53"/>
        <v>USE_YN CHAR(1) NULL ,</v>
      </c>
      <c r="K115" s="2" t="str">
        <f t="shared" si="49"/>
        <v>String</v>
      </c>
      <c r="L115" s="2" t="str">
        <f t="shared" si="50"/>
        <v>useYn</v>
      </c>
      <c r="M115" s="2" t="str">
        <f t="shared" si="51"/>
        <v>protected String useYn;</v>
      </c>
      <c r="N115" s="2" t="str">
        <f t="shared" si="52"/>
        <v>obj.setUseYn(resultSet.getString("USE_YN"));</v>
      </c>
    </row>
    <row r="116" spans="1:14" ht="22.5">
      <c r="A116" s="4"/>
      <c r="B116" s="4" t="s">
        <v>35</v>
      </c>
      <c r="C116" s="4" t="s">
        <v>38</v>
      </c>
      <c r="D116" s="4" t="s">
        <v>7</v>
      </c>
      <c r="E116" s="4" t="s">
        <v>8</v>
      </c>
      <c r="F116" s="4"/>
      <c r="G116" s="4"/>
      <c r="H116" s="4"/>
      <c r="J116" s="2" t="str">
        <f t="shared" si="53"/>
        <v>PASSWD_UPDATE_DATE CHAR(8) NULL ,</v>
      </c>
      <c r="K116" s="2" t="str">
        <f t="shared" si="49"/>
        <v>String</v>
      </c>
      <c r="L116" s="2" t="str">
        <f t="shared" si="50"/>
        <v>passwdUpdateDate</v>
      </c>
      <c r="M116" s="2" t="str">
        <f t="shared" si="51"/>
        <v>protected String passwdUpdateDate;</v>
      </c>
      <c r="N116" s="2" t="str">
        <f t="shared" si="52"/>
        <v>obj.setPasswdUpdateDate(resultSet.getString("PASSWD_UPDATE_DATE"));</v>
      </c>
    </row>
    <row r="117" spans="1:14">
      <c r="A117" s="4"/>
      <c r="B117" s="4" t="s">
        <v>52</v>
      </c>
      <c r="C117" s="4" t="s">
        <v>24</v>
      </c>
      <c r="D117" s="4" t="s">
        <v>7</v>
      </c>
      <c r="E117" s="4" t="s">
        <v>8</v>
      </c>
      <c r="F117" s="4"/>
      <c r="G117" s="4"/>
      <c r="H117" s="4"/>
      <c r="J117" s="2" t="str">
        <f t="shared" si="53"/>
        <v>USER_PROFILE VARCHAR(1024) NULL ,</v>
      </c>
      <c r="K117" s="2" t="str">
        <f t="shared" si="49"/>
        <v>String</v>
      </c>
      <c r="L117" s="2" t="str">
        <f t="shared" si="50"/>
        <v>userProfile</v>
      </c>
      <c r="M117" s="2" t="str">
        <f t="shared" si="51"/>
        <v>protected String userProfile;</v>
      </c>
      <c r="N117" s="2" t="str">
        <f t="shared" si="52"/>
        <v>obj.setUserProfile(resultSet.getString("USER_PROFILE"));</v>
      </c>
    </row>
    <row r="118" spans="1:14" ht="33.75">
      <c r="A118" s="4"/>
      <c r="B118" s="4" t="s">
        <v>177</v>
      </c>
      <c r="C118" s="4" t="s">
        <v>27</v>
      </c>
      <c r="D118" s="4" t="s">
        <v>7</v>
      </c>
      <c r="E118" s="4" t="s">
        <v>8</v>
      </c>
      <c r="F118" s="4"/>
      <c r="G118" s="4"/>
      <c r="H118" s="4" t="s">
        <v>166</v>
      </c>
      <c r="J118" s="2" t="str">
        <f t="shared" si="53"/>
        <v>USER_STATUS CHAR(1) NULL  COMMENT 'registered(R)/confirmed(C)/authenticated(A)/deactivated(D): 등록/승인/비번설정(사용가능)/사용자삭제)',</v>
      </c>
      <c r="K118" s="2" t="str">
        <f t="shared" si="49"/>
        <v>String</v>
      </c>
      <c r="L118" s="2" t="str">
        <f t="shared" si="50"/>
        <v>userStatus</v>
      </c>
      <c r="M118" s="2" t="str">
        <f t="shared" si="51"/>
        <v>protected String userStatus;</v>
      </c>
      <c r="N118" s="2" t="str">
        <f t="shared" si="52"/>
        <v>obj.setUserStatus(resultSet.getString("USER_STATUS"));</v>
      </c>
    </row>
    <row r="119" spans="1:14">
      <c r="A119" s="4"/>
      <c r="B119" s="4" t="s">
        <v>168</v>
      </c>
      <c r="C119" s="4" t="s">
        <v>24</v>
      </c>
      <c r="D119" s="4" t="s">
        <v>7</v>
      </c>
      <c r="E119" s="4" t="s">
        <v>8</v>
      </c>
      <c r="F119" s="4"/>
      <c r="G119" s="4"/>
      <c r="H119" s="9" t="s">
        <v>340</v>
      </c>
      <c r="J119" s="2" t="str">
        <f>B119&amp;" "&amp;C119&amp;" "&amp;D119&amp;" "&amp;IF(F119="Y","AUTO_INCREMENT","")&amp;IF(G119="",",", CONCATENATE(" default ", G119,","))</f>
        <v>PROFILE_URL VARCHAR(1024) NULL ,</v>
      </c>
      <c r="K119" s="2" t="str">
        <f t="shared" si="49"/>
        <v>String</v>
      </c>
      <c r="L119" s="2" t="str">
        <f t="shared" si="50"/>
        <v>profileUrl</v>
      </c>
      <c r="M119" s="2" t="str">
        <f t="shared" si="51"/>
        <v>protected String profileUrl;</v>
      </c>
      <c r="N119" s="2" t="str">
        <f t="shared" si="52"/>
        <v>obj.setProfileUrl(resultSet.getString("PROFILE_URL"));</v>
      </c>
    </row>
    <row r="120" spans="1:14">
      <c r="A120" s="4"/>
      <c r="B120" s="4" t="s">
        <v>169</v>
      </c>
      <c r="C120" s="4" t="s">
        <v>24</v>
      </c>
      <c r="D120" s="4" t="s">
        <v>7</v>
      </c>
      <c r="E120" s="4" t="s">
        <v>8</v>
      </c>
      <c r="F120" s="4"/>
      <c r="G120" s="4"/>
      <c r="H120" s="4" t="s">
        <v>341</v>
      </c>
      <c r="J120" s="2" t="str">
        <f>B120&amp;" "&amp;C120&amp;" "&amp;D120&amp;" "&amp;IF(F120="Y","AUTO_INCREMENT","")&amp;IF(G120="",",", CONCATENATE(" default ", G120,","))</f>
        <v>AVATAR_URL VARCHAR(1024) NULL ,</v>
      </c>
      <c r="K120" s="2" t="str">
        <f>IF(ISNUMBER(FIND("INT",C120)),"long",IF(ISNUMBER(FIND("DATETIME",C120)),"LocalDateTime","String"))</f>
        <v>String</v>
      </c>
      <c r="L120" s="2" t="str">
        <f>LOWER(LEFT(B120)) &amp; MID(SUBSTITUTE(PROPER(B120),"_",""),2,LEN(B120))</f>
        <v>avatarUrl</v>
      </c>
      <c r="M120" s="2" t="str">
        <f>"protected "&amp;K120&amp;" "&amp;L120&amp;";"</f>
        <v>protected String avatarUrl;</v>
      </c>
      <c r="N120" s="2" t="str">
        <f>"obj.set"&amp;UPPER(LEFT(B120))&amp;MID(SUBSTITUTE(PROPER(B120),"_",""),2,LEN(B120))&amp;"(resultSet.getString("""&amp;B120&amp;"""));"</f>
        <v>obj.setAvatarUrl(resultSet.getString("AVATAR_URL"));</v>
      </c>
    </row>
    <row r="121" spans="1:14">
      <c r="A121" s="4"/>
      <c r="B121" s="4" t="s">
        <v>55</v>
      </c>
      <c r="C121" s="4" t="s">
        <v>24</v>
      </c>
      <c r="D121" s="4" t="s">
        <v>7</v>
      </c>
      <c r="E121" s="4" t="s">
        <v>8</v>
      </c>
      <c r="F121" s="4"/>
      <c r="G121" s="4"/>
      <c r="H121" s="4"/>
      <c r="J121" s="2" t="str">
        <f t="shared" si="53"/>
        <v>ACCESS_TOKEN VARCHAR(1024) NULL ,</v>
      </c>
      <c r="K121" s="2" t="str">
        <f t="shared" si="49"/>
        <v>String</v>
      </c>
      <c r="L121" s="2" t="str">
        <f t="shared" si="50"/>
        <v>accessToken</v>
      </c>
      <c r="M121" s="2" t="str">
        <f t="shared" si="51"/>
        <v>protected String accessToken;</v>
      </c>
      <c r="N121" s="2" t="str">
        <f t="shared" si="52"/>
        <v>obj.setAccessToken(resultSet.getString("ACCESS_TOKEN"));</v>
      </c>
    </row>
    <row r="122" spans="1:14">
      <c r="A122" s="4"/>
      <c r="B122" s="4" t="s">
        <v>95</v>
      </c>
      <c r="C122" s="4" t="s">
        <v>23</v>
      </c>
      <c r="D122" s="4" t="s">
        <v>5</v>
      </c>
      <c r="E122" s="4" t="s">
        <v>8</v>
      </c>
      <c r="F122" s="4"/>
      <c r="G122" s="4">
        <v>0</v>
      </c>
      <c r="H122" s="4" t="s">
        <v>167</v>
      </c>
      <c r="J122" s="2" t="str">
        <f t="shared" si="53"/>
        <v>NOTICE_ID INT NOT NULL  default 0 COMMENT '공지사항 읽기완료한 공지 id(공지그만읽기 설정용)',</v>
      </c>
      <c r="K122" s="2" t="str">
        <f>IF(ISNUMBER(FIND("INT",C122)),"long",IF(ISNUMBER(FIND("DATETIME",C122)),"LocalDateTime","String"))</f>
        <v>long</v>
      </c>
      <c r="L122" s="2" t="str">
        <f>LOWER(LEFT(B122)) &amp; MID(SUBSTITUTE(PROPER(B122),"_",""),2,LEN(B122))</f>
        <v>noticeId</v>
      </c>
      <c r="M122" s="2" t="str">
        <f t="shared" si="51"/>
        <v>protected long noticeId;</v>
      </c>
      <c r="N122" s="2" t="str">
        <f t="shared" si="52"/>
        <v>obj.setNoticeId(resultSet.getString("NOTICE_ID"));</v>
      </c>
    </row>
    <row r="123" spans="1:14">
      <c r="A123" s="4"/>
      <c r="B123" s="4" t="s">
        <v>34</v>
      </c>
      <c r="C123" s="4" t="s">
        <v>84</v>
      </c>
      <c r="D123" s="4" t="s">
        <v>7</v>
      </c>
      <c r="E123" s="4" t="s">
        <v>8</v>
      </c>
      <c r="F123" s="4"/>
      <c r="G123" s="4"/>
      <c r="H123" s="4"/>
      <c r="J123" s="2" t="str">
        <f t="shared" si="53"/>
        <v>REGISTERED_DTM DATETIME(3) NULL ,</v>
      </c>
      <c r="K123" s="2" t="str">
        <f t="shared" si="49"/>
        <v>LocalDateTime</v>
      </c>
      <c r="L123" s="2" t="str">
        <f t="shared" si="50"/>
        <v>registeredDtm</v>
      </c>
      <c r="M123" s="2" t="str">
        <f>"protected "&amp;K123&amp;" "&amp;L123&amp;";"</f>
        <v>protected LocalDateTime registeredDtm;</v>
      </c>
      <c r="N123" s="2" t="str">
        <f t="shared" si="52"/>
        <v>obj.setRegisteredDtm(resultSet.getString("REGISTERED_DTM"));</v>
      </c>
    </row>
    <row r="124" spans="1:14">
      <c r="A124" s="4"/>
      <c r="B124" s="4" t="s">
        <v>67</v>
      </c>
      <c r="C124" s="4" t="s">
        <v>84</v>
      </c>
      <c r="D124" s="4" t="s">
        <v>7</v>
      </c>
      <c r="E124" s="4" t="s">
        <v>8</v>
      </c>
      <c r="F124" s="4"/>
      <c r="G124" s="4"/>
      <c r="H124" s="4"/>
      <c r="J124" s="2" t="str">
        <f t="shared" si="53"/>
        <v>UPDATED_DTM DATETIME(3) NULL ,</v>
      </c>
      <c r="K124" s="2" t="str">
        <f t="shared" si="49"/>
        <v>LocalDateTime</v>
      </c>
      <c r="L124" s="2" t="str">
        <f t="shared" si="50"/>
        <v>updatedDtm</v>
      </c>
      <c r="M124" s="2" t="str">
        <f>"protected "&amp;K124&amp;" "&amp;L124&amp;";"</f>
        <v>protected LocalDateTime updatedDtm;</v>
      </c>
      <c r="N124" s="2" t="str">
        <f t="shared" si="52"/>
        <v>obj.setUpdatedDtm(resultSet.getString("UPDATED_DTM"));</v>
      </c>
    </row>
    <row r="125" spans="1:14">
      <c r="A125" s="4"/>
      <c r="B125" s="4" t="s">
        <v>29</v>
      </c>
      <c r="C125" s="4" t="s">
        <v>84</v>
      </c>
      <c r="D125" s="4" t="s">
        <v>7</v>
      </c>
      <c r="E125" s="4" t="s">
        <v>8</v>
      </c>
      <c r="F125" s="4"/>
      <c r="G125" s="4"/>
      <c r="H125" s="4"/>
      <c r="J125" s="2" t="str">
        <f t="shared" si="53"/>
        <v>CREATED_DTM DATETIME(3) NULL ,</v>
      </c>
      <c r="K125" s="2" t="str">
        <f t="shared" si="49"/>
        <v>LocalDateTime</v>
      </c>
      <c r="L125" s="2" t="str">
        <f t="shared" si="50"/>
        <v>createdDtm</v>
      </c>
      <c r="M125" s="2" t="str">
        <f>"protected "&amp;K125&amp;" "&amp;L125&amp;";"</f>
        <v>protected LocalDateTime createdDtm;</v>
      </c>
      <c r="N125" s="2" t="str">
        <f t="shared" si="52"/>
        <v>obj.setCreatedDtm(resultSet.getString("CREATED_DTM"));</v>
      </c>
    </row>
    <row r="126" spans="1:14">
      <c r="J126" s="2" t="str">
        <f>"PRIMARY KEY ("&amp;B103&amp;") );"</f>
        <v>PRIMARY KEY (ID) );</v>
      </c>
    </row>
  </sheetData>
  <mergeCells count="2">
    <mergeCell ref="C101:H101"/>
    <mergeCell ref="C46:H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workbookViewId="0">
      <selection activeCell="K41" sqref="K41"/>
    </sheetView>
  </sheetViews>
  <sheetFormatPr defaultRowHeight="16.5"/>
  <cols>
    <col min="9" max="9" width="32.5" customWidth="1"/>
    <col min="11" max="11" width="22.875" customWidth="1"/>
    <col min="21" max="21" width="11.125" bestFit="1" customWidth="1"/>
    <col min="23" max="23" width="11.125" bestFit="1" customWidth="1"/>
    <col min="25" max="25" width="11.125" bestFit="1" customWidth="1"/>
  </cols>
  <sheetData>
    <row r="1" spans="1:26">
      <c r="A1" t="s">
        <v>16</v>
      </c>
      <c r="B1" t="s">
        <v>438</v>
      </c>
    </row>
    <row r="2" spans="1:26">
      <c r="A2" s="23" t="s">
        <v>410</v>
      </c>
      <c r="B2" s="23" t="s">
        <v>411</v>
      </c>
      <c r="C2" s="23" t="s">
        <v>412</v>
      </c>
      <c r="D2" s="23" t="s">
        <v>413</v>
      </c>
      <c r="E2" s="23" t="s">
        <v>414</v>
      </c>
      <c r="F2" s="23" t="s">
        <v>415</v>
      </c>
      <c r="G2" s="23" t="s">
        <v>416</v>
      </c>
      <c r="H2" s="23" t="s">
        <v>417</v>
      </c>
      <c r="I2" s="23" t="s">
        <v>418</v>
      </c>
      <c r="J2" s="23" t="s">
        <v>419</v>
      </c>
      <c r="K2" s="23" t="s">
        <v>375</v>
      </c>
      <c r="L2" s="23" t="s">
        <v>420</v>
      </c>
      <c r="M2" s="23" t="s">
        <v>421</v>
      </c>
      <c r="N2" s="23" t="s">
        <v>422</v>
      </c>
      <c r="O2" s="23" t="s">
        <v>423</v>
      </c>
      <c r="P2" s="23" t="s">
        <v>424</v>
      </c>
      <c r="Q2" s="23" t="s">
        <v>425</v>
      </c>
      <c r="R2" s="23" t="s">
        <v>426</v>
      </c>
      <c r="S2" s="23" t="s">
        <v>427</v>
      </c>
      <c r="T2" s="23" t="s">
        <v>428</v>
      </c>
      <c r="U2" s="23" t="s">
        <v>429</v>
      </c>
      <c r="V2" s="23" t="s">
        <v>430</v>
      </c>
      <c r="W2" s="23" t="s">
        <v>431</v>
      </c>
      <c r="X2" s="23"/>
    </row>
    <row r="3" spans="1:26">
      <c r="A3" s="23">
        <v>1</v>
      </c>
      <c r="B3" s="23" t="s">
        <v>368</v>
      </c>
      <c r="C3" s="23" t="s">
        <v>369</v>
      </c>
      <c r="D3" s="23" t="s">
        <v>370</v>
      </c>
      <c r="E3" s="23" t="s">
        <v>371</v>
      </c>
      <c r="F3" s="23" t="s">
        <v>372</v>
      </c>
      <c r="G3" s="23" t="s">
        <v>373</v>
      </c>
      <c r="H3" s="23" t="s">
        <v>374</v>
      </c>
      <c r="I3" s="23">
        <v>1044445555</v>
      </c>
      <c r="J3" s="23">
        <v>3177778888</v>
      </c>
      <c r="K3" s="23" t="s">
        <v>375</v>
      </c>
      <c r="L3" s="23" t="s">
        <v>376</v>
      </c>
      <c r="M3" s="23" t="s">
        <v>377</v>
      </c>
      <c r="N3" s="23">
        <v>20210528</v>
      </c>
      <c r="O3" s="23" t="s">
        <v>378</v>
      </c>
      <c r="P3" s="23" t="s">
        <v>369</v>
      </c>
      <c r="Q3" s="23" t="s">
        <v>379</v>
      </c>
      <c r="R3" s="23" t="s">
        <v>380</v>
      </c>
      <c r="S3" s="23" t="s">
        <v>381</v>
      </c>
      <c r="T3" s="23">
        <v>0</v>
      </c>
      <c r="U3" s="24"/>
      <c r="V3" s="25"/>
      <c r="W3" s="24"/>
      <c r="X3" s="26" t="str">
        <f>"insert into "&amp;$B$1&amp;" values('"&amp;A3&amp;"','"&amp;B3&amp;"','"&amp;C3&amp;"','"&amp;D3&amp;"','"&amp;E3&amp;"','"&amp;F3&amp;"','"&amp;G3&amp;"','"&amp;H3&amp;"','"&amp;I3&amp;"','"&amp;J3&amp;"','"&amp;K3&amp;"','"&amp;L3&amp;"','"&amp;M3&amp;"','"&amp;N3&amp;"','"&amp;O3&amp;"','"&amp;P3&amp;"','"&amp;Q3&amp;"','"&amp;R3&amp;"','"&amp;S3&amp;"','"&amp;T3&amp;"',now(3),now(3),now(3));"</f>
        <v>insert into user_info values('1','admin','A','N','C','SYS1','최진원','gencodehill@gmail.com','1044445555','3177778888','passwd','authkey','Y','20210528','웹관리자&amp;운영자&amp;개발자!!','A','files/upload/dev/prof_1.png','files/upload/dev/avtr_1.png','access-token','0',now(3),now(3),now(3));</v>
      </c>
      <c r="Y3" s="21"/>
      <c r="Z3" s="22"/>
    </row>
    <row r="4" spans="1:26">
      <c r="A4" s="23">
        <v>2</v>
      </c>
      <c r="B4" s="23" t="s">
        <v>382</v>
      </c>
      <c r="C4" s="23" t="s">
        <v>383</v>
      </c>
      <c r="D4" s="23" t="s">
        <v>383</v>
      </c>
      <c r="E4" s="23" t="s">
        <v>384</v>
      </c>
      <c r="F4" s="23" t="s">
        <v>385</v>
      </c>
      <c r="G4" s="23" t="s">
        <v>386</v>
      </c>
      <c r="H4" s="23" t="s">
        <v>387</v>
      </c>
      <c r="I4" s="23">
        <v>1044445556</v>
      </c>
      <c r="J4" s="23">
        <v>3177778889</v>
      </c>
      <c r="K4" s="23" t="s">
        <v>375</v>
      </c>
      <c r="L4" s="23" t="s">
        <v>376</v>
      </c>
      <c r="M4" s="23" t="s">
        <v>377</v>
      </c>
      <c r="N4" s="23">
        <v>20210528</v>
      </c>
      <c r="O4" s="23" t="s">
        <v>388</v>
      </c>
      <c r="P4" s="23" t="s">
        <v>369</v>
      </c>
      <c r="Q4" s="23" t="s">
        <v>379</v>
      </c>
      <c r="R4" s="23" t="s">
        <v>380</v>
      </c>
      <c r="S4" s="23" t="s">
        <v>381</v>
      </c>
      <c r="T4" s="23">
        <v>0</v>
      </c>
      <c r="U4" s="24"/>
      <c r="V4" s="25"/>
      <c r="W4" s="24"/>
      <c r="X4" s="26" t="str">
        <f t="shared" ref="X4:X10" si="0">"insert into "&amp;$B$1&amp;" values('"&amp;A4&amp;"','"&amp;B4&amp;"','"&amp;C4&amp;"','"&amp;D4&amp;"','"&amp;E4&amp;"','"&amp;F4&amp;"','"&amp;G4&amp;"','"&amp;H4&amp;"','"&amp;I4&amp;"','"&amp;J4&amp;"','"&amp;K4&amp;"','"&amp;L4&amp;"','"&amp;M4&amp;"','"&amp;N4&amp;"','"&amp;O4&amp;"','"&amp;P4&amp;"','"&amp;Q4&amp;"','"&amp;R4&amp;"','"&amp;S4&amp;"','"&amp;T4&amp;"',now(3),now(3),now(3));"</f>
        <v>insert into user_info values('2','manager','M','M','B','A001','황창호','jinnonspot@gmail.com','1044445556','3177778889','passwd','authkey','Y','20210528','감시팀 관리','A','files/upload/dev/prof_1.png','files/upload/dev/avtr_1.png','access-token','0',now(3),now(3),now(3));</v>
      </c>
      <c r="Y4" s="21"/>
      <c r="Z4" s="22"/>
    </row>
    <row r="5" spans="1:26">
      <c r="A5" s="23">
        <v>3</v>
      </c>
      <c r="B5" s="23" t="s">
        <v>389</v>
      </c>
      <c r="C5" s="23" t="s">
        <v>390</v>
      </c>
      <c r="D5" s="23" t="s">
        <v>370</v>
      </c>
      <c r="E5" s="23" t="s">
        <v>391</v>
      </c>
      <c r="F5" s="23" t="s">
        <v>385</v>
      </c>
      <c r="G5" s="23" t="s">
        <v>392</v>
      </c>
      <c r="H5" s="23" t="s">
        <v>393</v>
      </c>
      <c r="I5" s="23">
        <v>1044445557</v>
      </c>
      <c r="J5" s="23">
        <v>3177778890</v>
      </c>
      <c r="K5" s="23" t="s">
        <v>375</v>
      </c>
      <c r="L5" s="23" t="s">
        <v>376</v>
      </c>
      <c r="M5" s="23" t="s">
        <v>377</v>
      </c>
      <c r="N5" s="23">
        <v>20210528</v>
      </c>
      <c r="O5" s="23" t="s">
        <v>394</v>
      </c>
      <c r="P5" s="23" t="s">
        <v>369</v>
      </c>
      <c r="Q5" s="23" t="s">
        <v>379</v>
      </c>
      <c r="R5" s="23" t="s">
        <v>380</v>
      </c>
      <c r="S5" s="23" t="s">
        <v>381</v>
      </c>
      <c r="T5" s="23">
        <v>0</v>
      </c>
      <c r="U5" s="24"/>
      <c r="V5" s="25"/>
      <c r="W5" s="24"/>
      <c r="X5" s="26" t="str">
        <f t="shared" si="0"/>
        <v>insert into user_info values('3','U006','U','N','K','A001','박찬호','user006@gmail.com','1044445557','3177778890','passwd','authkey','Y','20210528','웹사용자','A','files/upload/dev/prof_1.png','files/upload/dev/avtr_1.png','access-token','0',now(3),now(3),now(3));</v>
      </c>
      <c r="Y5" s="21"/>
      <c r="Z5" s="22"/>
    </row>
    <row r="6" spans="1:26">
      <c r="A6" s="23">
        <v>4</v>
      </c>
      <c r="B6" s="23" t="s">
        <v>395</v>
      </c>
      <c r="C6" s="23" t="s">
        <v>390</v>
      </c>
      <c r="D6" s="23" t="s">
        <v>370</v>
      </c>
      <c r="E6" s="23" t="s">
        <v>391</v>
      </c>
      <c r="F6" s="23" t="s">
        <v>385</v>
      </c>
      <c r="G6" s="23" t="s">
        <v>396</v>
      </c>
      <c r="H6" s="23" t="s">
        <v>397</v>
      </c>
      <c r="I6" s="23">
        <v>1044445557</v>
      </c>
      <c r="J6" s="23">
        <v>3177778890</v>
      </c>
      <c r="K6" s="23" t="s">
        <v>375</v>
      </c>
      <c r="L6" s="23" t="s">
        <v>376</v>
      </c>
      <c r="M6" s="23" t="s">
        <v>377</v>
      </c>
      <c r="N6" s="23">
        <v>20210528</v>
      </c>
      <c r="O6" s="23" t="s">
        <v>394</v>
      </c>
      <c r="P6" s="23" t="s">
        <v>369</v>
      </c>
      <c r="Q6" s="23" t="s">
        <v>379</v>
      </c>
      <c r="R6" s="23" t="s">
        <v>380</v>
      </c>
      <c r="S6" s="23" t="s">
        <v>381</v>
      </c>
      <c r="T6" s="23">
        <v>0</v>
      </c>
      <c r="U6" s="24"/>
      <c r="V6" s="25"/>
      <c r="W6" s="24"/>
      <c r="X6" s="26" t="str">
        <f t="shared" si="0"/>
        <v>insert into user_info values('4','U005','U','N','K','A001','김영선','user005@gmail.com','1044445557','3177778890','passwd','authkey','Y','20210528','웹사용자','A','files/upload/dev/prof_1.png','files/upload/dev/avtr_1.png','access-token','0',now(3),now(3),now(3));</v>
      </c>
      <c r="Y6" s="21"/>
      <c r="Z6" s="22"/>
    </row>
    <row r="7" spans="1:26">
      <c r="A7" s="23">
        <v>5</v>
      </c>
      <c r="B7" s="23" t="s">
        <v>398</v>
      </c>
      <c r="C7" s="23" t="s">
        <v>390</v>
      </c>
      <c r="D7" s="23" t="s">
        <v>370</v>
      </c>
      <c r="E7" s="23" t="s">
        <v>391</v>
      </c>
      <c r="F7" s="23" t="s">
        <v>385</v>
      </c>
      <c r="G7" s="23" t="s">
        <v>399</v>
      </c>
      <c r="H7" s="23" t="s">
        <v>400</v>
      </c>
      <c r="I7" s="23">
        <v>1044445557</v>
      </c>
      <c r="J7" s="23">
        <v>3177778890</v>
      </c>
      <c r="K7" s="23" t="s">
        <v>375</v>
      </c>
      <c r="L7" s="23" t="s">
        <v>376</v>
      </c>
      <c r="M7" s="23" t="s">
        <v>377</v>
      </c>
      <c r="N7" s="23">
        <v>20210528</v>
      </c>
      <c r="O7" s="23" t="s">
        <v>394</v>
      </c>
      <c r="P7" s="23" t="s">
        <v>369</v>
      </c>
      <c r="Q7" s="23" t="s">
        <v>379</v>
      </c>
      <c r="R7" s="23" t="s">
        <v>380</v>
      </c>
      <c r="S7" s="23" t="s">
        <v>381</v>
      </c>
      <c r="T7" s="23">
        <v>0</v>
      </c>
      <c r="U7" s="24"/>
      <c r="V7" s="25"/>
      <c r="W7" s="24"/>
      <c r="X7" s="26" t="str">
        <f t="shared" si="0"/>
        <v>insert into user_info values('5','U004','U','N','K','A001','박지성','user004@gmail.com','1044445557','3177778890','passwd','authkey','Y','20210528','웹사용자','A','files/upload/dev/prof_1.png','files/upload/dev/avtr_1.png','access-token','0',now(3),now(3),now(3));</v>
      </c>
      <c r="Y7" s="21"/>
      <c r="Z7" s="22"/>
    </row>
    <row r="8" spans="1:26">
      <c r="A8" s="23">
        <v>6</v>
      </c>
      <c r="B8" s="23" t="s">
        <v>401</v>
      </c>
      <c r="C8" s="23" t="s">
        <v>390</v>
      </c>
      <c r="D8" s="23" t="s">
        <v>370</v>
      </c>
      <c r="E8" s="23" t="s">
        <v>391</v>
      </c>
      <c r="F8" s="23" t="s">
        <v>385</v>
      </c>
      <c r="G8" s="23" t="s">
        <v>402</v>
      </c>
      <c r="H8" s="23" t="s">
        <v>403</v>
      </c>
      <c r="I8" s="23">
        <v>1044445557</v>
      </c>
      <c r="J8" s="23">
        <v>3177778890</v>
      </c>
      <c r="K8" s="23" t="s">
        <v>375</v>
      </c>
      <c r="L8" s="23" t="s">
        <v>376</v>
      </c>
      <c r="M8" s="23" t="s">
        <v>377</v>
      </c>
      <c r="N8" s="23">
        <v>20210528</v>
      </c>
      <c r="O8" s="23" t="s">
        <v>394</v>
      </c>
      <c r="P8" s="23" t="s">
        <v>369</v>
      </c>
      <c r="Q8" s="23" t="s">
        <v>379</v>
      </c>
      <c r="R8" s="23" t="s">
        <v>380</v>
      </c>
      <c r="S8" s="23" t="s">
        <v>381</v>
      </c>
      <c r="T8" s="23">
        <v>0</v>
      </c>
      <c r="U8" s="24"/>
      <c r="V8" s="25"/>
      <c r="W8" s="24"/>
      <c r="X8" s="26" t="str">
        <f t="shared" si="0"/>
        <v>insert into user_info values('6','U003','U','N','K','A001','정영훈','user003@gmail.com','1044445557','3177778890','passwd','authkey','Y','20210528','웹사용자','A','files/upload/dev/prof_1.png','files/upload/dev/avtr_1.png','access-token','0',now(3),now(3),now(3));</v>
      </c>
      <c r="Y8" s="21"/>
      <c r="Z8" s="22"/>
    </row>
    <row r="9" spans="1:26">
      <c r="A9" s="23">
        <v>7</v>
      </c>
      <c r="B9" s="23" t="s">
        <v>404</v>
      </c>
      <c r="C9" s="23" t="s">
        <v>390</v>
      </c>
      <c r="D9" s="23" t="s">
        <v>370</v>
      </c>
      <c r="E9" s="23" t="s">
        <v>391</v>
      </c>
      <c r="F9" s="23" t="s">
        <v>385</v>
      </c>
      <c r="G9" s="23" t="s">
        <v>405</v>
      </c>
      <c r="H9" s="23" t="s">
        <v>406</v>
      </c>
      <c r="I9" s="23">
        <v>1044445557</v>
      </c>
      <c r="J9" s="23">
        <v>3177778890</v>
      </c>
      <c r="K9" s="23" t="s">
        <v>375</v>
      </c>
      <c r="L9" s="23" t="s">
        <v>376</v>
      </c>
      <c r="M9" s="23" t="s">
        <v>377</v>
      </c>
      <c r="N9" s="23">
        <v>20210528</v>
      </c>
      <c r="O9" s="23" t="s">
        <v>394</v>
      </c>
      <c r="P9" s="23" t="s">
        <v>369</v>
      </c>
      <c r="Q9" s="23" t="s">
        <v>379</v>
      </c>
      <c r="R9" s="23" t="s">
        <v>380</v>
      </c>
      <c r="S9" s="23" t="s">
        <v>381</v>
      </c>
      <c r="T9" s="23">
        <v>0</v>
      </c>
      <c r="U9" s="24"/>
      <c r="V9" s="25"/>
      <c r="W9" s="24"/>
      <c r="X9" s="26" t="str">
        <f t="shared" si="0"/>
        <v>insert into user_info values('7','U002','U','N','K','A001','나상현','user002@gmail.com','1044445557','3177778890','passwd','authkey','Y','20210528','웹사용자','A','files/upload/dev/prof_1.png','files/upload/dev/avtr_1.png','access-token','0',now(3),now(3),now(3));</v>
      </c>
      <c r="Y9" s="21"/>
      <c r="Z9" s="22"/>
    </row>
    <row r="10" spans="1:26">
      <c r="A10" s="23">
        <v>8</v>
      </c>
      <c r="B10" s="23" t="s">
        <v>407</v>
      </c>
      <c r="C10" s="23" t="s">
        <v>390</v>
      </c>
      <c r="D10" s="23" t="s">
        <v>370</v>
      </c>
      <c r="E10" s="23" t="s">
        <v>391</v>
      </c>
      <c r="F10" s="23" t="s">
        <v>385</v>
      </c>
      <c r="G10" s="23" t="s">
        <v>408</v>
      </c>
      <c r="H10" s="23" t="s">
        <v>409</v>
      </c>
      <c r="I10" s="23">
        <v>1044445557</v>
      </c>
      <c r="J10" s="23">
        <v>3177778890</v>
      </c>
      <c r="K10" s="23" t="s">
        <v>375</v>
      </c>
      <c r="L10" s="23" t="s">
        <v>376</v>
      </c>
      <c r="M10" s="23" t="s">
        <v>377</v>
      </c>
      <c r="N10" s="23">
        <v>20210528</v>
      </c>
      <c r="O10" s="23" t="s">
        <v>394</v>
      </c>
      <c r="P10" s="23" t="s">
        <v>369</v>
      </c>
      <c r="Q10" s="23" t="s">
        <v>379</v>
      </c>
      <c r="R10" s="23" t="s">
        <v>380</v>
      </c>
      <c r="S10" s="23" t="s">
        <v>381</v>
      </c>
      <c r="T10" s="23">
        <v>0</v>
      </c>
      <c r="U10" s="24"/>
      <c r="V10" s="25"/>
      <c r="W10" s="24"/>
      <c r="X10" s="26" t="str">
        <f t="shared" si="0"/>
        <v>insert into user_info values('8','U001','U','N','K','A001','김재선','user001@gmail.com','1044445557','3177778890','passwd','authkey','Y','20210528','웹사용자','A','files/upload/dev/prof_1.png','files/upload/dev/avtr_1.png','access-token','0',now(3),now(3),now(3));</v>
      </c>
      <c r="Y10" s="21"/>
      <c r="Z10" s="22"/>
    </row>
    <row r="11" spans="1:26">
      <c r="A11" s="6" t="s">
        <v>367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6">
      <c r="A12" s="2"/>
    </row>
    <row r="13" spans="1:26">
      <c r="A13" s="2"/>
    </row>
    <row r="14" spans="1:26">
      <c r="A14" s="2"/>
    </row>
    <row r="15" spans="1:26">
      <c r="A15" s="2"/>
    </row>
    <row r="16" spans="1:26">
      <c r="A16" s="2"/>
    </row>
    <row r="17" spans="1:2">
      <c r="A17" s="2"/>
    </row>
    <row r="18" spans="1:2">
      <c r="A18" s="2"/>
    </row>
    <row r="19" spans="1:2">
      <c r="A19" s="2"/>
    </row>
    <row r="20" spans="1:2">
      <c r="A20" s="2"/>
    </row>
    <row r="21" spans="1:2">
      <c r="A21" s="2"/>
    </row>
    <row r="22" spans="1:2">
      <c r="A22" s="2"/>
    </row>
    <row r="23" spans="1:2">
      <c r="A23" s="2"/>
    </row>
    <row r="24" spans="1:2">
      <c r="A24" s="2"/>
    </row>
    <row r="25" spans="1:2">
      <c r="A25" s="2"/>
      <c r="B25" t="s">
        <v>410</v>
      </c>
    </row>
    <row r="26" spans="1:2">
      <c r="A26" s="2"/>
      <c r="B26" t="s">
        <v>411</v>
      </c>
    </row>
    <row r="27" spans="1:2">
      <c r="B27" t="s">
        <v>412</v>
      </c>
    </row>
    <row r="28" spans="1:2">
      <c r="B28" t="s">
        <v>413</v>
      </c>
    </row>
    <row r="29" spans="1:2">
      <c r="B29" t="s">
        <v>414</v>
      </c>
    </row>
    <row r="30" spans="1:2">
      <c r="B30" t="s">
        <v>415</v>
      </c>
    </row>
    <row r="31" spans="1:2">
      <c r="B31" t="s">
        <v>416</v>
      </c>
    </row>
    <row r="32" spans="1:2">
      <c r="B32" t="s">
        <v>417</v>
      </c>
    </row>
    <row r="33" spans="2:2">
      <c r="B33" t="s">
        <v>418</v>
      </c>
    </row>
    <row r="34" spans="2:2">
      <c r="B34" t="s">
        <v>419</v>
      </c>
    </row>
    <row r="35" spans="2:2">
      <c r="B35" t="s">
        <v>375</v>
      </c>
    </row>
    <row r="36" spans="2:2">
      <c r="B36" t="s">
        <v>420</v>
      </c>
    </row>
    <row r="37" spans="2:2">
      <c r="B37" t="s">
        <v>421</v>
      </c>
    </row>
    <row r="38" spans="2:2">
      <c r="B38" t="s">
        <v>422</v>
      </c>
    </row>
    <row r="39" spans="2:2">
      <c r="B39" t="s">
        <v>423</v>
      </c>
    </row>
    <row r="40" spans="2:2">
      <c r="B40" t="s">
        <v>424</v>
      </c>
    </row>
    <row r="41" spans="2:2">
      <c r="B41" t="s">
        <v>425</v>
      </c>
    </row>
    <row r="42" spans="2:2">
      <c r="B42" t="s">
        <v>426</v>
      </c>
    </row>
    <row r="43" spans="2:2">
      <c r="B43" t="s">
        <v>427</v>
      </c>
    </row>
    <row r="44" spans="2:2">
      <c r="B44" t="s">
        <v>428</v>
      </c>
    </row>
    <row r="45" spans="2:2">
      <c r="B45" t="s">
        <v>429</v>
      </c>
    </row>
    <row r="46" spans="2:2">
      <c r="B46" t="s">
        <v>430</v>
      </c>
    </row>
    <row r="47" spans="2:2">
      <c r="B47" t="s">
        <v>431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workbookViewId="0">
      <selection activeCell="A22" sqref="A22:A31"/>
    </sheetView>
  </sheetViews>
  <sheetFormatPr defaultRowHeight="16.5"/>
  <sheetData>
    <row r="2" spans="1:1">
      <c r="A2" t="s">
        <v>85</v>
      </c>
    </row>
    <row r="3" spans="1:1">
      <c r="A3" t="s">
        <v>86</v>
      </c>
    </row>
    <row r="4" spans="1:1">
      <c r="A4" t="s">
        <v>87</v>
      </c>
    </row>
    <row r="5" spans="1:1">
      <c r="A5" t="s">
        <v>90</v>
      </c>
    </row>
    <row r="6" spans="1:1">
      <c r="A6" t="s">
        <v>91</v>
      </c>
    </row>
    <row r="8" spans="1:1">
      <c r="A8" t="s">
        <v>93</v>
      </c>
    </row>
    <row r="9" spans="1:1">
      <c r="A9" t="s">
        <v>94</v>
      </c>
    </row>
    <row r="11" spans="1:1">
      <c r="A11" t="s">
        <v>96</v>
      </c>
    </row>
    <row r="12" spans="1:1">
      <c r="A12" t="s">
        <v>97</v>
      </c>
    </row>
    <row r="15" spans="1:1">
      <c r="A15" t="s">
        <v>103</v>
      </c>
    </row>
    <row r="16" spans="1:1">
      <c r="A16" t="s">
        <v>104</v>
      </c>
    </row>
    <row r="18" spans="1:1">
      <c r="A18" t="s">
        <v>106</v>
      </c>
    </row>
    <row r="19" spans="1:1">
      <c r="A19" s="11" t="s">
        <v>105</v>
      </c>
    </row>
    <row r="21" spans="1:1">
      <c r="A21" t="s">
        <v>348</v>
      </c>
    </row>
    <row r="22" spans="1:1">
      <c r="A22" t="s">
        <v>108</v>
      </c>
    </row>
    <row r="23" spans="1:1">
      <c r="A23" t="s">
        <v>111</v>
      </c>
    </row>
    <row r="25" spans="1:1">
      <c r="A25" t="s">
        <v>109</v>
      </c>
    </row>
    <row r="26" spans="1:1">
      <c r="A26" t="s">
        <v>111</v>
      </c>
    </row>
    <row r="28" spans="1:1">
      <c r="A28" t="s">
        <v>110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3" spans="1:1">
      <c r="A33" t="s">
        <v>344</v>
      </c>
    </row>
    <row r="34" spans="1:1">
      <c r="A34" t="s">
        <v>115</v>
      </c>
    </row>
    <row r="35" spans="1:1">
      <c r="A35" t="s">
        <v>116</v>
      </c>
    </row>
    <row r="36" spans="1:1">
      <c r="A36" t="s">
        <v>107</v>
      </c>
    </row>
    <row r="38" spans="1:1">
      <c r="A38" t="s">
        <v>345</v>
      </c>
    </row>
    <row r="39" spans="1:1">
      <c r="A39" s="16" t="s">
        <v>347</v>
      </c>
    </row>
    <row r="40" spans="1:1">
      <c r="A40" s="16" t="s">
        <v>346</v>
      </c>
    </row>
  </sheetData>
  <phoneticPr fontId="1" type="noConversion"/>
  <hyperlinks>
    <hyperlink ref="A19" r:id="rId1" location=":~:text=!%3D%20%ED%8C%8C%EC%9D%B4%EC%8D%AC-,mysql%20%2D%20%ED%95%9C%EA%B8%80%EC%9E%85%EB%A0%A5%EC%97%90%EB%9F%AC%20ERROR,(HY000)%20%3A%20incorrect%20string%20value&amp;text=service%20mysql%20restart%20%EC%84%9C%EB%B9%84%EC%8A%A4%20%EC%9E%AC%EC%8B%9C%EC%9E%91,%ED%85%8C%EC%9D%B4%EB%B8%94%EC%9D%B4%EB%9D%BC%EB%A9%B4%20%EC%95%84%EB%9E%98%20%EC%B2%98%EB%9F%BC%20%ED%95%B4%EC%A4%8D%EB%8B%88%EB%8B%A4.&amp;text=service%20mysql%20restart%20%EC%84%9C%EB%B9%84%EC%8A%A4%20%EC%9E%AC%EC%8B%9C%EC%9E%91%ED%95%A9%EB%8B%88%EB%8B%A4.,-%EB%AA%A9%EB%A1%9D%20%23%23mysql" display="https://redapply.tistory.com/entry/mysql-%ED%95%9C%EA%B8%80%EC%9E%85%EB%A0%A5%EC%97%90%EB%9F%AC-ERROR-1366-HY000-incorrect-string-value - :~:text=!%3D%20%ED%8C%8C%EC%9D%B4%EC%8D%AC-,mysql%20%2D%20%ED%95%9C%EA%B8%80%EC%9E%85%EB%A0%A5%EC%97%90%EB%9F%AC%20ERROR,(HY000)%20%3A%20incorrect%20string%20value&amp;text=service%20mysql%20restart%20%EC%84%9C%EB%B9%84%EC%8A%A4%20%EC%9E%AC%EC%8B%9C%EC%9E%91,%ED%85%8C%EC%9D%B4%EB%B8%94%EC%9D%B4%EB%9D%BC%EB%A9%B4%20%EC%95%84%EB%9E%98%20%EC%B2%98%EB%9F%BC%20%ED%95%B4%EC%A4%8D%EB%8B%88%EB%8B%A4.&amp;text=service%20mysql%20restart%20%EC%84%9C%EB%B9%84%EC%8A%A4%20%EC%9E%AC%EC%8B%9C%EC%9E%91%ED%95%A9%EB%8B%88%EB%8B%A4.,-%EB%AA%A9%EB%A1%9D%20%23%23mysql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6" sqref="D6"/>
    </sheetView>
  </sheetViews>
  <sheetFormatPr defaultRowHeight="16.5"/>
  <sheetData>
    <row r="1" spans="1:1" ht="19.5">
      <c r="A1" s="17" t="s">
        <v>365</v>
      </c>
    </row>
    <row r="2" spans="1:1">
      <c r="A2" t="s">
        <v>364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F59" sqref="F59"/>
    </sheetView>
  </sheetViews>
  <sheetFormatPr defaultRowHeight="12"/>
  <cols>
    <col min="1" max="1" width="13.75" style="2" bestFit="1" customWidth="1"/>
    <col min="2" max="2" width="9" style="2"/>
    <col min="3" max="3" width="26.875" style="2" bestFit="1" customWidth="1"/>
    <col min="4" max="5" width="9" style="2"/>
    <col min="6" max="6" width="13.75" style="2" bestFit="1" customWidth="1"/>
    <col min="7" max="7" width="9" style="2"/>
    <col min="8" max="8" width="26.875" style="2" bestFit="1" customWidth="1"/>
    <col min="9" max="16384" width="9" style="2"/>
  </cols>
  <sheetData>
    <row r="1" spans="1:16">
      <c r="A1" s="12" t="s">
        <v>171</v>
      </c>
      <c r="B1" s="12" t="s">
        <v>172</v>
      </c>
      <c r="F1" s="12" t="s">
        <v>171</v>
      </c>
      <c r="G1" s="12" t="s">
        <v>244</v>
      </c>
      <c r="K1" s="2" t="s">
        <v>266</v>
      </c>
      <c r="L1" s="2" t="s">
        <v>267</v>
      </c>
    </row>
    <row r="2" spans="1:16">
      <c r="A2" s="14" t="s">
        <v>173</v>
      </c>
      <c r="B2" s="14" t="s">
        <v>174</v>
      </c>
      <c r="C2" s="14" t="s">
        <v>175</v>
      </c>
      <c r="D2" s="14" t="s">
        <v>176</v>
      </c>
      <c r="F2" s="14" t="s">
        <v>173</v>
      </c>
      <c r="G2" s="14" t="s">
        <v>174</v>
      </c>
      <c r="H2" s="14" t="s">
        <v>175</v>
      </c>
      <c r="I2" s="14" t="s">
        <v>176</v>
      </c>
      <c r="K2" s="2" t="s">
        <v>268</v>
      </c>
      <c r="L2" s="2" t="s">
        <v>269</v>
      </c>
      <c r="M2" s="2" t="s">
        <v>270</v>
      </c>
      <c r="N2" s="2" t="s">
        <v>271</v>
      </c>
      <c r="O2" s="2" t="s">
        <v>272</v>
      </c>
    </row>
    <row r="3" spans="1:16">
      <c r="A3" s="6" t="s">
        <v>177</v>
      </c>
      <c r="B3" s="6" t="s">
        <v>178</v>
      </c>
      <c r="C3" s="6" t="s">
        <v>245</v>
      </c>
      <c r="D3" s="6" t="s">
        <v>225</v>
      </c>
      <c r="E3" s="2" t="str">
        <f>"insert into "&amp;$B$1&amp;" values('"&amp;A3&amp;"','"&amp;B3&amp;"','"&amp;C3&amp;"','"&amp;D3&amp;"');"</f>
        <v>insert into common_code values('USER_STATUS','R','등록','primary');</v>
      </c>
      <c r="F3" s="6" t="s">
        <v>177</v>
      </c>
      <c r="G3" s="6" t="s">
        <v>178</v>
      </c>
      <c r="H3" s="6" t="s">
        <v>181</v>
      </c>
      <c r="I3" s="6" t="s">
        <v>225</v>
      </c>
      <c r="J3" s="2" t="str">
        <f>"insert into "&amp;$G$1&amp;" values('"&amp;F3&amp;"','"&amp;G3&amp;"','"&amp;H3&amp;"','"&amp;I3&amp;"');"</f>
        <v>insert into common_code_en values('USER_STATUS','R','Registered','primary');</v>
      </c>
      <c r="K3" s="2" t="s">
        <v>273</v>
      </c>
      <c r="L3" s="2" t="s">
        <v>284</v>
      </c>
      <c r="M3" s="2" t="s">
        <v>275</v>
      </c>
      <c r="N3" s="2" t="s">
        <v>201</v>
      </c>
      <c r="O3" s="2" t="s">
        <v>287</v>
      </c>
      <c r="P3" s="2" t="str">
        <f t="shared" ref="P3:P8" si="0">"insert into "&amp;$L$1&amp;" values('"&amp;K3&amp;"','"&amp;L3&amp;"','"&amp;M3&amp;"','"&amp;N3&amp;"','"&amp;O3&amp;"');"</f>
        <v>insert into biz_info values('A01','서울 서부','KR','KO','서울');</v>
      </c>
    </row>
    <row r="4" spans="1:16">
      <c r="A4" s="6" t="s">
        <v>177</v>
      </c>
      <c r="B4" s="6" t="s">
        <v>179</v>
      </c>
      <c r="C4" s="6" t="s">
        <v>246</v>
      </c>
      <c r="D4" s="6" t="s">
        <v>230</v>
      </c>
      <c r="E4" s="2" t="str">
        <f t="shared" ref="E4:E34" si="1">"insert into "&amp;$B$1&amp;" values('"&amp;A4&amp;"','"&amp;B4&amp;"','"&amp;C4&amp;"','"&amp;D4&amp;"');"</f>
        <v>insert into common_code values('USER_STATUS','A','사용','warning');</v>
      </c>
      <c r="F4" s="6" t="s">
        <v>177</v>
      </c>
      <c r="G4" s="6" t="s">
        <v>179</v>
      </c>
      <c r="H4" s="6" t="s">
        <v>182</v>
      </c>
      <c r="I4" s="6" t="s">
        <v>230</v>
      </c>
      <c r="J4" s="2" t="str">
        <f t="shared" ref="J4:J34" si="2">"insert into "&amp;$G$1&amp;" values('"&amp;F4&amp;"','"&amp;G4&amp;"','"&amp;H4&amp;"','"&amp;I4&amp;"');"</f>
        <v>insert into common_code_en values('USER_STATUS','A','Active','warning');</v>
      </c>
      <c r="K4" s="2" t="s">
        <v>278</v>
      </c>
      <c r="L4" s="2" t="s">
        <v>285</v>
      </c>
      <c r="M4" s="2" t="s">
        <v>280</v>
      </c>
      <c r="N4" s="2" t="s">
        <v>201</v>
      </c>
      <c r="O4" s="2" t="s">
        <v>288</v>
      </c>
      <c r="P4" s="2" t="str">
        <f t="shared" si="0"/>
        <v>insert into biz_info values('A02','서울 남부','KR','KO','서울');</v>
      </c>
    </row>
    <row r="5" spans="1:16">
      <c r="A5" s="6" t="s">
        <v>177</v>
      </c>
      <c r="B5" s="6" t="s">
        <v>180</v>
      </c>
      <c r="C5" s="6" t="s">
        <v>247</v>
      </c>
      <c r="D5" s="6" t="s">
        <v>231</v>
      </c>
      <c r="E5" s="2" t="str">
        <f t="shared" si="1"/>
        <v>insert into common_code values('USER_STATUS','D','비활성','danger');</v>
      </c>
      <c r="F5" s="6" t="s">
        <v>177</v>
      </c>
      <c r="G5" s="6" t="s">
        <v>180</v>
      </c>
      <c r="H5" s="6" t="s">
        <v>183</v>
      </c>
      <c r="I5" s="6" t="s">
        <v>231</v>
      </c>
      <c r="J5" s="2" t="str">
        <f t="shared" si="2"/>
        <v>insert into common_code_en values('USER_STATUS','D','Deactive','danger');</v>
      </c>
      <c r="K5" s="2" t="s">
        <v>282</v>
      </c>
      <c r="L5" s="2" t="s">
        <v>286</v>
      </c>
      <c r="M5" s="2" t="s">
        <v>205</v>
      </c>
      <c r="N5" s="2" t="s">
        <v>201</v>
      </c>
      <c r="O5" s="2" t="s">
        <v>288</v>
      </c>
      <c r="P5" s="2" t="str">
        <f t="shared" si="0"/>
        <v>insert into biz_info values('A03','서울 동부','KR','KO','서울');</v>
      </c>
    </row>
    <row r="6" spans="1:16">
      <c r="A6" s="6" t="s">
        <v>184</v>
      </c>
      <c r="B6" s="6" t="s">
        <v>185</v>
      </c>
      <c r="C6" s="6" t="s">
        <v>248</v>
      </c>
      <c r="D6" s="6"/>
      <c r="E6" s="2" t="str">
        <f t="shared" si="1"/>
        <v>insert into common_code values('USER_ROLE','A','어드민','');</v>
      </c>
      <c r="F6" s="6" t="s">
        <v>184</v>
      </c>
      <c r="G6" s="6" t="s">
        <v>185</v>
      </c>
      <c r="H6" s="6" t="s">
        <v>188</v>
      </c>
      <c r="I6" s="6"/>
      <c r="J6" s="2" t="str">
        <f t="shared" si="2"/>
        <v>insert into common_code_en values('USER_ROLE','A','Admin','');</v>
      </c>
      <c r="K6" s="2" t="s">
        <v>289</v>
      </c>
      <c r="L6" s="2" t="s">
        <v>274</v>
      </c>
      <c r="M6" s="2" t="s">
        <v>275</v>
      </c>
      <c r="N6" s="2" t="s">
        <v>276</v>
      </c>
      <c r="O6" s="2" t="s">
        <v>277</v>
      </c>
      <c r="P6" s="2" t="str">
        <f t="shared" si="0"/>
        <v>insert into biz_info values('B01','SeoulWest','KR','EN','Seoul');</v>
      </c>
    </row>
    <row r="7" spans="1:16">
      <c r="A7" s="6" t="s">
        <v>184</v>
      </c>
      <c r="B7" s="6" t="s">
        <v>186</v>
      </c>
      <c r="C7" s="6" t="s">
        <v>249</v>
      </c>
      <c r="D7" s="6"/>
      <c r="E7" s="2" t="str">
        <f t="shared" si="1"/>
        <v>insert into common_code values('USER_ROLE','M','관리자','');</v>
      </c>
      <c r="F7" s="6" t="s">
        <v>184</v>
      </c>
      <c r="G7" s="6" t="s">
        <v>186</v>
      </c>
      <c r="H7" s="6" t="s">
        <v>189</v>
      </c>
      <c r="I7" s="6"/>
      <c r="J7" s="2" t="str">
        <f t="shared" si="2"/>
        <v>insert into common_code_en values('USER_ROLE','M','Manager','');</v>
      </c>
      <c r="K7" s="2" t="s">
        <v>290</v>
      </c>
      <c r="L7" s="2" t="s">
        <v>279</v>
      </c>
      <c r="M7" s="2" t="s">
        <v>280</v>
      </c>
      <c r="N7" s="2" t="s">
        <v>276</v>
      </c>
      <c r="O7" s="2" t="s">
        <v>281</v>
      </c>
      <c r="P7" s="2" t="str">
        <f t="shared" si="0"/>
        <v>insert into biz_info values('B02','SeoulSouth','KR','EN','Seoul');</v>
      </c>
    </row>
    <row r="8" spans="1:16">
      <c r="A8" s="6" t="s">
        <v>184</v>
      </c>
      <c r="B8" s="6" t="s">
        <v>187</v>
      </c>
      <c r="C8" s="6" t="s">
        <v>250</v>
      </c>
      <c r="D8" s="6"/>
      <c r="E8" s="2" t="str">
        <f t="shared" si="1"/>
        <v>insert into common_code values('USER_ROLE','U','사용자','');</v>
      </c>
      <c r="F8" s="6" t="s">
        <v>184</v>
      </c>
      <c r="G8" s="6" t="s">
        <v>187</v>
      </c>
      <c r="H8" s="6" t="s">
        <v>190</v>
      </c>
      <c r="I8" s="6"/>
      <c r="J8" s="2" t="str">
        <f t="shared" si="2"/>
        <v>insert into common_code_en values('USER_ROLE','U','User','');</v>
      </c>
      <c r="K8" s="2" t="s">
        <v>291</v>
      </c>
      <c r="L8" s="2" t="s">
        <v>283</v>
      </c>
      <c r="M8" s="2" t="s">
        <v>205</v>
      </c>
      <c r="N8" s="2" t="s">
        <v>276</v>
      </c>
      <c r="O8" s="2" t="s">
        <v>281</v>
      </c>
      <c r="P8" s="2" t="str">
        <f t="shared" si="0"/>
        <v>insert into biz_info values('B03','SeoulEast','KR','EN','Seoul');</v>
      </c>
    </row>
    <row r="9" spans="1:16">
      <c r="A9" s="6" t="s">
        <v>191</v>
      </c>
      <c r="B9" s="6" t="s">
        <v>192</v>
      </c>
      <c r="C9" s="6" t="s">
        <v>251</v>
      </c>
      <c r="D9" s="6"/>
      <c r="E9" s="2" t="str">
        <f t="shared" si="1"/>
        <v>insert into common_code values('GROUP_INFO','G01','회계','');</v>
      </c>
      <c r="F9" s="6" t="s">
        <v>191</v>
      </c>
      <c r="G9" s="6" t="s">
        <v>192</v>
      </c>
      <c r="H9" s="6" t="s">
        <v>193</v>
      </c>
      <c r="I9" s="6"/>
      <c r="J9" s="2" t="str">
        <f t="shared" si="2"/>
        <v>insert into common_code_en values('GROUP_INFO','G01','Account','');</v>
      </c>
    </row>
    <row r="10" spans="1:16">
      <c r="A10" s="6" t="s">
        <v>191</v>
      </c>
      <c r="B10" s="6" t="s">
        <v>194</v>
      </c>
      <c r="C10" s="6" t="s">
        <v>252</v>
      </c>
      <c r="D10" s="6"/>
      <c r="E10" s="2" t="str">
        <f t="shared" si="1"/>
        <v>insert into common_code values('GROUP_INFO','G02','고객관리','');</v>
      </c>
      <c r="F10" s="6" t="s">
        <v>191</v>
      </c>
      <c r="G10" s="6" t="s">
        <v>194</v>
      </c>
      <c r="H10" s="6" t="s">
        <v>197</v>
      </c>
      <c r="I10" s="6"/>
      <c r="J10" s="2" t="str">
        <f t="shared" si="2"/>
        <v>insert into common_code_en values('GROUP_INFO','G02','CustomerCare','');</v>
      </c>
    </row>
    <row r="11" spans="1:16">
      <c r="A11" s="6" t="s">
        <v>191</v>
      </c>
      <c r="B11" s="6" t="s">
        <v>195</v>
      </c>
      <c r="C11" s="6" t="s">
        <v>253</v>
      </c>
      <c r="D11" s="6"/>
      <c r="E11" s="2" t="str">
        <f t="shared" si="1"/>
        <v>insert into common_code values('GROUP_INFO','G03','기술지원','');</v>
      </c>
      <c r="F11" s="6" t="s">
        <v>191</v>
      </c>
      <c r="G11" s="6" t="s">
        <v>195</v>
      </c>
      <c r="H11" s="6" t="s">
        <v>198</v>
      </c>
      <c r="I11" s="6"/>
      <c r="J11" s="2" t="str">
        <f t="shared" si="2"/>
        <v>insert into common_code_en values('GROUP_INFO','G03','TechSupport','');</v>
      </c>
    </row>
    <row r="12" spans="1:16">
      <c r="A12" s="6" t="s">
        <v>191</v>
      </c>
      <c r="B12" s="6" t="s">
        <v>196</v>
      </c>
      <c r="C12" s="6" t="s">
        <v>254</v>
      </c>
      <c r="D12" s="6"/>
      <c r="E12" s="2" t="str">
        <f t="shared" si="1"/>
        <v>insert into common_code values('GROUP_INFO','G04','영업','');</v>
      </c>
      <c r="F12" s="6" t="s">
        <v>191</v>
      </c>
      <c r="G12" s="6" t="s">
        <v>196</v>
      </c>
      <c r="H12" s="6" t="s">
        <v>199</v>
      </c>
      <c r="I12" s="6"/>
      <c r="J12" s="2" t="str">
        <f t="shared" si="2"/>
        <v>insert into common_code_en values('GROUP_INFO','G04','Sales','');</v>
      </c>
    </row>
    <row r="13" spans="1:16">
      <c r="A13" s="6" t="s">
        <v>200</v>
      </c>
      <c r="B13" s="6" t="s">
        <v>201</v>
      </c>
      <c r="C13" s="6" t="s">
        <v>255</v>
      </c>
      <c r="D13" s="6"/>
      <c r="E13" s="2" t="str">
        <f t="shared" si="1"/>
        <v>insert into common_code values('LANG','KO','한국어','');</v>
      </c>
      <c r="F13" s="6" t="s">
        <v>200</v>
      </c>
      <c r="G13" s="6" t="s">
        <v>201</v>
      </c>
      <c r="H13" s="6" t="s">
        <v>202</v>
      </c>
      <c r="I13" s="6"/>
      <c r="J13" s="2" t="str">
        <f t="shared" si="2"/>
        <v>insert into common_code_en values('LANG','KO','Korean','');</v>
      </c>
    </row>
    <row r="14" spans="1:16">
      <c r="A14" s="6" t="s">
        <v>200</v>
      </c>
      <c r="B14" s="6" t="s">
        <v>203</v>
      </c>
      <c r="C14" s="6" t="s">
        <v>256</v>
      </c>
      <c r="D14" s="6"/>
      <c r="E14" s="2" t="str">
        <f t="shared" si="1"/>
        <v>insert into common_code values('LANG','EN','영어','');</v>
      </c>
      <c r="F14" s="6" t="s">
        <v>200</v>
      </c>
      <c r="G14" s="6" t="s">
        <v>203</v>
      </c>
      <c r="H14" s="6" t="s">
        <v>204</v>
      </c>
      <c r="I14" s="6"/>
      <c r="J14" s="2" t="str">
        <f t="shared" si="2"/>
        <v>insert into common_code_en values('LANG','EN','English','');</v>
      </c>
    </row>
    <row r="15" spans="1:16">
      <c r="A15" s="6" t="s">
        <v>28</v>
      </c>
      <c r="B15" s="6" t="s">
        <v>205</v>
      </c>
      <c r="C15" s="6" t="s">
        <v>258</v>
      </c>
      <c r="D15" s="6"/>
      <c r="E15" s="2" t="str">
        <f t="shared" si="1"/>
        <v>insert into common_code values('COUNTRY','KR','한국','');</v>
      </c>
      <c r="F15" s="6" t="s">
        <v>28</v>
      </c>
      <c r="G15" s="6" t="s">
        <v>205</v>
      </c>
      <c r="H15" s="6" t="s">
        <v>206</v>
      </c>
      <c r="I15" s="6"/>
      <c r="J15" s="2" t="str">
        <f t="shared" si="2"/>
        <v>insert into common_code_en values('COUNTRY','KR','Korea','');</v>
      </c>
    </row>
    <row r="16" spans="1:16">
      <c r="A16" s="6" t="s">
        <v>28</v>
      </c>
      <c r="B16" s="6" t="s">
        <v>207</v>
      </c>
      <c r="C16" s="6" t="s">
        <v>257</v>
      </c>
      <c r="D16" s="6"/>
      <c r="E16" s="2" t="str">
        <f t="shared" si="1"/>
        <v>insert into common_code values('COUNTRY','US','미국','');</v>
      </c>
      <c r="F16" s="6" t="s">
        <v>28</v>
      </c>
      <c r="G16" s="6" t="s">
        <v>207</v>
      </c>
      <c r="H16" s="6" t="s">
        <v>208</v>
      </c>
      <c r="I16" s="6"/>
      <c r="J16" s="2" t="str">
        <f t="shared" si="2"/>
        <v>insert into common_code_en values('COUNTRY','US','United States of America','');</v>
      </c>
    </row>
    <row r="17" spans="1:10" ht="16.5">
      <c r="A17" s="6" t="s">
        <v>209</v>
      </c>
      <c r="B17" s="6" t="s">
        <v>210</v>
      </c>
      <c r="C17" s="13" t="s">
        <v>211</v>
      </c>
      <c r="D17" s="6"/>
      <c r="E17" s="2" t="str">
        <f t="shared" si="1"/>
        <v>insert into common_code values('SNS','T','https://twitter.com/','');</v>
      </c>
      <c r="F17" s="6" t="s">
        <v>209</v>
      </c>
      <c r="G17" s="6" t="s">
        <v>210</v>
      </c>
      <c r="H17" s="13" t="s">
        <v>211</v>
      </c>
      <c r="I17" s="6"/>
      <c r="J17" s="2" t="str">
        <f t="shared" si="2"/>
        <v>insert into common_code_en values('SNS','T','https://twitter.com/','');</v>
      </c>
    </row>
    <row r="18" spans="1:10" ht="16.5">
      <c r="A18" s="6" t="s">
        <v>212</v>
      </c>
      <c r="B18" s="6" t="s">
        <v>214</v>
      </c>
      <c r="C18" s="13" t="s">
        <v>215</v>
      </c>
      <c r="D18" s="6"/>
      <c r="E18" s="2" t="str">
        <f t="shared" si="1"/>
        <v>insert into common_code values('SNS','F','https://www.facebook.com/','');</v>
      </c>
      <c r="F18" s="6" t="s">
        <v>212</v>
      </c>
      <c r="G18" s="6" t="s">
        <v>214</v>
      </c>
      <c r="H18" s="13" t="s">
        <v>215</v>
      </c>
      <c r="I18" s="6"/>
      <c r="J18" s="2" t="str">
        <f t="shared" si="2"/>
        <v>insert into common_code_en values('SNS','F','https://www.facebook.com/','');</v>
      </c>
    </row>
    <row r="19" spans="1:10" ht="16.5">
      <c r="A19" s="6" t="s">
        <v>212</v>
      </c>
      <c r="B19" s="6" t="s">
        <v>217</v>
      </c>
      <c r="C19" s="13" t="s">
        <v>216</v>
      </c>
      <c r="D19" s="6"/>
      <c r="E19" s="2" t="str">
        <f t="shared" si="1"/>
        <v>insert into common_code values('SNS','I','https://www.instagram.com/','');</v>
      </c>
      <c r="F19" s="6" t="s">
        <v>212</v>
      </c>
      <c r="G19" s="6" t="s">
        <v>217</v>
      </c>
      <c r="H19" s="13" t="s">
        <v>216</v>
      </c>
      <c r="I19" s="6"/>
      <c r="J19" s="2" t="str">
        <f t="shared" si="2"/>
        <v>insert into common_code_en values('SNS','I','https://www.instagram.com/','');</v>
      </c>
    </row>
    <row r="20" spans="1:10" ht="16.5">
      <c r="A20" s="6" t="s">
        <v>213</v>
      </c>
      <c r="B20" s="6" t="s">
        <v>218</v>
      </c>
      <c r="C20" s="13" t="s">
        <v>220</v>
      </c>
      <c r="D20" s="6"/>
      <c r="E20" s="2" t="str">
        <f t="shared" si="1"/>
        <v>insert into common_code values('SNS','H','https://github.com/','');</v>
      </c>
      <c r="F20" s="6" t="s">
        <v>213</v>
      </c>
      <c r="G20" s="6" t="s">
        <v>218</v>
      </c>
      <c r="H20" s="13" t="s">
        <v>220</v>
      </c>
      <c r="I20" s="6"/>
      <c r="J20" s="2" t="str">
        <f t="shared" si="2"/>
        <v>insert into common_code_en values('SNS','H','https://github.com/','');</v>
      </c>
    </row>
    <row r="21" spans="1:10" ht="16.5">
      <c r="A21" s="6" t="s">
        <v>213</v>
      </c>
      <c r="B21" s="6" t="s">
        <v>219</v>
      </c>
      <c r="C21" s="13" t="s">
        <v>221</v>
      </c>
      <c r="D21" s="6"/>
      <c r="E21" s="2" t="str">
        <f t="shared" si="1"/>
        <v>insert into common_code values('SNS','C','https://codepen.io/','');</v>
      </c>
      <c r="F21" s="6" t="s">
        <v>213</v>
      </c>
      <c r="G21" s="6" t="s">
        <v>219</v>
      </c>
      <c r="H21" s="13" t="s">
        <v>221</v>
      </c>
      <c r="I21" s="6"/>
      <c r="J21" s="2" t="str">
        <f t="shared" si="2"/>
        <v>insert into common_code_en values('SNS','C','https://codepen.io/','');</v>
      </c>
    </row>
    <row r="22" spans="1:10">
      <c r="A22" s="6" t="s">
        <v>222</v>
      </c>
      <c r="B22" s="6" t="s">
        <v>223</v>
      </c>
      <c r="C22" s="6" t="s">
        <v>259</v>
      </c>
      <c r="D22" s="6" t="s">
        <v>225</v>
      </c>
      <c r="E22" s="2" t="str">
        <f t="shared" si="1"/>
        <v>insert into common_code values('CONSULT_TYPE','B','단순문의','primary');</v>
      </c>
      <c r="F22" s="6" t="s">
        <v>222</v>
      </c>
      <c r="G22" s="6" t="s">
        <v>223</v>
      </c>
      <c r="H22" s="6" t="s">
        <v>224</v>
      </c>
      <c r="I22" s="6" t="s">
        <v>225</v>
      </c>
      <c r="J22" s="2" t="str">
        <f t="shared" si="2"/>
        <v>insert into common_code_en values('CONSULT_TYPE','B','Questions','primary');</v>
      </c>
    </row>
    <row r="23" spans="1:10">
      <c r="A23" s="6" t="s">
        <v>222</v>
      </c>
      <c r="B23" s="6" t="s">
        <v>226</v>
      </c>
      <c r="C23" s="6" t="s">
        <v>260</v>
      </c>
      <c r="D23" s="6" t="s">
        <v>230</v>
      </c>
      <c r="E23" s="2" t="str">
        <f t="shared" si="1"/>
        <v>insert into common_code values('CONSULT_TYPE','C','불만','warning');</v>
      </c>
      <c r="F23" s="6" t="s">
        <v>222</v>
      </c>
      <c r="G23" s="6" t="s">
        <v>226</v>
      </c>
      <c r="H23" s="6" t="s">
        <v>227</v>
      </c>
      <c r="I23" s="6" t="s">
        <v>230</v>
      </c>
      <c r="J23" s="2" t="str">
        <f t="shared" si="2"/>
        <v>insert into common_code_en values('CONSULT_TYPE','C','Complaints','warning');</v>
      </c>
    </row>
    <row r="24" spans="1:10">
      <c r="A24" s="6" t="s">
        <v>222</v>
      </c>
      <c r="B24" s="6" t="s">
        <v>228</v>
      </c>
      <c r="C24" s="6" t="s">
        <v>261</v>
      </c>
      <c r="D24" s="6" t="s">
        <v>231</v>
      </c>
      <c r="E24" s="2" t="str">
        <f t="shared" si="1"/>
        <v>insert into common_code values('CONSULT_TYPE','A','AS 요청','danger');</v>
      </c>
      <c r="F24" s="6" t="s">
        <v>222</v>
      </c>
      <c r="G24" s="6" t="s">
        <v>228</v>
      </c>
      <c r="H24" s="6" t="s">
        <v>229</v>
      </c>
      <c r="I24" s="6" t="s">
        <v>231</v>
      </c>
      <c r="J24" s="2" t="str">
        <f t="shared" si="2"/>
        <v>insert into common_code_en values('CONSULT_TYPE','A','AS Request','danger');</v>
      </c>
    </row>
    <row r="25" spans="1:10">
      <c r="A25" s="6" t="s">
        <v>222</v>
      </c>
      <c r="B25" s="6"/>
      <c r="C25" s="6" t="s">
        <v>308</v>
      </c>
      <c r="D25" s="6" t="s">
        <v>309</v>
      </c>
      <c r="E25" s="2" t="str">
        <f t="shared" ref="E25" si="3">"insert into "&amp;$B$1&amp;" values('"&amp;A25&amp;"','"&amp;B25&amp;"','"&amp;C25&amp;"','"&amp;D25&amp;"');"</f>
        <v>insert into common_code values('CONSULT_TYPE','','N/A','dark');</v>
      </c>
      <c r="F25" s="6" t="s">
        <v>222</v>
      </c>
      <c r="G25" s="6"/>
      <c r="H25" s="6" t="s">
        <v>308</v>
      </c>
      <c r="I25" s="6" t="s">
        <v>309</v>
      </c>
      <c r="J25" s="2" t="str">
        <f t="shared" ref="J25" si="4">"insert into "&amp;$G$1&amp;" values('"&amp;F25&amp;"','"&amp;G25&amp;"','"&amp;H25&amp;"','"&amp;I25&amp;"');"</f>
        <v>insert into common_code_en values('CONSULT_TYPE','','N/A','dark');</v>
      </c>
    </row>
    <row r="26" spans="1:10">
      <c r="A26" s="6" t="s">
        <v>232</v>
      </c>
      <c r="B26" s="6" t="s">
        <v>233</v>
      </c>
      <c r="C26" s="6" t="s">
        <v>262</v>
      </c>
      <c r="D26" s="6" t="s">
        <v>238</v>
      </c>
      <c r="E26" s="2" t="str">
        <f t="shared" si="1"/>
        <v>insert into common_code values('CONSULT_STATUS','O','진행','primary');</v>
      </c>
      <c r="F26" s="6" t="s">
        <v>232</v>
      </c>
      <c r="G26" s="6" t="s">
        <v>233</v>
      </c>
      <c r="H26" s="6" t="s">
        <v>237</v>
      </c>
      <c r="I26" s="6" t="s">
        <v>238</v>
      </c>
      <c r="J26" s="2" t="str">
        <f t="shared" si="2"/>
        <v>insert into common_code_en values('CONSULT_STATUS','O','Open','primary');</v>
      </c>
    </row>
    <row r="27" spans="1:10">
      <c r="A27" s="6" t="s">
        <v>232</v>
      </c>
      <c r="B27" s="6" t="s">
        <v>234</v>
      </c>
      <c r="C27" s="6" t="s">
        <v>263</v>
      </c>
      <c r="D27" s="6" t="s">
        <v>242</v>
      </c>
      <c r="E27" s="2" t="str">
        <f t="shared" si="1"/>
        <v>insert into common_code values('CONSULT_STATUS','C','종료','success');</v>
      </c>
      <c r="F27" s="6" t="s">
        <v>232</v>
      </c>
      <c r="G27" s="6" t="s">
        <v>234</v>
      </c>
      <c r="H27" s="6" t="s">
        <v>239</v>
      </c>
      <c r="I27" s="6" t="s">
        <v>242</v>
      </c>
      <c r="J27" s="2" t="str">
        <f t="shared" si="2"/>
        <v>insert into common_code_en values('CONSULT_STATUS','C','Close','success');</v>
      </c>
    </row>
    <row r="28" spans="1:10">
      <c r="A28" s="6" t="s">
        <v>232</v>
      </c>
      <c r="B28" s="6" t="s">
        <v>235</v>
      </c>
      <c r="C28" s="6" t="s">
        <v>264</v>
      </c>
      <c r="D28" s="6" t="s">
        <v>243</v>
      </c>
      <c r="E28" s="2" t="str">
        <f t="shared" si="1"/>
        <v>insert into common_code values('CONSULT_STATUS','R','반려','danger');</v>
      </c>
      <c r="F28" s="6" t="s">
        <v>232</v>
      </c>
      <c r="G28" s="6" t="s">
        <v>235</v>
      </c>
      <c r="H28" s="6" t="s">
        <v>240</v>
      </c>
      <c r="I28" s="6" t="s">
        <v>243</v>
      </c>
      <c r="J28" s="2" t="str">
        <f t="shared" si="2"/>
        <v>insert into common_code_en values('CONSULT_STATUS','R','Reject','danger');</v>
      </c>
    </row>
    <row r="29" spans="1:10">
      <c r="A29" s="6" t="s">
        <v>232</v>
      </c>
      <c r="B29" s="6" t="s">
        <v>236</v>
      </c>
      <c r="C29" s="6" t="s">
        <v>265</v>
      </c>
      <c r="D29" s="6" t="s">
        <v>230</v>
      </c>
      <c r="E29" s="2" t="str">
        <f t="shared" si="1"/>
        <v>insert into common_code values('CONSULT_STATUS','P','이관','warning');</v>
      </c>
      <c r="F29" s="6" t="s">
        <v>232</v>
      </c>
      <c r="G29" s="6" t="s">
        <v>236</v>
      </c>
      <c r="H29" s="6" t="s">
        <v>241</v>
      </c>
      <c r="I29" s="6" t="s">
        <v>230</v>
      </c>
      <c r="J29" s="2" t="str">
        <f t="shared" si="2"/>
        <v>insert into common_code_en values('CONSULT_STATUS','P','AssignTo','warning');</v>
      </c>
    </row>
    <row r="30" spans="1:10">
      <c r="A30" s="6" t="s">
        <v>232</v>
      </c>
      <c r="B30" s="6"/>
      <c r="C30" s="6" t="s">
        <v>308</v>
      </c>
      <c r="D30" s="6" t="s">
        <v>309</v>
      </c>
      <c r="E30" s="2" t="str">
        <f t="shared" ref="E30" si="5">"insert into "&amp;$B$1&amp;" values('"&amp;A30&amp;"','"&amp;B30&amp;"','"&amp;C30&amp;"','"&amp;D30&amp;"');"</f>
        <v>insert into common_code values('CONSULT_STATUS','','N/A','dark');</v>
      </c>
      <c r="F30" s="6" t="s">
        <v>232</v>
      </c>
      <c r="G30" s="6"/>
      <c r="H30" s="6" t="s">
        <v>308</v>
      </c>
      <c r="I30" s="6" t="s">
        <v>309</v>
      </c>
      <c r="J30" s="2" t="str">
        <f t="shared" ref="J30" si="6">"insert into "&amp;$G$1&amp;" values('"&amp;F30&amp;"','"&amp;G30&amp;"','"&amp;H30&amp;"','"&amp;I30&amp;"');"</f>
        <v>insert into common_code_en values('CONSULT_STATUS','','N/A','dark');</v>
      </c>
    </row>
    <row r="31" spans="1:10">
      <c r="A31" s="6" t="s">
        <v>292</v>
      </c>
      <c r="B31" s="6" t="s">
        <v>293</v>
      </c>
      <c r="C31" s="6" t="s">
        <v>297</v>
      </c>
      <c r="D31" s="6" t="s">
        <v>301</v>
      </c>
      <c r="E31" s="2" t="str">
        <f t="shared" si="1"/>
        <v>insert into common_code values('POST_TYPE','S','일정','primary');</v>
      </c>
      <c r="F31" s="6" t="s">
        <v>292</v>
      </c>
      <c r="G31" s="6" t="s">
        <v>293</v>
      </c>
      <c r="H31" s="6" t="s">
        <v>304</v>
      </c>
      <c r="I31" s="6" t="s">
        <v>301</v>
      </c>
      <c r="J31" s="2" t="str">
        <f t="shared" si="2"/>
        <v>insert into common_code_en values('POST_TYPE','S','Schedule','primary');</v>
      </c>
    </row>
    <row r="32" spans="1:10">
      <c r="A32" s="6" t="s">
        <v>292</v>
      </c>
      <c r="B32" s="6" t="s">
        <v>294</v>
      </c>
      <c r="C32" s="6" t="s">
        <v>298</v>
      </c>
      <c r="D32" s="6" t="s">
        <v>302</v>
      </c>
      <c r="E32" s="2" t="str">
        <f t="shared" si="1"/>
        <v>insert into common_code values('POST_TYPE','U','긴급','danger');</v>
      </c>
      <c r="F32" s="6" t="s">
        <v>292</v>
      </c>
      <c r="G32" s="6" t="s">
        <v>294</v>
      </c>
      <c r="H32" s="6" t="s">
        <v>305</v>
      </c>
      <c r="I32" s="6" t="s">
        <v>302</v>
      </c>
      <c r="J32" s="2" t="str">
        <f t="shared" si="2"/>
        <v>insert into common_code_en values('POST_TYPE','U','Urgent','danger');</v>
      </c>
    </row>
    <row r="33" spans="1:12">
      <c r="A33" s="6" t="s">
        <v>292</v>
      </c>
      <c r="B33" s="6" t="s">
        <v>295</v>
      </c>
      <c r="C33" s="6" t="s">
        <v>299</v>
      </c>
      <c r="D33" s="6" t="s">
        <v>303</v>
      </c>
      <c r="E33" s="2" t="str">
        <f t="shared" si="1"/>
        <v>insert into common_code values('POST_TYPE','W','업무','warning');</v>
      </c>
      <c r="F33" s="6" t="s">
        <v>292</v>
      </c>
      <c r="G33" s="6" t="s">
        <v>295</v>
      </c>
      <c r="H33" s="6" t="s">
        <v>306</v>
      </c>
      <c r="I33" s="6" t="s">
        <v>303</v>
      </c>
      <c r="J33" s="2" t="str">
        <f t="shared" si="2"/>
        <v>insert into common_code_en values('POST_TYPE','W','Biz','warning');</v>
      </c>
    </row>
    <row r="34" spans="1:12">
      <c r="A34" s="6" t="s">
        <v>292</v>
      </c>
      <c r="B34" s="6" t="s">
        <v>296</v>
      </c>
      <c r="C34" s="6" t="s">
        <v>300</v>
      </c>
      <c r="D34" s="6" t="s">
        <v>242</v>
      </c>
      <c r="E34" s="2" t="str">
        <f t="shared" si="1"/>
        <v>insert into common_code values('POST_TYPE','N','일반','success');</v>
      </c>
      <c r="F34" s="6" t="s">
        <v>292</v>
      </c>
      <c r="G34" s="6" t="s">
        <v>296</v>
      </c>
      <c r="H34" s="6" t="s">
        <v>307</v>
      </c>
      <c r="I34" s="6" t="s">
        <v>242</v>
      </c>
      <c r="J34" s="2" t="str">
        <f t="shared" si="2"/>
        <v>insert into common_code_en values('POST_TYPE','N','Normal','success');</v>
      </c>
    </row>
    <row r="35" spans="1:12">
      <c r="A35" s="6"/>
      <c r="B35" s="6"/>
      <c r="C35" s="6"/>
      <c r="D35" s="6"/>
      <c r="F35" s="6"/>
      <c r="G35" s="6"/>
      <c r="H35" s="6"/>
      <c r="I35" s="6"/>
    </row>
    <row r="36" spans="1:12">
      <c r="A36" s="6"/>
      <c r="B36" s="6"/>
      <c r="C36" s="6"/>
      <c r="D36" s="6"/>
      <c r="F36" s="6"/>
      <c r="G36" s="6"/>
      <c r="H36" s="6"/>
      <c r="I36" s="6"/>
    </row>
    <row r="37" spans="1:12">
      <c r="A37" s="6"/>
      <c r="B37" s="6"/>
      <c r="C37" s="6"/>
      <c r="D37" s="6"/>
      <c r="F37" s="6"/>
      <c r="G37" s="6"/>
      <c r="H37" s="6"/>
      <c r="I37" s="6"/>
    </row>
    <row r="38" spans="1:12">
      <c r="A38" s="6"/>
      <c r="B38" s="6"/>
      <c r="C38" s="6"/>
      <c r="D38" s="6"/>
      <c r="F38" s="6"/>
      <c r="G38" s="6"/>
      <c r="H38" s="6"/>
      <c r="I38" s="6"/>
      <c r="L38" s="2">
        <f>550*3.3*12/100</f>
        <v>217.8</v>
      </c>
    </row>
    <row r="39" spans="1:12">
      <c r="A39" s="6"/>
      <c r="B39" s="6"/>
      <c r="C39" s="6"/>
      <c r="D39" s="6"/>
      <c r="F39" s="6"/>
      <c r="G39" s="6"/>
      <c r="H39" s="6"/>
      <c r="I39" s="6"/>
    </row>
    <row r="40" spans="1:12">
      <c r="A40" s="6"/>
      <c r="B40" s="6"/>
      <c r="C40" s="6"/>
      <c r="D40" s="6"/>
      <c r="F40" s="6"/>
      <c r="G40" s="6"/>
      <c r="H40" s="6"/>
      <c r="I40" s="6"/>
    </row>
    <row r="41" spans="1:12">
      <c r="A41" s="6"/>
      <c r="B41" s="6"/>
      <c r="C41" s="6"/>
      <c r="D41" s="6"/>
      <c r="F41" s="6"/>
      <c r="G41" s="6"/>
      <c r="H41" s="6"/>
      <c r="I41" s="6"/>
    </row>
  </sheetData>
  <phoneticPr fontId="1" type="noConversion"/>
  <hyperlinks>
    <hyperlink ref="C17" r:id="rId1"/>
    <hyperlink ref="C18" r:id="rId2"/>
    <hyperlink ref="C19" r:id="rId3"/>
    <hyperlink ref="C20" r:id="rId4"/>
    <hyperlink ref="C21" r:id="rId5"/>
    <hyperlink ref="H17" r:id="rId6"/>
    <hyperlink ref="H18" r:id="rId7"/>
    <hyperlink ref="H19" r:id="rId8"/>
    <hyperlink ref="H20" r:id="rId9"/>
    <hyperlink ref="H21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table list</vt:lpstr>
      <vt:lpstr>user</vt:lpstr>
      <vt:lpstr>database</vt:lpstr>
      <vt:lpstr>table layout</vt:lpstr>
      <vt:lpstr>사용자정보등록</vt:lpstr>
      <vt:lpstr>mysql 기법</vt:lpstr>
      <vt:lpstr>기타 mysql 설정</vt:lpstr>
      <vt:lpstr>기준정보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2023-08-20T03:15:32Z</dcterms:modified>
</cp:coreProperties>
</file>