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Repository\jinx.articles\驾考\"/>
    </mc:Choice>
  </mc:AlternateContent>
  <xr:revisionPtr revIDLastSave="0" documentId="13_ncr:1_{5270CD6A-0DE8-4CB9-BC4E-21C55735B6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物理子弹" sheetId="1" r:id="rId1"/>
    <sheet name="电子弹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2" i="2"/>
  <c r="L3" i="2"/>
  <c r="L2" i="2"/>
  <c r="I2" i="2" s="1"/>
  <c r="K3" i="2"/>
  <c r="K2" i="2"/>
  <c r="J3" i="2"/>
  <c r="J2" i="2"/>
  <c r="H3" i="2"/>
  <c r="H2" i="2"/>
  <c r="G3" i="2"/>
  <c r="G2" i="2"/>
  <c r="E3" i="2"/>
  <c r="E2" i="2"/>
  <c r="D3" i="2"/>
  <c r="D2" i="2"/>
  <c r="O2" i="2" s="1"/>
  <c r="C3" i="2"/>
  <c r="C2" i="2"/>
  <c r="B3" i="2"/>
  <c r="B2" i="2"/>
  <c r="I3" i="2" l="1"/>
  <c r="O3" i="2" s="1"/>
  <c r="D15" i="2" s="1"/>
  <c r="D14" i="2"/>
  <c r="N2" i="2"/>
  <c r="B6" i="2" s="1"/>
  <c r="I3" i="1"/>
  <c r="O3" i="1" s="1"/>
  <c r="D15" i="1" s="1"/>
  <c r="I2" i="1"/>
  <c r="N2" i="1" s="1"/>
  <c r="B14" i="1" s="1"/>
  <c r="C14" i="1" s="1"/>
  <c r="N3" i="2" l="1"/>
  <c r="B11" i="2" s="1"/>
  <c r="D7" i="2"/>
  <c r="H7" i="2" s="1"/>
  <c r="D11" i="2"/>
  <c r="E11" i="2" s="1"/>
  <c r="I11" i="2" s="1"/>
  <c r="D10" i="2"/>
  <c r="H10" i="2" s="1"/>
  <c r="D6" i="2"/>
  <c r="H6" i="2" s="1"/>
  <c r="O2" i="1"/>
  <c r="D14" i="1" s="1"/>
  <c r="H14" i="1" s="1"/>
  <c r="N3" i="1"/>
  <c r="B7" i="1" s="1"/>
  <c r="F7" i="1" s="1"/>
  <c r="B10" i="1"/>
  <c r="B6" i="1"/>
  <c r="B15" i="2"/>
  <c r="B7" i="2"/>
  <c r="H14" i="2"/>
  <c r="E14" i="2"/>
  <c r="I14" i="2" s="1"/>
  <c r="H15" i="2"/>
  <c r="E15" i="2"/>
  <c r="I15" i="2" s="1"/>
  <c r="B10" i="2"/>
  <c r="B14" i="2"/>
  <c r="H11" i="2"/>
  <c r="H15" i="1"/>
  <c r="E15" i="1"/>
  <c r="D7" i="1"/>
  <c r="D11" i="1"/>
  <c r="F14" i="1"/>
  <c r="E6" i="2" l="1"/>
  <c r="I6" i="2" s="1"/>
  <c r="E7" i="2"/>
  <c r="I7" i="2" s="1"/>
  <c r="E10" i="2"/>
  <c r="I10" i="2" s="1"/>
  <c r="B15" i="1"/>
  <c r="F15" i="1" s="1"/>
  <c r="C7" i="1"/>
  <c r="G7" i="1" s="1"/>
  <c r="B11" i="1"/>
  <c r="C11" i="1" s="1"/>
  <c r="G11" i="1" s="1"/>
  <c r="D6" i="1"/>
  <c r="H6" i="1" s="1"/>
  <c r="D10" i="1"/>
  <c r="E10" i="1" s="1"/>
  <c r="I10" i="1" s="1"/>
  <c r="E14" i="1"/>
  <c r="I14" i="1" s="1"/>
  <c r="F6" i="1"/>
  <c r="C6" i="1"/>
  <c r="G6" i="1" s="1"/>
  <c r="F10" i="1"/>
  <c r="C10" i="1"/>
  <c r="G10" i="1" s="1"/>
  <c r="F7" i="2"/>
  <c r="C7" i="2"/>
  <c r="G7" i="2" s="1"/>
  <c r="F15" i="2"/>
  <c r="C15" i="2"/>
  <c r="G15" i="2" s="1"/>
  <c r="C6" i="2"/>
  <c r="G6" i="2" s="1"/>
  <c r="F6" i="2"/>
  <c r="C14" i="2"/>
  <c r="G14" i="2" s="1"/>
  <c r="F14" i="2"/>
  <c r="C10" i="2"/>
  <c r="G10" i="2" s="1"/>
  <c r="F10" i="2"/>
  <c r="F11" i="2"/>
  <c r="C11" i="2"/>
  <c r="G11" i="2" s="1"/>
  <c r="H7" i="1"/>
  <c r="E7" i="1"/>
  <c r="I7" i="1" s="1"/>
  <c r="H11" i="1"/>
  <c r="E11" i="1"/>
  <c r="I11" i="1" s="1"/>
  <c r="F11" i="1"/>
  <c r="I15" i="1"/>
  <c r="G14" i="1"/>
  <c r="H10" i="1" l="1"/>
  <c r="C15" i="1"/>
  <c r="G15" i="1" s="1"/>
  <c r="E6" i="1"/>
  <c r="I6" i="1" s="1"/>
</calcChain>
</file>

<file path=xl/sharedStrings.xml><?xml version="1.0" encoding="utf-8"?>
<sst xmlns="http://schemas.openxmlformats.org/spreadsheetml/2006/main" count="98" uniqueCount="24">
  <si>
    <t>战力</t>
    <phoneticPr fontId="1" type="noConversion"/>
  </si>
  <si>
    <t>枪械攻击</t>
    <phoneticPr fontId="1" type="noConversion"/>
  </si>
  <si>
    <t>前</t>
    <phoneticPr fontId="1" type="noConversion"/>
  </si>
  <si>
    <t>后</t>
    <phoneticPr fontId="1" type="noConversion"/>
  </si>
  <si>
    <t>枪伤</t>
    <phoneticPr fontId="1" type="noConversion"/>
  </si>
  <si>
    <t>研发枪伤</t>
    <phoneticPr fontId="1" type="noConversion"/>
  </si>
  <si>
    <t>物理核心</t>
    <phoneticPr fontId="1" type="noConversion"/>
  </si>
  <si>
    <t>暴击伤害</t>
    <phoneticPr fontId="1" type="noConversion"/>
  </si>
  <si>
    <t>研发暴伤</t>
    <phoneticPr fontId="1" type="noConversion"/>
  </si>
  <si>
    <t>宝石增伤</t>
    <phoneticPr fontId="1" type="noConversion"/>
  </si>
  <si>
    <t>精英伤</t>
    <phoneticPr fontId="1" type="noConversion"/>
  </si>
  <si>
    <t>枪伤宝石</t>
    <phoneticPr fontId="1" type="noConversion"/>
  </si>
  <si>
    <t>学习技能宝石</t>
    <phoneticPr fontId="1" type="noConversion"/>
  </si>
  <si>
    <t>装备全基础</t>
    <phoneticPr fontId="1" type="noConversion"/>
  </si>
  <si>
    <t>近距离</t>
    <phoneticPr fontId="1" type="noConversion"/>
  </si>
  <si>
    <t>普通白字</t>
    <phoneticPr fontId="1" type="noConversion"/>
  </si>
  <si>
    <t>普通红字</t>
    <phoneticPr fontId="1" type="noConversion"/>
  </si>
  <si>
    <t>精英白字</t>
    <phoneticPr fontId="1" type="noConversion"/>
  </si>
  <si>
    <t>精英红字</t>
    <phoneticPr fontId="1" type="noConversion"/>
  </si>
  <si>
    <t>精英不带距离系数</t>
    <phoneticPr fontId="1" type="noConversion"/>
  </si>
  <si>
    <t>普通不带距离系数</t>
    <phoneticPr fontId="1" type="noConversion"/>
  </si>
  <si>
    <t>中距离</t>
    <phoneticPr fontId="1" type="noConversion"/>
  </si>
  <si>
    <t>电系核心</t>
    <phoneticPr fontId="1" type="noConversion"/>
  </si>
  <si>
    <t>远距离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</si>
</sst>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L20" sqref="L20"/>
    </sheetView>
  </sheetViews>
  <sheetFormatPr defaultRowHeight="14.25" x14ac:dyDescent="0.2"/>
  <cols>
    <col min="11" max="11" width="13" bestFit="1" customWidth="1"/>
    <col min="13" max="13" width="11" bestFit="1" customWidth="1"/>
    <col min="14" max="15" width="17.25" bestFit="1" customWidth="1"/>
  </cols>
  <sheetData>
    <row r="1" spans="1:15" x14ac:dyDescent="0.2">
      <c r="A1" s="1"/>
      <c r="B1" s="1" t="s">
        <v>0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12</v>
      </c>
      <c r="L1" s="1" t="s">
        <v>11</v>
      </c>
      <c r="M1" s="1" t="s">
        <v>13</v>
      </c>
      <c r="N1" s="1" t="s">
        <v>20</v>
      </c>
      <c r="O1" s="1" t="s">
        <v>19</v>
      </c>
    </row>
    <row r="2" spans="1:15" x14ac:dyDescent="0.2">
      <c r="A2" s="1" t="s">
        <v>2</v>
      </c>
      <c r="B2" s="1">
        <v>13366</v>
      </c>
      <c r="C2" s="1">
        <v>1006</v>
      </c>
      <c r="D2" s="1">
        <v>1220</v>
      </c>
      <c r="E2" s="1">
        <v>189</v>
      </c>
      <c r="F2" s="1">
        <v>140</v>
      </c>
      <c r="G2" s="1">
        <v>1721</v>
      </c>
      <c r="H2" s="1">
        <v>72</v>
      </c>
      <c r="I2" s="1">
        <f>K2+L2+M2</f>
        <v>84</v>
      </c>
      <c r="J2" s="1">
        <v>360</v>
      </c>
      <c r="K2" s="1">
        <v>36</v>
      </c>
      <c r="L2" s="1">
        <v>30</v>
      </c>
      <c r="M2" s="1">
        <v>18</v>
      </c>
      <c r="N2" s="1">
        <f>(B2+C2)*0.24*(1+D2/100+E2/100)*(1+F2/100+I2/100)</f>
        <v>168640.81804799999</v>
      </c>
      <c r="O2" s="1">
        <f>(B2+C2)*0.24*(1+D2/100+E2/100)*(1+F2/100+I2/100+J2/100)</f>
        <v>356019.50476799998</v>
      </c>
    </row>
    <row r="3" spans="1:15" x14ac:dyDescent="0.2">
      <c r="A3" s="1" t="s">
        <v>3</v>
      </c>
      <c r="B3" s="1">
        <v>13366</v>
      </c>
      <c r="C3" s="1">
        <v>1006</v>
      </c>
      <c r="D3" s="1">
        <v>1170</v>
      </c>
      <c r="E3" s="1">
        <v>189</v>
      </c>
      <c r="F3" s="1">
        <v>140</v>
      </c>
      <c r="G3" s="1">
        <v>1721</v>
      </c>
      <c r="H3" s="1">
        <v>72</v>
      </c>
      <c r="I3" s="1">
        <f>K3+L3+M3</f>
        <v>84</v>
      </c>
      <c r="J3" s="1">
        <v>360</v>
      </c>
      <c r="K3" s="1">
        <v>36</v>
      </c>
      <c r="L3" s="1">
        <v>30</v>
      </c>
      <c r="M3" s="1">
        <v>18</v>
      </c>
      <c r="N3" s="1">
        <f>(B3+C3)*0.24*(1+D3/100+E3/100)*(1+F3/100+I3/100)</f>
        <v>163052.98444799997</v>
      </c>
      <c r="O3" s="1">
        <f>(B3+C3)*0.24*(1+D3/100+E3/100)*(1+F3/100+I3/100+J3/100)</f>
        <v>344222.967168</v>
      </c>
    </row>
    <row r="5" spans="1:15" x14ac:dyDescent="0.2">
      <c r="A5" s="1" t="s">
        <v>23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15</v>
      </c>
      <c r="G5" s="1" t="s">
        <v>16</v>
      </c>
      <c r="H5" s="1" t="s">
        <v>17</v>
      </c>
      <c r="I5" s="1" t="s">
        <v>18</v>
      </c>
    </row>
    <row r="6" spans="1:15" x14ac:dyDescent="0.2">
      <c r="A6" s="1" t="s">
        <v>2</v>
      </c>
      <c r="B6" s="1">
        <f>N2*0.9</f>
        <v>151776.73624319999</v>
      </c>
      <c r="C6" s="1">
        <f>B6*(1+G2/100+H2/100)</f>
        <v>2873133.6170837758</v>
      </c>
      <c r="D6" s="1">
        <f>O2*0.9</f>
        <v>320417.55429120001</v>
      </c>
      <c r="E6" s="1">
        <f>D6*(1+G2/100+H2/100)</f>
        <v>6065504.3027324164</v>
      </c>
      <c r="F6" s="1" t="str">
        <f>ROUND(B6/1000,2)&amp;"K"</f>
        <v>151.78K</v>
      </c>
      <c r="G6" s="1" t="str">
        <f>ROUND(C6/1000/1000,2)&amp;"M"</f>
        <v>2.87M</v>
      </c>
      <c r="H6" s="1" t="str">
        <f>ROUND(D6/1000,2)&amp;"K"</f>
        <v>320.42K</v>
      </c>
      <c r="I6" s="1" t="str">
        <f>ROUND(E6/1000/1000,2)&amp;"M"</f>
        <v>6.07M</v>
      </c>
    </row>
    <row r="7" spans="1:15" x14ac:dyDescent="0.2">
      <c r="A7" s="1" t="s">
        <v>3</v>
      </c>
      <c r="B7" s="1">
        <f>N3*0.9</f>
        <v>146747.68600319998</v>
      </c>
      <c r="C7" s="1">
        <f>B7*(1+G3/100+H3/100)</f>
        <v>2777933.6960405754</v>
      </c>
      <c r="D7" s="1">
        <f>O3*0.9</f>
        <v>309800.67045119999</v>
      </c>
      <c r="E7" s="1">
        <f>D7*(1+G3/100+H3/100)</f>
        <v>5864526.6916412152</v>
      </c>
      <c r="F7" s="1" t="str">
        <f>ROUND(B7/1000,2)&amp;"K"</f>
        <v>146.75K</v>
      </c>
      <c r="G7" s="1" t="str">
        <f>ROUND(C7/1000/1000,2)&amp;"M"</f>
        <v>2.78M</v>
      </c>
      <c r="H7" s="1" t="str">
        <f>ROUND(D7/1000,2)&amp;"K"</f>
        <v>309.8K</v>
      </c>
      <c r="I7" s="1" t="str">
        <f>ROUND(E7/1000/1000,2)&amp;"M"</f>
        <v>5.86M</v>
      </c>
    </row>
    <row r="9" spans="1:15" x14ac:dyDescent="0.2">
      <c r="A9" s="1" t="s">
        <v>21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15</v>
      </c>
      <c r="G9" s="1" t="s">
        <v>16</v>
      </c>
      <c r="H9" s="1" t="s">
        <v>17</v>
      </c>
      <c r="I9" s="1" t="s">
        <v>18</v>
      </c>
    </row>
    <row r="10" spans="1:15" x14ac:dyDescent="0.2">
      <c r="A10" s="1" t="s">
        <v>2</v>
      </c>
      <c r="B10" s="1">
        <f>N2*1</f>
        <v>168640.81804799999</v>
      </c>
      <c r="C10" s="1">
        <f>B10*(1+G2/100+H2/100)</f>
        <v>3192370.6856486397</v>
      </c>
      <c r="D10" s="1">
        <f>O2*1</f>
        <v>356019.50476799998</v>
      </c>
      <c r="E10" s="1">
        <f>D10*(1+G2/100+H2/100)</f>
        <v>6739449.2252582395</v>
      </c>
      <c r="F10" s="1" t="str">
        <f>ROUND(B10/1000,2)&amp;"K"</f>
        <v>168.64K</v>
      </c>
      <c r="G10" s="1" t="str">
        <f>ROUND(C10/1000/1000,2)&amp;"M"</f>
        <v>3.19M</v>
      </c>
      <c r="H10" s="1" t="str">
        <f>ROUND(D10/1000,2)&amp;"K"</f>
        <v>356.02K</v>
      </c>
      <c r="I10" s="1" t="str">
        <f>ROUND(E10/1000/1000,2)&amp;"M"</f>
        <v>6.74M</v>
      </c>
    </row>
    <row r="11" spans="1:15" x14ac:dyDescent="0.2">
      <c r="A11" s="1" t="s">
        <v>3</v>
      </c>
      <c r="B11" s="1">
        <f>N3*1</f>
        <v>163052.98444799997</v>
      </c>
      <c r="C11" s="1">
        <f>B11*(1+G3/100+H3/100)</f>
        <v>3086592.9956006394</v>
      </c>
      <c r="D11" s="1">
        <f>O3*1</f>
        <v>344222.967168</v>
      </c>
      <c r="E11" s="1">
        <f>D11*(1+G2/100+H2/100)</f>
        <v>6516140.76849024</v>
      </c>
      <c r="F11" s="1" t="str">
        <f>ROUND(B11/1000,2)&amp;"K"</f>
        <v>163.05K</v>
      </c>
      <c r="G11" s="1" t="str">
        <f>ROUND(C11/1000/1000,2)&amp;"M"</f>
        <v>3.09M</v>
      </c>
      <c r="H11" s="1" t="str">
        <f>ROUND(D11/1000,2)&amp;"K"</f>
        <v>344.22K</v>
      </c>
      <c r="I11" s="1" t="str">
        <f>ROUND(E11/1000/1000,2)&amp;"M"</f>
        <v>6.52M</v>
      </c>
    </row>
    <row r="13" spans="1:15" x14ac:dyDescent="0.2">
      <c r="A13" s="1" t="s">
        <v>14</v>
      </c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15</v>
      </c>
      <c r="G13" s="1" t="s">
        <v>16</v>
      </c>
      <c r="H13" s="1" t="s">
        <v>17</v>
      </c>
      <c r="I13" s="1" t="s">
        <v>18</v>
      </c>
    </row>
    <row r="14" spans="1:15" x14ac:dyDescent="0.2">
      <c r="A14" s="1" t="s">
        <v>2</v>
      </c>
      <c r="B14" s="1">
        <f>N2*1.1</f>
        <v>185504.89985280001</v>
      </c>
      <c r="C14" s="1">
        <f>B14*(1+G2/100+H2/100)</f>
        <v>3511607.754213504</v>
      </c>
      <c r="D14" s="1">
        <f>O2*1.1</f>
        <v>391621.45524480002</v>
      </c>
      <c r="E14" s="1">
        <f>D14*(1+G2/100+H2/100)</f>
        <v>7413394.1477840645</v>
      </c>
      <c r="F14" s="1" t="str">
        <f>ROUND(B14/1000,2)&amp;"K"</f>
        <v>185.5K</v>
      </c>
      <c r="G14" s="1" t="str">
        <f>ROUND(C14/1000/1000,2)&amp;"M"</f>
        <v>3.51M</v>
      </c>
      <c r="H14" s="1" t="str">
        <f>ROUND(D14/1000,2)&amp;"K"</f>
        <v>391.62K</v>
      </c>
      <c r="I14" s="1" t="str">
        <f>ROUND(E14/1000/1000,2)&amp;"M"</f>
        <v>7.41M</v>
      </c>
    </row>
    <row r="15" spans="1:15" x14ac:dyDescent="0.2">
      <c r="A15" s="1" t="s">
        <v>3</v>
      </c>
      <c r="B15" s="1">
        <f>N3*1.1</f>
        <v>179358.28289279999</v>
      </c>
      <c r="C15" s="1">
        <f>B15*(1+G2/100+H2/100)</f>
        <v>3395252.2951607038</v>
      </c>
      <c r="D15" s="1">
        <f>O3*1.1</f>
        <v>378645.26388480002</v>
      </c>
      <c r="E15" s="1">
        <f>D15*(1+G2/100+H2/100)</f>
        <v>7167754.8453392647</v>
      </c>
      <c r="F15" s="1" t="str">
        <f>ROUND(B15/1000,2)&amp;"K"</f>
        <v>179.36K</v>
      </c>
      <c r="G15" s="1" t="str">
        <f>ROUND(C15/1000/1000,2)&amp;"M"</f>
        <v>3.4M</v>
      </c>
      <c r="H15" s="1" t="str">
        <f>ROUND(D15/1000,2)&amp;"K"</f>
        <v>378.65K</v>
      </c>
      <c r="I15" s="1" t="str">
        <f>ROUND(E15/1000/1000,2)&amp;"M"</f>
        <v>7.17M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F00C-5EA3-4A4A-AE60-8CB3FCEA2FA3}">
  <dimension ref="A1:O15"/>
  <sheetViews>
    <sheetView workbookViewId="0">
      <selection activeCell="K7" sqref="K7"/>
    </sheetView>
  </sheetViews>
  <sheetFormatPr defaultRowHeight="14.25" x14ac:dyDescent="0.2"/>
  <cols>
    <col min="11" max="11" width="13" bestFit="1" customWidth="1"/>
    <col min="13" max="13" width="11" bestFit="1" customWidth="1"/>
    <col min="14" max="15" width="17.25" bestFit="1" customWidth="1"/>
  </cols>
  <sheetData>
    <row r="1" spans="1:15" x14ac:dyDescent="0.2">
      <c r="A1" s="1"/>
      <c r="B1" s="1" t="s">
        <v>0</v>
      </c>
      <c r="C1" s="1" t="s">
        <v>1</v>
      </c>
      <c r="D1" s="1" t="s">
        <v>4</v>
      </c>
      <c r="E1" s="1" t="s">
        <v>5</v>
      </c>
      <c r="F1" s="1" t="s">
        <v>22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12</v>
      </c>
      <c r="L1" s="1" t="s">
        <v>11</v>
      </c>
      <c r="M1" s="1" t="s">
        <v>13</v>
      </c>
      <c r="N1" s="1" t="s">
        <v>20</v>
      </c>
      <c r="O1" s="1" t="s">
        <v>19</v>
      </c>
    </row>
    <row r="2" spans="1:15" x14ac:dyDescent="0.2">
      <c r="A2" s="1" t="s">
        <v>2</v>
      </c>
      <c r="B2" s="1">
        <f>物理子弹!B2</f>
        <v>13366</v>
      </c>
      <c r="C2" s="1">
        <f>物理子弹!C2</f>
        <v>1006</v>
      </c>
      <c r="D2" s="1">
        <f>物理子弹!D2</f>
        <v>1220</v>
      </c>
      <c r="E2" s="1">
        <f>物理子弹!E2</f>
        <v>189</v>
      </c>
      <c r="F2" s="1">
        <v>80</v>
      </c>
      <c r="G2" s="1">
        <f>物理子弹!G2</f>
        <v>1721</v>
      </c>
      <c r="H2" s="1">
        <f>物理子弹!H2</f>
        <v>72</v>
      </c>
      <c r="I2" s="1">
        <f>K2+L2+M2</f>
        <v>84</v>
      </c>
      <c r="J2" s="1">
        <f>物理子弹!J2</f>
        <v>360</v>
      </c>
      <c r="K2" s="1">
        <f>物理子弹!K2</f>
        <v>36</v>
      </c>
      <c r="L2" s="1">
        <f>物理子弹!L2</f>
        <v>30</v>
      </c>
      <c r="M2" s="1">
        <f>物理子弹!M2</f>
        <v>18</v>
      </c>
      <c r="N2" s="1">
        <f>(B2+C2)*0.24*(1+D2/100+E2/100)*(1+F2/100+I2/100)</f>
        <v>137411.03692799999</v>
      </c>
      <c r="O2" s="1">
        <f>(B2+C2)*0.24*(1+D2/100+E2/100)*(1+F2/100+I2/100+J2/100)</f>
        <v>324789.72364799998</v>
      </c>
    </row>
    <row r="3" spans="1:15" x14ac:dyDescent="0.2">
      <c r="A3" s="1" t="s">
        <v>3</v>
      </c>
      <c r="B3" s="1">
        <f>物理子弹!B3</f>
        <v>13366</v>
      </c>
      <c r="C3" s="1">
        <f>物理子弹!C3</f>
        <v>1006</v>
      </c>
      <c r="D3" s="1">
        <f>物理子弹!D3</f>
        <v>1170</v>
      </c>
      <c r="E3" s="1">
        <f>物理子弹!E3</f>
        <v>189</v>
      </c>
      <c r="F3" s="1">
        <v>80</v>
      </c>
      <c r="G3" s="1">
        <f>物理子弹!G3</f>
        <v>1721</v>
      </c>
      <c r="H3" s="1">
        <f>物理子弹!H3</f>
        <v>72</v>
      </c>
      <c r="I3" s="1">
        <f>K3+L3+M3</f>
        <v>84</v>
      </c>
      <c r="J3" s="1">
        <f>物理子弹!J3</f>
        <v>360</v>
      </c>
      <c r="K3" s="1">
        <f>物理子弹!K3</f>
        <v>36</v>
      </c>
      <c r="L3" s="1">
        <f>物理子弹!L3</f>
        <v>30</v>
      </c>
      <c r="M3" s="1">
        <f>物理子弹!M3</f>
        <v>18</v>
      </c>
      <c r="N3" s="1">
        <f>(B3+C3)*0.24*(1+D3/100+E3/100)*(1+F3/100+I3/100)</f>
        <v>132857.98732799999</v>
      </c>
      <c r="O3" s="1">
        <f>(B3+C3)*0.24*(1+D3/100+E3/100)*(1+F3/100+I3/100+J3/100)</f>
        <v>314027.97004799999</v>
      </c>
    </row>
    <row r="5" spans="1:15" x14ac:dyDescent="0.2">
      <c r="A5" s="1" t="s">
        <v>23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15</v>
      </c>
      <c r="G5" s="1" t="s">
        <v>16</v>
      </c>
      <c r="H5" s="1" t="s">
        <v>17</v>
      </c>
      <c r="I5" s="1" t="s">
        <v>18</v>
      </c>
    </row>
    <row r="6" spans="1:15" x14ac:dyDescent="0.2">
      <c r="A6" s="1" t="s">
        <v>2</v>
      </c>
      <c r="B6" s="1">
        <f>N2*0.9</f>
        <v>123669.93323519999</v>
      </c>
      <c r="C6" s="1">
        <f>B6*(1+G2/100+H2/100)</f>
        <v>2341071.836142336</v>
      </c>
      <c r="D6" s="1">
        <f>O2*0.9</f>
        <v>292310.75128319999</v>
      </c>
      <c r="E6" s="1">
        <f>D6*(1+G2/100+H2/100)</f>
        <v>5533442.5217909757</v>
      </c>
      <c r="F6" s="1" t="str">
        <f>ROUND(B6/1000,2)&amp;"K"</f>
        <v>123.67K</v>
      </c>
      <c r="G6" s="1" t="str">
        <f>ROUND(C6/1000/1000,2)&amp;"M"</f>
        <v>2.34M</v>
      </c>
      <c r="H6" s="1" t="str">
        <f>ROUND(D6/1000,2)&amp;"K"</f>
        <v>292.31K</v>
      </c>
      <c r="I6" s="1" t="str">
        <f>ROUND(E6/1000/1000,2)&amp;"M"</f>
        <v>5.53M</v>
      </c>
    </row>
    <row r="7" spans="1:15" x14ac:dyDescent="0.2">
      <c r="A7" s="1" t="s">
        <v>3</v>
      </c>
      <c r="B7" s="1">
        <f>N3*0.9</f>
        <v>119572.18859519999</v>
      </c>
      <c r="C7" s="1">
        <f>B7*(1+G3/100+H3/100)</f>
        <v>2263501.5301071359</v>
      </c>
      <c r="D7" s="1">
        <f>O3*0.9</f>
        <v>282625.17304319999</v>
      </c>
      <c r="E7" s="1">
        <f>D7*(1+G3/100+H3/100)</f>
        <v>5350094.5257077757</v>
      </c>
      <c r="F7" s="1" t="str">
        <f>ROUND(B7/1000,2)&amp;"K"</f>
        <v>119.57K</v>
      </c>
      <c r="G7" s="1" t="str">
        <f>ROUND(C7/1000/1000,2)&amp;"M"</f>
        <v>2.26M</v>
      </c>
      <c r="H7" s="1" t="str">
        <f>ROUND(D7/1000,2)&amp;"K"</f>
        <v>282.63K</v>
      </c>
      <c r="I7" s="1" t="str">
        <f>ROUND(E7/1000/1000,2)&amp;"M"</f>
        <v>5.35M</v>
      </c>
    </row>
    <row r="9" spans="1:15" x14ac:dyDescent="0.2">
      <c r="A9" s="1" t="s">
        <v>21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15</v>
      </c>
      <c r="G9" s="1" t="s">
        <v>16</v>
      </c>
      <c r="H9" s="1" t="s">
        <v>17</v>
      </c>
      <c r="I9" s="1" t="s">
        <v>18</v>
      </c>
    </row>
    <row r="10" spans="1:15" x14ac:dyDescent="0.2">
      <c r="A10" s="1" t="s">
        <v>2</v>
      </c>
      <c r="B10" s="1">
        <f>N2*1</f>
        <v>137411.03692799999</v>
      </c>
      <c r="C10" s="1">
        <f>B10*(1+G2/100+H2/100)</f>
        <v>2601190.9290470397</v>
      </c>
      <c r="D10" s="1">
        <f>O2*1</f>
        <v>324789.72364799998</v>
      </c>
      <c r="E10" s="1">
        <f>D10*(1+G2/100+H2/100)</f>
        <v>6148269.4686566396</v>
      </c>
      <c r="F10" s="1" t="str">
        <f>ROUND(B10/1000,2)&amp;"K"</f>
        <v>137.41K</v>
      </c>
      <c r="G10" s="1" t="str">
        <f>ROUND(C10/1000/1000,2)&amp;"M"</f>
        <v>2.6M</v>
      </c>
      <c r="H10" s="1" t="str">
        <f>ROUND(D10/1000,2)&amp;"K"</f>
        <v>324.79K</v>
      </c>
      <c r="I10" s="1" t="str">
        <f>ROUND(E10/1000/1000,2)&amp;"M"</f>
        <v>6.15M</v>
      </c>
    </row>
    <row r="11" spans="1:15" x14ac:dyDescent="0.2">
      <c r="A11" s="1" t="s">
        <v>3</v>
      </c>
      <c r="B11" s="1">
        <f>N3*1</f>
        <v>132857.98732799999</v>
      </c>
      <c r="C11" s="1">
        <f>B11*(1+G3/100+H3/100)</f>
        <v>2515001.7001190395</v>
      </c>
      <c r="D11" s="1">
        <f>O3*1</f>
        <v>314027.97004799999</v>
      </c>
      <c r="E11" s="1">
        <f>D11*(1+G2/100+H2/100)</f>
        <v>5944549.4730086401</v>
      </c>
      <c r="F11" s="1" t="str">
        <f>ROUND(B11/1000,2)&amp;"K"</f>
        <v>132.86K</v>
      </c>
      <c r="G11" s="1" t="str">
        <f>ROUND(C11/1000/1000,2)&amp;"M"</f>
        <v>2.52M</v>
      </c>
      <c r="H11" s="1" t="str">
        <f>ROUND(D11/1000,2)&amp;"K"</f>
        <v>314.03K</v>
      </c>
      <c r="I11" s="1" t="str">
        <f>ROUND(E11/1000/1000,2)&amp;"M"</f>
        <v>5.94M</v>
      </c>
    </row>
    <row r="13" spans="1:15" x14ac:dyDescent="0.2">
      <c r="A13" s="1" t="s">
        <v>14</v>
      </c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15</v>
      </c>
      <c r="G13" s="1" t="s">
        <v>16</v>
      </c>
      <c r="H13" s="1" t="s">
        <v>17</v>
      </c>
      <c r="I13" s="1" t="s">
        <v>18</v>
      </c>
    </row>
    <row r="14" spans="1:15" x14ac:dyDescent="0.2">
      <c r="A14" s="1" t="s">
        <v>2</v>
      </c>
      <c r="B14" s="1">
        <f>N2*1.1</f>
        <v>151152.1406208</v>
      </c>
      <c r="C14" s="1">
        <f>B14*(1+G2/100+H2/100)</f>
        <v>2861310.0219517439</v>
      </c>
      <c r="D14" s="1">
        <f>O2*1.1</f>
        <v>357268.69601280004</v>
      </c>
      <c r="E14" s="1">
        <f>D14*(1+G2/100+H2/100)</f>
        <v>6763096.4155223044</v>
      </c>
      <c r="F14" s="1" t="str">
        <f>ROUND(B14/1000,2)&amp;"K"</f>
        <v>151.15K</v>
      </c>
      <c r="G14" s="1" t="str">
        <f>ROUND(C14/1000/1000,2)&amp;"M"</f>
        <v>2.86M</v>
      </c>
      <c r="H14" s="1" t="str">
        <f>ROUND(D14/1000,2)&amp;"K"</f>
        <v>357.27K</v>
      </c>
      <c r="I14" s="1" t="str">
        <f>ROUND(E14/1000/1000,2)&amp;"M"</f>
        <v>6.76M</v>
      </c>
    </row>
    <row r="15" spans="1:15" x14ac:dyDescent="0.2">
      <c r="A15" s="1" t="s">
        <v>3</v>
      </c>
      <c r="B15" s="1">
        <f>N3*1.1</f>
        <v>146143.78606079999</v>
      </c>
      <c r="C15" s="1">
        <f>B15*(1+G2/100+H2/100)</f>
        <v>2766501.8701309436</v>
      </c>
      <c r="D15" s="1">
        <f>O3*1.1</f>
        <v>345430.76705279999</v>
      </c>
      <c r="E15" s="1">
        <f>D15*(1+G2/100+H2/100)</f>
        <v>6539004.4203095036</v>
      </c>
      <c r="F15" s="1" t="str">
        <f>ROUND(B15/1000,2)&amp;"K"</f>
        <v>146.14K</v>
      </c>
      <c r="G15" s="1" t="str">
        <f>ROUND(C15/1000/1000,2)&amp;"M"</f>
        <v>2.77M</v>
      </c>
      <c r="H15" s="1" t="str">
        <f>ROUND(D15/1000,2)&amp;"K"</f>
        <v>345.43K</v>
      </c>
      <c r="I15" s="1" t="str">
        <f>ROUND(E15/1000/1000,2)&amp;"M"</f>
        <v>6.54M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物理子弹</vt:lpstr>
      <vt:lpstr>电子弹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金鑫</dc:creator>
  <cp:lastModifiedBy>金鑫</cp:lastModifiedBy>
  <dcterms:created xsi:type="dcterms:W3CDTF">2015-06-05T18:19:34Z</dcterms:created>
  <dcterms:modified xsi:type="dcterms:W3CDTF">2025-09-01T07:44:10Z</dcterms:modified>
</cp:coreProperties>
</file>