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B48" i="1"/>
  <c r="B42"/>
  <c r="B34"/>
  <c r="G48" l="1"/>
  <c r="H48"/>
  <c r="I48"/>
  <c r="J48"/>
  <c r="B142" l="1"/>
  <c r="C142"/>
  <c r="D142"/>
  <c r="E142"/>
  <c r="G142"/>
  <c r="H142"/>
  <c r="I142"/>
  <c r="J142"/>
  <c r="B136" l="1"/>
  <c r="C136"/>
  <c r="D136"/>
  <c r="E136"/>
  <c r="G136"/>
  <c r="H136"/>
  <c r="I136"/>
  <c r="J136"/>
  <c r="B132" l="1"/>
  <c r="C132"/>
  <c r="D132"/>
  <c r="E132"/>
  <c r="G132"/>
  <c r="H132"/>
  <c r="I132"/>
  <c r="J132"/>
  <c r="B126" l="1"/>
  <c r="C126"/>
  <c r="D126"/>
  <c r="E126"/>
  <c r="G126"/>
  <c r="H126"/>
  <c r="I126"/>
  <c r="J126"/>
  <c r="B122" l="1"/>
  <c r="C122"/>
  <c r="D122"/>
  <c r="E122"/>
  <c r="G122"/>
  <c r="H122"/>
  <c r="I122"/>
  <c r="J122"/>
  <c r="B116" l="1"/>
  <c r="C116"/>
  <c r="D116"/>
  <c r="E116"/>
  <c r="G116"/>
  <c r="H116"/>
  <c r="I116"/>
  <c r="J116"/>
  <c r="B112" l="1"/>
  <c r="C112"/>
  <c r="D112"/>
  <c r="E112"/>
  <c r="G112"/>
  <c r="H112"/>
  <c r="I112"/>
  <c r="J112"/>
  <c r="B102" l="1"/>
  <c r="C102"/>
  <c r="D102"/>
  <c r="E102"/>
  <c r="G102"/>
  <c r="H102"/>
  <c r="I102"/>
  <c r="J102"/>
  <c r="B96" l="1"/>
  <c r="C96"/>
  <c r="D96"/>
  <c r="E96"/>
  <c r="G96"/>
  <c r="H96"/>
  <c r="I96"/>
  <c r="J96"/>
  <c r="B92" l="1"/>
  <c r="C92"/>
  <c r="D92"/>
  <c r="E92"/>
  <c r="G92"/>
  <c r="H92"/>
  <c r="I92"/>
  <c r="J92"/>
  <c r="B88" l="1"/>
  <c r="C88"/>
  <c r="D88"/>
  <c r="E88"/>
  <c r="G88"/>
  <c r="H88"/>
  <c r="I88"/>
  <c r="J88"/>
  <c r="C48" l="1"/>
  <c r="D48"/>
  <c r="E48"/>
  <c r="C42" l="1"/>
  <c r="D42"/>
  <c r="E42"/>
  <c r="B38" l="1"/>
  <c r="C38"/>
  <c r="D38"/>
  <c r="E38"/>
  <c r="C34" l="1"/>
  <c r="D34"/>
  <c r="E34"/>
  <c r="B30" l="1"/>
  <c r="C30"/>
  <c r="D30"/>
  <c r="E30"/>
  <c r="B24" l="1"/>
  <c r="C24"/>
  <c r="D24"/>
  <c r="E24"/>
  <c r="B20" l="1"/>
  <c r="C20"/>
  <c r="D20"/>
  <c r="E20"/>
</calcChain>
</file>

<file path=xl/sharedStrings.xml><?xml version="1.0" encoding="utf-8"?>
<sst xmlns="http://schemas.openxmlformats.org/spreadsheetml/2006/main" count="381" uniqueCount="51">
  <si>
    <t>bank</t>
  </si>
  <si>
    <t>Q3/2017</t>
  </si>
  <si>
    <t>Q2/2017</t>
  </si>
  <si>
    <t>Q1/2017</t>
  </si>
  <si>
    <t>kbank</t>
  </si>
  <si>
    <t>ktb</t>
  </si>
  <si>
    <t>scb</t>
  </si>
  <si>
    <t>tmb</t>
  </si>
  <si>
    <t>H</t>
  </si>
  <si>
    <t>B</t>
  </si>
  <si>
    <t>S</t>
  </si>
  <si>
    <t>care</t>
  </si>
  <si>
    <t>bdms</t>
  </si>
  <si>
    <t>bh</t>
  </si>
  <si>
    <t>commerce</t>
  </si>
  <si>
    <t>bjc</t>
  </si>
  <si>
    <t>cpall</t>
  </si>
  <si>
    <t>hmpro</t>
  </si>
  <si>
    <t>robins</t>
  </si>
  <si>
    <t>elec</t>
  </si>
  <si>
    <t>delta</t>
  </si>
  <si>
    <t>energy</t>
  </si>
  <si>
    <t>b</t>
  </si>
  <si>
    <t>h</t>
  </si>
  <si>
    <t>banpu</t>
  </si>
  <si>
    <t>bts</t>
  </si>
  <si>
    <t>ea</t>
  </si>
  <si>
    <t>s</t>
  </si>
  <si>
    <t>egco</t>
  </si>
  <si>
    <t>glow</t>
  </si>
  <si>
    <t>ptt</t>
  </si>
  <si>
    <t>pttep</t>
  </si>
  <si>
    <t>top</t>
  </si>
  <si>
    <t>food</t>
  </si>
  <si>
    <t>cpf</t>
  </si>
  <si>
    <t>mint</t>
  </si>
  <si>
    <t>tu</t>
  </si>
  <si>
    <t>mat</t>
  </si>
  <si>
    <t>scc</t>
  </si>
  <si>
    <t>preto</t>
  </si>
  <si>
    <t>irpc</t>
  </si>
  <si>
    <t>ivl</t>
  </si>
  <si>
    <t>pttgc</t>
  </si>
  <si>
    <t>pro</t>
  </si>
  <si>
    <t>cpn</t>
  </si>
  <si>
    <t>lh</t>
  </si>
  <si>
    <t>tech</t>
  </si>
  <si>
    <t>advance</t>
  </si>
  <si>
    <t>tran</t>
  </si>
  <si>
    <t>aot</t>
  </si>
  <si>
    <t>Q4/2017</t>
  </si>
</sst>
</file>

<file path=xl/styles.xml><?xml version="1.0" encoding="utf-8"?>
<styleSheet xmlns="http://schemas.openxmlformats.org/spreadsheetml/2006/main">
  <fonts count="18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/>
    <xf numFmtId="0" fontId="0" fillId="34" borderId="10" xfId="0" applyFill="1" applyBorder="1"/>
    <xf numFmtId="0" fontId="0" fillId="33" borderId="1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4" borderId="11" xfId="0" applyFill="1" applyBorder="1"/>
    <xf numFmtId="0" fontId="0" fillId="34" borderId="0" xfId="0" applyFill="1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Fill="1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การเชื่อมโยง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Heath%20care%20service/bdms_da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Food&amp;Beverage/tu_dat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Material/scc_data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Petrochemation&amp;Chemicals/ivl_dat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Petrochemation&amp;Chemicals/pttgc_dat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Property%20Development/cpn_dat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Property%20Development/lh_dat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Information%20Technology/advance_dat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Information%20Technology/true_dat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Transportation&amp;Logistics/aot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Heath%20care%20service/bh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Commerce/bjc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Commerce/cpall_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Commerce/hmpro_da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Commerce/robins_dat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Electronic%20componets/delta_data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Food&amp;Beverage/cpf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0/Desktop/sophia/Sector5/Sector/Sector/Food&amp;Beverage/mint_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ms_data"/>
    </sheetNames>
    <sheetDataSet>
      <sheetData sheetId="0">
        <row r="2">
          <cell r="B2">
            <v>5.5</v>
          </cell>
        </row>
        <row r="3">
          <cell r="B3">
            <v>5.43</v>
          </cell>
        </row>
        <row r="4">
          <cell r="B4">
            <v>5.16</v>
          </cell>
        </row>
        <row r="5">
          <cell r="B5">
            <v>5.89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u_data"/>
    </sheetNames>
    <sheetDataSet>
      <sheetData sheetId="0">
        <row r="2">
          <cell r="B2">
            <v>2.13</v>
          </cell>
          <cell r="H2">
            <v>5.96</v>
          </cell>
        </row>
        <row r="3">
          <cell r="B3">
            <v>2.14</v>
          </cell>
          <cell r="H3">
            <v>6.18</v>
          </cell>
        </row>
        <row r="4">
          <cell r="B4">
            <v>2.2999999999999998</v>
          </cell>
          <cell r="H4">
            <v>6.22</v>
          </cell>
        </row>
        <row r="5">
          <cell r="B5">
            <v>2.36</v>
          </cell>
          <cell r="H5">
            <v>6.66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cc_data"/>
    </sheetNames>
    <sheetDataSet>
      <sheetData sheetId="0">
        <row r="2">
          <cell r="B2">
            <v>2.2999999999999998</v>
          </cell>
        </row>
        <row r="3">
          <cell r="B3">
            <v>2.38</v>
          </cell>
        </row>
        <row r="4">
          <cell r="B4">
            <v>2.5299999999999998</v>
          </cell>
        </row>
        <row r="5">
          <cell r="B5">
            <v>2.7</v>
          </cell>
        </row>
        <row r="22">
          <cell r="Q22">
            <v>14.48</v>
          </cell>
        </row>
        <row r="23">
          <cell r="Q23">
            <v>14.75</v>
          </cell>
        </row>
        <row r="24">
          <cell r="Q24">
            <v>15.18</v>
          </cell>
        </row>
        <row r="25">
          <cell r="Q25">
            <v>16.14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vl_data"/>
    </sheetNames>
    <sheetDataSet>
      <sheetData sheetId="0">
        <row r="2">
          <cell r="B2">
            <v>2.57</v>
          </cell>
          <cell r="H2">
            <v>8.7100000000000009</v>
          </cell>
        </row>
        <row r="3">
          <cell r="B3">
            <v>2.39</v>
          </cell>
          <cell r="H3">
            <v>7.61</v>
          </cell>
        </row>
        <row r="4">
          <cell r="B4">
            <v>2.0099999999999998</v>
          </cell>
          <cell r="H4">
            <v>7.44</v>
          </cell>
        </row>
        <row r="5">
          <cell r="B5">
            <v>1.91</v>
          </cell>
          <cell r="H5">
            <v>9.3800000000000008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pttgc_data"/>
    </sheetNames>
    <sheetDataSet>
      <sheetData sheetId="0">
        <row r="2">
          <cell r="B2">
            <v>1.45</v>
          </cell>
          <cell r="H2">
            <v>12.06</v>
          </cell>
        </row>
        <row r="3">
          <cell r="B3">
            <v>1.34</v>
          </cell>
          <cell r="H3">
            <v>12.6</v>
          </cell>
        </row>
        <row r="4">
          <cell r="B4">
            <v>1.18</v>
          </cell>
          <cell r="H4">
            <v>11.45</v>
          </cell>
        </row>
        <row r="5">
          <cell r="B5">
            <v>1.33</v>
          </cell>
          <cell r="H5">
            <v>10.82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pn_data"/>
    </sheetNames>
    <sheetDataSet>
      <sheetData sheetId="0">
        <row r="2">
          <cell r="B2">
            <v>6.42</v>
          </cell>
          <cell r="J2">
            <v>14.06</v>
          </cell>
        </row>
        <row r="3">
          <cell r="B3">
            <v>6.53</v>
          </cell>
          <cell r="J3">
            <v>14.72</v>
          </cell>
        </row>
        <row r="4">
          <cell r="B4">
            <v>5.67</v>
          </cell>
          <cell r="J4">
            <v>11.57</v>
          </cell>
        </row>
        <row r="5">
          <cell r="B5">
            <v>4.8899999999999997</v>
          </cell>
          <cell r="J5">
            <v>11.55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h_data"/>
    </sheetNames>
    <sheetDataSet>
      <sheetData sheetId="0">
        <row r="2">
          <cell r="B2">
            <v>2.66</v>
          </cell>
          <cell r="H2">
            <v>12.97</v>
          </cell>
        </row>
        <row r="3">
          <cell r="B3">
            <v>2.4300000000000002</v>
          </cell>
          <cell r="H3">
            <v>13.73</v>
          </cell>
        </row>
        <row r="4">
          <cell r="B4">
            <v>2.46</v>
          </cell>
          <cell r="H4">
            <v>12.25</v>
          </cell>
        </row>
        <row r="5">
          <cell r="B5">
            <v>2.4700000000000002</v>
          </cell>
          <cell r="H5">
            <v>10.86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dvance_data"/>
    </sheetNames>
    <sheetDataSet>
      <sheetData sheetId="0">
        <row r="2">
          <cell r="B2">
            <v>13.59</v>
          </cell>
          <cell r="J2">
            <v>14.73</v>
          </cell>
        </row>
        <row r="3">
          <cell r="B3">
            <v>12.69</v>
          </cell>
          <cell r="J3">
            <v>14.17</v>
          </cell>
        </row>
        <row r="4">
          <cell r="B4">
            <v>14.07</v>
          </cell>
          <cell r="J4">
            <v>13.86</v>
          </cell>
        </row>
        <row r="5">
          <cell r="B5">
            <v>12.43</v>
          </cell>
          <cell r="J5">
            <v>17.420000000000002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true_data"/>
    </sheetNames>
    <sheetDataSet>
      <sheetData sheetId="0">
        <row r="2">
          <cell r="B2">
            <v>1.62</v>
          </cell>
          <cell r="H2">
            <v>2.61</v>
          </cell>
        </row>
        <row r="3">
          <cell r="B3">
            <v>1.58</v>
          </cell>
          <cell r="H3">
            <v>0.63</v>
          </cell>
        </row>
        <row r="4">
          <cell r="B4">
            <v>1.59</v>
          </cell>
          <cell r="H4">
            <v>0.28999999999999998</v>
          </cell>
        </row>
        <row r="5">
          <cell r="B5">
            <v>1.73</v>
          </cell>
          <cell r="H5">
            <v>0.39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ot_data"/>
    </sheetNames>
    <sheetDataSet>
      <sheetData sheetId="0">
        <row r="2">
          <cell r="B2">
            <v>7.39</v>
          </cell>
          <cell r="F2">
            <v>16.27</v>
          </cell>
        </row>
        <row r="3">
          <cell r="B3">
            <v>6.61</v>
          </cell>
          <cell r="F3">
            <v>15.62</v>
          </cell>
        </row>
        <row r="4">
          <cell r="B4">
            <v>5.54</v>
          </cell>
          <cell r="F4">
            <v>16.420000000000002</v>
          </cell>
        </row>
        <row r="5">
          <cell r="B5">
            <v>4.4400000000000004</v>
          </cell>
          <cell r="F5">
            <v>16.600000000000001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h_data"/>
    </sheetNames>
    <sheetDataSet>
      <sheetData sheetId="0">
        <row r="2">
          <cell r="B2">
            <v>8.86</v>
          </cell>
        </row>
        <row r="3">
          <cell r="B3">
            <v>10.27</v>
          </cell>
        </row>
        <row r="4">
          <cell r="B4">
            <v>8.1</v>
          </cell>
        </row>
        <row r="5">
          <cell r="B5">
            <v>9.23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jc_data"/>
    </sheetNames>
    <sheetDataSet>
      <sheetData sheetId="0">
        <row r="2">
          <cell r="B2">
            <v>2.52</v>
          </cell>
        </row>
        <row r="3">
          <cell r="B3">
            <v>2.04</v>
          </cell>
        </row>
        <row r="4">
          <cell r="B4">
            <v>1.84</v>
          </cell>
        </row>
        <row r="5">
          <cell r="B5">
            <v>1.79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pall_data"/>
    </sheetNames>
    <sheetDataSet>
      <sheetData sheetId="0">
        <row r="2">
          <cell r="B2">
            <v>9.8699999999999992</v>
          </cell>
        </row>
        <row r="3">
          <cell r="B3">
            <v>10.86</v>
          </cell>
        </row>
        <row r="4">
          <cell r="B4">
            <v>9.43</v>
          </cell>
        </row>
        <row r="5">
          <cell r="B5">
            <v>9.6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hmpro_data"/>
    </sheetNames>
    <sheetDataSet>
      <sheetData sheetId="0">
        <row r="2">
          <cell r="B2">
            <v>9.84</v>
          </cell>
        </row>
        <row r="3">
          <cell r="B3">
            <v>9.07</v>
          </cell>
        </row>
        <row r="4">
          <cell r="B4">
            <v>6.81</v>
          </cell>
        </row>
        <row r="5">
          <cell r="B5">
            <v>7.26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obins_data"/>
    </sheetNames>
    <sheetDataSet>
      <sheetData sheetId="0">
        <row r="2">
          <cell r="B2">
            <v>5.17</v>
          </cell>
        </row>
        <row r="3">
          <cell r="B3">
            <v>4.75</v>
          </cell>
        </row>
        <row r="4">
          <cell r="B4">
            <v>4.08</v>
          </cell>
        </row>
        <row r="5">
          <cell r="B5">
            <v>4.6900000000000004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elta_data"/>
    </sheetNames>
    <sheetDataSet>
      <sheetData sheetId="0">
        <row r="2">
          <cell r="B2">
            <v>2.92</v>
          </cell>
        </row>
        <row r="3">
          <cell r="B3">
            <v>3.62</v>
          </cell>
        </row>
        <row r="4">
          <cell r="B4">
            <v>3.7</v>
          </cell>
        </row>
        <row r="5">
          <cell r="B5">
            <v>3.42</v>
          </cell>
        </row>
        <row r="23">
          <cell r="S23">
            <v>14.02</v>
          </cell>
        </row>
        <row r="24">
          <cell r="S24">
            <v>14.43</v>
          </cell>
        </row>
        <row r="25">
          <cell r="S25">
            <v>14.93</v>
          </cell>
        </row>
        <row r="26">
          <cell r="S26">
            <v>13.03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pf_data"/>
    </sheetNames>
    <sheetDataSet>
      <sheetData sheetId="0">
        <row r="2">
          <cell r="B2">
            <v>1.22</v>
          </cell>
          <cell r="J2">
            <v>5.09</v>
          </cell>
        </row>
        <row r="3">
          <cell r="B3">
            <v>1.55</v>
          </cell>
          <cell r="J3">
            <v>5.86</v>
          </cell>
        </row>
        <row r="4">
          <cell r="B4">
            <v>1.28</v>
          </cell>
          <cell r="J4">
            <v>6.11</v>
          </cell>
        </row>
        <row r="5">
          <cell r="B5">
            <v>1.59</v>
          </cell>
          <cell r="J5">
            <v>6.92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int_data"/>
    </sheetNames>
    <sheetDataSet>
      <sheetData sheetId="0">
        <row r="2">
          <cell r="B2">
            <v>5.2</v>
          </cell>
          <cell r="H2">
            <v>7.2</v>
          </cell>
        </row>
        <row r="3">
          <cell r="B3">
            <v>4.78</v>
          </cell>
          <cell r="H3">
            <v>7.35</v>
          </cell>
        </row>
        <row r="4">
          <cell r="B4">
            <v>4.5599999999999996</v>
          </cell>
          <cell r="H4">
            <v>7.35</v>
          </cell>
        </row>
        <row r="5">
          <cell r="B5">
            <v>4.33</v>
          </cell>
          <cell r="H5">
            <v>7.27</v>
          </cell>
        </row>
      </sheetData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5"/>
  <sheetViews>
    <sheetView tabSelected="1" topLeftCell="E28" zoomScale="90" zoomScaleNormal="90" workbookViewId="0">
      <selection activeCell="N67" sqref="N67"/>
    </sheetView>
  </sheetViews>
  <sheetFormatPr defaultRowHeight="13.8"/>
  <cols>
    <col min="6" max="6" width="8.796875" style="30"/>
    <col min="11" max="11" width="8.796875" style="30"/>
  </cols>
  <sheetData>
    <row r="1" spans="1:14">
      <c r="A1" s="3" t="s">
        <v>0</v>
      </c>
      <c r="B1" s="2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s="1" customFormat="1">
      <c r="A2" s="1" t="s">
        <v>50</v>
      </c>
      <c r="B2" s="31">
        <v>1.62</v>
      </c>
      <c r="C2" s="31">
        <v>1.48</v>
      </c>
      <c r="D2" s="31">
        <v>1.43</v>
      </c>
      <c r="E2" s="31">
        <v>1.41</v>
      </c>
      <c r="F2" s="30"/>
      <c r="G2" s="30">
        <v>1.69</v>
      </c>
      <c r="H2" s="30">
        <v>1.93</v>
      </c>
      <c r="I2" s="30">
        <v>2.0099999999999998</v>
      </c>
      <c r="J2" s="30">
        <v>2.0499999999999998</v>
      </c>
      <c r="K2" s="30"/>
      <c r="L2" s="30" t="s">
        <v>10</v>
      </c>
      <c r="M2" s="2" t="s">
        <v>4</v>
      </c>
      <c r="N2" s="30" t="s">
        <v>22</v>
      </c>
    </row>
    <row r="3" spans="1:14">
      <c r="A3" s="2" t="s">
        <v>1</v>
      </c>
      <c r="B3" s="2">
        <v>1.48</v>
      </c>
      <c r="C3" s="2">
        <v>1.43</v>
      </c>
      <c r="D3" s="2">
        <v>1.41</v>
      </c>
      <c r="E3" s="2">
        <v>1.37</v>
      </c>
      <c r="F3" s="2"/>
      <c r="G3" s="2">
        <v>1.93</v>
      </c>
      <c r="H3" s="2">
        <v>2.0099999999999998</v>
      </c>
      <c r="I3" s="2">
        <v>2.0499999999999998</v>
      </c>
      <c r="J3" s="2">
        <v>2.0699999999999998</v>
      </c>
      <c r="K3" s="2"/>
      <c r="L3" s="2" t="s">
        <v>9</v>
      </c>
      <c r="N3" s="30" t="s">
        <v>23</v>
      </c>
    </row>
    <row r="4" spans="1:14">
      <c r="A4" s="2" t="s">
        <v>2</v>
      </c>
      <c r="B4" s="2">
        <v>1.43</v>
      </c>
      <c r="C4" s="2">
        <v>1.41</v>
      </c>
      <c r="D4" s="2">
        <v>1.37</v>
      </c>
      <c r="E4" s="2">
        <v>1.5</v>
      </c>
      <c r="F4" s="2"/>
      <c r="G4" s="2">
        <v>2.0099999999999998</v>
      </c>
      <c r="H4" s="2">
        <v>2.0499999999999998</v>
      </c>
      <c r="I4" s="2">
        <v>2.0699999999999998</v>
      </c>
      <c r="J4" s="2">
        <v>1.89</v>
      </c>
      <c r="K4" s="2"/>
      <c r="L4" s="2" t="s">
        <v>8</v>
      </c>
      <c r="M4" s="2"/>
      <c r="N4" s="30" t="s">
        <v>22</v>
      </c>
    </row>
    <row r="5" spans="1:14">
      <c r="A5" s="2" t="s">
        <v>3</v>
      </c>
      <c r="B5" s="2">
        <v>1.41</v>
      </c>
      <c r="C5" s="2">
        <v>1.37</v>
      </c>
      <c r="D5" s="2">
        <v>1.5</v>
      </c>
      <c r="E5" s="2">
        <v>1.4</v>
      </c>
      <c r="F5" s="2"/>
      <c r="G5" s="2">
        <v>2.0499999999999998</v>
      </c>
      <c r="H5" s="2">
        <v>2.0699999999999998</v>
      </c>
      <c r="I5" s="2">
        <v>1.89</v>
      </c>
      <c r="J5" s="2">
        <v>1.87</v>
      </c>
      <c r="K5" s="2"/>
      <c r="L5" s="2" t="s">
        <v>9</v>
      </c>
      <c r="M5" s="2"/>
      <c r="N5" s="33" t="s">
        <v>23</v>
      </c>
    </row>
    <row r="6" spans="1:14" s="1" customFormat="1">
      <c r="A6" s="1" t="s">
        <v>50</v>
      </c>
      <c r="B6" s="30">
        <v>0.95</v>
      </c>
      <c r="C6" s="30">
        <v>0.96</v>
      </c>
      <c r="D6" s="30">
        <v>0.93</v>
      </c>
      <c r="E6" s="30">
        <v>1.04</v>
      </c>
      <c r="F6" s="30"/>
      <c r="G6" s="30">
        <v>1.04</v>
      </c>
      <c r="H6" s="30">
        <v>1.2</v>
      </c>
      <c r="I6" s="30">
        <v>1.28</v>
      </c>
      <c r="J6" s="30">
        <v>1.51</v>
      </c>
      <c r="K6" s="30"/>
      <c r="L6" s="30" t="s">
        <v>8</v>
      </c>
      <c r="M6" s="2" t="s">
        <v>5</v>
      </c>
      <c r="N6" s="33" t="s">
        <v>27</v>
      </c>
    </row>
    <row r="7" spans="1:14">
      <c r="A7" s="2" t="s">
        <v>1</v>
      </c>
      <c r="B7" s="2">
        <v>0.96</v>
      </c>
      <c r="C7" s="2">
        <v>0.93</v>
      </c>
      <c r="D7" s="2">
        <v>1.04</v>
      </c>
      <c r="E7" s="2">
        <v>0.91</v>
      </c>
      <c r="F7" s="2"/>
      <c r="G7" s="2">
        <v>1.2</v>
      </c>
      <c r="H7" s="2">
        <v>1.28</v>
      </c>
      <c r="I7" s="2">
        <v>1.51</v>
      </c>
      <c r="J7" s="2">
        <v>1.48</v>
      </c>
      <c r="K7" s="2"/>
      <c r="L7" s="2" t="s">
        <v>10</v>
      </c>
      <c r="N7" s="33" t="s">
        <v>27</v>
      </c>
    </row>
    <row r="8" spans="1:14">
      <c r="A8" s="2" t="s">
        <v>2</v>
      </c>
      <c r="B8" s="2">
        <v>0.93</v>
      </c>
      <c r="C8" s="2">
        <v>1.04</v>
      </c>
      <c r="D8" s="2">
        <v>0.91</v>
      </c>
      <c r="E8" s="2">
        <v>0.94</v>
      </c>
      <c r="F8" s="2"/>
      <c r="G8" s="2">
        <v>1.28</v>
      </c>
      <c r="H8" s="2">
        <v>1.51</v>
      </c>
      <c r="I8" s="2">
        <v>1.48</v>
      </c>
      <c r="J8" s="2">
        <v>1.47</v>
      </c>
      <c r="K8" s="2"/>
      <c r="L8" s="2" t="s">
        <v>8</v>
      </c>
      <c r="M8" s="2"/>
      <c r="N8" s="33" t="s">
        <v>22</v>
      </c>
    </row>
    <row r="9" spans="1:14">
      <c r="A9" s="2" t="s">
        <v>3</v>
      </c>
      <c r="B9" s="2">
        <v>1.04</v>
      </c>
      <c r="C9" s="2">
        <v>0.91</v>
      </c>
      <c r="D9" s="2">
        <v>0.94</v>
      </c>
      <c r="E9" s="2">
        <v>0.87</v>
      </c>
      <c r="F9" s="2"/>
      <c r="G9" s="2">
        <v>1.51</v>
      </c>
      <c r="H9" s="2">
        <v>1.48</v>
      </c>
      <c r="I9" s="2">
        <v>1.47</v>
      </c>
      <c r="J9" s="2">
        <v>1.28</v>
      </c>
      <c r="K9" s="2"/>
      <c r="L9" s="2" t="s">
        <v>8</v>
      </c>
      <c r="M9" s="2"/>
      <c r="N9" s="33" t="s">
        <v>22</v>
      </c>
    </row>
    <row r="10" spans="1:14" s="1" customFormat="1">
      <c r="A10" s="1" t="s">
        <v>50</v>
      </c>
      <c r="B10" s="30">
        <v>1.44</v>
      </c>
      <c r="C10" s="30">
        <v>1.5</v>
      </c>
      <c r="D10" s="30">
        <v>1.52</v>
      </c>
      <c r="E10" s="30">
        <v>1.66</v>
      </c>
      <c r="F10" s="32"/>
      <c r="G10" s="30">
        <v>1.8</v>
      </c>
      <c r="H10" s="30">
        <v>2.0099999999999998</v>
      </c>
      <c r="I10" s="30">
        <v>2.06</v>
      </c>
      <c r="J10" s="30">
        <v>2.1</v>
      </c>
      <c r="K10" s="30"/>
      <c r="L10" s="30" t="s">
        <v>8</v>
      </c>
      <c r="M10" s="2" t="s">
        <v>6</v>
      </c>
      <c r="N10" s="33" t="s">
        <v>22</v>
      </c>
    </row>
    <row r="11" spans="1:14">
      <c r="A11" s="2" t="s">
        <v>1</v>
      </c>
      <c r="B11" s="2">
        <v>1.5</v>
      </c>
      <c r="C11" s="2">
        <v>1.52</v>
      </c>
      <c r="D11" s="2">
        <v>1.66</v>
      </c>
      <c r="E11" s="2">
        <v>1.59</v>
      </c>
      <c r="F11" s="2"/>
      <c r="G11" s="2">
        <v>2.0099999999999998</v>
      </c>
      <c r="H11" s="2">
        <v>2.06</v>
      </c>
      <c r="I11" s="2">
        <v>2.1</v>
      </c>
      <c r="J11" s="2">
        <v>2.08</v>
      </c>
      <c r="K11" s="2"/>
      <c r="L11" s="2" t="s">
        <v>8</v>
      </c>
      <c r="N11" s="33" t="s">
        <v>22</v>
      </c>
    </row>
    <row r="12" spans="1:14">
      <c r="A12" s="2" t="s">
        <v>2</v>
      </c>
      <c r="B12" s="2">
        <v>1.52</v>
      </c>
      <c r="C12" s="2">
        <v>1.66</v>
      </c>
      <c r="D12" s="2">
        <v>1.59</v>
      </c>
      <c r="E12" s="2">
        <v>1.57</v>
      </c>
      <c r="F12" s="2"/>
      <c r="G12" s="2">
        <v>2.06</v>
      </c>
      <c r="H12" s="2">
        <v>2.1</v>
      </c>
      <c r="I12" s="2">
        <v>2.08</v>
      </c>
      <c r="J12" s="2">
        <v>2.08</v>
      </c>
      <c r="K12" s="2"/>
      <c r="L12" s="2" t="s">
        <v>8</v>
      </c>
      <c r="M12" s="2"/>
      <c r="N12" s="33" t="s">
        <v>22</v>
      </c>
    </row>
    <row r="13" spans="1:14">
      <c r="A13" s="2" t="s">
        <v>3</v>
      </c>
      <c r="B13" s="2">
        <v>1.66</v>
      </c>
      <c r="C13" s="2">
        <v>1.59</v>
      </c>
      <c r="D13" s="2">
        <v>1.57</v>
      </c>
      <c r="E13" s="2">
        <v>1.47</v>
      </c>
      <c r="F13" s="2"/>
      <c r="G13" s="2">
        <v>2.1</v>
      </c>
      <c r="H13" s="2">
        <v>2.08</v>
      </c>
      <c r="I13" s="2">
        <v>2.08</v>
      </c>
      <c r="J13" s="2">
        <v>1.98</v>
      </c>
      <c r="K13" s="2"/>
      <c r="L13" s="2" t="s">
        <v>8</v>
      </c>
      <c r="M13" s="2"/>
      <c r="N13" s="33" t="s">
        <v>22</v>
      </c>
    </row>
    <row r="14" spans="1:14" s="1" customFormat="1">
      <c r="A14" s="1" t="s">
        <v>50</v>
      </c>
      <c r="B14" s="30">
        <v>1.51</v>
      </c>
      <c r="C14" s="30">
        <v>1.29</v>
      </c>
      <c r="D14" s="30">
        <v>1.17</v>
      </c>
      <c r="E14" s="30">
        <v>1.28</v>
      </c>
      <c r="F14" s="30"/>
      <c r="G14" s="30">
        <v>1.29</v>
      </c>
      <c r="H14" s="30">
        <v>1.28</v>
      </c>
      <c r="I14" s="30">
        <v>1.24</v>
      </c>
      <c r="J14" s="30">
        <v>1.21</v>
      </c>
      <c r="K14" s="30"/>
      <c r="L14" s="30" t="s">
        <v>10</v>
      </c>
      <c r="M14" s="2" t="s">
        <v>7</v>
      </c>
      <c r="N14" s="33" t="s">
        <v>22</v>
      </c>
    </row>
    <row r="15" spans="1:14">
      <c r="A15" s="2" t="s">
        <v>1</v>
      </c>
      <c r="B15" s="2">
        <v>1.29</v>
      </c>
      <c r="C15" s="2">
        <v>1.17</v>
      </c>
      <c r="D15" s="2">
        <v>1.28</v>
      </c>
      <c r="E15" s="2">
        <v>1.1299999999999999</v>
      </c>
      <c r="F15" s="2"/>
      <c r="G15" s="2">
        <v>1.28</v>
      </c>
      <c r="H15" s="2">
        <v>1.24</v>
      </c>
      <c r="I15" s="2">
        <v>1.21</v>
      </c>
      <c r="J15" s="2">
        <v>1.2</v>
      </c>
      <c r="K15" s="2"/>
      <c r="L15" s="2" t="s">
        <v>9</v>
      </c>
      <c r="N15" s="33" t="s">
        <v>22</v>
      </c>
    </row>
    <row r="16" spans="1:14">
      <c r="A16" s="2" t="s">
        <v>2</v>
      </c>
      <c r="B16" s="2">
        <v>1.17</v>
      </c>
      <c r="C16" s="2">
        <v>1.28</v>
      </c>
      <c r="D16" s="2">
        <v>1.1299999999999999</v>
      </c>
      <c r="E16" s="2">
        <v>1.1599999999999999</v>
      </c>
      <c r="F16" s="2"/>
      <c r="G16" s="2">
        <v>1.24</v>
      </c>
      <c r="H16" s="2">
        <v>1.21</v>
      </c>
      <c r="I16" s="2">
        <v>1.2</v>
      </c>
      <c r="J16" s="2">
        <v>1.3</v>
      </c>
      <c r="K16" s="2"/>
      <c r="L16" s="2" t="s">
        <v>9</v>
      </c>
      <c r="M16" s="2"/>
      <c r="N16" s="33" t="s">
        <v>22</v>
      </c>
    </row>
    <row r="17" spans="1:14">
      <c r="A17" s="2" t="s">
        <v>3</v>
      </c>
      <c r="B17" s="2">
        <v>1.28</v>
      </c>
      <c r="C17" s="2">
        <v>1.1299999999999999</v>
      </c>
      <c r="D17" s="2">
        <v>1.1599999999999999</v>
      </c>
      <c r="E17" s="2">
        <v>1.18</v>
      </c>
      <c r="F17" s="2"/>
      <c r="G17" s="2">
        <v>1.21</v>
      </c>
      <c r="H17" s="2">
        <v>1.2</v>
      </c>
      <c r="I17" s="2">
        <v>1.3</v>
      </c>
      <c r="J17" s="2">
        <v>1.44</v>
      </c>
      <c r="K17" s="2"/>
      <c r="L17" s="2" t="s">
        <v>10</v>
      </c>
      <c r="M17" s="2"/>
      <c r="N17" s="33" t="s">
        <v>22</v>
      </c>
    </row>
    <row r="18" spans="1:14" s="1" customForma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4">
      <c r="A19" s="3" t="s">
        <v>11</v>
      </c>
      <c r="B19" s="2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4" s="1" customFormat="1">
      <c r="A20" s="4" t="s">
        <v>50</v>
      </c>
      <c r="B20" s="30">
        <f>[1]bdms_data!B2</f>
        <v>5.5</v>
      </c>
      <c r="C20" s="30">
        <f>[1]bdms_data!B3</f>
        <v>5.43</v>
      </c>
      <c r="D20" s="30">
        <f>[1]bdms_data!B4</f>
        <v>5.16</v>
      </c>
      <c r="E20" s="30">
        <f>[1]bdms_data!B5</f>
        <v>5.89</v>
      </c>
      <c r="F20" s="30"/>
      <c r="G20" s="30">
        <v>12.78</v>
      </c>
      <c r="H20" s="30">
        <v>12.96</v>
      </c>
      <c r="I20" s="30">
        <v>12.9</v>
      </c>
      <c r="J20" s="30">
        <v>9.99</v>
      </c>
      <c r="K20" s="30"/>
      <c r="L20" s="30" t="s">
        <v>9</v>
      </c>
      <c r="M20" s="2" t="s">
        <v>12</v>
      </c>
      <c r="N20" s="30" t="s">
        <v>27</v>
      </c>
    </row>
    <row r="21" spans="1:14">
      <c r="A21" s="2" t="s">
        <v>1</v>
      </c>
      <c r="B21" s="2">
        <v>5.43</v>
      </c>
      <c r="C21" s="2">
        <v>5.16</v>
      </c>
      <c r="D21" s="2">
        <v>5.89</v>
      </c>
      <c r="E21" s="2">
        <v>6.53</v>
      </c>
      <c r="F21" s="2"/>
      <c r="G21" s="2">
        <v>12.96</v>
      </c>
      <c r="H21" s="2">
        <v>12.9</v>
      </c>
      <c r="I21" s="2">
        <v>9.99</v>
      </c>
      <c r="J21" s="2">
        <v>11.06</v>
      </c>
      <c r="K21" s="2"/>
      <c r="L21" s="2" t="s">
        <v>8</v>
      </c>
      <c r="N21" s="30" t="s">
        <v>27</v>
      </c>
    </row>
    <row r="22" spans="1:14">
      <c r="A22" s="2" t="s">
        <v>2</v>
      </c>
      <c r="B22" s="2">
        <v>5.16</v>
      </c>
      <c r="C22" s="2">
        <v>5.89</v>
      </c>
      <c r="D22" s="2">
        <v>6.53</v>
      </c>
      <c r="E22" s="2">
        <v>6.26</v>
      </c>
      <c r="F22" s="2"/>
      <c r="G22" s="2">
        <v>12.9</v>
      </c>
      <c r="H22" s="2">
        <v>9.99</v>
      </c>
      <c r="I22" s="2">
        <v>11.06</v>
      </c>
      <c r="J22" s="2">
        <v>11.69</v>
      </c>
      <c r="K22" s="2"/>
      <c r="L22" s="2" t="s">
        <v>9</v>
      </c>
      <c r="M22" s="2"/>
      <c r="N22" s="33" t="s">
        <v>22</v>
      </c>
    </row>
    <row r="23" spans="1:14">
      <c r="A23" s="2" t="s">
        <v>3</v>
      </c>
      <c r="B23" s="2">
        <v>5.89</v>
      </c>
      <c r="C23" s="2">
        <v>6.53</v>
      </c>
      <c r="D23" s="2">
        <v>6.26</v>
      </c>
      <c r="E23" s="2">
        <v>6.58</v>
      </c>
      <c r="F23" s="2"/>
      <c r="G23" s="2">
        <v>9.99</v>
      </c>
      <c r="H23" s="2">
        <v>11.06</v>
      </c>
      <c r="I23" s="2">
        <v>11.69</v>
      </c>
      <c r="J23" s="2">
        <v>11.68</v>
      </c>
      <c r="K23" s="2"/>
      <c r="L23" s="2" t="s">
        <v>10</v>
      </c>
      <c r="M23" s="2"/>
      <c r="N23" s="33" t="s">
        <v>27</v>
      </c>
    </row>
    <row r="24" spans="1:14" s="4" customFormat="1">
      <c r="A24" s="5" t="s">
        <v>50</v>
      </c>
      <c r="B24" s="30">
        <f>[2]bh_data!B2</f>
        <v>8.86</v>
      </c>
      <c r="C24" s="30">
        <f>[2]bh_data!B3</f>
        <v>10.27</v>
      </c>
      <c r="D24" s="30">
        <f>[2]bh_data!B4</f>
        <v>8.1</v>
      </c>
      <c r="E24" s="30">
        <f>[2]bh_data!B5</f>
        <v>9.23</v>
      </c>
      <c r="F24" s="30"/>
      <c r="G24" s="30">
        <v>22.01</v>
      </c>
      <c r="H24" s="30">
        <v>21.6</v>
      </c>
      <c r="I24" s="30">
        <v>21.35</v>
      </c>
      <c r="J24" s="30">
        <v>20.440000000000001</v>
      </c>
      <c r="K24" s="30"/>
      <c r="L24" s="30" t="s">
        <v>9</v>
      </c>
      <c r="M24" s="2" t="s">
        <v>13</v>
      </c>
      <c r="N24" s="33" t="s">
        <v>22</v>
      </c>
    </row>
    <row r="25" spans="1:14">
      <c r="A25" s="2" t="s">
        <v>1</v>
      </c>
      <c r="B25" s="2">
        <v>10.27</v>
      </c>
      <c r="C25" s="2">
        <v>8.1</v>
      </c>
      <c r="D25" s="2">
        <v>9.23</v>
      </c>
      <c r="E25" s="2">
        <v>9.67</v>
      </c>
      <c r="F25" s="2"/>
      <c r="G25" s="2">
        <v>21.6</v>
      </c>
      <c r="H25" s="2">
        <v>21.35</v>
      </c>
      <c r="I25" s="2">
        <v>20.440000000000001</v>
      </c>
      <c r="J25" s="2">
        <v>21.55</v>
      </c>
      <c r="K25" s="2"/>
      <c r="L25" s="2" t="s">
        <v>10</v>
      </c>
      <c r="N25" s="33" t="s">
        <v>22</v>
      </c>
    </row>
    <row r="26" spans="1:14">
      <c r="A26" s="2" t="s">
        <v>2</v>
      </c>
      <c r="B26" s="2">
        <v>8.1</v>
      </c>
      <c r="C26" s="2">
        <v>9.23</v>
      </c>
      <c r="D26" s="2">
        <v>9.67</v>
      </c>
      <c r="E26" s="2">
        <v>9.44</v>
      </c>
      <c r="F26" s="2"/>
      <c r="G26" s="2">
        <v>21.35</v>
      </c>
      <c r="H26" s="2">
        <v>20.440000000000001</v>
      </c>
      <c r="I26" s="2">
        <v>21.55</v>
      </c>
      <c r="J26" s="2">
        <v>21.62</v>
      </c>
      <c r="K26" s="2"/>
      <c r="L26" s="2" t="s">
        <v>9</v>
      </c>
      <c r="M26" s="2"/>
      <c r="N26" s="33" t="s">
        <v>22</v>
      </c>
    </row>
    <row r="27" spans="1:14">
      <c r="A27" s="2" t="s">
        <v>3</v>
      </c>
      <c r="B27" s="2">
        <v>9.23</v>
      </c>
      <c r="C27" s="2">
        <v>9.67</v>
      </c>
      <c r="D27" s="2">
        <v>9.44</v>
      </c>
      <c r="E27" s="2">
        <v>9.74</v>
      </c>
      <c r="F27" s="2"/>
      <c r="G27" s="2">
        <v>20.440000000000001</v>
      </c>
      <c r="H27" s="2">
        <v>21.55</v>
      </c>
      <c r="I27" s="2">
        <v>21.62</v>
      </c>
      <c r="J27" s="2">
        <v>21</v>
      </c>
      <c r="K27" s="2"/>
      <c r="L27" s="2" t="s">
        <v>10</v>
      </c>
      <c r="M27" s="2"/>
      <c r="N27" s="33" t="s">
        <v>22</v>
      </c>
    </row>
    <row r="28" spans="1:14" s="1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4">
      <c r="A29" s="3" t="s">
        <v>14</v>
      </c>
      <c r="B29" s="32">
        <v>3</v>
      </c>
      <c r="G29" s="2"/>
      <c r="H29" s="2"/>
      <c r="I29" s="2"/>
      <c r="J29" s="2"/>
      <c r="K29" s="2"/>
      <c r="L29" s="2"/>
      <c r="M29" s="2"/>
    </row>
    <row r="30" spans="1:14" s="5" customFormat="1">
      <c r="A30" s="6" t="s">
        <v>50</v>
      </c>
      <c r="B30" s="30">
        <f>[3]bjc_data!B2</f>
        <v>2.52</v>
      </c>
      <c r="C30" s="30">
        <f>[3]bjc_data!B3</f>
        <v>2.04</v>
      </c>
      <c r="D30" s="30">
        <f>[3]bjc_data!B4</f>
        <v>1.84</v>
      </c>
      <c r="E30" s="30">
        <f>[3]bjc_data!B5</f>
        <v>1.79</v>
      </c>
      <c r="F30" s="30"/>
      <c r="G30" s="30">
        <v>4.1399999999999997</v>
      </c>
      <c r="H30" s="30">
        <v>3.8</v>
      </c>
      <c r="I30" s="30">
        <v>4.16</v>
      </c>
      <c r="J30" s="30">
        <v>4.76</v>
      </c>
      <c r="K30" s="30"/>
      <c r="L30" s="30" t="s">
        <v>10</v>
      </c>
      <c r="M30" s="2" t="s">
        <v>15</v>
      </c>
      <c r="N30" s="30" t="s">
        <v>22</v>
      </c>
    </row>
    <row r="31" spans="1:14">
      <c r="A31" s="2" t="s">
        <v>1</v>
      </c>
      <c r="B31" s="2">
        <v>2.04</v>
      </c>
      <c r="C31" s="2">
        <v>1.84</v>
      </c>
      <c r="D31" s="2">
        <v>1.79</v>
      </c>
      <c r="E31" s="2">
        <v>1.96</v>
      </c>
      <c r="F31" s="2"/>
      <c r="G31" s="2">
        <v>3.8</v>
      </c>
      <c r="H31" s="2">
        <v>4.16</v>
      </c>
      <c r="I31" s="2">
        <v>4.76</v>
      </c>
      <c r="J31" s="2">
        <v>6.62</v>
      </c>
      <c r="K31" s="2"/>
      <c r="L31" s="2" t="s">
        <v>9</v>
      </c>
      <c r="N31" s="30" t="s">
        <v>27</v>
      </c>
    </row>
    <row r="32" spans="1:14">
      <c r="A32" s="2" t="s">
        <v>2</v>
      </c>
      <c r="B32" s="2">
        <v>1.84</v>
      </c>
      <c r="C32" s="2">
        <v>1.79</v>
      </c>
      <c r="D32" s="2">
        <v>1.96</v>
      </c>
      <c r="E32" s="2">
        <v>9.1999999999999993</v>
      </c>
      <c r="F32" s="2"/>
      <c r="G32" s="2">
        <v>4.16</v>
      </c>
      <c r="H32" s="2">
        <v>4.76</v>
      </c>
      <c r="I32" s="2">
        <v>6.62</v>
      </c>
      <c r="J32" s="2">
        <v>5.73</v>
      </c>
      <c r="K32" s="2"/>
      <c r="L32" s="2" t="s">
        <v>9</v>
      </c>
      <c r="M32" s="2"/>
      <c r="N32" s="33" t="s">
        <v>23</v>
      </c>
    </row>
    <row r="33" spans="1:14">
      <c r="A33" s="2" t="s">
        <v>3</v>
      </c>
      <c r="B33" s="2">
        <v>1.79</v>
      </c>
      <c r="C33" s="2">
        <v>1.96</v>
      </c>
      <c r="D33" s="2">
        <v>9.1999999999999993</v>
      </c>
      <c r="E33" s="2">
        <v>7.67</v>
      </c>
      <c r="F33" s="2"/>
      <c r="G33" s="2">
        <v>4.76</v>
      </c>
      <c r="H33" s="2">
        <v>6.62</v>
      </c>
      <c r="I33" s="2">
        <v>5.73</v>
      </c>
      <c r="J33" s="2">
        <v>3.99</v>
      </c>
      <c r="K33" s="2"/>
      <c r="L33" s="2" t="s">
        <v>8</v>
      </c>
      <c r="M33" s="2"/>
      <c r="N33" s="33" t="s">
        <v>23</v>
      </c>
    </row>
    <row r="34" spans="1:14" s="6" customFormat="1">
      <c r="A34" s="7" t="s">
        <v>50</v>
      </c>
      <c r="B34" s="30">
        <f>[4]cpall_data!B2</f>
        <v>9.8699999999999992</v>
      </c>
      <c r="C34" s="30">
        <f>[4]cpall_data!B3</f>
        <v>10.86</v>
      </c>
      <c r="D34" s="30">
        <f>[4]cpall_data!B4</f>
        <v>9.43</v>
      </c>
      <c r="E34" s="30">
        <f>[4]cpall_data!B5</f>
        <v>9.6</v>
      </c>
      <c r="F34" s="30"/>
      <c r="G34" s="30">
        <v>8.84</v>
      </c>
      <c r="H34" s="30">
        <v>8.73</v>
      </c>
      <c r="I34" s="30">
        <v>8.8800000000000008</v>
      </c>
      <c r="J34" s="30">
        <v>8.65</v>
      </c>
      <c r="K34" s="30"/>
      <c r="L34" s="30" t="s">
        <v>9</v>
      </c>
      <c r="M34" s="2" t="s">
        <v>16</v>
      </c>
      <c r="N34" s="33" t="s">
        <v>23</v>
      </c>
    </row>
    <row r="35" spans="1:14">
      <c r="A35" s="2" t="s">
        <v>1</v>
      </c>
      <c r="B35" s="2">
        <v>10.86</v>
      </c>
      <c r="C35" s="2">
        <v>9.43</v>
      </c>
      <c r="D35" s="2">
        <v>9.6</v>
      </c>
      <c r="E35" s="2">
        <v>13.69</v>
      </c>
      <c r="F35" s="2"/>
      <c r="G35" s="2">
        <v>8.73</v>
      </c>
      <c r="H35" s="2">
        <v>8.8800000000000008</v>
      </c>
      <c r="I35" s="2">
        <v>8.65</v>
      </c>
      <c r="J35" s="2">
        <v>8.39</v>
      </c>
      <c r="K35" s="2"/>
      <c r="L35" s="2" t="s">
        <v>9</v>
      </c>
      <c r="N35" s="33" t="s">
        <v>22</v>
      </c>
    </row>
    <row r="36" spans="1:14">
      <c r="A36" s="2" t="s">
        <v>2</v>
      </c>
      <c r="B36" s="2">
        <v>9.43</v>
      </c>
      <c r="C36" s="2">
        <v>9.6</v>
      </c>
      <c r="D36" s="2">
        <v>13.69</v>
      </c>
      <c r="E36" s="2">
        <v>14.86</v>
      </c>
      <c r="F36" s="2"/>
      <c r="G36" s="2">
        <v>8.8800000000000008</v>
      </c>
      <c r="H36" s="2">
        <v>8.65</v>
      </c>
      <c r="I36" s="2">
        <v>8.39</v>
      </c>
      <c r="J36" s="2">
        <v>8.58</v>
      </c>
      <c r="K36" s="2"/>
      <c r="L36" s="2" t="s">
        <v>9</v>
      </c>
      <c r="M36" s="2"/>
      <c r="N36" s="33" t="s">
        <v>23</v>
      </c>
    </row>
    <row r="37" spans="1:14">
      <c r="A37" s="2" t="s">
        <v>3</v>
      </c>
      <c r="B37" s="2">
        <v>9.6</v>
      </c>
      <c r="C37" s="2">
        <v>13.69</v>
      </c>
      <c r="D37" s="2">
        <v>14.86</v>
      </c>
      <c r="E37" s="2">
        <v>10.94</v>
      </c>
      <c r="F37" s="2"/>
      <c r="G37" s="2">
        <v>8.65</v>
      </c>
      <c r="H37" s="2">
        <v>8.39</v>
      </c>
      <c r="I37" s="2">
        <v>8.58</v>
      </c>
      <c r="J37" s="2">
        <v>8.48</v>
      </c>
      <c r="K37" s="2"/>
      <c r="L37" s="2" t="s">
        <v>9</v>
      </c>
      <c r="M37" s="2"/>
      <c r="N37" s="33" t="s">
        <v>23</v>
      </c>
    </row>
    <row r="38" spans="1:14" s="7" customFormat="1">
      <c r="A38" s="8" t="s">
        <v>50</v>
      </c>
      <c r="B38" s="30">
        <f>[5]hmpro_data!B2</f>
        <v>9.84</v>
      </c>
      <c r="C38" s="30">
        <f>[5]hmpro_data!B3</f>
        <v>9.07</v>
      </c>
      <c r="D38" s="30">
        <f>[5]hmpro_data!B4</f>
        <v>6.81</v>
      </c>
      <c r="E38" s="30">
        <f>[5]hmpro_data!B5</f>
        <v>7.26</v>
      </c>
      <c r="F38" s="30"/>
      <c r="G38" s="30">
        <v>12.53</v>
      </c>
      <c r="H38" s="30">
        <v>12.78</v>
      </c>
      <c r="I38" s="30">
        <v>11.88</v>
      </c>
      <c r="J38" s="30">
        <v>11.83</v>
      </c>
      <c r="K38" s="30"/>
      <c r="L38" s="30" t="s">
        <v>9</v>
      </c>
      <c r="M38" s="2" t="s">
        <v>17</v>
      </c>
      <c r="N38" s="33" t="s">
        <v>23</v>
      </c>
    </row>
    <row r="39" spans="1:14">
      <c r="A39" s="2" t="s">
        <v>1</v>
      </c>
      <c r="B39" s="2">
        <v>9.07</v>
      </c>
      <c r="C39" s="2">
        <v>6.81</v>
      </c>
      <c r="D39" s="2">
        <v>7.26</v>
      </c>
      <c r="E39" s="2">
        <v>8.3000000000000007</v>
      </c>
      <c r="F39" s="2"/>
      <c r="G39" s="2">
        <v>12.78</v>
      </c>
      <c r="H39" s="2">
        <v>11.88</v>
      </c>
      <c r="I39" s="2">
        <v>11.83</v>
      </c>
      <c r="J39" s="2">
        <v>11.34</v>
      </c>
      <c r="K39" s="2"/>
      <c r="L39" s="2" t="s">
        <v>8</v>
      </c>
      <c r="N39" s="33" t="s">
        <v>27</v>
      </c>
    </row>
    <row r="40" spans="1:14">
      <c r="A40" s="2" t="s">
        <v>2</v>
      </c>
      <c r="B40" s="2">
        <v>6.81</v>
      </c>
      <c r="C40" s="2">
        <v>7.26</v>
      </c>
      <c r="D40" s="2">
        <v>8.3000000000000007</v>
      </c>
      <c r="E40" s="2">
        <v>7.83</v>
      </c>
      <c r="F40" s="2"/>
      <c r="G40" s="2">
        <v>11.88</v>
      </c>
      <c r="H40" s="2">
        <v>11.83</v>
      </c>
      <c r="I40" s="2">
        <v>11.34</v>
      </c>
      <c r="J40" s="2">
        <v>11.87</v>
      </c>
      <c r="K40" s="2"/>
      <c r="L40" s="2" t="s">
        <v>9</v>
      </c>
      <c r="M40" s="2"/>
      <c r="N40" s="33" t="s">
        <v>27</v>
      </c>
    </row>
    <row r="41" spans="1:14">
      <c r="A41" s="2" t="s">
        <v>3</v>
      </c>
      <c r="B41" s="2">
        <v>7.26</v>
      </c>
      <c r="C41" s="2">
        <v>8.3000000000000007</v>
      </c>
      <c r="D41" s="2">
        <v>7.83</v>
      </c>
      <c r="E41" s="2">
        <v>7.31</v>
      </c>
      <c r="F41" s="2"/>
      <c r="G41" s="2">
        <v>11.83</v>
      </c>
      <c r="H41" s="2">
        <v>11.34</v>
      </c>
      <c r="I41" s="2">
        <v>11.87</v>
      </c>
      <c r="J41" s="2">
        <v>11.45</v>
      </c>
      <c r="K41" s="2"/>
      <c r="L41" s="2" t="s">
        <v>8</v>
      </c>
      <c r="M41" s="2"/>
      <c r="N41" s="33" t="s">
        <v>22</v>
      </c>
    </row>
    <row r="42" spans="1:14" s="8" customFormat="1">
      <c r="A42" s="9" t="s">
        <v>50</v>
      </c>
      <c r="B42" s="30">
        <f>[6]robins_data!B2</f>
        <v>5.17</v>
      </c>
      <c r="C42" s="30">
        <f>[6]robins_data!B3</f>
        <v>4.75</v>
      </c>
      <c r="D42" s="30">
        <f>[6]robins_data!B4</f>
        <v>4.08</v>
      </c>
      <c r="E42" s="30">
        <f>[6]robins_data!B5</f>
        <v>4.6900000000000004</v>
      </c>
      <c r="F42" s="30"/>
      <c r="G42" s="30">
        <v>12.84</v>
      </c>
      <c r="H42" s="30">
        <v>14.35</v>
      </c>
      <c r="I42" s="30">
        <v>14.17</v>
      </c>
      <c r="J42" s="30">
        <v>14.06</v>
      </c>
      <c r="K42" s="30"/>
      <c r="L42" s="30" t="s">
        <v>10</v>
      </c>
      <c r="M42" s="2" t="s">
        <v>18</v>
      </c>
      <c r="N42" s="33" t="s">
        <v>27</v>
      </c>
    </row>
    <row r="43" spans="1:14">
      <c r="A43" s="2" t="s">
        <v>1</v>
      </c>
      <c r="B43" s="2">
        <v>4.75</v>
      </c>
      <c r="C43" s="2">
        <v>4.08</v>
      </c>
      <c r="D43" s="2">
        <v>4.6900000000000004</v>
      </c>
      <c r="E43" s="2">
        <v>4.9800000000000004</v>
      </c>
      <c r="F43" s="2"/>
      <c r="G43" s="2">
        <v>14.35</v>
      </c>
      <c r="H43" s="2">
        <v>14.17</v>
      </c>
      <c r="I43" s="2">
        <v>14.06</v>
      </c>
      <c r="J43" s="2">
        <v>13.71</v>
      </c>
      <c r="K43" s="2"/>
      <c r="L43" s="2" t="s">
        <v>9</v>
      </c>
      <c r="N43" s="34" t="s">
        <v>22</v>
      </c>
    </row>
    <row r="44" spans="1:14">
      <c r="A44" s="2" t="s">
        <v>2</v>
      </c>
      <c r="B44" s="2">
        <v>4.08</v>
      </c>
      <c r="C44" s="2">
        <v>4.6900000000000004</v>
      </c>
      <c r="D44" s="2">
        <v>4.9800000000000004</v>
      </c>
      <c r="E44" s="2">
        <v>4.95</v>
      </c>
      <c r="F44" s="2"/>
      <c r="G44" s="2">
        <v>14.17</v>
      </c>
      <c r="H44" s="2">
        <v>14.06</v>
      </c>
      <c r="I44" s="2">
        <v>13.71</v>
      </c>
      <c r="J44" s="2">
        <v>13.53</v>
      </c>
      <c r="K44" s="2"/>
      <c r="L44" s="2" t="s">
        <v>9</v>
      </c>
      <c r="M44" s="2"/>
      <c r="N44" s="35" t="s">
        <v>22</v>
      </c>
    </row>
    <row r="45" spans="1:14">
      <c r="A45" s="2" t="s">
        <v>3</v>
      </c>
      <c r="B45" s="2">
        <v>4.6900000000000004</v>
      </c>
      <c r="C45" s="2">
        <v>4.9800000000000004</v>
      </c>
      <c r="D45" s="2">
        <v>4.95</v>
      </c>
      <c r="E45" s="2">
        <v>5.32</v>
      </c>
      <c r="F45" s="2"/>
      <c r="G45" s="2">
        <v>14.06</v>
      </c>
      <c r="H45" s="2">
        <v>13.71</v>
      </c>
      <c r="I45" s="2">
        <v>13.53</v>
      </c>
      <c r="J45" s="2">
        <v>13.33</v>
      </c>
      <c r="K45" s="2"/>
      <c r="L45" s="2" t="s">
        <v>10</v>
      </c>
      <c r="M45" s="2"/>
      <c r="N45" s="35" t="s">
        <v>22</v>
      </c>
    </row>
    <row r="46" spans="1:14" s="1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4">
      <c r="A47" s="3" t="s">
        <v>19</v>
      </c>
      <c r="B47" s="2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4" s="9" customFormat="1">
      <c r="A48" s="10" t="s">
        <v>50</v>
      </c>
      <c r="B48" s="30">
        <f>[7]delta_data!B2</f>
        <v>2.92</v>
      </c>
      <c r="C48" s="30">
        <f>[7]delta_data!B3</f>
        <v>3.62</v>
      </c>
      <c r="D48" s="30">
        <f>[7]delta_data!B4</f>
        <v>3.7</v>
      </c>
      <c r="E48" s="30">
        <f>[7]delta_data!B5</f>
        <v>3.42</v>
      </c>
      <c r="F48" s="30"/>
      <c r="G48" s="30">
        <f>[7]delta_data!S23</f>
        <v>14.02</v>
      </c>
      <c r="H48" s="30">
        <f>[7]delta_data!S24</f>
        <v>14.43</v>
      </c>
      <c r="I48" s="30">
        <f>[7]delta_data!S25</f>
        <v>14.93</v>
      </c>
      <c r="J48" s="30">
        <f>[7]delta_data!S26</f>
        <v>13.03</v>
      </c>
      <c r="K48" s="30"/>
      <c r="L48" s="30" t="s">
        <v>10</v>
      </c>
      <c r="M48" s="2" t="s">
        <v>20</v>
      </c>
      <c r="N48" s="30" t="s">
        <v>22</v>
      </c>
    </row>
    <row r="49" spans="1:19">
      <c r="A49" s="2" t="s">
        <v>1</v>
      </c>
      <c r="B49" s="2">
        <v>3.62</v>
      </c>
      <c r="C49" s="2">
        <v>3.7</v>
      </c>
      <c r="D49" s="2">
        <v>3.42</v>
      </c>
      <c r="E49" s="2">
        <v>3.36</v>
      </c>
      <c r="F49" s="2"/>
      <c r="G49" s="2">
        <v>14.43</v>
      </c>
      <c r="H49" s="2">
        <v>14.93</v>
      </c>
      <c r="I49" s="2">
        <v>13.03</v>
      </c>
      <c r="J49" s="2">
        <v>12.75</v>
      </c>
      <c r="K49" s="2"/>
      <c r="L49" s="2" t="s">
        <v>10</v>
      </c>
      <c r="N49" s="30" t="s">
        <v>22</v>
      </c>
    </row>
    <row r="50" spans="1:19">
      <c r="A50" s="2" t="s">
        <v>2</v>
      </c>
      <c r="B50" s="2">
        <v>3.7</v>
      </c>
      <c r="C50" s="2">
        <v>3.42</v>
      </c>
      <c r="D50" s="2">
        <v>3.36</v>
      </c>
      <c r="E50" s="2">
        <v>3.42</v>
      </c>
      <c r="F50" s="2"/>
      <c r="G50" s="2">
        <v>14.93</v>
      </c>
      <c r="H50" s="2">
        <v>13.03</v>
      </c>
      <c r="I50" s="2">
        <v>12.75</v>
      </c>
      <c r="J50" s="2">
        <v>13.7</v>
      </c>
      <c r="K50" s="2"/>
      <c r="L50" s="2" t="s">
        <v>8</v>
      </c>
      <c r="M50" s="2"/>
      <c r="N50" s="33" t="s">
        <v>22</v>
      </c>
    </row>
    <row r="51" spans="1:19">
      <c r="A51" s="2" t="s">
        <v>3</v>
      </c>
      <c r="B51" s="2">
        <v>3.42</v>
      </c>
      <c r="C51" s="2">
        <v>3.36</v>
      </c>
      <c r="D51" s="2">
        <v>3.42</v>
      </c>
      <c r="E51" s="2">
        <v>2.69</v>
      </c>
      <c r="F51" s="2"/>
      <c r="G51" s="2">
        <v>13.03</v>
      </c>
      <c r="H51" s="2">
        <v>12.75</v>
      </c>
      <c r="I51" s="2">
        <v>13.7</v>
      </c>
      <c r="J51" s="2">
        <v>15.44</v>
      </c>
      <c r="K51" s="2"/>
      <c r="L51" s="2" t="s">
        <v>8</v>
      </c>
      <c r="M51" s="2"/>
      <c r="N51" s="33" t="s">
        <v>22</v>
      </c>
    </row>
    <row r="52" spans="1:19" s="1" customForma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9">
      <c r="A53" s="3" t="s">
        <v>21</v>
      </c>
      <c r="B53" s="2">
        <v>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9" s="10" customFormat="1">
      <c r="A54" s="11" t="s">
        <v>50</v>
      </c>
      <c r="B54" s="30">
        <v>1.21</v>
      </c>
      <c r="C54" s="30">
        <v>1.1000000000000001</v>
      </c>
      <c r="D54" s="30">
        <v>1.06</v>
      </c>
      <c r="E54" s="30">
        <v>1.27</v>
      </c>
      <c r="F54" s="30"/>
      <c r="G54" s="30">
        <v>8.0500000000000007</v>
      </c>
      <c r="H54" s="30">
        <v>8.08</v>
      </c>
      <c r="I54" s="30">
        <v>6.86</v>
      </c>
      <c r="J54" s="30">
        <v>5.5</v>
      </c>
      <c r="K54" s="30"/>
      <c r="L54" s="30" t="s">
        <v>22</v>
      </c>
      <c r="M54" s="2" t="s">
        <v>24</v>
      </c>
      <c r="N54" s="30" t="s">
        <v>23</v>
      </c>
    </row>
    <row r="55" spans="1:19">
      <c r="A55" s="2" t="s">
        <v>1</v>
      </c>
      <c r="B55" s="2">
        <v>1.1000000000000001</v>
      </c>
      <c r="C55" s="2">
        <v>1.06</v>
      </c>
      <c r="D55" s="2">
        <v>1.27</v>
      </c>
      <c r="E55" s="2">
        <v>1.33</v>
      </c>
      <c r="F55" s="2"/>
      <c r="G55" s="2">
        <v>8.08</v>
      </c>
      <c r="H55" s="2">
        <v>6.86</v>
      </c>
      <c r="I55" s="2">
        <v>5.5</v>
      </c>
      <c r="J55" s="2">
        <v>4.3</v>
      </c>
      <c r="K55" s="2"/>
      <c r="L55" s="2" t="s">
        <v>22</v>
      </c>
      <c r="N55" s="30" t="s">
        <v>22</v>
      </c>
    </row>
    <row r="56" spans="1:19">
      <c r="A56" s="2" t="s">
        <v>2</v>
      </c>
      <c r="B56" s="2">
        <v>1.06</v>
      </c>
      <c r="C56" s="2">
        <v>1.27</v>
      </c>
      <c r="D56" s="2">
        <v>1.33</v>
      </c>
      <c r="E56" s="2">
        <v>1.1299999999999999</v>
      </c>
      <c r="F56" s="2"/>
      <c r="G56" s="2">
        <v>6.86</v>
      </c>
      <c r="H56" s="2">
        <v>5.5</v>
      </c>
      <c r="I56" s="2">
        <v>4.3</v>
      </c>
      <c r="J56" s="2">
        <v>2.33</v>
      </c>
      <c r="K56" s="2"/>
      <c r="L56" s="2" t="s">
        <v>22</v>
      </c>
      <c r="M56" s="2"/>
      <c r="N56" s="33" t="s">
        <v>23</v>
      </c>
    </row>
    <row r="57" spans="1:19">
      <c r="A57" s="2" t="s">
        <v>3</v>
      </c>
      <c r="B57" s="2">
        <v>1.27</v>
      </c>
      <c r="C57" s="2">
        <v>1.33</v>
      </c>
      <c r="D57" s="2">
        <v>1.1299999999999999</v>
      </c>
      <c r="E57" s="2">
        <v>0.89</v>
      </c>
      <c r="F57" s="2"/>
      <c r="G57" s="2">
        <v>5.5</v>
      </c>
      <c r="H57" s="2">
        <v>4.3</v>
      </c>
      <c r="I57" s="2">
        <v>2.33</v>
      </c>
      <c r="J57" s="2">
        <v>2.62</v>
      </c>
      <c r="K57" s="2"/>
      <c r="L57" s="2" t="s">
        <v>23</v>
      </c>
      <c r="N57" s="33" t="s">
        <v>23</v>
      </c>
    </row>
    <row r="58" spans="1:19" s="11" customFormat="1">
      <c r="A58" s="12" t="s">
        <v>50</v>
      </c>
      <c r="B58" s="30">
        <v>2.38</v>
      </c>
      <c r="C58" s="30">
        <v>2.38</v>
      </c>
      <c r="D58" s="30">
        <v>2.39</v>
      </c>
      <c r="E58" s="30">
        <v>2.27</v>
      </c>
      <c r="F58" s="30"/>
      <c r="G58" s="30">
        <v>4.68</v>
      </c>
      <c r="H58" s="30">
        <v>4.67</v>
      </c>
      <c r="I58" s="30">
        <v>4.26</v>
      </c>
      <c r="J58" s="30">
        <v>4.46</v>
      </c>
      <c r="K58" s="30"/>
      <c r="L58" s="30" t="s">
        <v>22</v>
      </c>
      <c r="M58" s="2" t="s">
        <v>25</v>
      </c>
      <c r="N58" s="33" t="s">
        <v>22</v>
      </c>
      <c r="P58" s="30"/>
      <c r="Q58" s="30"/>
      <c r="R58" s="30"/>
    </row>
    <row r="59" spans="1:19">
      <c r="A59" s="2" t="s">
        <v>1</v>
      </c>
      <c r="B59" s="2">
        <v>2.38</v>
      </c>
      <c r="C59" s="2">
        <v>2.39</v>
      </c>
      <c r="D59" s="2">
        <v>2.27</v>
      </c>
      <c r="E59" s="2">
        <v>2.31</v>
      </c>
      <c r="F59" s="2"/>
      <c r="G59" s="2">
        <v>4.67</v>
      </c>
      <c r="H59" s="2">
        <v>4.26</v>
      </c>
      <c r="I59" s="2">
        <v>4.46</v>
      </c>
      <c r="J59" s="2">
        <v>3.5</v>
      </c>
      <c r="K59" s="2"/>
      <c r="L59" s="2" t="s">
        <v>23</v>
      </c>
      <c r="N59" s="33" t="s">
        <v>23</v>
      </c>
    </row>
    <row r="60" spans="1:19">
      <c r="A60" s="2" t="s">
        <v>2</v>
      </c>
      <c r="B60" s="2">
        <v>2.39</v>
      </c>
      <c r="C60" s="2">
        <v>2.27</v>
      </c>
      <c r="D60" s="2">
        <v>2.31</v>
      </c>
      <c r="E60" s="2">
        <v>2.21</v>
      </c>
      <c r="F60" s="2"/>
      <c r="G60" s="2">
        <v>4.26</v>
      </c>
      <c r="H60" s="2">
        <v>4.46</v>
      </c>
      <c r="I60" s="2">
        <v>3.5</v>
      </c>
      <c r="J60" s="2">
        <v>3.91</v>
      </c>
      <c r="K60" s="2"/>
      <c r="L60" s="2" t="s">
        <v>23</v>
      </c>
      <c r="M60" s="2"/>
      <c r="N60" s="33" t="s">
        <v>27</v>
      </c>
      <c r="P60" s="30"/>
      <c r="Q60" s="30"/>
      <c r="R60" s="30"/>
      <c r="S60" s="30"/>
    </row>
    <row r="61" spans="1:19">
      <c r="A61" s="2" t="s">
        <v>3</v>
      </c>
      <c r="B61" s="2">
        <v>2.27</v>
      </c>
      <c r="C61" s="2">
        <v>2.31</v>
      </c>
      <c r="D61" s="2">
        <v>2.21</v>
      </c>
      <c r="E61" s="2">
        <v>2.5</v>
      </c>
      <c r="F61" s="2"/>
      <c r="G61" s="2">
        <v>4.46</v>
      </c>
      <c r="H61" s="2">
        <v>3.5</v>
      </c>
      <c r="I61" s="2">
        <v>3.91</v>
      </c>
      <c r="J61" s="2">
        <v>3.6</v>
      </c>
      <c r="K61" s="2"/>
      <c r="L61" s="2" t="s">
        <v>22</v>
      </c>
      <c r="M61" s="2"/>
      <c r="N61" s="33" t="s">
        <v>23</v>
      </c>
    </row>
    <row r="62" spans="1:19" s="12" customFormat="1">
      <c r="A62" s="13" t="s">
        <v>50</v>
      </c>
      <c r="B62" s="30">
        <v>14.22</v>
      </c>
      <c r="C62" s="30">
        <v>11.18</v>
      </c>
      <c r="D62" s="30">
        <v>10.4</v>
      </c>
      <c r="E62" s="30">
        <v>9.09</v>
      </c>
      <c r="F62" s="30"/>
      <c r="G62" s="30">
        <v>11.53</v>
      </c>
      <c r="H62" s="30">
        <v>11.58</v>
      </c>
      <c r="I62" s="30">
        <v>11.49</v>
      </c>
      <c r="J62" s="30">
        <v>11.92</v>
      </c>
      <c r="K62" s="30"/>
      <c r="L62" s="2" t="s">
        <v>27</v>
      </c>
      <c r="M62" s="2" t="s">
        <v>26</v>
      </c>
      <c r="N62" s="33" t="s">
        <v>27</v>
      </c>
      <c r="P62" s="30"/>
      <c r="Q62" s="30"/>
      <c r="R62" s="30"/>
    </row>
    <row r="63" spans="1:19">
      <c r="A63" s="2" t="s">
        <v>1</v>
      </c>
      <c r="B63" s="2">
        <v>11.18</v>
      </c>
      <c r="C63" s="2">
        <v>10.4</v>
      </c>
      <c r="D63" s="2">
        <v>9.09</v>
      </c>
      <c r="E63" s="2">
        <v>10.52</v>
      </c>
      <c r="F63" s="2"/>
      <c r="G63" s="2">
        <v>11.58</v>
      </c>
      <c r="H63" s="2">
        <v>11.49</v>
      </c>
      <c r="I63" s="2">
        <v>11.92</v>
      </c>
      <c r="J63" s="2">
        <v>11.38</v>
      </c>
      <c r="K63" s="2"/>
      <c r="L63" s="2" t="s">
        <v>22</v>
      </c>
      <c r="N63" s="33" t="s">
        <v>22</v>
      </c>
    </row>
    <row r="64" spans="1:19">
      <c r="A64" s="2" t="s">
        <v>2</v>
      </c>
      <c r="B64" s="2">
        <v>10.4</v>
      </c>
      <c r="C64" s="2">
        <v>9.09</v>
      </c>
      <c r="D64" s="2">
        <v>10.52</v>
      </c>
      <c r="E64" s="2">
        <v>9.77</v>
      </c>
      <c r="F64" s="2"/>
      <c r="G64" s="2">
        <v>11.49</v>
      </c>
      <c r="H64" s="2">
        <v>11.92</v>
      </c>
      <c r="I64" s="2">
        <v>11.38</v>
      </c>
      <c r="J64" s="2">
        <v>12.12</v>
      </c>
      <c r="K64" s="2"/>
      <c r="L64" s="2" t="s">
        <v>22</v>
      </c>
      <c r="M64" s="2"/>
      <c r="N64" s="33" t="s">
        <v>22</v>
      </c>
    </row>
    <row r="65" spans="1:15">
      <c r="A65" s="2" t="s">
        <v>3</v>
      </c>
      <c r="B65" s="2">
        <v>9.09</v>
      </c>
      <c r="C65" s="2">
        <v>10.52</v>
      </c>
      <c r="D65" s="2">
        <v>9.77</v>
      </c>
      <c r="E65" s="2">
        <v>8.6199999999999992</v>
      </c>
      <c r="F65" s="2"/>
      <c r="G65" s="2">
        <v>11.92</v>
      </c>
      <c r="H65" s="2">
        <v>11.38</v>
      </c>
      <c r="I65" s="2">
        <v>12.12</v>
      </c>
      <c r="J65" s="2">
        <v>13.28</v>
      </c>
      <c r="K65" s="2"/>
      <c r="L65" s="2" t="s">
        <v>22</v>
      </c>
      <c r="M65" s="2"/>
      <c r="N65" s="33" t="s">
        <v>27</v>
      </c>
    </row>
    <row r="66" spans="1:15" s="13" customFormat="1">
      <c r="A66" s="14" t="s">
        <v>50</v>
      </c>
      <c r="B66" s="30">
        <v>1.32</v>
      </c>
      <c r="C66" s="30">
        <v>1.45</v>
      </c>
      <c r="D66" s="30">
        <v>1.35</v>
      </c>
      <c r="E66" s="30">
        <v>1.37</v>
      </c>
      <c r="F66" s="30"/>
      <c r="G66" s="30">
        <v>6.15</v>
      </c>
      <c r="H66" s="30">
        <v>7.07</v>
      </c>
      <c r="I66" s="30">
        <v>6.9</v>
      </c>
      <c r="J66" s="30">
        <v>6.55</v>
      </c>
      <c r="K66" s="30"/>
      <c r="L66" s="2" t="s">
        <v>22</v>
      </c>
      <c r="M66" s="2" t="s">
        <v>28</v>
      </c>
      <c r="N66" s="33" t="s">
        <v>22</v>
      </c>
    </row>
    <row r="67" spans="1:15">
      <c r="A67" s="2" t="s">
        <v>1</v>
      </c>
      <c r="B67" s="2">
        <v>1.45</v>
      </c>
      <c r="C67" s="2">
        <v>1.35</v>
      </c>
      <c r="D67" s="2">
        <v>1.37</v>
      </c>
      <c r="E67" s="2">
        <v>1.31</v>
      </c>
      <c r="F67" s="2"/>
      <c r="G67" s="2">
        <v>7.07</v>
      </c>
      <c r="H67" s="2">
        <v>6.9</v>
      </c>
      <c r="I67" s="2">
        <v>6.55</v>
      </c>
      <c r="J67" s="2">
        <v>6.91</v>
      </c>
      <c r="K67" s="2"/>
      <c r="L67" s="2" t="s">
        <v>27</v>
      </c>
      <c r="N67" s="33" t="s">
        <v>22</v>
      </c>
    </row>
    <row r="68" spans="1:15">
      <c r="A68" s="2" t="s">
        <v>2</v>
      </c>
      <c r="B68" s="2">
        <v>1.35</v>
      </c>
      <c r="C68" s="2">
        <v>1.37</v>
      </c>
      <c r="D68" s="2">
        <v>1.31</v>
      </c>
      <c r="E68" s="2">
        <v>1.31</v>
      </c>
      <c r="F68" s="2"/>
      <c r="G68" s="2">
        <v>6.9</v>
      </c>
      <c r="H68" s="2">
        <v>6.55</v>
      </c>
      <c r="I68" s="2">
        <v>6.91</v>
      </c>
      <c r="J68" s="2">
        <v>6.14</v>
      </c>
      <c r="K68" s="2"/>
      <c r="L68" s="2" t="s">
        <v>22</v>
      </c>
      <c r="M68" s="2"/>
      <c r="N68" s="33" t="s">
        <v>27</v>
      </c>
    </row>
    <row r="69" spans="1:15">
      <c r="A69" s="2" t="s">
        <v>3</v>
      </c>
      <c r="B69" s="2">
        <v>1.37</v>
      </c>
      <c r="C69" s="2">
        <v>1.31</v>
      </c>
      <c r="D69" s="2">
        <v>1.31</v>
      </c>
      <c r="E69" s="2">
        <v>1.24</v>
      </c>
      <c r="F69" s="2"/>
      <c r="G69" s="2">
        <v>6.55</v>
      </c>
      <c r="H69" s="2">
        <v>6.91</v>
      </c>
      <c r="I69" s="2">
        <v>6.14</v>
      </c>
      <c r="J69" s="2">
        <v>6.64</v>
      </c>
      <c r="K69" s="2"/>
      <c r="L69" s="2" t="s">
        <v>23</v>
      </c>
      <c r="M69" s="2"/>
      <c r="N69" s="33" t="s">
        <v>22</v>
      </c>
    </row>
    <row r="70" spans="1:15" s="14" customFormat="1">
      <c r="A70" s="15" t="s">
        <v>50</v>
      </c>
      <c r="B70" s="30">
        <v>2.5</v>
      </c>
      <c r="C70" s="30">
        <v>2.76</v>
      </c>
      <c r="D70" s="30">
        <v>2.27</v>
      </c>
      <c r="E70" s="30">
        <v>2.46</v>
      </c>
      <c r="F70" s="30"/>
      <c r="G70" s="30">
        <v>12.92</v>
      </c>
      <c r="H70" s="30">
        <v>11.73</v>
      </c>
      <c r="I70" s="30">
        <v>11.57</v>
      </c>
      <c r="J70" s="30">
        <v>11.07</v>
      </c>
      <c r="K70" s="30"/>
      <c r="L70" s="30" t="s">
        <v>22</v>
      </c>
      <c r="M70" s="2" t="s">
        <v>29</v>
      </c>
      <c r="N70" s="33" t="s">
        <v>23</v>
      </c>
    </row>
    <row r="71" spans="1:15">
      <c r="A71" s="2" t="s">
        <v>1</v>
      </c>
      <c r="B71" s="2">
        <v>2.76</v>
      </c>
      <c r="C71" s="2">
        <v>2.27</v>
      </c>
      <c r="D71" s="2">
        <v>2.46</v>
      </c>
      <c r="E71" s="2">
        <v>2.42</v>
      </c>
      <c r="F71" s="2"/>
      <c r="G71" s="2">
        <v>11.73</v>
      </c>
      <c r="H71" s="2">
        <v>11.57</v>
      </c>
      <c r="I71" s="2">
        <v>11.07</v>
      </c>
      <c r="J71" s="2">
        <v>12.01</v>
      </c>
      <c r="K71" s="2"/>
      <c r="L71" s="2" t="s">
        <v>27</v>
      </c>
      <c r="N71" s="33" t="s">
        <v>22</v>
      </c>
    </row>
    <row r="72" spans="1:15">
      <c r="A72" s="2" t="s">
        <v>2</v>
      </c>
      <c r="B72" s="2">
        <v>2.27</v>
      </c>
      <c r="C72" s="2">
        <v>2.46</v>
      </c>
      <c r="D72" s="2">
        <v>2.42</v>
      </c>
      <c r="E72" s="2">
        <v>2.4500000000000002</v>
      </c>
      <c r="F72" s="2"/>
      <c r="G72" s="2">
        <v>11.57</v>
      </c>
      <c r="H72" s="2">
        <v>11.07</v>
      </c>
      <c r="I72" s="2">
        <v>12.01</v>
      </c>
      <c r="J72" s="2">
        <v>13.02</v>
      </c>
      <c r="K72" s="2"/>
      <c r="L72" s="2" t="s">
        <v>22</v>
      </c>
      <c r="M72" s="2"/>
      <c r="N72" s="33" t="s">
        <v>23</v>
      </c>
    </row>
    <row r="73" spans="1:15">
      <c r="A73" s="2" t="s">
        <v>3</v>
      </c>
      <c r="B73" s="2">
        <v>2.46</v>
      </c>
      <c r="C73" s="2">
        <v>2.42</v>
      </c>
      <c r="D73" s="2">
        <v>2.4500000000000002</v>
      </c>
      <c r="E73" s="2">
        <v>2.4500000000000002</v>
      </c>
      <c r="F73" s="2"/>
      <c r="G73" s="2">
        <v>11.07</v>
      </c>
      <c r="H73" s="2">
        <v>12.01</v>
      </c>
      <c r="I73" s="2">
        <v>13.02</v>
      </c>
      <c r="J73" s="2">
        <v>12.9</v>
      </c>
      <c r="K73" s="2"/>
      <c r="L73" s="2" t="s">
        <v>23</v>
      </c>
      <c r="M73" s="2"/>
      <c r="N73" s="33" t="s">
        <v>23</v>
      </c>
    </row>
    <row r="74" spans="1:15" s="15" customFormat="1">
      <c r="A74" s="16" t="s">
        <v>50</v>
      </c>
      <c r="B74" s="30">
        <v>11.66</v>
      </c>
      <c r="C74" s="30">
        <v>10.57</v>
      </c>
      <c r="D74" s="30">
        <v>9.43</v>
      </c>
      <c r="E74" s="30">
        <v>9.02</v>
      </c>
      <c r="F74" s="30"/>
      <c r="G74" s="30">
        <v>10.84</v>
      </c>
      <c r="H74" s="30">
        <v>10.199999999999999</v>
      </c>
      <c r="I74" s="30">
        <v>10.3</v>
      </c>
      <c r="J74" s="30">
        <v>9.9</v>
      </c>
      <c r="K74" s="30"/>
      <c r="L74" s="2" t="s">
        <v>22</v>
      </c>
      <c r="M74" s="2" t="s">
        <v>30</v>
      </c>
      <c r="N74" s="33" t="s">
        <v>22</v>
      </c>
    </row>
    <row r="75" spans="1:15">
      <c r="A75" s="2" t="s">
        <v>1</v>
      </c>
      <c r="B75" s="2">
        <v>9.43</v>
      </c>
      <c r="C75" s="2">
        <v>9.02</v>
      </c>
      <c r="D75" s="2">
        <v>11.68</v>
      </c>
      <c r="E75" s="2">
        <v>14.03</v>
      </c>
      <c r="F75" s="2"/>
      <c r="G75" s="2">
        <v>10.199999999999999</v>
      </c>
      <c r="H75" s="2">
        <v>10.3</v>
      </c>
      <c r="I75" s="2">
        <v>9.9</v>
      </c>
      <c r="J75" s="2">
        <v>8.36</v>
      </c>
      <c r="K75" s="2"/>
      <c r="L75" s="2" t="s">
        <v>22</v>
      </c>
      <c r="N75" s="33" t="s">
        <v>23</v>
      </c>
    </row>
    <row r="76" spans="1:15">
      <c r="A76" s="2" t="s">
        <v>2</v>
      </c>
      <c r="B76" s="2">
        <v>9.02</v>
      </c>
      <c r="C76" s="2">
        <v>11.68</v>
      </c>
      <c r="D76" s="2">
        <v>14.03</v>
      </c>
      <c r="E76" s="2">
        <v>43.71</v>
      </c>
      <c r="F76" s="2"/>
      <c r="G76" s="2">
        <v>10.3</v>
      </c>
      <c r="H76" s="2">
        <v>9.9</v>
      </c>
      <c r="I76" s="2">
        <v>8.36</v>
      </c>
      <c r="J76" s="2">
        <v>7.3</v>
      </c>
      <c r="K76" s="2"/>
      <c r="L76" s="2" t="s">
        <v>22</v>
      </c>
      <c r="M76" s="2"/>
      <c r="N76" s="33" t="s">
        <v>23</v>
      </c>
    </row>
    <row r="77" spans="1:15">
      <c r="A77" s="2" t="s">
        <v>3</v>
      </c>
      <c r="B77" s="2">
        <v>11.68</v>
      </c>
      <c r="C77" s="2">
        <v>14.03</v>
      </c>
      <c r="D77" s="2">
        <v>43.71</v>
      </c>
      <c r="E77" s="2">
        <v>42.53</v>
      </c>
      <c r="F77" s="2"/>
      <c r="G77" s="2">
        <v>9.9</v>
      </c>
      <c r="H77" s="2">
        <v>8.36</v>
      </c>
      <c r="I77" s="2">
        <v>7.3</v>
      </c>
      <c r="J77" s="2">
        <v>3.75</v>
      </c>
      <c r="K77" s="2"/>
      <c r="L77" s="2" t="s">
        <v>23</v>
      </c>
      <c r="M77" s="2"/>
      <c r="N77" s="33" t="s">
        <v>23</v>
      </c>
    </row>
    <row r="78" spans="1:15" s="16" customFormat="1">
      <c r="A78" s="17" t="s">
        <v>50</v>
      </c>
      <c r="B78" s="30">
        <v>1.06</v>
      </c>
      <c r="C78" s="30">
        <v>0.9</v>
      </c>
      <c r="D78" s="30">
        <v>0.87</v>
      </c>
      <c r="E78" s="30">
        <v>0.9</v>
      </c>
      <c r="F78" s="30"/>
      <c r="G78" s="30">
        <v>5.25</v>
      </c>
      <c r="H78" s="30">
        <v>4.04</v>
      </c>
      <c r="I78" s="30">
        <v>6.19</v>
      </c>
      <c r="J78" s="30">
        <v>5.22</v>
      </c>
      <c r="K78" s="30"/>
      <c r="L78" s="2" t="s">
        <v>22</v>
      </c>
      <c r="M78" s="2" t="s">
        <v>31</v>
      </c>
      <c r="N78" s="33" t="s">
        <v>23</v>
      </c>
    </row>
    <row r="79" spans="1:15">
      <c r="A79" s="2" t="s">
        <v>1</v>
      </c>
      <c r="B79" s="2">
        <v>0.9</v>
      </c>
      <c r="C79" s="2">
        <v>0.87</v>
      </c>
      <c r="D79" s="2">
        <v>0.9</v>
      </c>
      <c r="E79" s="2">
        <v>0.96</v>
      </c>
      <c r="F79" s="2"/>
      <c r="G79" s="2">
        <v>4.04</v>
      </c>
      <c r="H79" s="2">
        <v>6.19</v>
      </c>
      <c r="I79" s="2">
        <v>5.22</v>
      </c>
      <c r="J79" s="2">
        <v>4.37</v>
      </c>
      <c r="K79" s="2"/>
      <c r="L79" s="2" t="s">
        <v>22</v>
      </c>
      <c r="N79" s="33" t="s">
        <v>23</v>
      </c>
    </row>
    <row r="80" spans="1:15">
      <c r="A80" s="2" t="s">
        <v>2</v>
      </c>
      <c r="B80" s="2">
        <v>0.87</v>
      </c>
      <c r="C80" s="2">
        <v>0.9</v>
      </c>
      <c r="D80" s="2">
        <v>0.96</v>
      </c>
      <c r="E80" s="2">
        <v>0.81</v>
      </c>
      <c r="F80" s="2"/>
      <c r="G80" s="2">
        <v>6.19</v>
      </c>
      <c r="H80" s="2">
        <v>5.22</v>
      </c>
      <c r="I80" s="2">
        <v>4.37</v>
      </c>
      <c r="J80" s="2">
        <v>5.16</v>
      </c>
      <c r="K80" s="2"/>
      <c r="L80" s="2" t="s">
        <v>23</v>
      </c>
      <c r="M80" s="2"/>
      <c r="N80" s="33" t="s">
        <v>23</v>
      </c>
      <c r="O80" s="30"/>
    </row>
    <row r="81" spans="1:14">
      <c r="A81" s="2" t="s">
        <v>3</v>
      </c>
      <c r="B81" s="2">
        <v>0.9</v>
      </c>
      <c r="C81" s="2">
        <v>0.96</v>
      </c>
      <c r="D81" s="2">
        <v>0.81</v>
      </c>
      <c r="E81" s="2">
        <v>0.84</v>
      </c>
      <c r="F81" s="2"/>
      <c r="G81" s="2">
        <v>5.22</v>
      </c>
      <c r="H81" s="2">
        <v>4.37</v>
      </c>
      <c r="I81" s="2">
        <v>5.16</v>
      </c>
      <c r="J81" s="2">
        <v>-1.45</v>
      </c>
      <c r="K81" s="2"/>
      <c r="L81" s="2" t="s">
        <v>27</v>
      </c>
      <c r="M81" s="2"/>
      <c r="N81" s="33" t="s">
        <v>22</v>
      </c>
    </row>
    <row r="82" spans="1:14" s="17" customFormat="1">
      <c r="A82" s="18" t="s">
        <v>50</v>
      </c>
      <c r="B82" s="30">
        <v>1.83</v>
      </c>
      <c r="C82" s="30">
        <v>1.7</v>
      </c>
      <c r="D82" s="30">
        <v>1.41</v>
      </c>
      <c r="E82" s="30">
        <v>1.44</v>
      </c>
      <c r="F82" s="30"/>
      <c r="G82" s="30">
        <v>15.31</v>
      </c>
      <c r="H82" s="30">
        <v>15.34</v>
      </c>
      <c r="I82" s="30">
        <v>12.69</v>
      </c>
      <c r="J82" s="30">
        <v>14.65</v>
      </c>
      <c r="K82" s="30"/>
      <c r="L82" s="2" t="s">
        <v>27</v>
      </c>
      <c r="M82" s="2" t="s">
        <v>32</v>
      </c>
      <c r="N82" s="33" t="s">
        <v>22</v>
      </c>
    </row>
    <row r="83" spans="1:14">
      <c r="A83" s="2" t="s">
        <v>1</v>
      </c>
      <c r="B83" s="2">
        <v>1.7</v>
      </c>
      <c r="C83" s="2">
        <v>1.41</v>
      </c>
      <c r="D83" s="2">
        <v>1.44</v>
      </c>
      <c r="E83" s="2">
        <v>1.46</v>
      </c>
      <c r="F83" s="2"/>
      <c r="G83" s="2">
        <v>15.34</v>
      </c>
      <c r="H83" s="2">
        <v>12.69</v>
      </c>
      <c r="I83" s="2">
        <v>14.65</v>
      </c>
      <c r="J83" s="2">
        <v>13.34</v>
      </c>
      <c r="K83" s="2"/>
      <c r="L83" s="2" t="s">
        <v>22</v>
      </c>
      <c r="N83" s="33" t="s">
        <v>22</v>
      </c>
    </row>
    <row r="84" spans="1:14">
      <c r="A84" s="2" t="s">
        <v>2</v>
      </c>
      <c r="B84" s="2">
        <v>1.41</v>
      </c>
      <c r="C84" s="2">
        <v>1.44</v>
      </c>
      <c r="D84" s="2">
        <v>1.46</v>
      </c>
      <c r="E84" s="2">
        <v>1.38</v>
      </c>
      <c r="F84" s="2"/>
      <c r="G84" s="2">
        <v>12.69</v>
      </c>
      <c r="H84" s="2">
        <v>14.65</v>
      </c>
      <c r="I84" s="2">
        <v>13.34</v>
      </c>
      <c r="J84" s="2">
        <v>12.63</v>
      </c>
      <c r="K84" s="2"/>
      <c r="L84" s="2" t="s">
        <v>22</v>
      </c>
      <c r="M84" s="2"/>
      <c r="N84" s="33" t="s">
        <v>27</v>
      </c>
    </row>
    <row r="85" spans="1:14">
      <c r="A85" s="2" t="s">
        <v>3</v>
      </c>
      <c r="B85" s="2">
        <v>1.44</v>
      </c>
      <c r="C85" s="2">
        <v>1.46</v>
      </c>
      <c r="D85" s="2">
        <v>1.38</v>
      </c>
      <c r="E85" s="2">
        <v>1.26</v>
      </c>
      <c r="F85" s="2"/>
      <c r="G85" s="2">
        <v>14.65</v>
      </c>
      <c r="H85" s="2">
        <v>13.34</v>
      </c>
      <c r="I85" s="2">
        <v>12.63</v>
      </c>
      <c r="J85" s="2">
        <v>9.59</v>
      </c>
      <c r="K85" s="2"/>
      <c r="L85" s="2" t="s">
        <v>23</v>
      </c>
      <c r="M85" s="2"/>
      <c r="N85" s="33" t="s">
        <v>23</v>
      </c>
    </row>
    <row r="86" spans="1:14" s="1" customForma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4">
      <c r="A87" s="3" t="s">
        <v>33</v>
      </c>
      <c r="B87" s="2">
        <v>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4" s="18" customFormat="1">
      <c r="A88" s="19" t="s">
        <v>50</v>
      </c>
      <c r="B88" s="30">
        <f>[8]cpf_data!B2</f>
        <v>1.22</v>
      </c>
      <c r="C88" s="30">
        <f>[8]cpf_data!B3</f>
        <v>1.55</v>
      </c>
      <c r="D88" s="30">
        <f>[8]cpf_data!B4</f>
        <v>1.28</v>
      </c>
      <c r="E88" s="30">
        <f>[8]cpf_data!B5</f>
        <v>1.59</v>
      </c>
      <c r="F88" s="30"/>
      <c r="G88" s="30">
        <f>[8]cpf_data!J2</f>
        <v>5.09</v>
      </c>
      <c r="H88" s="30">
        <f>[8]cpf_data!J3</f>
        <v>5.86</v>
      </c>
      <c r="I88" s="30">
        <f>[8]cpf_data!J4</f>
        <v>6.11</v>
      </c>
      <c r="J88" s="30">
        <f>[8]cpf_data!J5</f>
        <v>6.92</v>
      </c>
      <c r="K88" s="30"/>
      <c r="L88" s="30" t="s">
        <v>9</v>
      </c>
      <c r="M88" s="2" t="s">
        <v>34</v>
      </c>
      <c r="N88" s="30" t="s">
        <v>23</v>
      </c>
    </row>
    <row r="89" spans="1:14">
      <c r="A89" s="2" t="s">
        <v>1</v>
      </c>
      <c r="B89" s="2">
        <v>1.55</v>
      </c>
      <c r="C89" s="2">
        <v>1.28</v>
      </c>
      <c r="D89" s="2">
        <v>1.59</v>
      </c>
      <c r="E89" s="2">
        <v>1.84</v>
      </c>
      <c r="F89" s="2"/>
      <c r="G89" s="2">
        <v>5.86</v>
      </c>
      <c r="H89" s="2">
        <v>6.11</v>
      </c>
      <c r="I89" s="2">
        <v>6.92</v>
      </c>
      <c r="J89" s="2">
        <v>7.15</v>
      </c>
      <c r="K89" s="2"/>
      <c r="L89" s="2" t="s">
        <v>10</v>
      </c>
      <c r="N89" s="30" t="s">
        <v>23</v>
      </c>
    </row>
    <row r="90" spans="1:14">
      <c r="A90" s="2" t="s">
        <v>2</v>
      </c>
      <c r="B90" s="2">
        <v>1.28</v>
      </c>
      <c r="C90" s="2">
        <v>1.59</v>
      </c>
      <c r="D90" s="2">
        <v>1.84</v>
      </c>
      <c r="E90" s="2">
        <v>1.99</v>
      </c>
      <c r="F90" s="2"/>
      <c r="G90" s="2">
        <v>6.11</v>
      </c>
      <c r="H90" s="2">
        <v>6.92</v>
      </c>
      <c r="I90" s="2">
        <v>7.15</v>
      </c>
      <c r="J90" s="2">
        <v>8.16</v>
      </c>
      <c r="K90" s="2"/>
      <c r="L90" s="2" t="s">
        <v>9</v>
      </c>
      <c r="M90" s="2"/>
      <c r="N90" s="33" t="s">
        <v>23</v>
      </c>
    </row>
    <row r="91" spans="1:14">
      <c r="A91" s="2" t="s">
        <v>3</v>
      </c>
      <c r="B91" s="2">
        <v>1.59</v>
      </c>
      <c r="C91" s="2">
        <v>1.84</v>
      </c>
      <c r="D91" s="2">
        <v>1.99</v>
      </c>
      <c r="E91" s="2">
        <v>1.82</v>
      </c>
      <c r="F91" s="2"/>
      <c r="G91" s="2">
        <v>6.92</v>
      </c>
      <c r="H91" s="2">
        <v>7.15</v>
      </c>
      <c r="I91" s="2">
        <v>8.16</v>
      </c>
      <c r="J91" s="2">
        <v>7.97</v>
      </c>
      <c r="K91" s="2"/>
      <c r="L91" s="2" t="s">
        <v>10</v>
      </c>
      <c r="M91" s="2"/>
      <c r="N91" s="33" t="s">
        <v>27</v>
      </c>
    </row>
    <row r="92" spans="1:14" s="19" customFormat="1">
      <c r="A92" s="20" t="s">
        <v>50</v>
      </c>
      <c r="B92" s="30">
        <f>[9]mint_data!B2</f>
        <v>5.2</v>
      </c>
      <c r="C92" s="30">
        <f>[9]mint_data!B3</f>
        <v>4.78</v>
      </c>
      <c r="D92" s="30">
        <f>[9]mint_data!B4</f>
        <v>4.5599999999999996</v>
      </c>
      <c r="E92" s="30">
        <f>[9]mint_data!B5</f>
        <v>4.33</v>
      </c>
      <c r="F92" s="30"/>
      <c r="G92" s="30">
        <f>[9]mint_data!H2</f>
        <v>7.2</v>
      </c>
      <c r="H92" s="30">
        <f>[9]mint_data!H3</f>
        <v>7.35</v>
      </c>
      <c r="I92" s="30">
        <f>[9]mint_data!H4</f>
        <v>7.35</v>
      </c>
      <c r="J92" s="30">
        <f>[9]mint_data!H5</f>
        <v>7.27</v>
      </c>
      <c r="K92" s="30"/>
      <c r="L92" s="30" t="s">
        <v>10</v>
      </c>
      <c r="M92" s="2" t="s">
        <v>35</v>
      </c>
      <c r="N92" s="33" t="s">
        <v>22</v>
      </c>
    </row>
    <row r="93" spans="1:14">
      <c r="A93" s="2" t="s">
        <v>1</v>
      </c>
      <c r="B93" s="2">
        <v>4.78</v>
      </c>
      <c r="C93" s="2">
        <v>4.5599999999999996</v>
      </c>
      <c r="D93" s="2">
        <v>4.33</v>
      </c>
      <c r="E93" s="2">
        <v>4.34</v>
      </c>
      <c r="F93" s="2"/>
      <c r="G93" s="2">
        <v>7.35</v>
      </c>
      <c r="H93" s="2">
        <v>7.35</v>
      </c>
      <c r="I93" s="2">
        <v>7.27</v>
      </c>
      <c r="J93" s="2">
        <v>9.25</v>
      </c>
      <c r="K93" s="2"/>
      <c r="L93" s="2" t="s">
        <v>9</v>
      </c>
      <c r="N93" s="33" t="s">
        <v>23</v>
      </c>
    </row>
    <row r="94" spans="1:14">
      <c r="A94" s="2" t="s">
        <v>2</v>
      </c>
      <c r="B94" s="2">
        <v>4.5599999999999996</v>
      </c>
      <c r="C94" s="2">
        <v>4.33</v>
      </c>
      <c r="D94" s="2">
        <v>4.34</v>
      </c>
      <c r="E94" s="2">
        <v>4.88</v>
      </c>
      <c r="F94" s="2"/>
      <c r="G94" s="2">
        <v>7.35</v>
      </c>
      <c r="H94" s="2">
        <v>7.27</v>
      </c>
      <c r="I94" s="2">
        <v>9.25</v>
      </c>
      <c r="J94" s="2">
        <v>11.81</v>
      </c>
      <c r="K94" s="2"/>
      <c r="L94" s="2" t="s">
        <v>8</v>
      </c>
      <c r="M94" s="2"/>
      <c r="N94" s="33" t="s">
        <v>27</v>
      </c>
    </row>
    <row r="95" spans="1:14">
      <c r="A95" s="2" t="s">
        <v>3</v>
      </c>
      <c r="B95" s="2">
        <v>4.33</v>
      </c>
      <c r="C95" s="2">
        <v>4.34</v>
      </c>
      <c r="D95" s="2">
        <v>4.88</v>
      </c>
      <c r="E95" s="2">
        <v>4.87</v>
      </c>
      <c r="F95" s="2"/>
      <c r="G95" s="2">
        <v>7.27</v>
      </c>
      <c r="H95" s="2">
        <v>9.25</v>
      </c>
      <c r="I95" s="2">
        <v>11.81</v>
      </c>
      <c r="J95" s="2">
        <v>12.03</v>
      </c>
      <c r="K95" s="2"/>
      <c r="L95" s="2" t="s">
        <v>9</v>
      </c>
      <c r="M95" s="2"/>
      <c r="N95" s="33" t="s">
        <v>27</v>
      </c>
    </row>
    <row r="96" spans="1:14" s="20" customFormat="1">
      <c r="A96" s="21" t="s">
        <v>50</v>
      </c>
      <c r="B96" s="30">
        <f>[10]tu_data!B2</f>
        <v>2.13</v>
      </c>
      <c r="C96" s="30">
        <f>[10]tu_data!B3</f>
        <v>2.14</v>
      </c>
      <c r="D96" s="30">
        <f>[10]tu_data!B4</f>
        <v>2.2999999999999998</v>
      </c>
      <c r="E96" s="30">
        <f>[10]tu_data!B5</f>
        <v>2.36</v>
      </c>
      <c r="F96" s="30"/>
      <c r="G96" s="30">
        <f>[10]tu_data!H2</f>
        <v>5.96</v>
      </c>
      <c r="H96" s="30">
        <f>[10]tu_data!H3</f>
        <v>6.18</v>
      </c>
      <c r="I96" s="30">
        <f>[10]tu_data!H4</f>
        <v>6.22</v>
      </c>
      <c r="J96" s="30">
        <f>[10]tu_data!H5</f>
        <v>6.66</v>
      </c>
      <c r="K96" s="30"/>
      <c r="L96" s="30" t="s">
        <v>10</v>
      </c>
      <c r="M96" s="2" t="s">
        <v>36</v>
      </c>
      <c r="N96" s="33" t="s">
        <v>27</v>
      </c>
    </row>
    <row r="97" spans="1:14">
      <c r="A97" s="2" t="s">
        <v>1</v>
      </c>
      <c r="B97" s="2">
        <v>2.14</v>
      </c>
      <c r="C97" s="2">
        <v>2.2999999999999998</v>
      </c>
      <c r="D97" s="2">
        <v>2.36</v>
      </c>
      <c r="E97" s="2">
        <v>2.37</v>
      </c>
      <c r="F97" s="2"/>
      <c r="G97" s="2">
        <v>6.18</v>
      </c>
      <c r="H97" s="2">
        <v>6.22</v>
      </c>
      <c r="I97" s="2">
        <v>6.66</v>
      </c>
      <c r="J97" s="2">
        <v>6.42</v>
      </c>
      <c r="K97" s="2"/>
      <c r="L97" s="2" t="s">
        <v>8</v>
      </c>
      <c r="N97" s="33" t="s">
        <v>27</v>
      </c>
    </row>
    <row r="98" spans="1:14">
      <c r="A98" s="2" t="s">
        <v>2</v>
      </c>
      <c r="B98" s="2">
        <v>2.2999999999999998</v>
      </c>
      <c r="C98" s="2">
        <v>2.36</v>
      </c>
      <c r="D98" s="2">
        <v>2.37</v>
      </c>
      <c r="E98" s="2">
        <v>2.31</v>
      </c>
      <c r="F98" s="2"/>
      <c r="G98" s="2">
        <v>6.22</v>
      </c>
      <c r="H98" s="2">
        <v>6.66</v>
      </c>
      <c r="I98" s="2">
        <v>6.42</v>
      </c>
      <c r="J98" s="2">
        <v>7.12</v>
      </c>
      <c r="K98" s="2"/>
      <c r="L98" s="2" t="s">
        <v>10</v>
      </c>
      <c r="M98" s="2"/>
      <c r="N98" s="33" t="s">
        <v>27</v>
      </c>
    </row>
    <row r="99" spans="1:14">
      <c r="A99" s="2" t="s">
        <v>3</v>
      </c>
      <c r="B99" s="2">
        <v>2.36</v>
      </c>
      <c r="C99" s="2">
        <v>2.37</v>
      </c>
      <c r="D99" s="2">
        <v>2.31</v>
      </c>
      <c r="E99" s="2">
        <v>2.36</v>
      </c>
      <c r="F99" s="2"/>
      <c r="G99" s="2">
        <v>6.66</v>
      </c>
      <c r="H99" s="2">
        <v>6.42</v>
      </c>
      <c r="I99" s="2">
        <v>7.12</v>
      </c>
      <c r="J99" s="2">
        <v>7.8</v>
      </c>
      <c r="K99" s="2"/>
      <c r="L99" s="2" t="s">
        <v>8</v>
      </c>
      <c r="M99" s="2"/>
      <c r="N99" s="33" t="s">
        <v>27</v>
      </c>
    </row>
    <row r="100" spans="1:14" s="1" customForma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4">
      <c r="A101" s="3" t="s">
        <v>37</v>
      </c>
      <c r="B101" s="2">
        <v>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4" s="21" customFormat="1">
      <c r="A102" s="22" t="s">
        <v>50</v>
      </c>
      <c r="B102" s="30">
        <f>[11]scc_data!B2</f>
        <v>2.2999999999999998</v>
      </c>
      <c r="C102" s="30">
        <f>[11]scc_data!B3</f>
        <v>2.38</v>
      </c>
      <c r="D102" s="30">
        <f>[11]scc_data!B4</f>
        <v>2.5299999999999998</v>
      </c>
      <c r="E102" s="30">
        <f>[11]scc_data!B5</f>
        <v>2.7</v>
      </c>
      <c r="F102" s="30"/>
      <c r="G102" s="30">
        <f>[11]scc_data!Q22</f>
        <v>14.48</v>
      </c>
      <c r="H102" s="30">
        <f>[11]scc_data!Q23</f>
        <v>14.75</v>
      </c>
      <c r="I102" s="30">
        <f>[11]scc_data!Q24</f>
        <v>15.18</v>
      </c>
      <c r="J102" s="30">
        <f>[11]scc_data!Q25</f>
        <v>16.14</v>
      </c>
      <c r="K102" s="30"/>
      <c r="L102" s="30" t="s">
        <v>8</v>
      </c>
      <c r="M102" s="2" t="s">
        <v>38</v>
      </c>
      <c r="N102" s="30" t="s">
        <v>23</v>
      </c>
    </row>
    <row r="103" spans="1:14">
      <c r="A103" s="2" t="s">
        <v>1</v>
      </c>
      <c r="B103" s="2">
        <v>2.38</v>
      </c>
      <c r="C103" s="2">
        <v>2.5299999999999998</v>
      </c>
      <c r="D103" s="2">
        <v>2.7</v>
      </c>
      <c r="E103" s="2">
        <v>2.62</v>
      </c>
      <c r="F103" s="2"/>
      <c r="G103" s="2">
        <v>14.75</v>
      </c>
      <c r="H103" s="2">
        <v>15.18</v>
      </c>
      <c r="I103" s="2">
        <v>16.14</v>
      </c>
      <c r="J103" s="2">
        <v>15.49</v>
      </c>
      <c r="K103" s="2"/>
      <c r="L103" s="2" t="s">
        <v>8</v>
      </c>
      <c r="N103" s="30" t="s">
        <v>23</v>
      </c>
    </row>
    <row r="104" spans="1:14">
      <c r="A104" s="2" t="s">
        <v>2</v>
      </c>
      <c r="B104" s="2">
        <v>2.5299999999999998</v>
      </c>
      <c r="C104" s="2">
        <v>2.7</v>
      </c>
      <c r="D104" s="2">
        <v>2.62</v>
      </c>
      <c r="E104" s="2">
        <v>2.75</v>
      </c>
      <c r="F104" s="2"/>
      <c r="G104" s="2">
        <v>15.18</v>
      </c>
      <c r="H104" s="2">
        <v>16.14</v>
      </c>
      <c r="I104" s="2">
        <v>15.49</v>
      </c>
      <c r="J104" s="2">
        <v>15.18</v>
      </c>
      <c r="K104" s="2"/>
      <c r="L104" s="2" t="s">
        <v>8</v>
      </c>
      <c r="M104" s="2"/>
      <c r="N104" s="33" t="s">
        <v>23</v>
      </c>
    </row>
    <row r="105" spans="1:14">
      <c r="A105" s="2" t="s">
        <v>3</v>
      </c>
      <c r="B105" s="2">
        <v>2.7</v>
      </c>
      <c r="C105" s="2">
        <v>2.62</v>
      </c>
      <c r="D105" s="2">
        <v>2.75</v>
      </c>
      <c r="E105" s="2">
        <v>2.74</v>
      </c>
      <c r="F105" s="2"/>
      <c r="G105" s="2">
        <v>16.14</v>
      </c>
      <c r="H105" s="2">
        <v>15.49</v>
      </c>
      <c r="I105" s="2">
        <v>15.18</v>
      </c>
      <c r="J105" s="2">
        <v>14.71</v>
      </c>
      <c r="K105" s="2"/>
      <c r="L105" s="2" t="s">
        <v>10</v>
      </c>
      <c r="M105" s="2"/>
      <c r="N105" s="33" t="s">
        <v>22</v>
      </c>
    </row>
    <row r="106" spans="1:14" s="1" customForma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4">
      <c r="A107" s="3" t="s">
        <v>39</v>
      </c>
      <c r="B107" s="2">
        <v>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4" s="22" customFormat="1">
      <c r="A108" s="23" t="s">
        <v>50</v>
      </c>
      <c r="B108" s="30">
        <v>1.73</v>
      </c>
      <c r="C108" s="30">
        <v>1.61</v>
      </c>
      <c r="D108" s="30">
        <v>1.31</v>
      </c>
      <c r="E108" s="30">
        <v>1.3</v>
      </c>
      <c r="F108" s="30"/>
      <c r="G108" s="30">
        <v>8.75</v>
      </c>
      <c r="H108" s="30">
        <v>7.32</v>
      </c>
      <c r="I108" s="30">
        <v>5.58</v>
      </c>
      <c r="J108" s="30">
        <v>7.37</v>
      </c>
      <c r="K108" s="30"/>
      <c r="L108" s="30" t="s">
        <v>8</v>
      </c>
      <c r="M108" s="2" t="s">
        <v>40</v>
      </c>
    </row>
    <row r="109" spans="1:14">
      <c r="A109" s="2" t="s">
        <v>1</v>
      </c>
      <c r="B109" s="2">
        <v>1.61</v>
      </c>
      <c r="C109" s="2">
        <v>1.31</v>
      </c>
      <c r="D109" s="2">
        <v>1.3</v>
      </c>
      <c r="E109" s="2">
        <v>1.23</v>
      </c>
      <c r="F109" s="2"/>
      <c r="G109" s="2">
        <v>7.32</v>
      </c>
      <c r="H109" s="2">
        <v>5.58</v>
      </c>
      <c r="I109" s="2">
        <v>7.37</v>
      </c>
      <c r="J109" s="2">
        <v>6.81</v>
      </c>
      <c r="K109" s="2"/>
      <c r="L109" s="2" t="s">
        <v>9</v>
      </c>
    </row>
    <row r="110" spans="1:14">
      <c r="A110" s="2" t="s">
        <v>2</v>
      </c>
      <c r="B110" s="2">
        <v>1.31</v>
      </c>
      <c r="C110" s="2">
        <v>1.3</v>
      </c>
      <c r="D110" s="2">
        <v>1.23</v>
      </c>
      <c r="E110" s="2">
        <v>1.28</v>
      </c>
      <c r="F110" s="2"/>
      <c r="G110" s="2">
        <v>5.58</v>
      </c>
      <c r="H110" s="2">
        <v>7.37</v>
      </c>
      <c r="I110" s="2">
        <v>6.81</v>
      </c>
      <c r="J110" s="2">
        <v>5.47</v>
      </c>
      <c r="K110" s="2"/>
      <c r="L110" s="2" t="s">
        <v>9</v>
      </c>
      <c r="M110" s="2"/>
    </row>
    <row r="111" spans="1:14">
      <c r="A111" s="2" t="s">
        <v>3</v>
      </c>
      <c r="B111" s="2">
        <v>1.3</v>
      </c>
      <c r="C111" s="2">
        <v>1.23</v>
      </c>
      <c r="D111" s="2">
        <v>1.28</v>
      </c>
      <c r="E111" s="2">
        <v>1.23</v>
      </c>
      <c r="F111" s="2"/>
      <c r="G111" s="2">
        <v>7.37</v>
      </c>
      <c r="H111" s="2">
        <v>6.81</v>
      </c>
      <c r="I111" s="2">
        <v>5.47</v>
      </c>
      <c r="J111" s="2">
        <v>5.96</v>
      </c>
      <c r="K111" s="2"/>
      <c r="L111" s="2" t="s">
        <v>8</v>
      </c>
      <c r="M111" s="2"/>
    </row>
    <row r="112" spans="1:14" s="23" customFormat="1">
      <c r="A112" s="24" t="s">
        <v>50</v>
      </c>
      <c r="B112" s="30">
        <f>[12]ivl_data!B2</f>
        <v>2.57</v>
      </c>
      <c r="C112" s="30">
        <f>[12]ivl_data!B3</f>
        <v>2.39</v>
      </c>
      <c r="D112" s="30">
        <f>[12]ivl_data!B4</f>
        <v>2.0099999999999998</v>
      </c>
      <c r="E112" s="30">
        <f>[12]ivl_data!B5</f>
        <v>1.91</v>
      </c>
      <c r="F112" s="30"/>
      <c r="G112" s="30">
        <f>[12]ivl_data!H2</f>
        <v>8.7100000000000009</v>
      </c>
      <c r="H112" s="30">
        <f>[12]ivl_data!H3</f>
        <v>7.61</v>
      </c>
      <c r="I112" s="30">
        <f>[12]ivl_data!H4</f>
        <v>7.44</v>
      </c>
      <c r="J112" s="30">
        <f>[12]ivl_data!H5</f>
        <v>9.3800000000000008</v>
      </c>
      <c r="K112" s="30"/>
      <c r="L112" s="30" t="s">
        <v>9</v>
      </c>
      <c r="M112" s="2" t="s">
        <v>41</v>
      </c>
    </row>
    <row r="113" spans="1:13">
      <c r="A113" s="2" t="s">
        <v>1</v>
      </c>
      <c r="B113" s="2">
        <v>2.39</v>
      </c>
      <c r="C113" s="2">
        <v>2.0099999999999998</v>
      </c>
      <c r="D113" s="2">
        <v>1.91</v>
      </c>
      <c r="E113" s="2">
        <v>1.87</v>
      </c>
      <c r="F113" s="2"/>
      <c r="G113" s="2">
        <v>7.61</v>
      </c>
      <c r="H113" s="2">
        <v>7.44</v>
      </c>
      <c r="I113" s="2">
        <v>9.3800000000000008</v>
      </c>
      <c r="J113" s="2">
        <v>9.43</v>
      </c>
      <c r="K113" s="2"/>
      <c r="L113" s="2" t="s">
        <v>9</v>
      </c>
    </row>
    <row r="114" spans="1:13">
      <c r="A114" s="2" t="s">
        <v>2</v>
      </c>
      <c r="B114" s="2">
        <v>2.0099999999999998</v>
      </c>
      <c r="C114" s="2">
        <v>1.91</v>
      </c>
      <c r="D114" s="2">
        <v>1.87</v>
      </c>
      <c r="E114" s="2">
        <v>1.58</v>
      </c>
      <c r="F114" s="2"/>
      <c r="G114" s="2">
        <v>7.44</v>
      </c>
      <c r="H114" s="2">
        <v>9.3800000000000008</v>
      </c>
      <c r="I114" s="2">
        <v>9.43</v>
      </c>
      <c r="J114" s="2">
        <v>8.33</v>
      </c>
      <c r="K114" s="2"/>
      <c r="L114" s="2" t="s">
        <v>9</v>
      </c>
      <c r="M114" s="2"/>
    </row>
    <row r="115" spans="1:13">
      <c r="A115" s="2" t="s">
        <v>3</v>
      </c>
      <c r="B115" s="2">
        <v>1.91</v>
      </c>
      <c r="C115" s="2">
        <v>1.87</v>
      </c>
      <c r="D115" s="2">
        <v>1.58</v>
      </c>
      <c r="E115" s="2">
        <v>1.68</v>
      </c>
      <c r="F115" s="2"/>
      <c r="G115" s="2">
        <v>9.3800000000000008</v>
      </c>
      <c r="H115" s="2">
        <v>9.43</v>
      </c>
      <c r="I115" s="2">
        <v>8.33</v>
      </c>
      <c r="J115" s="2">
        <v>7.2</v>
      </c>
      <c r="K115" s="2"/>
      <c r="L115" s="2" t="s">
        <v>9</v>
      </c>
      <c r="M115" s="2"/>
    </row>
    <row r="116" spans="1:13" s="24" customFormat="1">
      <c r="A116" s="25" t="s">
        <v>50</v>
      </c>
      <c r="B116" s="30">
        <f>[13]pttgc_data!B2</f>
        <v>1.45</v>
      </c>
      <c r="C116" s="30">
        <f>[13]pttgc_data!B3</f>
        <v>1.34</v>
      </c>
      <c r="D116" s="30">
        <f>[13]pttgc_data!B4</f>
        <v>1.18</v>
      </c>
      <c r="E116" s="30">
        <f>[13]pttgc_data!B5</f>
        <v>1.33</v>
      </c>
      <c r="F116" s="30"/>
      <c r="G116" s="30">
        <f>[13]pttgc_data!H2</f>
        <v>12.06</v>
      </c>
      <c r="H116" s="30">
        <f>[13]pttgc_data!H3</f>
        <v>12.6</v>
      </c>
      <c r="I116" s="30">
        <f>[13]pttgc_data!H4</f>
        <v>11.45</v>
      </c>
      <c r="J116" s="30">
        <f>[13]pttgc_data!H5</f>
        <v>10.82</v>
      </c>
      <c r="K116" s="30"/>
      <c r="L116" s="30" t="s">
        <v>9</v>
      </c>
      <c r="M116" s="2" t="s">
        <v>42</v>
      </c>
    </row>
    <row r="117" spans="1:13">
      <c r="A117" s="2" t="s">
        <v>1</v>
      </c>
      <c r="B117" s="2">
        <v>1.34</v>
      </c>
      <c r="C117" s="2">
        <v>1.18</v>
      </c>
      <c r="D117" s="2">
        <v>1.33</v>
      </c>
      <c r="E117" s="2">
        <v>1.19</v>
      </c>
      <c r="F117" s="2"/>
      <c r="G117" s="2">
        <v>12.6</v>
      </c>
      <c r="H117" s="2">
        <v>11.45</v>
      </c>
      <c r="I117" s="2">
        <v>10.82</v>
      </c>
      <c r="J117" s="2">
        <v>8.6</v>
      </c>
      <c r="K117" s="2"/>
      <c r="L117" s="2" t="s">
        <v>9</v>
      </c>
    </row>
    <row r="118" spans="1:13">
      <c r="A118" s="2" t="s">
        <v>2</v>
      </c>
      <c r="B118" s="2">
        <v>1.18</v>
      </c>
      <c r="C118" s="2">
        <v>1.33</v>
      </c>
      <c r="D118" s="2">
        <v>1.19</v>
      </c>
      <c r="E118" s="2">
        <v>1.1200000000000001</v>
      </c>
      <c r="F118" s="2"/>
      <c r="G118" s="2">
        <v>11.45</v>
      </c>
      <c r="H118" s="2">
        <v>10.82</v>
      </c>
      <c r="I118" s="2">
        <v>8.6</v>
      </c>
      <c r="J118" s="2">
        <v>7.23</v>
      </c>
      <c r="K118" s="2"/>
      <c r="L118" s="2" t="s">
        <v>9</v>
      </c>
      <c r="M118" s="2"/>
    </row>
    <row r="119" spans="1:13">
      <c r="A119" s="2" t="s">
        <v>3</v>
      </c>
      <c r="B119" s="2">
        <v>1.33</v>
      </c>
      <c r="C119" s="2">
        <v>1.19</v>
      </c>
      <c r="D119" s="2">
        <v>1.1200000000000001</v>
      </c>
      <c r="E119" s="2">
        <v>1.1200000000000001</v>
      </c>
      <c r="F119" s="2"/>
      <c r="G119" s="2">
        <v>10.82</v>
      </c>
      <c r="H119" s="2">
        <v>8.6</v>
      </c>
      <c r="I119" s="2">
        <v>7.23</v>
      </c>
      <c r="J119" s="2">
        <v>5.73</v>
      </c>
      <c r="K119" s="2"/>
      <c r="L119" s="2" t="s">
        <v>10</v>
      </c>
      <c r="M119" s="2"/>
    </row>
    <row r="120" spans="1:13" s="1" customForma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3" t="s">
        <v>43</v>
      </c>
      <c r="B121" s="2">
        <v>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s="25" customFormat="1">
      <c r="A122" s="26" t="s">
        <v>50</v>
      </c>
      <c r="B122" s="30">
        <f>[14]cpn_data!B2</f>
        <v>6.42</v>
      </c>
      <c r="C122" s="30">
        <f>[14]cpn_data!B3</f>
        <v>6.53</v>
      </c>
      <c r="D122" s="30">
        <f>[14]cpn_data!B4</f>
        <v>5.67</v>
      </c>
      <c r="E122" s="30">
        <f>[14]cpn_data!B5</f>
        <v>4.8899999999999997</v>
      </c>
      <c r="F122" s="30"/>
      <c r="G122" s="30">
        <f>[14]cpn_data!J2</f>
        <v>14.06</v>
      </c>
      <c r="H122" s="30">
        <f>[14]cpn_data!J3</f>
        <v>14.72</v>
      </c>
      <c r="I122" s="30">
        <f>[14]cpn_data!J4</f>
        <v>11.57</v>
      </c>
      <c r="J122" s="30">
        <f>[14]cpn_data!J5</f>
        <v>11.55</v>
      </c>
      <c r="K122" s="30"/>
      <c r="L122" s="30" t="s">
        <v>10</v>
      </c>
      <c r="M122" s="2" t="s">
        <v>44</v>
      </c>
    </row>
    <row r="123" spans="1:13">
      <c r="A123" s="2" t="s">
        <v>1</v>
      </c>
      <c r="B123" s="2">
        <v>6.53</v>
      </c>
      <c r="C123" s="2">
        <v>5.67</v>
      </c>
      <c r="D123" s="2">
        <v>4.8899999999999997</v>
      </c>
      <c r="E123" s="2">
        <v>5.1100000000000003</v>
      </c>
      <c r="F123" s="2"/>
      <c r="G123" s="2">
        <v>14.72</v>
      </c>
      <c r="H123" s="2">
        <v>11.57</v>
      </c>
      <c r="I123" s="2">
        <v>11.55</v>
      </c>
      <c r="J123" s="2">
        <v>11.24</v>
      </c>
      <c r="K123" s="2"/>
      <c r="L123" s="2" t="s">
        <v>9</v>
      </c>
    </row>
    <row r="124" spans="1:13">
      <c r="A124" s="2" t="s">
        <v>2</v>
      </c>
      <c r="B124" s="2">
        <v>5.67</v>
      </c>
      <c r="C124" s="2">
        <v>4.8899999999999997</v>
      </c>
      <c r="D124" s="2">
        <v>5.1100000000000003</v>
      </c>
      <c r="E124" s="2">
        <v>5.51</v>
      </c>
      <c r="F124" s="2"/>
      <c r="G124" s="2">
        <v>11.57</v>
      </c>
      <c r="H124" s="2">
        <v>11.55</v>
      </c>
      <c r="I124" s="2">
        <v>11.24</v>
      </c>
      <c r="J124" s="2">
        <v>11.23</v>
      </c>
      <c r="K124" s="2"/>
      <c r="L124" s="2" t="s">
        <v>9</v>
      </c>
      <c r="M124" s="2"/>
    </row>
    <row r="125" spans="1:13">
      <c r="A125" s="2" t="s">
        <v>3</v>
      </c>
      <c r="B125" s="2">
        <v>4.8899999999999997</v>
      </c>
      <c r="C125" s="2">
        <v>5.1100000000000003</v>
      </c>
      <c r="D125" s="2">
        <v>5.51</v>
      </c>
      <c r="E125" s="2">
        <v>5.55</v>
      </c>
      <c r="F125" s="2"/>
      <c r="G125" s="2">
        <v>11.55</v>
      </c>
      <c r="H125" s="2">
        <v>11.24</v>
      </c>
      <c r="I125" s="2">
        <v>11.23</v>
      </c>
      <c r="J125" s="2">
        <v>10.81</v>
      </c>
      <c r="K125" s="2"/>
      <c r="L125" s="2" t="s">
        <v>9</v>
      </c>
      <c r="M125" s="2"/>
    </row>
    <row r="126" spans="1:13" s="26" customFormat="1">
      <c r="A126" s="27" t="s">
        <v>50</v>
      </c>
      <c r="B126" s="30">
        <f>[15]lh_data!B2</f>
        <v>2.66</v>
      </c>
      <c r="C126" s="30">
        <f>[15]lh_data!B3</f>
        <v>2.4300000000000002</v>
      </c>
      <c r="D126" s="30">
        <f>[15]lh_data!B4</f>
        <v>2.46</v>
      </c>
      <c r="E126" s="30">
        <f>[15]lh_data!B5</f>
        <v>2.4700000000000002</v>
      </c>
      <c r="F126" s="30"/>
      <c r="G126" s="30">
        <f>[15]lh_data!H2</f>
        <v>12.97</v>
      </c>
      <c r="H126" s="30">
        <f>[15]lh_data!H3</f>
        <v>13.73</v>
      </c>
      <c r="I126" s="30">
        <f>[15]lh_data!H4</f>
        <v>12.25</v>
      </c>
      <c r="J126" s="30">
        <f>[15]lh_data!H5</f>
        <v>10.86</v>
      </c>
      <c r="K126" s="30"/>
      <c r="L126" s="30" t="s">
        <v>8</v>
      </c>
      <c r="M126" s="2" t="s">
        <v>45</v>
      </c>
    </row>
    <row r="127" spans="1:13">
      <c r="A127" s="2" t="s">
        <v>1</v>
      </c>
      <c r="B127" s="2">
        <v>2.4300000000000002</v>
      </c>
      <c r="C127" s="2">
        <v>2.46</v>
      </c>
      <c r="D127" s="2">
        <v>2.4700000000000002</v>
      </c>
      <c r="E127" s="2">
        <v>2.59</v>
      </c>
      <c r="F127" s="2"/>
      <c r="G127" s="2">
        <v>13.73</v>
      </c>
      <c r="H127" s="2">
        <v>12.25</v>
      </c>
      <c r="I127" s="2">
        <v>10.86</v>
      </c>
      <c r="J127" s="2">
        <v>11.1</v>
      </c>
      <c r="K127" s="2"/>
      <c r="L127" s="2" t="s">
        <v>9</v>
      </c>
    </row>
    <row r="128" spans="1:13">
      <c r="A128" s="2" t="s">
        <v>2</v>
      </c>
      <c r="B128" s="2">
        <v>2.46</v>
      </c>
      <c r="C128" s="2">
        <v>2.4700000000000002</v>
      </c>
      <c r="D128" s="2">
        <v>2.59</v>
      </c>
      <c r="E128" s="2">
        <v>2.25</v>
      </c>
      <c r="F128" s="2"/>
      <c r="G128" s="2">
        <v>12.25</v>
      </c>
      <c r="H128" s="2">
        <v>10.86</v>
      </c>
      <c r="I128" s="2">
        <v>11.1</v>
      </c>
      <c r="J128" s="2">
        <v>14.58</v>
      </c>
      <c r="K128" s="2"/>
      <c r="L128" s="2" t="s">
        <v>8</v>
      </c>
      <c r="M128" s="2"/>
    </row>
    <row r="129" spans="1:13">
      <c r="A129" s="2" t="s">
        <v>3</v>
      </c>
      <c r="B129" s="2">
        <v>2.4700000000000002</v>
      </c>
      <c r="C129" s="2">
        <v>2.59</v>
      </c>
      <c r="D129" s="2">
        <v>2.25</v>
      </c>
      <c r="E129" s="2">
        <v>2.19</v>
      </c>
      <c r="F129" s="2"/>
      <c r="G129" s="2">
        <v>10.86</v>
      </c>
      <c r="H129" s="2">
        <v>11.1</v>
      </c>
      <c r="I129" s="2">
        <v>14.58</v>
      </c>
      <c r="J129" s="2">
        <v>13.96</v>
      </c>
      <c r="K129" s="2"/>
      <c r="L129" s="2" t="s">
        <v>8</v>
      </c>
      <c r="M129" s="2"/>
    </row>
    <row r="130" spans="1:13" s="1" customForma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3" t="s">
        <v>46</v>
      </c>
      <c r="B131" s="2">
        <v>10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s="27" customFormat="1">
      <c r="A132" s="29" t="s">
        <v>50</v>
      </c>
      <c r="B132" s="30">
        <f>[16]advance_data!B2</f>
        <v>13.59</v>
      </c>
      <c r="C132" s="30">
        <f>[16]advance_data!B3</f>
        <v>12.69</v>
      </c>
      <c r="D132" s="30">
        <f>[16]advance_data!B4</f>
        <v>14.07</v>
      </c>
      <c r="E132" s="30">
        <f>[16]advance_data!B5</f>
        <v>12.43</v>
      </c>
      <c r="F132" s="30"/>
      <c r="G132" s="30">
        <f>[16]advance_data!J2</f>
        <v>14.73</v>
      </c>
      <c r="H132" s="30">
        <f>[16]advance_data!J3</f>
        <v>14.17</v>
      </c>
      <c r="I132" s="30">
        <f>[16]advance_data!J4</f>
        <v>13.86</v>
      </c>
      <c r="J132" s="30">
        <f>[16]advance_data!J5</f>
        <v>17.420000000000002</v>
      </c>
      <c r="K132" s="30"/>
      <c r="L132" s="30" t="s">
        <v>9</v>
      </c>
      <c r="M132" s="2" t="s">
        <v>47</v>
      </c>
    </row>
    <row r="133" spans="1:13">
      <c r="A133" s="2" t="s">
        <v>1</v>
      </c>
      <c r="B133" s="2">
        <v>12.69</v>
      </c>
      <c r="C133" s="2">
        <v>14.07</v>
      </c>
      <c r="D133" s="2">
        <v>12.43</v>
      </c>
      <c r="E133" s="2">
        <v>12.11</v>
      </c>
      <c r="F133" s="2"/>
      <c r="G133" s="2">
        <v>14.17</v>
      </c>
      <c r="H133" s="2">
        <v>13.86</v>
      </c>
      <c r="I133" s="2">
        <v>17.420000000000002</v>
      </c>
      <c r="J133" s="2">
        <v>17.53</v>
      </c>
      <c r="K133" s="2"/>
      <c r="L133" s="2" t="s">
        <v>8</v>
      </c>
    </row>
    <row r="134" spans="1:13">
      <c r="A134" s="2" t="s">
        <v>2</v>
      </c>
      <c r="B134" s="2">
        <v>14.07</v>
      </c>
      <c r="C134" s="2">
        <v>12.43</v>
      </c>
      <c r="D134" s="2">
        <v>12.11</v>
      </c>
      <c r="E134" s="2">
        <v>10.17</v>
      </c>
      <c r="F134" s="2"/>
      <c r="G134" s="2">
        <v>13.86</v>
      </c>
      <c r="H134" s="2">
        <v>17.420000000000002</v>
      </c>
      <c r="I134" s="2">
        <v>17.53</v>
      </c>
      <c r="J134" s="2">
        <v>22.72</v>
      </c>
      <c r="K134" s="2"/>
      <c r="L134" s="2" t="s">
        <v>9</v>
      </c>
      <c r="M134" s="2"/>
    </row>
    <row r="135" spans="1:13">
      <c r="A135" s="2" t="s">
        <v>3</v>
      </c>
      <c r="B135" s="2">
        <v>12.43</v>
      </c>
      <c r="C135" s="2">
        <v>12.11</v>
      </c>
      <c r="D135" s="2">
        <v>10.17</v>
      </c>
      <c r="E135" s="2">
        <v>12.64</v>
      </c>
      <c r="F135" s="2"/>
      <c r="G135" s="2">
        <v>17.420000000000002</v>
      </c>
      <c r="H135" s="2">
        <v>17.53</v>
      </c>
      <c r="I135" s="2">
        <v>22.72</v>
      </c>
      <c r="J135" s="2">
        <v>23.93</v>
      </c>
      <c r="K135" s="2"/>
      <c r="L135" s="2" t="s">
        <v>8</v>
      </c>
      <c r="M135" s="2"/>
    </row>
    <row r="136" spans="1:13" s="27" customFormat="1">
      <c r="A136" s="28" t="s">
        <v>50</v>
      </c>
      <c r="B136" s="30">
        <f>[17]true_data!B2</f>
        <v>1.62</v>
      </c>
      <c r="C136" s="30">
        <f>[17]true_data!B3</f>
        <v>1.58</v>
      </c>
      <c r="D136" s="30">
        <f>[17]true_data!B4</f>
        <v>1.59</v>
      </c>
      <c r="E136" s="30">
        <f>[17]true_data!B5</f>
        <v>1.73</v>
      </c>
      <c r="F136" s="30"/>
      <c r="G136" s="30">
        <f>[17]true_data!H2</f>
        <v>2.61</v>
      </c>
      <c r="H136" s="30">
        <f>[17]true_data!H3</f>
        <v>0.63</v>
      </c>
      <c r="I136" s="30">
        <f>[17]true_data!H4</f>
        <v>0.28999999999999998</v>
      </c>
      <c r="J136" s="30">
        <f>[17]true_data!H5</f>
        <v>0.39</v>
      </c>
      <c r="K136" s="30"/>
      <c r="L136" s="30" t="s">
        <v>9</v>
      </c>
      <c r="M136" s="2" t="b">
        <v>1</v>
      </c>
    </row>
    <row r="137" spans="1:13">
      <c r="A137" s="2" t="s">
        <v>1</v>
      </c>
      <c r="B137" s="2">
        <v>1.58</v>
      </c>
      <c r="C137" s="2">
        <v>1.59</v>
      </c>
      <c r="D137" s="2">
        <v>1.73</v>
      </c>
      <c r="E137" s="2">
        <v>1.79</v>
      </c>
      <c r="F137" s="2"/>
      <c r="G137" s="2">
        <v>0.63</v>
      </c>
      <c r="H137" s="2">
        <v>0.28999999999999998</v>
      </c>
      <c r="I137" s="2">
        <v>0.39</v>
      </c>
      <c r="J137" s="2">
        <v>1.05</v>
      </c>
      <c r="K137" s="2"/>
      <c r="L137" s="2" t="s">
        <v>8</v>
      </c>
    </row>
    <row r="138" spans="1:13">
      <c r="A138" s="2" t="s">
        <v>2</v>
      </c>
      <c r="B138" s="2">
        <v>1.59</v>
      </c>
      <c r="C138" s="2">
        <v>1.73</v>
      </c>
      <c r="D138" s="2">
        <v>1.79</v>
      </c>
      <c r="E138" s="2">
        <v>1.71</v>
      </c>
      <c r="F138" s="2"/>
      <c r="G138" s="2">
        <v>0.28999999999999998</v>
      </c>
      <c r="H138" s="2">
        <v>0.39</v>
      </c>
      <c r="I138" s="2">
        <v>1.05</v>
      </c>
      <c r="J138" s="2">
        <v>1.74</v>
      </c>
      <c r="K138" s="2"/>
      <c r="L138" s="2" t="s">
        <v>8</v>
      </c>
      <c r="M138" s="2"/>
    </row>
    <row r="139" spans="1:13">
      <c r="A139" s="2" t="s">
        <v>3</v>
      </c>
      <c r="B139" s="2">
        <v>1.73</v>
      </c>
      <c r="C139" s="2">
        <v>1.79</v>
      </c>
      <c r="D139" s="2">
        <v>1.71</v>
      </c>
      <c r="E139" s="2">
        <v>3.14</v>
      </c>
      <c r="F139" s="2"/>
      <c r="G139" s="2">
        <v>0.39</v>
      </c>
      <c r="H139" s="2">
        <v>1.05</v>
      </c>
      <c r="I139" s="2">
        <v>1.74</v>
      </c>
      <c r="J139" s="2">
        <v>2.61</v>
      </c>
      <c r="K139" s="2"/>
      <c r="L139" s="2" t="s">
        <v>10</v>
      </c>
      <c r="M139" s="2"/>
    </row>
    <row r="140" spans="1:13" s="1" customForma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3" t="s">
        <v>48</v>
      </c>
      <c r="B141" s="2">
        <v>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s="29" customFormat="1">
      <c r="A142" s="30" t="s">
        <v>50</v>
      </c>
      <c r="B142" s="30">
        <f>[18]aot_data!B2</f>
        <v>7.39</v>
      </c>
      <c r="C142" s="30">
        <f>[18]aot_data!B3</f>
        <v>6.61</v>
      </c>
      <c r="D142" s="30">
        <f>[18]aot_data!B4</f>
        <v>5.54</v>
      </c>
      <c r="E142" s="30">
        <f>[18]aot_data!B5</f>
        <v>4.4400000000000004</v>
      </c>
      <c r="F142" s="30"/>
      <c r="G142" s="30">
        <f>[18]aot_data!F2</f>
        <v>16.27</v>
      </c>
      <c r="H142" s="30">
        <f>[18]aot_data!F3</f>
        <v>15.62</v>
      </c>
      <c r="I142" s="30">
        <f>[18]aot_data!F4</f>
        <v>16.420000000000002</v>
      </c>
      <c r="J142" s="30">
        <f>[18]aot_data!F5</f>
        <v>16.600000000000001</v>
      </c>
      <c r="K142" s="30"/>
      <c r="L142" s="2" t="s">
        <v>8</v>
      </c>
      <c r="M142" s="2" t="s">
        <v>49</v>
      </c>
    </row>
    <row r="143" spans="1:13">
      <c r="A143" s="2" t="s">
        <v>1</v>
      </c>
      <c r="B143" s="2">
        <v>6.61</v>
      </c>
      <c r="C143" s="2">
        <v>5.54</v>
      </c>
      <c r="D143" s="2">
        <v>4.4400000000000004</v>
      </c>
      <c r="E143" s="2">
        <v>4.6900000000000004</v>
      </c>
      <c r="F143" s="2"/>
      <c r="G143" s="2">
        <v>15.62</v>
      </c>
      <c r="H143" s="2">
        <v>16.420000000000002</v>
      </c>
      <c r="I143" s="2">
        <v>16.600000000000001</v>
      </c>
      <c r="J143" s="2">
        <v>15.73</v>
      </c>
      <c r="K143" s="2"/>
      <c r="L143" s="2" t="s">
        <v>9</v>
      </c>
    </row>
    <row r="144" spans="1:13">
      <c r="A144" s="2" t="s">
        <v>2</v>
      </c>
      <c r="B144" s="2">
        <v>5.54</v>
      </c>
      <c r="C144" s="2">
        <v>4.4400000000000004</v>
      </c>
      <c r="D144" s="2">
        <v>4.6900000000000004</v>
      </c>
      <c r="E144" s="2">
        <v>4.87</v>
      </c>
      <c r="F144" s="2"/>
      <c r="G144" s="2">
        <v>16.420000000000002</v>
      </c>
      <c r="H144" s="2">
        <v>16.600000000000001</v>
      </c>
      <c r="I144" s="2">
        <v>15.73</v>
      </c>
      <c r="J144" s="2">
        <v>15.55</v>
      </c>
      <c r="K144" s="2"/>
      <c r="L144" s="2" t="s">
        <v>9</v>
      </c>
      <c r="M144" s="2"/>
    </row>
    <row r="145" spans="1:13">
      <c r="A145" s="2" t="s">
        <v>3</v>
      </c>
      <c r="B145" s="2">
        <v>4.4400000000000004</v>
      </c>
      <c r="C145" s="2">
        <v>4.6900000000000004</v>
      </c>
      <c r="D145" s="2">
        <v>4.87</v>
      </c>
      <c r="E145" s="2">
        <v>4.9800000000000004</v>
      </c>
      <c r="F145" s="2"/>
      <c r="G145" s="2">
        <v>16.600000000000001</v>
      </c>
      <c r="H145" s="2">
        <v>15.73</v>
      </c>
      <c r="I145" s="2">
        <v>15.55</v>
      </c>
      <c r="J145" s="2">
        <v>17.239999999999998</v>
      </c>
      <c r="K145" s="2"/>
      <c r="L145" s="2" t="s">
        <v>9</v>
      </c>
      <c r="M145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asus10</dc:creator>
  <cp:lastModifiedBy>asus10</cp:lastModifiedBy>
  <dcterms:created xsi:type="dcterms:W3CDTF">2018-12-09T14:13:49Z</dcterms:created>
  <dcterms:modified xsi:type="dcterms:W3CDTF">2018-12-13T10:53:18Z</dcterms:modified>
</cp:coreProperties>
</file>