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jasostaric/Desktop/kardio/msofice/"/>
    </mc:Choice>
  </mc:AlternateContent>
  <xr:revisionPtr revIDLastSave="0" documentId="8_{35FE0137-D5F4-5547-AD04-12C380EF91E8}" xr6:coauthVersionLast="46" xr6:coauthVersionMax="46" xr10:uidLastSave="{00000000-0000-0000-0000-000000000000}"/>
  <bookViews>
    <workbookView xWindow="0" yWindow="460" windowWidth="28800" windowHeight="16460" activeTab="4" xr2:uid="{00000000-000D-0000-FFFF-FFFF00000000}"/>
  </bookViews>
  <sheets>
    <sheet name="Predloge" sheetId="1" r:id="rId1"/>
    <sheet name="januar" sheetId="2" r:id="rId2"/>
    <sheet name="februar" sheetId="3" r:id="rId3"/>
    <sheet name="marec" sheetId="4" r:id="rId4"/>
    <sheet name="april" sheetId="5" r:id="rId5"/>
    <sheet name="maj" sheetId="6" r:id="rId6"/>
    <sheet name="junij" sheetId="7" r:id="rId7"/>
    <sheet name="julij" sheetId="8" r:id="rId8"/>
    <sheet name="avgust" sheetId="9" r:id="rId9"/>
    <sheet name="september" sheetId="10" r:id="rId10"/>
    <sheet name="oktober" sheetId="11" r:id="rId11"/>
    <sheet name="november" sheetId="12" r:id="rId12"/>
    <sheet name="december" sheetId="13" r:id="rId13"/>
    <sheet name="statistika" sheetId="14" r:id="rId14"/>
  </sheets>
  <definedNames>
    <definedName name="_xlnm.Print_Area" localSheetId="4">april!$A$1:$V$32</definedName>
    <definedName name="_xlnm.Print_Area" localSheetId="8">avgust!$A$1:$V$32</definedName>
    <definedName name="_xlnm.Print_Area" localSheetId="12">december!$A$1:$V$32</definedName>
    <definedName name="_xlnm.Print_Area" localSheetId="2">februar!$A$1:$V$32</definedName>
    <definedName name="_xlnm.Print_Area" localSheetId="1">januar!$A$1:$V$32</definedName>
    <definedName name="_xlnm.Print_Area" localSheetId="7">julij!$A$1:$V$32</definedName>
    <definedName name="_xlnm.Print_Area" localSheetId="6">junij!$A$1:$V$32</definedName>
    <definedName name="_xlnm.Print_Area" localSheetId="5">maj!$A$1:$V$32</definedName>
    <definedName name="_xlnm.Print_Area" localSheetId="3">marec!$A$1:$V$32</definedName>
    <definedName name="_xlnm.Print_Area" localSheetId="11">november!$A$1:$V$32</definedName>
    <definedName name="_xlnm.Print_Area" localSheetId="10">oktober!$A$1:$V$32</definedName>
    <definedName name="_xlnm.Print_Area" localSheetId="9">september!$A$1:$V$32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K10" i="5" l="1"/>
  <c r="Q10" i="5"/>
  <c r="Q31" i="5"/>
  <c r="K30" i="5"/>
  <c r="I30" i="5"/>
  <c r="I29" i="5"/>
  <c r="Q20" i="5"/>
  <c r="N20" i="5"/>
  <c r="Q21" i="5"/>
  <c r="N21" i="5"/>
  <c r="Q24" i="5"/>
  <c r="I24" i="5"/>
  <c r="I20" i="5"/>
  <c r="E24" i="5"/>
  <c r="E21" i="5"/>
  <c r="E20" i="5"/>
  <c r="I21" i="5"/>
  <c r="E22" i="5"/>
  <c r="H22" i="5"/>
  <c r="E23" i="5"/>
  <c r="I23" i="5"/>
  <c r="F23" i="5"/>
  <c r="K31" i="5"/>
  <c r="N30" i="5"/>
  <c r="F27" i="5"/>
  <c r="H24" i="5"/>
  <c r="H23" i="5"/>
  <c r="P20" i="5"/>
  <c r="F22" i="5"/>
  <c r="F21" i="5"/>
  <c r="S14" i="5"/>
  <c r="S13" i="5"/>
  <c r="N17" i="5"/>
  <c r="N16" i="5"/>
  <c r="J10" i="5"/>
  <c r="J9" i="5"/>
  <c r="J8" i="5"/>
  <c r="P7" i="5"/>
  <c r="H2" i="5"/>
  <c r="S29" i="5"/>
  <c r="S15" i="5"/>
  <c r="S3" i="5"/>
  <c r="D31" i="4"/>
  <c r="N30" i="4"/>
  <c r="F17" i="5"/>
  <c r="F16" i="5"/>
  <c r="F15" i="5"/>
  <c r="F14" i="5"/>
  <c r="F13" i="5"/>
  <c r="F10" i="5"/>
  <c r="F7" i="5"/>
  <c r="D27" i="4"/>
  <c r="C27" i="4"/>
  <c r="C26" i="4"/>
  <c r="C25" i="4"/>
  <c r="C24" i="4"/>
  <c r="D24" i="4"/>
  <c r="D25" i="4"/>
  <c r="F25" i="4"/>
  <c r="I25" i="4"/>
  <c r="L31" i="7"/>
  <c r="L30" i="7"/>
  <c r="L29" i="7"/>
  <c r="L25" i="7"/>
  <c r="L24" i="7"/>
  <c r="L23" i="7"/>
  <c r="L22" i="7"/>
  <c r="L19" i="7"/>
  <c r="L18" i="7"/>
  <c r="L17" i="7"/>
  <c r="L16" i="7"/>
  <c r="L15" i="7"/>
  <c r="E27" i="5"/>
  <c r="D4" i="6"/>
  <c r="E31" i="5"/>
  <c r="H31" i="4"/>
  <c r="I30" i="4"/>
  <c r="I31" i="4"/>
  <c r="H30" i="4"/>
  <c r="I4" i="6"/>
  <c r="S4" i="6"/>
  <c r="V7" i="5"/>
  <c r="V15" i="5"/>
  <c r="V13" i="5"/>
  <c r="V17" i="5"/>
  <c r="V16" i="5"/>
  <c r="V14" i="5"/>
  <c r="V10" i="5"/>
  <c r="V9" i="5"/>
  <c r="V8" i="5"/>
  <c r="V3" i="5"/>
  <c r="V2" i="5"/>
  <c r="S31" i="5"/>
  <c r="L30" i="5"/>
  <c r="P10" i="5"/>
  <c r="P9" i="5"/>
  <c r="L15" i="5"/>
  <c r="L16" i="5"/>
  <c r="P15" i="5"/>
  <c r="I31" i="5"/>
  <c r="S30" i="5"/>
  <c r="L29" i="5"/>
  <c r="F24" i="5"/>
  <c r="Q27" i="5"/>
  <c r="I22" i="5"/>
  <c r="H20" i="5"/>
  <c r="S24" i="5"/>
  <c r="S23" i="5"/>
  <c r="S22" i="5"/>
  <c r="S21" i="5"/>
  <c r="S20" i="5"/>
  <c r="J15" i="5"/>
  <c r="H16" i="5"/>
  <c r="E14" i="5"/>
  <c r="I17" i="5"/>
  <c r="Q17" i="5"/>
  <c r="Q16" i="5"/>
  <c r="Q14" i="5"/>
  <c r="Q13" i="5"/>
  <c r="H17" i="5"/>
  <c r="I13" i="5"/>
  <c r="J16" i="5"/>
  <c r="P13" i="5"/>
  <c r="I10" i="5"/>
  <c r="I9" i="5"/>
  <c r="K9" i="5"/>
  <c r="I8" i="5"/>
  <c r="S9" i="5"/>
  <c r="S7" i="5"/>
  <c r="D7" i="5"/>
  <c r="H10" i="5"/>
  <c r="H9" i="5"/>
  <c r="H8" i="5"/>
  <c r="H7" i="5"/>
  <c r="Q3" i="5"/>
  <c r="N3" i="5"/>
  <c r="F2" i="5"/>
  <c r="H3" i="5"/>
  <c r="C31" i="5"/>
  <c r="C30" i="5"/>
  <c r="C29" i="5"/>
  <c r="C27" i="5"/>
  <c r="C24" i="5"/>
  <c r="C23" i="5"/>
  <c r="C22" i="5"/>
  <c r="C21" i="5"/>
  <c r="C20" i="5"/>
  <c r="C17" i="5"/>
  <c r="C16" i="5"/>
  <c r="C15" i="5"/>
  <c r="C14" i="5"/>
  <c r="C13" i="5"/>
  <c r="C10" i="5"/>
  <c r="C9" i="5"/>
  <c r="C8" i="5"/>
  <c r="C7" i="5"/>
  <c r="C3" i="5"/>
  <c r="C2" i="5"/>
  <c r="K23" i="5"/>
  <c r="K22" i="5"/>
  <c r="K21" i="5"/>
  <c r="K24" i="5"/>
  <c r="P22" i="5"/>
  <c r="P21" i="5"/>
  <c r="P16" i="5"/>
  <c r="N13" i="5"/>
  <c r="E15" i="5"/>
  <c r="F29" i="5"/>
  <c r="Q22" i="5"/>
  <c r="Q15" i="5"/>
  <c r="P8" i="5"/>
  <c r="Q30" i="5"/>
  <c r="N31" i="5"/>
  <c r="N29" i="5"/>
  <c r="Q23" i="5"/>
  <c r="H21" i="5"/>
  <c r="K20" i="5"/>
  <c r="I16" i="5"/>
  <c r="H15" i="5"/>
  <c r="P14" i="5"/>
  <c r="E13" i="5"/>
  <c r="G10" i="5"/>
  <c r="G23" i="5"/>
  <c r="G16" i="5"/>
  <c r="G22" i="5"/>
  <c r="G21" i="5"/>
  <c r="G20" i="5"/>
  <c r="G15" i="5"/>
  <c r="G14" i="5"/>
  <c r="G13" i="5"/>
  <c r="G9" i="5"/>
  <c r="G8" i="5"/>
  <c r="Q9" i="5"/>
  <c r="S8" i="5"/>
  <c r="I7" i="5"/>
  <c r="Q2" i="5"/>
  <c r="E3" i="5"/>
  <c r="P3" i="5"/>
  <c r="D30" i="5"/>
  <c r="D29" i="5"/>
  <c r="D27" i="5"/>
  <c r="D23" i="5"/>
  <c r="D20" i="5"/>
  <c r="D14" i="5"/>
  <c r="D2" i="5"/>
  <c r="J7" i="5"/>
  <c r="E10" i="5"/>
  <c r="E9" i="5"/>
  <c r="E8" i="5"/>
  <c r="E7" i="5"/>
  <c r="Q29" i="5"/>
  <c r="E30" i="5"/>
  <c r="F31" i="5"/>
  <c r="K29" i="5"/>
  <c r="N27" i="5"/>
  <c r="I27" i="5"/>
  <c r="N23" i="5"/>
  <c r="P24" i="5"/>
  <c r="J21" i="5"/>
  <c r="J23" i="5"/>
  <c r="D22" i="5"/>
  <c r="E17" i="5"/>
  <c r="F20" i="5"/>
  <c r="S17" i="5"/>
  <c r="N15" i="5"/>
  <c r="D16" i="5"/>
  <c r="D13" i="5"/>
  <c r="J14" i="5"/>
  <c r="I15" i="5"/>
  <c r="Q8" i="5"/>
  <c r="N10" i="5"/>
  <c r="H14" i="5"/>
  <c r="G7" i="5"/>
  <c r="F9" i="5"/>
  <c r="K8" i="5"/>
  <c r="N7" i="5"/>
  <c r="K3" i="5"/>
  <c r="I3" i="5"/>
  <c r="S10" i="5"/>
  <c r="I3" i="6"/>
  <c r="Q2" i="6"/>
  <c r="S3" i="6"/>
  <c r="N2" i="6"/>
  <c r="N46" i="6" s="1"/>
  <c r="P4" i="5"/>
  <c r="AV4" i="5" s="1"/>
  <c r="H4" i="5"/>
  <c r="H13" i="5"/>
  <c r="S16" i="5"/>
  <c r="F30" i="5"/>
  <c r="F3" i="5"/>
  <c r="K7" i="5"/>
  <c r="P17" i="5"/>
  <c r="P23" i="5"/>
  <c r="E29" i="5"/>
  <c r="I14" i="5"/>
  <c r="Q7" i="5"/>
  <c r="N22" i="5"/>
  <c r="J20" i="5"/>
  <c r="F8" i="5"/>
  <c r="E16" i="5"/>
  <c r="K2" i="5"/>
  <c r="I2" i="5"/>
  <c r="S27" i="5"/>
  <c r="I26" i="5"/>
  <c r="Q25" i="5"/>
  <c r="Q28" i="5"/>
  <c r="L18" i="5"/>
  <c r="Q11" i="5"/>
  <c r="L5" i="5"/>
  <c r="K28" i="5"/>
  <c r="K25" i="5"/>
  <c r="F19" i="5"/>
  <c r="E11" i="5"/>
  <c r="S5" i="5"/>
  <c r="I19" i="4"/>
  <c r="F20" i="4"/>
  <c r="F19" i="4"/>
  <c r="I20" i="4"/>
  <c r="H17" i="4"/>
  <c r="F17" i="4"/>
  <c r="Q17" i="4"/>
  <c r="D21" i="5"/>
  <c r="N26" i="5"/>
  <c r="D24" i="5"/>
  <c r="N24" i="5"/>
  <c r="N14" i="5"/>
  <c r="D15" i="5"/>
  <c r="D12" i="5"/>
  <c r="D10" i="5"/>
  <c r="N9" i="5"/>
  <c r="D9" i="5"/>
  <c r="N8" i="5"/>
  <c r="N6" i="5"/>
  <c r="N2" i="5"/>
  <c r="P14" i="9"/>
  <c r="P13" i="9"/>
  <c r="P12" i="9"/>
  <c r="P11" i="9"/>
  <c r="P10" i="9"/>
  <c r="P7" i="9"/>
  <c r="P6" i="9"/>
  <c r="P5" i="9"/>
  <c r="P4" i="9"/>
  <c r="P3" i="9"/>
  <c r="P31" i="8"/>
  <c r="P30" i="8"/>
  <c r="P29" i="8"/>
  <c r="P28" i="8"/>
  <c r="P27" i="8"/>
  <c r="P24" i="8"/>
  <c r="P13" i="8"/>
  <c r="P10" i="8"/>
  <c r="P9" i="8"/>
  <c r="P8" i="8"/>
  <c r="P7" i="8"/>
  <c r="P6" i="8"/>
  <c r="P3" i="8"/>
  <c r="P15" i="7"/>
  <c r="P12" i="7"/>
  <c r="P4" i="7"/>
  <c r="P29" i="6"/>
  <c r="J2" i="5"/>
  <c r="G31" i="5"/>
  <c r="G30" i="5"/>
  <c r="G29" i="5"/>
  <c r="G28" i="5"/>
  <c r="G27" i="5"/>
  <c r="J31" i="5"/>
  <c r="J30" i="5"/>
  <c r="J29" i="5"/>
  <c r="J28" i="5"/>
  <c r="J27" i="5"/>
  <c r="J24" i="5"/>
  <c r="J17" i="5"/>
  <c r="J3" i="5"/>
  <c r="J18" i="5"/>
  <c r="J22" i="5"/>
  <c r="J13" i="5"/>
  <c r="N16" i="4"/>
  <c r="D16" i="4"/>
  <c r="D32" i="4"/>
  <c r="V12" i="4"/>
  <c r="H13" i="4"/>
  <c r="I12" i="4"/>
  <c r="I13" i="4"/>
  <c r="H12" i="4"/>
  <c r="D12" i="4"/>
  <c r="C8" i="6"/>
  <c r="C7" i="6"/>
  <c r="C6" i="6"/>
  <c r="C5" i="6"/>
  <c r="C4" i="6"/>
  <c r="G24" i="5"/>
  <c r="G17" i="5"/>
  <c r="G6" i="5"/>
  <c r="H4" i="6"/>
  <c r="H31" i="5"/>
  <c r="H30" i="5"/>
  <c r="H29" i="5"/>
  <c r="H28" i="5"/>
  <c r="H27" i="5"/>
  <c r="C31" i="4"/>
  <c r="C23" i="4"/>
  <c r="C18" i="4"/>
  <c r="J10" i="4"/>
  <c r="S10" i="4"/>
  <c r="C9" i="4"/>
  <c r="K17" i="5"/>
  <c r="K16" i="5"/>
  <c r="K15" i="5"/>
  <c r="K14" i="5"/>
  <c r="K13" i="5"/>
  <c r="F3" i="4"/>
  <c r="F2" i="4"/>
  <c r="N2" i="4"/>
  <c r="F5" i="4"/>
  <c r="S5" i="4"/>
  <c r="F6" i="4"/>
  <c r="S27" i="4"/>
  <c r="S13" i="4"/>
  <c r="S6" i="4"/>
  <c r="C2" i="4"/>
  <c r="E2" i="5"/>
  <c r="S2" i="5"/>
  <c r="P2" i="5"/>
  <c r="Q2" i="4"/>
  <c r="S29" i="3"/>
  <c r="Q29" i="3"/>
  <c r="H26" i="3"/>
  <c r="N24" i="3"/>
  <c r="N27" i="3"/>
  <c r="E27" i="3"/>
  <c r="B16" i="14"/>
  <c r="B15" i="14"/>
  <c r="B14" i="14"/>
  <c r="B13" i="14"/>
  <c r="B12" i="14"/>
  <c r="B11" i="14"/>
  <c r="B10" i="14"/>
  <c r="B9" i="14"/>
  <c r="B8" i="14"/>
  <c r="B7" i="14"/>
  <c r="B6" i="14"/>
  <c r="B5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B46" i="13"/>
  <c r="AH45" i="13"/>
  <c r="B45" i="13"/>
  <c r="AH44" i="13"/>
  <c r="B44" i="13"/>
  <c r="AH43" i="13"/>
  <c r="B43" i="13"/>
  <c r="AH42" i="13"/>
  <c r="B42" i="13"/>
  <c r="AH41" i="13"/>
  <c r="B41" i="13"/>
  <c r="AH40" i="13"/>
  <c r="B40" i="13"/>
  <c r="AH39" i="13"/>
  <c r="B39" i="13"/>
  <c r="AH38" i="13"/>
  <c r="B38" i="13"/>
  <c r="AH37" i="13"/>
  <c r="B37" i="13"/>
  <c r="AH36" i="13"/>
  <c r="B36" i="13"/>
  <c r="AH35" i="13"/>
  <c r="B35" i="13"/>
  <c r="AH34" i="13"/>
  <c r="AH33" i="13"/>
  <c r="AH32" i="13"/>
  <c r="AH31" i="13"/>
  <c r="AH30" i="13"/>
  <c r="AH29" i="13"/>
  <c r="AH28" i="13"/>
  <c r="AH27" i="13"/>
  <c r="AH26" i="13"/>
  <c r="AH25" i="13"/>
  <c r="AH24" i="13"/>
  <c r="AH23" i="13"/>
  <c r="AH22" i="13"/>
  <c r="AH21" i="13"/>
  <c r="AH20" i="13"/>
  <c r="AH19" i="13"/>
  <c r="AH18" i="13"/>
  <c r="AH17" i="13"/>
  <c r="AH16" i="13"/>
  <c r="AH15" i="13"/>
  <c r="AH14" i="13"/>
  <c r="AH13" i="13"/>
  <c r="AH12" i="13"/>
  <c r="AH11" i="13"/>
  <c r="AH10" i="13"/>
  <c r="AH9" i="13"/>
  <c r="AH8" i="13"/>
  <c r="AH7" i="13"/>
  <c r="AH6" i="13"/>
  <c r="AH5" i="13"/>
  <c r="AH4" i="13"/>
  <c r="AH3" i="13"/>
  <c r="AH2" i="13"/>
  <c r="AZ1" i="13"/>
  <c r="AY1" i="13"/>
  <c r="AX1" i="13"/>
  <c r="AW1" i="13"/>
  <c r="AV1" i="13"/>
  <c r="AU1" i="13"/>
  <c r="AT1" i="13"/>
  <c r="AS1" i="13"/>
  <c r="AR1" i="13"/>
  <c r="AQ1" i="13"/>
  <c r="AP1" i="13"/>
  <c r="AO1" i="13"/>
  <c r="AN1" i="13"/>
  <c r="AM1" i="13"/>
  <c r="AL1" i="13"/>
  <c r="AK1" i="13"/>
  <c r="AJ1" i="13"/>
  <c r="AI1" i="13"/>
  <c r="AD1" i="13"/>
  <c r="AC1" i="13"/>
  <c r="AB1" i="13"/>
  <c r="AA1" i="13"/>
  <c r="Z1" i="13"/>
  <c r="Y1" i="13"/>
  <c r="T1" i="13"/>
  <c r="S1" i="13"/>
  <c r="R1" i="13"/>
  <c r="Q1" i="13"/>
  <c r="P1" i="13"/>
  <c r="O1" i="13"/>
  <c r="N1" i="13"/>
  <c r="M1" i="13"/>
  <c r="L1" i="13"/>
  <c r="K1" i="13"/>
  <c r="J1" i="13"/>
  <c r="I1" i="13"/>
  <c r="H1" i="13"/>
  <c r="G1" i="13"/>
  <c r="F1" i="13"/>
  <c r="E1" i="13"/>
  <c r="D1" i="13"/>
  <c r="C1" i="13"/>
  <c r="B46" i="12"/>
  <c r="AH45" i="12"/>
  <c r="B45" i="12"/>
  <c r="AH44" i="12"/>
  <c r="B44" i="12"/>
  <c r="AH43" i="12"/>
  <c r="B43" i="12"/>
  <c r="AH42" i="12"/>
  <c r="B42" i="12"/>
  <c r="AH41" i="12"/>
  <c r="B41" i="12"/>
  <c r="AH40" i="12"/>
  <c r="B40" i="12"/>
  <c r="AH39" i="12"/>
  <c r="B39" i="12"/>
  <c r="AH38" i="12"/>
  <c r="B38" i="12"/>
  <c r="AH37" i="12"/>
  <c r="B37" i="12"/>
  <c r="AH36" i="12"/>
  <c r="B36" i="12"/>
  <c r="AH35" i="12"/>
  <c r="B35" i="12"/>
  <c r="AH34" i="12"/>
  <c r="AH33" i="12"/>
  <c r="AH32" i="12"/>
  <c r="AH31" i="12"/>
  <c r="AH30" i="12"/>
  <c r="AH29" i="12"/>
  <c r="AH28" i="12"/>
  <c r="AH27" i="12"/>
  <c r="AH26" i="12"/>
  <c r="AH25" i="12"/>
  <c r="AH24" i="12"/>
  <c r="AH23" i="12"/>
  <c r="AH22" i="12"/>
  <c r="AH21" i="12"/>
  <c r="AH20" i="12"/>
  <c r="AH19" i="12"/>
  <c r="AH18" i="12"/>
  <c r="AH17" i="12"/>
  <c r="AH16" i="12"/>
  <c r="AH15" i="12"/>
  <c r="AH14" i="12"/>
  <c r="AH13" i="12"/>
  <c r="AH12" i="12"/>
  <c r="AH11" i="12"/>
  <c r="AH10" i="12"/>
  <c r="AH9" i="12"/>
  <c r="AH8" i="12"/>
  <c r="AH7" i="12"/>
  <c r="AH6" i="12"/>
  <c r="AH5" i="12"/>
  <c r="AH4" i="12"/>
  <c r="AH3" i="12"/>
  <c r="AH2" i="12"/>
  <c r="AZ1" i="12"/>
  <c r="AY1" i="12"/>
  <c r="AX1" i="12"/>
  <c r="AW1" i="12"/>
  <c r="AV1" i="12"/>
  <c r="AU1" i="12"/>
  <c r="AT1" i="12"/>
  <c r="AS1" i="12"/>
  <c r="AR1" i="12"/>
  <c r="AQ1" i="12"/>
  <c r="AP1" i="12"/>
  <c r="AO1" i="12"/>
  <c r="AN1" i="12"/>
  <c r="AM1" i="12"/>
  <c r="AL1" i="12"/>
  <c r="AK1" i="12"/>
  <c r="AJ1" i="12"/>
  <c r="AI1" i="12"/>
  <c r="AD1" i="12"/>
  <c r="AC1" i="12"/>
  <c r="AB1" i="12"/>
  <c r="AA1" i="12"/>
  <c r="Z1" i="12"/>
  <c r="Y1" i="12"/>
  <c r="T1" i="12"/>
  <c r="S1" i="12"/>
  <c r="R1" i="12"/>
  <c r="Q1" i="12"/>
  <c r="P1" i="12"/>
  <c r="O1" i="12"/>
  <c r="N1" i="12"/>
  <c r="M1" i="12"/>
  <c r="L1" i="12"/>
  <c r="K1" i="12"/>
  <c r="J1" i="12"/>
  <c r="I1" i="12"/>
  <c r="H1" i="12"/>
  <c r="G1" i="12"/>
  <c r="F1" i="12"/>
  <c r="E1" i="12"/>
  <c r="D1" i="12"/>
  <c r="C1" i="12"/>
  <c r="B46" i="11"/>
  <c r="AH45" i="11"/>
  <c r="B45" i="11"/>
  <c r="AH44" i="11"/>
  <c r="B44" i="11"/>
  <c r="AH43" i="11"/>
  <c r="B43" i="11"/>
  <c r="AH42" i="11"/>
  <c r="B42" i="11"/>
  <c r="AH41" i="11"/>
  <c r="B41" i="11"/>
  <c r="AH40" i="11"/>
  <c r="B40" i="11"/>
  <c r="AH39" i="11"/>
  <c r="B39" i="11"/>
  <c r="AH38" i="11"/>
  <c r="B38" i="11"/>
  <c r="AH37" i="11"/>
  <c r="B37" i="11"/>
  <c r="AH36" i="11"/>
  <c r="B36" i="11"/>
  <c r="AH35" i="11"/>
  <c r="B35" i="11"/>
  <c r="AH34" i="11"/>
  <c r="AH33" i="11"/>
  <c r="AH32" i="11"/>
  <c r="AH31" i="11"/>
  <c r="AH30" i="11"/>
  <c r="AH29" i="11"/>
  <c r="AH28" i="11"/>
  <c r="AH27" i="11"/>
  <c r="AH26" i="11"/>
  <c r="AH25" i="11"/>
  <c r="AH24" i="11"/>
  <c r="AH23" i="11"/>
  <c r="AH22" i="11"/>
  <c r="AH21" i="11"/>
  <c r="AH20" i="11"/>
  <c r="AH19" i="11"/>
  <c r="AH18" i="11"/>
  <c r="AH17" i="11"/>
  <c r="AH16" i="11"/>
  <c r="AH15" i="11"/>
  <c r="AH14" i="11"/>
  <c r="AH13" i="11"/>
  <c r="AH12" i="11"/>
  <c r="AH11" i="11"/>
  <c r="AH10" i="11"/>
  <c r="AH9" i="11"/>
  <c r="AH8" i="11"/>
  <c r="AH7" i="11"/>
  <c r="AH6" i="11"/>
  <c r="AH5" i="11"/>
  <c r="AH4" i="11"/>
  <c r="AH3" i="11"/>
  <c r="AH2" i="11"/>
  <c r="AZ1" i="11"/>
  <c r="AY1" i="11"/>
  <c r="AX1" i="11"/>
  <c r="AW1" i="11"/>
  <c r="AV1" i="11"/>
  <c r="AU1" i="11"/>
  <c r="AT1" i="11"/>
  <c r="AS1" i="11"/>
  <c r="AR1" i="11"/>
  <c r="AQ1" i="11"/>
  <c r="AP1" i="11"/>
  <c r="AO1" i="11"/>
  <c r="AN1" i="11"/>
  <c r="AM1" i="11"/>
  <c r="AL1" i="11"/>
  <c r="AK1" i="11"/>
  <c r="AJ1" i="11"/>
  <c r="AI1" i="11"/>
  <c r="AD1" i="11"/>
  <c r="AC1" i="11"/>
  <c r="AB1" i="11"/>
  <c r="AA1" i="11"/>
  <c r="Z1" i="11"/>
  <c r="Y1" i="11"/>
  <c r="T1" i="11"/>
  <c r="S1" i="11"/>
  <c r="R1" i="11"/>
  <c r="Q1" i="11"/>
  <c r="P1" i="11"/>
  <c r="O1" i="11"/>
  <c r="N1" i="11"/>
  <c r="M1" i="11"/>
  <c r="L1" i="11"/>
  <c r="K1" i="11"/>
  <c r="J1" i="11"/>
  <c r="I1" i="11"/>
  <c r="H1" i="11"/>
  <c r="G1" i="11"/>
  <c r="F1" i="11"/>
  <c r="E1" i="11"/>
  <c r="D1" i="11"/>
  <c r="C1" i="11"/>
  <c r="B46" i="10"/>
  <c r="AH45" i="10"/>
  <c r="B45" i="10"/>
  <c r="AH44" i="10"/>
  <c r="B44" i="10"/>
  <c r="AH43" i="10"/>
  <c r="B43" i="10"/>
  <c r="AH42" i="10"/>
  <c r="B42" i="10"/>
  <c r="AH41" i="10"/>
  <c r="B41" i="10"/>
  <c r="AH40" i="10"/>
  <c r="B40" i="10"/>
  <c r="AH39" i="10"/>
  <c r="B39" i="10"/>
  <c r="AH38" i="10"/>
  <c r="B38" i="10"/>
  <c r="AH37" i="10"/>
  <c r="B37" i="10"/>
  <c r="AH36" i="10"/>
  <c r="B36" i="10"/>
  <c r="AH35" i="10"/>
  <c r="B35" i="10"/>
  <c r="AH34" i="10"/>
  <c r="AH33" i="10"/>
  <c r="AH32" i="10"/>
  <c r="AH31" i="10"/>
  <c r="AH30" i="10"/>
  <c r="AH29" i="10"/>
  <c r="AH28" i="10"/>
  <c r="AH27" i="10"/>
  <c r="AH26" i="10"/>
  <c r="AH25" i="10"/>
  <c r="AH24" i="10"/>
  <c r="AH23" i="10"/>
  <c r="AH22" i="10"/>
  <c r="AH21" i="10"/>
  <c r="AH20" i="10"/>
  <c r="AH19" i="10"/>
  <c r="AH18" i="10"/>
  <c r="AH17" i="10"/>
  <c r="AH16" i="10"/>
  <c r="AH15" i="10"/>
  <c r="AH14" i="10"/>
  <c r="AH13" i="10"/>
  <c r="AH12" i="10"/>
  <c r="AH11" i="10"/>
  <c r="AH10" i="10"/>
  <c r="AH9" i="10"/>
  <c r="AH8" i="10"/>
  <c r="AH7" i="10"/>
  <c r="AH6" i="10"/>
  <c r="AH5" i="10"/>
  <c r="AH4" i="10"/>
  <c r="AH3" i="10"/>
  <c r="AH2" i="10"/>
  <c r="AZ1" i="10"/>
  <c r="AY1" i="10"/>
  <c r="AX1" i="10"/>
  <c r="AW1" i="10"/>
  <c r="AV1" i="10"/>
  <c r="AU1" i="10"/>
  <c r="AT1" i="10"/>
  <c r="AS1" i="10"/>
  <c r="AR1" i="10"/>
  <c r="AQ1" i="10"/>
  <c r="AP1" i="10"/>
  <c r="AO1" i="10"/>
  <c r="AN1" i="10"/>
  <c r="AM1" i="10"/>
  <c r="AL1" i="10"/>
  <c r="AK1" i="10"/>
  <c r="AJ1" i="10"/>
  <c r="AI1" i="10"/>
  <c r="AD1" i="10"/>
  <c r="AC1" i="10"/>
  <c r="AB1" i="10"/>
  <c r="AA1" i="10"/>
  <c r="Z1" i="10"/>
  <c r="Y1" i="10"/>
  <c r="T1" i="10"/>
  <c r="T34" i="9" s="1"/>
  <c r="S1" i="10"/>
  <c r="R1" i="10"/>
  <c r="R34" i="13" s="1"/>
  <c r="Q1" i="10"/>
  <c r="Q34" i="13" s="1"/>
  <c r="P1" i="10"/>
  <c r="P34" i="9" s="1"/>
  <c r="O1" i="10"/>
  <c r="N1" i="10"/>
  <c r="N34" i="13" s="1"/>
  <c r="M1" i="10"/>
  <c r="M34" i="13" s="1"/>
  <c r="L1" i="10"/>
  <c r="L34" i="9" s="1"/>
  <c r="K1" i="10"/>
  <c r="V31" i="5" s="1"/>
  <c r="J1" i="10"/>
  <c r="J34" i="13" s="1"/>
  <c r="I1" i="10"/>
  <c r="I34" i="13" s="1"/>
  <c r="H1" i="10"/>
  <c r="H34" i="9" s="1"/>
  <c r="G1" i="10"/>
  <c r="F1" i="10"/>
  <c r="F34" i="13" s="1"/>
  <c r="E1" i="10"/>
  <c r="E34" i="13" s="1"/>
  <c r="D1" i="10"/>
  <c r="D34" i="9" s="1"/>
  <c r="C1" i="10"/>
  <c r="B46" i="9"/>
  <c r="AH45" i="9"/>
  <c r="B45" i="9"/>
  <c r="AH44" i="9"/>
  <c r="B44" i="9"/>
  <c r="AH43" i="9"/>
  <c r="B43" i="9"/>
  <c r="AH42" i="9"/>
  <c r="B42" i="9"/>
  <c r="AH41" i="9"/>
  <c r="B41" i="9"/>
  <c r="AH40" i="9"/>
  <c r="B40" i="9"/>
  <c r="AH39" i="9"/>
  <c r="B39" i="9"/>
  <c r="AH38" i="9"/>
  <c r="B38" i="9"/>
  <c r="AH37" i="9"/>
  <c r="B37" i="9"/>
  <c r="AH36" i="9"/>
  <c r="B36" i="9"/>
  <c r="AH35" i="9"/>
  <c r="B35" i="9"/>
  <c r="AH34" i="9"/>
  <c r="R34" i="9"/>
  <c r="Q34" i="9"/>
  <c r="F34" i="9"/>
  <c r="AH33" i="9"/>
  <c r="AH32" i="9"/>
  <c r="AH31" i="9"/>
  <c r="AH30" i="9"/>
  <c r="AH29" i="9"/>
  <c r="AH28" i="9"/>
  <c r="AH27" i="9"/>
  <c r="AH26" i="9"/>
  <c r="AH25" i="9"/>
  <c r="AH24" i="9"/>
  <c r="AH23" i="9"/>
  <c r="AH22" i="9"/>
  <c r="AH21" i="9"/>
  <c r="AH20" i="9"/>
  <c r="AH19" i="9"/>
  <c r="AH18" i="9"/>
  <c r="AH17" i="9"/>
  <c r="AH16" i="9"/>
  <c r="AH15" i="9"/>
  <c r="AH14" i="9"/>
  <c r="AH13" i="9"/>
  <c r="AH12" i="9"/>
  <c r="AH11" i="9"/>
  <c r="AH10" i="9"/>
  <c r="AH9" i="9"/>
  <c r="AH8" i="9"/>
  <c r="AH7" i="9"/>
  <c r="AH6" i="9"/>
  <c r="AH5" i="9"/>
  <c r="AH4" i="9"/>
  <c r="AH3" i="9"/>
  <c r="AH2" i="9"/>
  <c r="AZ1" i="9"/>
  <c r="AY1" i="9"/>
  <c r="AX1" i="9"/>
  <c r="AW1" i="9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I1" i="9"/>
  <c r="AD1" i="9"/>
  <c r="AC1" i="9"/>
  <c r="AB1" i="9"/>
  <c r="AA1" i="9"/>
  <c r="Z1" i="9"/>
  <c r="Y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D1" i="9"/>
  <c r="C1" i="9"/>
  <c r="B46" i="8"/>
  <c r="AH45" i="8"/>
  <c r="B45" i="8"/>
  <c r="AH44" i="8"/>
  <c r="B44" i="8"/>
  <c r="AH43" i="8"/>
  <c r="B43" i="8"/>
  <c r="AH42" i="8"/>
  <c r="B42" i="8"/>
  <c r="AH41" i="8"/>
  <c r="B41" i="8"/>
  <c r="AH40" i="8"/>
  <c r="B40" i="8"/>
  <c r="AH39" i="8"/>
  <c r="B39" i="8"/>
  <c r="AH38" i="8"/>
  <c r="B38" i="8"/>
  <c r="AH37" i="8"/>
  <c r="B37" i="8"/>
  <c r="AH36" i="8"/>
  <c r="B36" i="8"/>
  <c r="AH35" i="8"/>
  <c r="B35" i="8"/>
  <c r="AH34" i="8"/>
  <c r="T34" i="8"/>
  <c r="R34" i="8"/>
  <c r="P34" i="8"/>
  <c r="L34" i="8"/>
  <c r="J34" i="8"/>
  <c r="H34" i="8"/>
  <c r="E34" i="8"/>
  <c r="D34" i="8"/>
  <c r="AH33" i="8"/>
  <c r="AH32" i="8"/>
  <c r="AH31" i="8"/>
  <c r="AH30" i="8"/>
  <c r="AH29" i="8"/>
  <c r="AH28" i="8"/>
  <c r="AH27" i="8"/>
  <c r="AH26" i="8"/>
  <c r="AH25" i="8"/>
  <c r="AH24" i="8"/>
  <c r="AH23" i="8"/>
  <c r="AH22" i="8"/>
  <c r="AH21" i="8"/>
  <c r="AH20" i="8"/>
  <c r="AH19" i="8"/>
  <c r="AH18" i="8"/>
  <c r="AH17" i="8"/>
  <c r="AH16" i="8"/>
  <c r="AH15" i="8"/>
  <c r="AH14" i="8"/>
  <c r="AH13" i="8"/>
  <c r="AH12" i="8"/>
  <c r="AH11" i="8"/>
  <c r="AH10" i="8"/>
  <c r="AH9" i="8"/>
  <c r="AH8" i="8"/>
  <c r="AH7" i="8"/>
  <c r="AH6" i="8"/>
  <c r="AH5" i="8"/>
  <c r="AH4" i="8"/>
  <c r="AH3" i="8"/>
  <c r="AH2" i="8"/>
  <c r="AZ1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D1" i="8"/>
  <c r="AC1" i="8"/>
  <c r="AB1" i="8"/>
  <c r="AA1" i="8"/>
  <c r="Z1" i="8"/>
  <c r="Y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46" i="7"/>
  <c r="AH45" i="7"/>
  <c r="B45" i="7"/>
  <c r="AH44" i="7"/>
  <c r="B44" i="7"/>
  <c r="AH43" i="7"/>
  <c r="B43" i="7"/>
  <c r="AH42" i="7"/>
  <c r="B42" i="7"/>
  <c r="AH41" i="7"/>
  <c r="B41" i="7"/>
  <c r="AH40" i="7"/>
  <c r="B40" i="7"/>
  <c r="AH39" i="7"/>
  <c r="B39" i="7"/>
  <c r="AH38" i="7"/>
  <c r="B38" i="7"/>
  <c r="AH37" i="7"/>
  <c r="B37" i="7"/>
  <c r="AH36" i="7"/>
  <c r="B36" i="7"/>
  <c r="AH35" i="7"/>
  <c r="B35" i="7"/>
  <c r="AH34" i="7"/>
  <c r="T34" i="7"/>
  <c r="R34" i="7"/>
  <c r="P34" i="7"/>
  <c r="L34" i="7"/>
  <c r="J34" i="7"/>
  <c r="I34" i="7"/>
  <c r="H34" i="7"/>
  <c r="D34" i="7"/>
  <c r="AH33" i="7"/>
  <c r="AH32" i="7"/>
  <c r="AH31" i="7"/>
  <c r="AH30" i="7"/>
  <c r="AH29" i="7"/>
  <c r="AH28" i="7"/>
  <c r="AH27" i="7"/>
  <c r="AH26" i="7"/>
  <c r="AH25" i="7"/>
  <c r="AH24" i="7"/>
  <c r="AH23" i="7"/>
  <c r="AH22" i="7"/>
  <c r="AH21" i="7"/>
  <c r="AH20" i="7"/>
  <c r="AH19" i="7"/>
  <c r="AH18" i="7"/>
  <c r="AH17" i="7"/>
  <c r="AH16" i="7"/>
  <c r="AH15" i="7"/>
  <c r="AH14" i="7"/>
  <c r="AH13" i="7"/>
  <c r="AH12" i="7"/>
  <c r="AH11" i="7"/>
  <c r="AH10" i="7"/>
  <c r="AH9" i="7"/>
  <c r="AH8" i="7"/>
  <c r="AH7" i="7"/>
  <c r="AH6" i="7"/>
  <c r="AH5" i="7"/>
  <c r="AH4" i="7"/>
  <c r="AH3" i="7"/>
  <c r="AH2" i="7"/>
  <c r="AZ1" i="7"/>
  <c r="AY1" i="7"/>
  <c r="AX1" i="7"/>
  <c r="AW1" i="7"/>
  <c r="AV1" i="7"/>
  <c r="AU1" i="7"/>
  <c r="AT1" i="7"/>
  <c r="AS1" i="7"/>
  <c r="AR1" i="7"/>
  <c r="AQ1" i="7"/>
  <c r="AP1" i="7"/>
  <c r="AO1" i="7"/>
  <c r="AN1" i="7"/>
  <c r="AM1" i="7"/>
  <c r="AL1" i="7"/>
  <c r="AK1" i="7"/>
  <c r="AJ1" i="7"/>
  <c r="AI1" i="7"/>
  <c r="AD1" i="7"/>
  <c r="AC1" i="7"/>
  <c r="AB1" i="7"/>
  <c r="AA1" i="7"/>
  <c r="Z1" i="7"/>
  <c r="Y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46" i="6"/>
  <c r="AH45" i="6"/>
  <c r="B45" i="6"/>
  <c r="AH44" i="6"/>
  <c r="B44" i="6"/>
  <c r="AH43" i="6"/>
  <c r="B43" i="6"/>
  <c r="AH42" i="6"/>
  <c r="B42" i="6"/>
  <c r="AH41" i="6"/>
  <c r="B41" i="6"/>
  <c r="AH40" i="6"/>
  <c r="B40" i="6"/>
  <c r="AH39" i="6"/>
  <c r="B39" i="6"/>
  <c r="AH38" i="6"/>
  <c r="B38" i="6"/>
  <c r="AH37" i="6"/>
  <c r="B37" i="6"/>
  <c r="AH36" i="6"/>
  <c r="B36" i="6"/>
  <c r="AH35" i="6"/>
  <c r="B35" i="6"/>
  <c r="AH34" i="6"/>
  <c r="T34" i="6"/>
  <c r="R34" i="6"/>
  <c r="P34" i="6"/>
  <c r="M34" i="6"/>
  <c r="L34" i="6"/>
  <c r="H34" i="6"/>
  <c r="D34" i="6"/>
  <c r="AH33" i="6"/>
  <c r="AH32" i="6"/>
  <c r="AH31" i="6"/>
  <c r="AH30" i="6"/>
  <c r="AH29" i="6"/>
  <c r="AH28" i="6"/>
  <c r="AH27" i="6"/>
  <c r="AH26" i="6"/>
  <c r="AH25" i="6"/>
  <c r="AH24" i="6"/>
  <c r="AH23" i="6"/>
  <c r="AH22" i="6"/>
  <c r="AH21" i="6"/>
  <c r="AH20" i="6"/>
  <c r="AH19" i="6"/>
  <c r="AH18" i="6"/>
  <c r="AH17" i="6"/>
  <c r="AH16" i="6"/>
  <c r="AH15" i="6"/>
  <c r="AH14" i="6"/>
  <c r="AH13" i="6"/>
  <c r="AH12" i="6"/>
  <c r="AH11" i="6"/>
  <c r="AH10" i="6"/>
  <c r="AH9" i="6"/>
  <c r="AH8" i="6"/>
  <c r="AH7" i="6"/>
  <c r="AH6" i="6"/>
  <c r="AH5" i="6"/>
  <c r="AH4" i="6"/>
  <c r="AH3" i="6"/>
  <c r="AH2" i="6"/>
  <c r="AZ1" i="6"/>
  <c r="AY1" i="6"/>
  <c r="AX1" i="6"/>
  <c r="AW1" i="6"/>
  <c r="AV1" i="6"/>
  <c r="AU1" i="6"/>
  <c r="AT1" i="6"/>
  <c r="AS1" i="6"/>
  <c r="AR1" i="6"/>
  <c r="AQ1" i="6"/>
  <c r="AP1" i="6"/>
  <c r="AO1" i="6"/>
  <c r="AN1" i="6"/>
  <c r="AM1" i="6"/>
  <c r="AL1" i="6"/>
  <c r="AK1" i="6"/>
  <c r="AJ1" i="6"/>
  <c r="AI1" i="6"/>
  <c r="AD1" i="6"/>
  <c r="AC1" i="6"/>
  <c r="AB1" i="6"/>
  <c r="AA1" i="6"/>
  <c r="Z1" i="6"/>
  <c r="Y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AH49" i="5"/>
  <c r="AH48" i="5"/>
  <c r="AH47" i="5"/>
  <c r="AH46" i="5"/>
  <c r="B46" i="5"/>
  <c r="AH45" i="5"/>
  <c r="B45" i="5"/>
  <c r="AH44" i="5"/>
  <c r="B44" i="5"/>
  <c r="AH43" i="5"/>
  <c r="B43" i="5"/>
  <c r="AH42" i="5"/>
  <c r="B42" i="5"/>
  <c r="AH41" i="5"/>
  <c r="B41" i="5"/>
  <c r="AH40" i="5"/>
  <c r="B40" i="5"/>
  <c r="AH39" i="5"/>
  <c r="B39" i="5"/>
  <c r="AH38" i="5"/>
  <c r="B38" i="5"/>
  <c r="AH37" i="5"/>
  <c r="B37" i="5"/>
  <c r="AH36" i="5"/>
  <c r="B36" i="5"/>
  <c r="AH35" i="5"/>
  <c r="B35" i="5"/>
  <c r="AH34" i="5"/>
  <c r="T34" i="5"/>
  <c r="R34" i="5"/>
  <c r="Q34" i="5"/>
  <c r="P34" i="5"/>
  <c r="L34" i="5"/>
  <c r="H34" i="5"/>
  <c r="D34" i="5"/>
  <c r="AH33" i="5"/>
  <c r="AH32" i="5"/>
  <c r="AH31" i="5"/>
  <c r="P31" i="5"/>
  <c r="AH30" i="5"/>
  <c r="P30" i="5"/>
  <c r="AH29" i="5"/>
  <c r="P29" i="5"/>
  <c r="AH28" i="5"/>
  <c r="P28" i="5"/>
  <c r="AH27" i="5"/>
  <c r="P27" i="5"/>
  <c r="AH26" i="5"/>
  <c r="AH25" i="5"/>
  <c r="AH24" i="5"/>
  <c r="AH23" i="5"/>
  <c r="AH22" i="5"/>
  <c r="AH21" i="5"/>
  <c r="AH20" i="5"/>
  <c r="AH19" i="5"/>
  <c r="AH18" i="5"/>
  <c r="AH17" i="5"/>
  <c r="AH16" i="5"/>
  <c r="AH15" i="5"/>
  <c r="AH14" i="5"/>
  <c r="AH13" i="5"/>
  <c r="AH12" i="5"/>
  <c r="AH11" i="5"/>
  <c r="AH10" i="5"/>
  <c r="AH9" i="5"/>
  <c r="AH8" i="5"/>
  <c r="AH7" i="5"/>
  <c r="AH6" i="5"/>
  <c r="AH5" i="5"/>
  <c r="AH4" i="5"/>
  <c r="AH3" i="5"/>
  <c r="G3" i="5"/>
  <c r="AH2" i="5"/>
  <c r="G2" i="5"/>
  <c r="AZ1" i="5"/>
  <c r="AY1" i="5"/>
  <c r="AX1" i="5"/>
  <c r="AW1" i="5"/>
  <c r="AV1" i="5"/>
  <c r="AU1" i="5"/>
  <c r="AT1" i="5"/>
  <c r="AS1" i="5"/>
  <c r="AR1" i="5"/>
  <c r="AQ1" i="5"/>
  <c r="AP1" i="5"/>
  <c r="AO1" i="5"/>
  <c r="AN1" i="5"/>
  <c r="AM1" i="5"/>
  <c r="AL1" i="5"/>
  <c r="AK1" i="5"/>
  <c r="AJ1" i="5"/>
  <c r="AI1" i="5"/>
  <c r="AD1" i="5"/>
  <c r="AC1" i="5"/>
  <c r="AB1" i="5"/>
  <c r="AA1" i="5"/>
  <c r="Z1" i="5"/>
  <c r="Y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AH49" i="4"/>
  <c r="AH48" i="4"/>
  <c r="AH47" i="4"/>
  <c r="AH46" i="4"/>
  <c r="B46" i="4"/>
  <c r="AH45" i="4"/>
  <c r="B45" i="4"/>
  <c r="AH44" i="4"/>
  <c r="B44" i="4"/>
  <c r="AH43" i="4"/>
  <c r="B43" i="4"/>
  <c r="AH42" i="4"/>
  <c r="B42" i="4"/>
  <c r="AH41" i="4"/>
  <c r="B41" i="4"/>
  <c r="AH40" i="4"/>
  <c r="B40" i="4"/>
  <c r="AH39" i="4"/>
  <c r="B39" i="4"/>
  <c r="AH38" i="4"/>
  <c r="B38" i="4"/>
  <c r="AH37" i="4"/>
  <c r="B37" i="4"/>
  <c r="AH36" i="4"/>
  <c r="B36" i="4"/>
  <c r="AH35" i="4"/>
  <c r="B35" i="4"/>
  <c r="AH34" i="4"/>
  <c r="T34" i="4"/>
  <c r="P34" i="4"/>
  <c r="N34" i="4"/>
  <c r="L34" i="4"/>
  <c r="I34" i="4"/>
  <c r="H34" i="4"/>
  <c r="D34" i="4"/>
  <c r="AH33" i="4"/>
  <c r="AH32" i="4"/>
  <c r="V32" i="4"/>
  <c r="S32" i="4"/>
  <c r="Q32" i="4"/>
  <c r="P32" i="4"/>
  <c r="N32" i="4"/>
  <c r="K32" i="4"/>
  <c r="J32" i="4"/>
  <c r="I32" i="4"/>
  <c r="H32" i="4"/>
  <c r="G32" i="4"/>
  <c r="F32" i="4"/>
  <c r="E32" i="4"/>
  <c r="C32" i="4"/>
  <c r="AH31" i="4"/>
  <c r="S31" i="4"/>
  <c r="Q31" i="4"/>
  <c r="N31" i="4"/>
  <c r="K31" i="4"/>
  <c r="J31" i="4"/>
  <c r="G31" i="4"/>
  <c r="F31" i="4"/>
  <c r="E31" i="4"/>
  <c r="AH30" i="4"/>
  <c r="S30" i="4"/>
  <c r="Q30" i="4"/>
  <c r="L30" i="4"/>
  <c r="K30" i="4"/>
  <c r="J30" i="4"/>
  <c r="G30" i="4"/>
  <c r="F30" i="4"/>
  <c r="E30" i="4"/>
  <c r="C30" i="4"/>
  <c r="AH29" i="4"/>
  <c r="L29" i="4"/>
  <c r="E29" i="4"/>
  <c r="AH28" i="4"/>
  <c r="S28" i="4"/>
  <c r="I28" i="4"/>
  <c r="AH27" i="4"/>
  <c r="Q27" i="4"/>
  <c r="P27" i="4"/>
  <c r="N27" i="4"/>
  <c r="K27" i="4"/>
  <c r="J27" i="4"/>
  <c r="I27" i="4"/>
  <c r="H27" i="4"/>
  <c r="G27" i="4"/>
  <c r="F27" i="4"/>
  <c r="E27" i="4"/>
  <c r="AH26" i="4"/>
  <c r="V26" i="4"/>
  <c r="Q26" i="4"/>
  <c r="N26" i="4"/>
  <c r="L26" i="4"/>
  <c r="K26" i="4"/>
  <c r="J26" i="4"/>
  <c r="I26" i="4"/>
  <c r="H26" i="4"/>
  <c r="G26" i="4"/>
  <c r="F26" i="4"/>
  <c r="E26" i="4"/>
  <c r="D26" i="4"/>
  <c r="AH25" i="4"/>
  <c r="S25" i="4"/>
  <c r="Q25" i="4"/>
  <c r="N25" i="4"/>
  <c r="L25" i="4"/>
  <c r="K25" i="4"/>
  <c r="J25" i="4"/>
  <c r="H25" i="4"/>
  <c r="G25" i="4"/>
  <c r="E25" i="4"/>
  <c r="AH24" i="4"/>
  <c r="S24" i="4"/>
  <c r="Q24" i="4"/>
  <c r="P24" i="4"/>
  <c r="N24" i="4"/>
  <c r="K24" i="4"/>
  <c r="J24" i="4"/>
  <c r="I24" i="4"/>
  <c r="H24" i="4"/>
  <c r="G24" i="4"/>
  <c r="F24" i="4"/>
  <c r="E24" i="4"/>
  <c r="AH23" i="4"/>
  <c r="V23" i="4"/>
  <c r="S23" i="4"/>
  <c r="Q23" i="4"/>
  <c r="P23" i="4"/>
  <c r="N23" i="4"/>
  <c r="K23" i="4"/>
  <c r="J23" i="4"/>
  <c r="I23" i="4"/>
  <c r="H23" i="4"/>
  <c r="G23" i="4"/>
  <c r="F23" i="4"/>
  <c r="E23" i="4"/>
  <c r="D23" i="4"/>
  <c r="AH22" i="4"/>
  <c r="K22" i="4"/>
  <c r="AH21" i="4"/>
  <c r="S21" i="4"/>
  <c r="J21" i="4"/>
  <c r="H21" i="4"/>
  <c r="AH20" i="4"/>
  <c r="V20" i="4"/>
  <c r="Q20" i="4"/>
  <c r="N20" i="4"/>
  <c r="L20" i="4"/>
  <c r="K20" i="4"/>
  <c r="J20" i="4"/>
  <c r="H20" i="4"/>
  <c r="G20" i="4"/>
  <c r="E20" i="4"/>
  <c r="D20" i="4"/>
  <c r="C20" i="4"/>
  <c r="AH19" i="4"/>
  <c r="V19" i="4"/>
  <c r="Q19" i="4"/>
  <c r="N19" i="4"/>
  <c r="L19" i="4"/>
  <c r="K19" i="4"/>
  <c r="J19" i="4"/>
  <c r="H19" i="4"/>
  <c r="G19" i="4"/>
  <c r="E19" i="4"/>
  <c r="C19" i="4"/>
  <c r="AH18" i="4"/>
  <c r="V18" i="4"/>
  <c r="S18" i="4"/>
  <c r="Q18" i="4"/>
  <c r="N18" i="4"/>
  <c r="K18" i="4"/>
  <c r="J18" i="4"/>
  <c r="I18" i="4"/>
  <c r="H18" i="4"/>
  <c r="G18" i="4"/>
  <c r="F18" i="4"/>
  <c r="E18" i="4"/>
  <c r="D18" i="4"/>
  <c r="AH17" i="4"/>
  <c r="S17" i="4"/>
  <c r="P17" i="4"/>
  <c r="N17" i="4"/>
  <c r="K17" i="4"/>
  <c r="J17" i="4"/>
  <c r="I17" i="4"/>
  <c r="G17" i="4"/>
  <c r="E17" i="4"/>
  <c r="D17" i="4"/>
  <c r="C17" i="4"/>
  <c r="AH16" i="4"/>
  <c r="V16" i="4"/>
  <c r="S16" i="4"/>
  <c r="Q16" i="4"/>
  <c r="P16" i="4"/>
  <c r="L16" i="4"/>
  <c r="K16" i="4"/>
  <c r="J16" i="4"/>
  <c r="I16" i="4"/>
  <c r="H16" i="4"/>
  <c r="G16" i="4"/>
  <c r="F16" i="4"/>
  <c r="E16" i="4"/>
  <c r="C16" i="4"/>
  <c r="AH15" i="4"/>
  <c r="I15" i="4"/>
  <c r="F15" i="4"/>
  <c r="AH14" i="4"/>
  <c r="Q14" i="4"/>
  <c r="P14" i="4"/>
  <c r="E14" i="4"/>
  <c r="AH13" i="4"/>
  <c r="V13" i="4"/>
  <c r="Q13" i="4"/>
  <c r="N13" i="4"/>
  <c r="K13" i="4"/>
  <c r="J13" i="4"/>
  <c r="G13" i="4"/>
  <c r="F13" i="4"/>
  <c r="E13" i="4"/>
  <c r="D13" i="4"/>
  <c r="C13" i="4"/>
  <c r="AH12" i="4"/>
  <c r="S12" i="4"/>
  <c r="Q12" i="4"/>
  <c r="N12" i="4"/>
  <c r="K12" i="4"/>
  <c r="J12" i="4"/>
  <c r="G12" i="4"/>
  <c r="F12" i="4"/>
  <c r="E12" i="4"/>
  <c r="C12" i="4"/>
  <c r="AH11" i="4"/>
  <c r="V11" i="4"/>
  <c r="S11" i="4"/>
  <c r="Q11" i="4"/>
  <c r="N11" i="4"/>
  <c r="K11" i="4"/>
  <c r="J11" i="4"/>
  <c r="I11" i="4"/>
  <c r="H11" i="4"/>
  <c r="G11" i="4"/>
  <c r="F11" i="4"/>
  <c r="E11" i="4"/>
  <c r="C11" i="4"/>
  <c r="AH10" i="4"/>
  <c r="V10" i="4"/>
  <c r="Q10" i="4"/>
  <c r="N10" i="4"/>
  <c r="K10" i="4"/>
  <c r="I10" i="4"/>
  <c r="H10" i="4"/>
  <c r="G10" i="4"/>
  <c r="F10" i="4"/>
  <c r="E10" i="4"/>
  <c r="D10" i="4"/>
  <c r="C10" i="4"/>
  <c r="AH9" i="4"/>
  <c r="V9" i="4"/>
  <c r="S9" i="4"/>
  <c r="Q9" i="4"/>
  <c r="N9" i="4"/>
  <c r="K9" i="4"/>
  <c r="J9" i="4"/>
  <c r="I9" i="4"/>
  <c r="H9" i="4"/>
  <c r="G9" i="4"/>
  <c r="F9" i="4"/>
  <c r="E9" i="4"/>
  <c r="D9" i="4"/>
  <c r="AH8" i="4"/>
  <c r="Q8" i="4"/>
  <c r="H8" i="4"/>
  <c r="D8" i="4"/>
  <c r="AH7" i="4"/>
  <c r="N7" i="4"/>
  <c r="L7" i="4"/>
  <c r="AH6" i="4"/>
  <c r="V6" i="4"/>
  <c r="Q6" i="4"/>
  <c r="P6" i="4"/>
  <c r="N6" i="4"/>
  <c r="K6" i="4"/>
  <c r="J6" i="4"/>
  <c r="I6" i="4"/>
  <c r="H6" i="4"/>
  <c r="G6" i="4"/>
  <c r="E6" i="4"/>
  <c r="D6" i="4"/>
  <c r="C6" i="4"/>
  <c r="AH5" i="4"/>
  <c r="V5" i="4"/>
  <c r="Q5" i="4"/>
  <c r="P5" i="4"/>
  <c r="N5" i="4"/>
  <c r="K5" i="4"/>
  <c r="J5" i="4"/>
  <c r="I5" i="4"/>
  <c r="H5" i="4"/>
  <c r="G5" i="4"/>
  <c r="E5" i="4"/>
  <c r="C5" i="4"/>
  <c r="AH4" i="4"/>
  <c r="V4" i="4"/>
  <c r="S4" i="4"/>
  <c r="Q4" i="4"/>
  <c r="P4" i="4"/>
  <c r="N4" i="4"/>
  <c r="K4" i="4"/>
  <c r="J4" i="4"/>
  <c r="I4" i="4"/>
  <c r="H4" i="4"/>
  <c r="G4" i="4"/>
  <c r="F4" i="4"/>
  <c r="E4" i="4"/>
  <c r="D4" i="4"/>
  <c r="C4" i="4"/>
  <c r="AH3" i="4"/>
  <c r="V3" i="4"/>
  <c r="S3" i="4"/>
  <c r="Q3" i="4"/>
  <c r="P3" i="4"/>
  <c r="N3" i="4"/>
  <c r="L3" i="4"/>
  <c r="K3" i="4"/>
  <c r="J3" i="4"/>
  <c r="I3" i="4"/>
  <c r="H3" i="4"/>
  <c r="G3" i="4"/>
  <c r="E3" i="4"/>
  <c r="D3" i="4"/>
  <c r="C3" i="4"/>
  <c r="AH2" i="4"/>
  <c r="S2" i="4"/>
  <c r="P2" i="4"/>
  <c r="L2" i="4"/>
  <c r="K2" i="4"/>
  <c r="J2" i="4"/>
  <c r="I2" i="4"/>
  <c r="H2" i="4"/>
  <c r="G2" i="4"/>
  <c r="E2" i="4"/>
  <c r="D2" i="4"/>
  <c r="AZ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D1" i="4"/>
  <c r="AC1" i="4"/>
  <c r="AB1" i="4"/>
  <c r="AA1" i="4"/>
  <c r="Z1" i="4"/>
  <c r="Y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AH49" i="3"/>
  <c r="AH48" i="3"/>
  <c r="AH47" i="3"/>
  <c r="AH46" i="3"/>
  <c r="B46" i="3"/>
  <c r="AH45" i="3"/>
  <c r="B45" i="3"/>
  <c r="AH44" i="3"/>
  <c r="B44" i="3"/>
  <c r="AH43" i="3"/>
  <c r="B43" i="3"/>
  <c r="AH42" i="3"/>
  <c r="B42" i="3"/>
  <c r="AH41" i="3"/>
  <c r="B41" i="3"/>
  <c r="AH40" i="3"/>
  <c r="B40" i="3"/>
  <c r="AH39" i="3"/>
  <c r="B39" i="3"/>
  <c r="AH38" i="3"/>
  <c r="B38" i="3"/>
  <c r="AH37" i="3"/>
  <c r="B37" i="3"/>
  <c r="AH36" i="3"/>
  <c r="B36" i="3"/>
  <c r="AH35" i="3"/>
  <c r="B35" i="3"/>
  <c r="AH34" i="3"/>
  <c r="T34" i="3"/>
  <c r="R34" i="3"/>
  <c r="Q34" i="3"/>
  <c r="P34" i="3"/>
  <c r="N34" i="3"/>
  <c r="L34" i="3"/>
  <c r="H34" i="3"/>
  <c r="F34" i="3"/>
  <c r="D34" i="3"/>
  <c r="AH33" i="3"/>
  <c r="AH32" i="3"/>
  <c r="AH31" i="3"/>
  <c r="AH30" i="3"/>
  <c r="AH29" i="3"/>
  <c r="P29" i="3"/>
  <c r="AH28" i="3"/>
  <c r="L28" i="3"/>
  <c r="AH27" i="3"/>
  <c r="S27" i="3"/>
  <c r="Q27" i="3"/>
  <c r="M27" i="3"/>
  <c r="L27" i="3"/>
  <c r="K27" i="3"/>
  <c r="J27" i="3"/>
  <c r="I27" i="3"/>
  <c r="H27" i="3"/>
  <c r="G27" i="3"/>
  <c r="F27" i="3"/>
  <c r="D27" i="3"/>
  <c r="C27" i="3"/>
  <c r="AH26" i="3"/>
  <c r="S26" i="3"/>
  <c r="Q26" i="3"/>
  <c r="P26" i="3"/>
  <c r="N26" i="3"/>
  <c r="M26" i="3"/>
  <c r="L26" i="3"/>
  <c r="K26" i="3"/>
  <c r="J26" i="3"/>
  <c r="I26" i="3"/>
  <c r="G26" i="3"/>
  <c r="F26" i="3"/>
  <c r="E26" i="3"/>
  <c r="C26" i="3"/>
  <c r="AH25" i="3"/>
  <c r="S25" i="3"/>
  <c r="Q25" i="3"/>
  <c r="P25" i="3"/>
  <c r="N25" i="3"/>
  <c r="M25" i="3"/>
  <c r="L25" i="3"/>
  <c r="K25" i="3"/>
  <c r="J25" i="3"/>
  <c r="I25" i="3"/>
  <c r="H25" i="3"/>
  <c r="G25" i="3"/>
  <c r="F25" i="3"/>
  <c r="E25" i="3"/>
  <c r="D25" i="3"/>
  <c r="C25" i="3"/>
  <c r="AH24" i="3"/>
  <c r="S24" i="3"/>
  <c r="Q24" i="3"/>
  <c r="M24" i="3"/>
  <c r="L24" i="3"/>
  <c r="K24" i="3"/>
  <c r="J24" i="3"/>
  <c r="I24" i="3"/>
  <c r="H24" i="3"/>
  <c r="G24" i="3"/>
  <c r="F24" i="3"/>
  <c r="E24" i="3"/>
  <c r="D24" i="3"/>
  <c r="C24" i="3"/>
  <c r="AH23" i="3"/>
  <c r="V23" i="3"/>
  <c r="S23" i="3"/>
  <c r="Q23" i="3"/>
  <c r="N23" i="3"/>
  <c r="L23" i="3"/>
  <c r="K23" i="3"/>
  <c r="J23" i="3"/>
  <c r="I23" i="3"/>
  <c r="H23" i="3"/>
  <c r="G23" i="3"/>
  <c r="F23" i="3"/>
  <c r="E23" i="3"/>
  <c r="D23" i="3"/>
  <c r="C23" i="3"/>
  <c r="AH22" i="3"/>
  <c r="N22" i="3"/>
  <c r="K22" i="3"/>
  <c r="AH21" i="3"/>
  <c r="Q21" i="3"/>
  <c r="J21" i="3"/>
  <c r="AH20" i="3"/>
  <c r="V20" i="3"/>
  <c r="S20" i="3"/>
  <c r="Q20" i="3"/>
  <c r="N20" i="3"/>
  <c r="L20" i="3"/>
  <c r="K20" i="3"/>
  <c r="J20" i="3"/>
  <c r="I20" i="3"/>
  <c r="H20" i="3"/>
  <c r="G20" i="3"/>
  <c r="F20" i="3"/>
  <c r="E20" i="3"/>
  <c r="D20" i="3"/>
  <c r="C20" i="3"/>
  <c r="AH19" i="3"/>
  <c r="V19" i="3"/>
  <c r="S19" i="3"/>
  <c r="Q19" i="3"/>
  <c r="N19" i="3"/>
  <c r="L19" i="3"/>
  <c r="K19" i="3"/>
  <c r="J19" i="3"/>
  <c r="I19" i="3"/>
  <c r="H19" i="3"/>
  <c r="G19" i="3"/>
  <c r="F19" i="3"/>
  <c r="E19" i="3"/>
  <c r="D19" i="3"/>
  <c r="C19" i="3"/>
  <c r="AH18" i="3"/>
  <c r="V18" i="3"/>
  <c r="S18" i="3"/>
  <c r="Q18" i="3"/>
  <c r="N18" i="3"/>
  <c r="L18" i="3"/>
  <c r="K18" i="3"/>
  <c r="J18" i="3"/>
  <c r="I18" i="3"/>
  <c r="H18" i="3"/>
  <c r="G18" i="3"/>
  <c r="F18" i="3"/>
  <c r="E18" i="3"/>
  <c r="D18" i="3"/>
  <c r="C18" i="3"/>
  <c r="AH17" i="3"/>
  <c r="V17" i="3"/>
  <c r="S17" i="3"/>
  <c r="Q17" i="3"/>
  <c r="N17" i="3"/>
  <c r="L17" i="3"/>
  <c r="K17" i="3"/>
  <c r="J17" i="3"/>
  <c r="I17" i="3"/>
  <c r="H17" i="3"/>
  <c r="G17" i="3"/>
  <c r="F17" i="3"/>
  <c r="E17" i="3"/>
  <c r="D17" i="3"/>
  <c r="C17" i="3"/>
  <c r="AH16" i="3"/>
  <c r="V16" i="3"/>
  <c r="S16" i="3"/>
  <c r="Q16" i="3"/>
  <c r="N16" i="3"/>
  <c r="L16" i="3"/>
  <c r="K16" i="3"/>
  <c r="J16" i="3"/>
  <c r="I16" i="3"/>
  <c r="H16" i="3"/>
  <c r="G16" i="3"/>
  <c r="F16" i="3"/>
  <c r="E16" i="3"/>
  <c r="D16" i="3"/>
  <c r="C16" i="3"/>
  <c r="AH15" i="3"/>
  <c r="I15" i="3"/>
  <c r="E15" i="3"/>
  <c r="AH14" i="3"/>
  <c r="N14" i="3"/>
  <c r="L14" i="3"/>
  <c r="H14" i="3"/>
  <c r="AH13" i="3"/>
  <c r="V13" i="3"/>
  <c r="Q13" i="3"/>
  <c r="N13" i="3"/>
  <c r="K13" i="3"/>
  <c r="J13" i="3"/>
  <c r="I13" i="3"/>
  <c r="H13" i="3"/>
  <c r="G13" i="3"/>
  <c r="F13" i="3"/>
  <c r="E13" i="3"/>
  <c r="D13" i="3"/>
  <c r="C13" i="3"/>
  <c r="AH12" i="3"/>
  <c r="V12" i="3"/>
  <c r="S12" i="3"/>
  <c r="Q12" i="3"/>
  <c r="P12" i="3"/>
  <c r="N12" i="3"/>
  <c r="K12" i="3"/>
  <c r="J12" i="3"/>
  <c r="I12" i="3"/>
  <c r="H12" i="3"/>
  <c r="G12" i="3"/>
  <c r="F12" i="3"/>
  <c r="E12" i="3"/>
  <c r="C12" i="3"/>
  <c r="AH11" i="3"/>
  <c r="V11" i="3"/>
  <c r="S11" i="3"/>
  <c r="Q11" i="3"/>
  <c r="P11" i="3"/>
  <c r="N11" i="3"/>
  <c r="L11" i="3"/>
  <c r="K11" i="3"/>
  <c r="J11" i="3"/>
  <c r="I11" i="3"/>
  <c r="H11" i="3"/>
  <c r="G11" i="3"/>
  <c r="F11" i="3"/>
  <c r="E11" i="3"/>
  <c r="D11" i="3"/>
  <c r="C11" i="3"/>
  <c r="AH10" i="3"/>
  <c r="V10" i="3"/>
  <c r="S10" i="3"/>
  <c r="Q10" i="3"/>
  <c r="N10" i="3"/>
  <c r="L10" i="3"/>
  <c r="K10" i="3"/>
  <c r="J10" i="3"/>
  <c r="I10" i="3"/>
  <c r="H10" i="3"/>
  <c r="G10" i="3"/>
  <c r="F10" i="3"/>
  <c r="E10" i="3"/>
  <c r="D10" i="3"/>
  <c r="C10" i="3"/>
  <c r="AH9" i="3"/>
  <c r="D9" i="3"/>
  <c r="AH8" i="3"/>
  <c r="S8" i="3"/>
  <c r="Q8" i="3"/>
  <c r="N8" i="3"/>
  <c r="AH7" i="3"/>
  <c r="P7" i="3"/>
  <c r="F7" i="3"/>
  <c r="AH6" i="3"/>
  <c r="V6" i="3"/>
  <c r="S6" i="3"/>
  <c r="Q6" i="3"/>
  <c r="N6" i="3"/>
  <c r="L6" i="3"/>
  <c r="K6" i="3"/>
  <c r="J6" i="3"/>
  <c r="I6" i="3"/>
  <c r="H6" i="3"/>
  <c r="G6" i="3"/>
  <c r="F6" i="3"/>
  <c r="E6" i="3"/>
  <c r="D6" i="3"/>
  <c r="C6" i="3"/>
  <c r="AH5" i="3"/>
  <c r="V5" i="3"/>
  <c r="S5" i="3"/>
  <c r="Q5" i="3"/>
  <c r="N5" i="3"/>
  <c r="L5" i="3"/>
  <c r="K5" i="3"/>
  <c r="J5" i="3"/>
  <c r="I5" i="3"/>
  <c r="H5" i="3"/>
  <c r="G5" i="3"/>
  <c r="F5" i="3"/>
  <c r="E5" i="3"/>
  <c r="C5" i="3"/>
  <c r="AH4" i="3"/>
  <c r="V4" i="3"/>
  <c r="Q4" i="3"/>
  <c r="N4" i="3"/>
  <c r="L4" i="3"/>
  <c r="K4" i="3"/>
  <c r="J4" i="3"/>
  <c r="I4" i="3"/>
  <c r="H4" i="3"/>
  <c r="G4" i="3"/>
  <c r="F4" i="3"/>
  <c r="E4" i="3"/>
  <c r="D4" i="3"/>
  <c r="AH3" i="3"/>
  <c r="V3" i="3"/>
  <c r="S3" i="3"/>
  <c r="Q3" i="3"/>
  <c r="P3" i="3"/>
  <c r="L3" i="3"/>
  <c r="K3" i="3"/>
  <c r="J3" i="3"/>
  <c r="I3" i="3"/>
  <c r="H3" i="3"/>
  <c r="G3" i="3"/>
  <c r="F3" i="3"/>
  <c r="E3" i="3"/>
  <c r="D3" i="3"/>
  <c r="C3" i="3"/>
  <c r="AH2" i="3"/>
  <c r="V2" i="3"/>
  <c r="S2" i="3"/>
  <c r="Q2" i="3"/>
  <c r="P2" i="3"/>
  <c r="N2" i="3"/>
  <c r="L2" i="3"/>
  <c r="K2" i="3"/>
  <c r="J2" i="3"/>
  <c r="I2" i="3"/>
  <c r="H2" i="3"/>
  <c r="G2" i="3"/>
  <c r="F2" i="3"/>
  <c r="E2" i="3"/>
  <c r="C2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D1" i="3"/>
  <c r="AC1" i="3"/>
  <c r="AB1" i="3"/>
  <c r="AA1" i="3"/>
  <c r="Z1" i="3"/>
  <c r="Y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AH49" i="2"/>
  <c r="AH48" i="2"/>
  <c r="AH47" i="2"/>
  <c r="AH46" i="2"/>
  <c r="B46" i="2"/>
  <c r="AH45" i="2"/>
  <c r="B45" i="2"/>
  <c r="AH44" i="2"/>
  <c r="B44" i="2"/>
  <c r="AH43" i="2"/>
  <c r="B43" i="2"/>
  <c r="AH42" i="2"/>
  <c r="B42" i="2"/>
  <c r="AH41" i="2"/>
  <c r="B41" i="2"/>
  <c r="AH40" i="2"/>
  <c r="B40" i="2"/>
  <c r="AH39" i="2"/>
  <c r="B39" i="2"/>
  <c r="AH38" i="2"/>
  <c r="B38" i="2"/>
  <c r="AH37" i="2"/>
  <c r="B37" i="2"/>
  <c r="AH36" i="2"/>
  <c r="B36" i="2"/>
  <c r="AH35" i="2"/>
  <c r="B35" i="2"/>
  <c r="AH34" i="2"/>
  <c r="T34" i="2"/>
  <c r="R34" i="2"/>
  <c r="P34" i="2"/>
  <c r="N34" i="2"/>
  <c r="M34" i="2"/>
  <c r="L34" i="2"/>
  <c r="J34" i="2"/>
  <c r="H34" i="2"/>
  <c r="F34" i="2"/>
  <c r="D34" i="2"/>
  <c r="AH33" i="2"/>
  <c r="AH32" i="2"/>
  <c r="Q32" i="2"/>
  <c r="E32" i="2"/>
  <c r="AH31" i="2"/>
  <c r="K31" i="2"/>
  <c r="AH30" i="2"/>
  <c r="V30" i="2"/>
  <c r="S30" i="2"/>
  <c r="Q30" i="2"/>
  <c r="M30" i="2"/>
  <c r="L30" i="2"/>
  <c r="K30" i="2"/>
  <c r="J30" i="2"/>
  <c r="I30" i="2"/>
  <c r="H30" i="2"/>
  <c r="G30" i="2"/>
  <c r="F30" i="2"/>
  <c r="E30" i="2"/>
  <c r="D30" i="2"/>
  <c r="C30" i="2"/>
  <c r="AH29" i="2"/>
  <c r="V29" i="2"/>
  <c r="S29" i="2"/>
  <c r="Q29" i="2"/>
  <c r="N29" i="2"/>
  <c r="M29" i="2"/>
  <c r="L29" i="2"/>
  <c r="K29" i="2"/>
  <c r="J29" i="2"/>
  <c r="I29" i="2"/>
  <c r="H29" i="2"/>
  <c r="G29" i="2"/>
  <c r="F29" i="2"/>
  <c r="E29" i="2"/>
  <c r="D29" i="2"/>
  <c r="C29" i="2"/>
  <c r="AH28" i="2"/>
  <c r="V28" i="2"/>
  <c r="S28" i="2"/>
  <c r="Q28" i="2"/>
  <c r="N28" i="2"/>
  <c r="M28" i="2"/>
  <c r="L28" i="2"/>
  <c r="K28" i="2"/>
  <c r="J28" i="2"/>
  <c r="I28" i="2"/>
  <c r="H28" i="2"/>
  <c r="G28" i="2"/>
  <c r="F28" i="2"/>
  <c r="E28" i="2"/>
  <c r="D28" i="2"/>
  <c r="C28" i="2"/>
  <c r="AH27" i="2"/>
  <c r="V27" i="2"/>
  <c r="S27" i="2"/>
  <c r="Q27" i="2"/>
  <c r="P27" i="2"/>
  <c r="M27" i="2"/>
  <c r="L27" i="2"/>
  <c r="K27" i="2"/>
  <c r="J27" i="2"/>
  <c r="I27" i="2"/>
  <c r="H27" i="2"/>
  <c r="G27" i="2"/>
  <c r="F27" i="2"/>
  <c r="E27" i="2"/>
  <c r="D27" i="2"/>
  <c r="C27" i="2"/>
  <c r="AH26" i="2"/>
  <c r="S26" i="2"/>
  <c r="Q26" i="2"/>
  <c r="P26" i="2"/>
  <c r="M26" i="2"/>
  <c r="L26" i="2"/>
  <c r="K26" i="2"/>
  <c r="J26" i="2"/>
  <c r="I26" i="2"/>
  <c r="H26" i="2"/>
  <c r="G26" i="2"/>
  <c r="F26" i="2"/>
  <c r="E26" i="2"/>
  <c r="D26" i="2"/>
  <c r="C26" i="2"/>
  <c r="AH25" i="2"/>
  <c r="N25" i="2"/>
  <c r="L25" i="2"/>
  <c r="F25" i="2"/>
  <c r="AH24" i="2"/>
  <c r="Q24" i="2"/>
  <c r="D24" i="2"/>
  <c r="AH23" i="2"/>
  <c r="V23" i="2"/>
  <c r="S23" i="2"/>
  <c r="Q23" i="2"/>
  <c r="P23" i="2"/>
  <c r="N23" i="2"/>
  <c r="M23" i="2"/>
  <c r="L23" i="2"/>
  <c r="K23" i="2"/>
  <c r="J23" i="2"/>
  <c r="I23" i="2"/>
  <c r="H23" i="2"/>
  <c r="G23" i="2"/>
  <c r="F23" i="2"/>
  <c r="E23" i="2"/>
  <c r="D23" i="2"/>
  <c r="C23" i="2"/>
  <c r="AH22" i="2"/>
  <c r="V22" i="2"/>
  <c r="S22" i="2"/>
  <c r="Q22" i="2"/>
  <c r="N22" i="2"/>
  <c r="M22" i="2"/>
  <c r="L22" i="2"/>
  <c r="K22" i="2"/>
  <c r="J22" i="2"/>
  <c r="I22" i="2"/>
  <c r="H22" i="2"/>
  <c r="G22" i="2"/>
  <c r="F22" i="2"/>
  <c r="E22" i="2"/>
  <c r="D22" i="2"/>
  <c r="C22" i="2"/>
  <c r="AH21" i="2"/>
  <c r="V21" i="2"/>
  <c r="S21" i="2"/>
  <c r="Q21" i="2"/>
  <c r="M21" i="2"/>
  <c r="L21" i="2"/>
  <c r="K21" i="2"/>
  <c r="J21" i="2"/>
  <c r="I21" i="2"/>
  <c r="H21" i="2"/>
  <c r="G21" i="2"/>
  <c r="F21" i="2"/>
  <c r="E21" i="2"/>
  <c r="D21" i="2"/>
  <c r="C21" i="2"/>
  <c r="AH20" i="2"/>
  <c r="V20" i="2"/>
  <c r="S20" i="2"/>
  <c r="Q20" i="2"/>
  <c r="M20" i="2"/>
  <c r="L20" i="2"/>
  <c r="K20" i="2"/>
  <c r="J20" i="2"/>
  <c r="I20" i="2"/>
  <c r="H20" i="2"/>
  <c r="G20" i="2"/>
  <c r="F20" i="2"/>
  <c r="E20" i="2"/>
  <c r="D20" i="2"/>
  <c r="C20" i="2"/>
  <c r="AH19" i="2"/>
  <c r="V19" i="2"/>
  <c r="S19" i="2"/>
  <c r="Q19" i="2"/>
  <c r="N19" i="2"/>
  <c r="M19" i="2"/>
  <c r="L19" i="2"/>
  <c r="K19" i="2"/>
  <c r="J19" i="2"/>
  <c r="I19" i="2"/>
  <c r="H19" i="2"/>
  <c r="G19" i="2"/>
  <c r="F19" i="2"/>
  <c r="E19" i="2"/>
  <c r="D19" i="2"/>
  <c r="C19" i="2"/>
  <c r="AH18" i="2"/>
  <c r="N18" i="2"/>
  <c r="AH17" i="2"/>
  <c r="S17" i="2"/>
  <c r="H17" i="2"/>
  <c r="AH16" i="2"/>
  <c r="V16" i="2"/>
  <c r="Q16" i="2"/>
  <c r="P16" i="2"/>
  <c r="N16" i="2"/>
  <c r="L16" i="2"/>
  <c r="K16" i="2"/>
  <c r="J16" i="2"/>
  <c r="I16" i="2"/>
  <c r="H16" i="2"/>
  <c r="G16" i="2"/>
  <c r="F16" i="2"/>
  <c r="E16" i="2"/>
  <c r="C16" i="2"/>
  <c r="AH15" i="2"/>
  <c r="V15" i="2"/>
  <c r="Q15" i="2"/>
  <c r="P15" i="2"/>
  <c r="L15" i="2"/>
  <c r="K15" i="2"/>
  <c r="J15" i="2"/>
  <c r="I15" i="2"/>
  <c r="H15" i="2"/>
  <c r="G15" i="2"/>
  <c r="F15" i="2"/>
  <c r="E15" i="2"/>
  <c r="D15" i="2"/>
  <c r="C15" i="2"/>
  <c r="AH14" i="2"/>
  <c r="V14" i="2"/>
  <c r="S14" i="2"/>
  <c r="Q14" i="2"/>
  <c r="M14" i="2"/>
  <c r="L14" i="2"/>
  <c r="K14" i="2"/>
  <c r="J14" i="2"/>
  <c r="I14" i="2"/>
  <c r="H14" i="2"/>
  <c r="G14" i="2"/>
  <c r="F14" i="2"/>
  <c r="E14" i="2"/>
  <c r="D14" i="2"/>
  <c r="C14" i="2"/>
  <c r="AH13" i="2"/>
  <c r="V13" i="2"/>
  <c r="S13" i="2"/>
  <c r="Q13" i="2"/>
  <c r="M13" i="2"/>
  <c r="L13" i="2"/>
  <c r="K13" i="2"/>
  <c r="J13" i="2"/>
  <c r="I13" i="2"/>
  <c r="H13" i="2"/>
  <c r="G13" i="2"/>
  <c r="F13" i="2"/>
  <c r="E13" i="2"/>
  <c r="D13" i="2"/>
  <c r="C13" i="2"/>
  <c r="AH12" i="2"/>
  <c r="V12" i="2"/>
  <c r="S12" i="2"/>
  <c r="Q12" i="2"/>
  <c r="P12" i="2"/>
  <c r="M12" i="2"/>
  <c r="L12" i="2"/>
  <c r="K12" i="2"/>
  <c r="J12" i="2"/>
  <c r="I12" i="2"/>
  <c r="H12" i="2"/>
  <c r="G12" i="2"/>
  <c r="F12" i="2"/>
  <c r="E12" i="2"/>
  <c r="D12" i="2"/>
  <c r="C12" i="2"/>
  <c r="AH11" i="2"/>
  <c r="P11" i="2"/>
  <c r="I11" i="2"/>
  <c r="H11" i="2"/>
  <c r="AH10" i="2"/>
  <c r="J10" i="2"/>
  <c r="AH9" i="2"/>
  <c r="V9" i="2"/>
  <c r="S9" i="2"/>
  <c r="Q9" i="2"/>
  <c r="P9" i="2"/>
  <c r="L9" i="2"/>
  <c r="K9" i="2"/>
  <c r="J9" i="2"/>
  <c r="I9" i="2"/>
  <c r="H9" i="2"/>
  <c r="G9" i="2"/>
  <c r="F9" i="2"/>
  <c r="E9" i="2"/>
  <c r="C9" i="2"/>
  <c r="AH8" i="2"/>
  <c r="V8" i="2"/>
  <c r="Q8" i="2"/>
  <c r="N8" i="2"/>
  <c r="L8" i="2"/>
  <c r="K8" i="2"/>
  <c r="J8" i="2"/>
  <c r="I8" i="2"/>
  <c r="H8" i="2"/>
  <c r="G8" i="2"/>
  <c r="F8" i="2"/>
  <c r="E8" i="2"/>
  <c r="C8" i="2"/>
  <c r="AH7" i="2"/>
  <c r="V7" i="2"/>
  <c r="S7" i="2"/>
  <c r="Q7" i="2"/>
  <c r="N7" i="2"/>
  <c r="L7" i="2"/>
  <c r="K7" i="2"/>
  <c r="J7" i="2"/>
  <c r="I7" i="2"/>
  <c r="H7" i="2"/>
  <c r="G7" i="2"/>
  <c r="F7" i="2"/>
  <c r="E7" i="2"/>
  <c r="D7" i="2"/>
  <c r="C7" i="2"/>
  <c r="AH6" i="2"/>
  <c r="V6" i="2"/>
  <c r="S6" i="2"/>
  <c r="Q6" i="2"/>
  <c r="P6" i="2"/>
  <c r="M6" i="2"/>
  <c r="L6" i="2"/>
  <c r="K6" i="2"/>
  <c r="J6" i="2"/>
  <c r="I6" i="2"/>
  <c r="H6" i="2"/>
  <c r="G6" i="2"/>
  <c r="F6" i="2"/>
  <c r="E6" i="2"/>
  <c r="D6" i="2"/>
  <c r="AH5" i="2"/>
  <c r="V5" i="2"/>
  <c r="S5" i="2"/>
  <c r="Q5" i="2"/>
  <c r="P5" i="2"/>
  <c r="M5" i="2"/>
  <c r="L5" i="2"/>
  <c r="K5" i="2"/>
  <c r="J5" i="2"/>
  <c r="I5" i="2"/>
  <c r="H5" i="2"/>
  <c r="G5" i="2"/>
  <c r="F5" i="2"/>
  <c r="E5" i="2"/>
  <c r="D5" i="2"/>
  <c r="C5" i="2"/>
  <c r="AH4" i="2"/>
  <c r="S4" i="2"/>
  <c r="Q4" i="2"/>
  <c r="N4" i="2"/>
  <c r="AH3" i="2"/>
  <c r="K3" i="2"/>
  <c r="I3" i="2"/>
  <c r="AH2" i="2"/>
  <c r="V2" i="2"/>
  <c r="N2" i="2"/>
  <c r="F2" i="2"/>
  <c r="AZ1" i="2"/>
  <c r="AY1" i="2"/>
  <c r="AX1" i="2"/>
  <c r="AW1" i="2"/>
  <c r="AV1" i="2"/>
  <c r="AU1" i="2"/>
  <c r="AT1" i="2"/>
  <c r="AS1" i="2"/>
  <c r="AR1" i="2"/>
  <c r="AQ1" i="2"/>
  <c r="AP1" i="2"/>
  <c r="AO1" i="2"/>
  <c r="AN1" i="2"/>
  <c r="AM1" i="2"/>
  <c r="AL1" i="2"/>
  <c r="AK1" i="2"/>
  <c r="AJ1" i="2"/>
  <c r="AI1" i="2"/>
  <c r="AD1" i="2"/>
  <c r="AC1" i="2"/>
  <c r="AB1" i="2"/>
  <c r="AA1" i="2"/>
  <c r="Z1" i="2"/>
  <c r="Y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T46" i="13"/>
  <c r="S46" i="13"/>
  <c r="R46" i="13"/>
  <c r="Q46" i="13"/>
  <c r="P46" i="13"/>
  <c r="O46" i="13"/>
  <c r="N46" i="13"/>
  <c r="M46" i="13"/>
  <c r="L46" i="13"/>
  <c r="K46" i="13"/>
  <c r="J46" i="13"/>
  <c r="I46" i="13"/>
  <c r="H46" i="13"/>
  <c r="G46" i="13"/>
  <c r="F46" i="13"/>
  <c r="E46" i="13"/>
  <c r="D46" i="13"/>
  <c r="C46" i="13"/>
  <c r="T45" i="13"/>
  <c r="S45" i="13"/>
  <c r="R45" i="13"/>
  <c r="Q45" i="13"/>
  <c r="P45" i="13"/>
  <c r="O45" i="13"/>
  <c r="N45" i="13"/>
  <c r="M45" i="13"/>
  <c r="L45" i="13"/>
  <c r="K45" i="13"/>
  <c r="J45" i="13"/>
  <c r="I45" i="13"/>
  <c r="H45" i="13"/>
  <c r="G45" i="13"/>
  <c r="F45" i="13"/>
  <c r="E45" i="13"/>
  <c r="D45" i="13"/>
  <c r="C45" i="13"/>
  <c r="R44" i="13"/>
  <c r="Q44" i="13"/>
  <c r="P44" i="13"/>
  <c r="O44" i="13"/>
  <c r="N44" i="13"/>
  <c r="M44" i="13"/>
  <c r="L44" i="13"/>
  <c r="K44" i="13"/>
  <c r="J44" i="13"/>
  <c r="I44" i="13"/>
  <c r="H44" i="13"/>
  <c r="G44" i="13"/>
  <c r="F44" i="13"/>
  <c r="E44" i="13"/>
  <c r="D44" i="13"/>
  <c r="C44" i="13"/>
  <c r="T43" i="13"/>
  <c r="S43" i="13"/>
  <c r="R43" i="13"/>
  <c r="Q43" i="13"/>
  <c r="P43" i="13"/>
  <c r="O43" i="13"/>
  <c r="N43" i="13"/>
  <c r="M43" i="13"/>
  <c r="L43" i="13"/>
  <c r="K43" i="13"/>
  <c r="J43" i="13"/>
  <c r="I43" i="13"/>
  <c r="H43" i="13"/>
  <c r="G43" i="13"/>
  <c r="F43" i="13"/>
  <c r="E43" i="13"/>
  <c r="D43" i="13"/>
  <c r="C43" i="13"/>
  <c r="T42" i="13"/>
  <c r="S42" i="13"/>
  <c r="R42" i="13"/>
  <c r="Q42" i="13"/>
  <c r="P42" i="13"/>
  <c r="O42" i="13"/>
  <c r="N42" i="13"/>
  <c r="M42" i="13"/>
  <c r="L42" i="13"/>
  <c r="K42" i="13"/>
  <c r="J42" i="13"/>
  <c r="I42" i="13"/>
  <c r="H42" i="13"/>
  <c r="G42" i="13"/>
  <c r="F42" i="13"/>
  <c r="E42" i="13"/>
  <c r="D42" i="13"/>
  <c r="C42" i="13"/>
  <c r="T41" i="13"/>
  <c r="S41" i="13"/>
  <c r="R41" i="13"/>
  <c r="Q41" i="13"/>
  <c r="P41" i="13"/>
  <c r="O41" i="13"/>
  <c r="N41" i="13"/>
  <c r="M41" i="13"/>
  <c r="L41" i="13"/>
  <c r="K41" i="13"/>
  <c r="J41" i="13"/>
  <c r="I41" i="13"/>
  <c r="H41" i="13"/>
  <c r="G41" i="13"/>
  <c r="F41" i="13"/>
  <c r="E41" i="13"/>
  <c r="D41" i="13"/>
  <c r="C41" i="13"/>
  <c r="T40" i="13"/>
  <c r="S40" i="13"/>
  <c r="R40" i="13"/>
  <c r="Q40" i="13"/>
  <c r="P40" i="13"/>
  <c r="O40" i="13"/>
  <c r="N40" i="13"/>
  <c r="M40" i="13"/>
  <c r="L40" i="13"/>
  <c r="K40" i="13"/>
  <c r="J40" i="13"/>
  <c r="I40" i="13"/>
  <c r="H40" i="13"/>
  <c r="G40" i="13"/>
  <c r="F40" i="13"/>
  <c r="E40" i="13"/>
  <c r="D40" i="13"/>
  <c r="C40" i="13"/>
  <c r="T39" i="13"/>
  <c r="S39" i="13"/>
  <c r="R39" i="13"/>
  <c r="Q39" i="13"/>
  <c r="P39" i="13"/>
  <c r="O39" i="13"/>
  <c r="N39" i="13"/>
  <c r="M39" i="13"/>
  <c r="L39" i="13"/>
  <c r="K39" i="13"/>
  <c r="J39" i="13"/>
  <c r="I39" i="13"/>
  <c r="H39" i="13"/>
  <c r="G39" i="13"/>
  <c r="F39" i="13"/>
  <c r="E39" i="13"/>
  <c r="D39" i="13"/>
  <c r="C39" i="13"/>
  <c r="T38" i="13"/>
  <c r="S38" i="13"/>
  <c r="R38" i="13"/>
  <c r="Q38" i="13"/>
  <c r="P38" i="13"/>
  <c r="O38" i="13"/>
  <c r="N38" i="13"/>
  <c r="M38" i="13"/>
  <c r="L38" i="13"/>
  <c r="K38" i="13"/>
  <c r="J38" i="13"/>
  <c r="I38" i="13"/>
  <c r="H38" i="13"/>
  <c r="G38" i="13"/>
  <c r="F38" i="13"/>
  <c r="E38" i="13"/>
  <c r="D38" i="13"/>
  <c r="C38" i="13"/>
  <c r="AZ32" i="13"/>
  <c r="AY32" i="13"/>
  <c r="AX32" i="13"/>
  <c r="AW32" i="13"/>
  <c r="AV32" i="13"/>
  <c r="AU32" i="13"/>
  <c r="AT32" i="13"/>
  <c r="AS32" i="13"/>
  <c r="AR32" i="13"/>
  <c r="AQ32" i="13"/>
  <c r="AP32" i="13"/>
  <c r="AO32" i="13"/>
  <c r="AN32" i="13"/>
  <c r="AM32" i="13"/>
  <c r="AL32" i="13"/>
  <c r="AK32" i="13"/>
  <c r="AJ32" i="13"/>
  <c r="AI32" i="13"/>
  <c r="AG32" i="13"/>
  <c r="AF32" i="13"/>
  <c r="AE32" i="13"/>
  <c r="AD32" i="13"/>
  <c r="AC32" i="13"/>
  <c r="AB32" i="13"/>
  <c r="AA32" i="13"/>
  <c r="Z32" i="13"/>
  <c r="Y32" i="13"/>
  <c r="B32" i="13"/>
  <c r="AZ31" i="13"/>
  <c r="AY31" i="13"/>
  <c r="AX31" i="13"/>
  <c r="AW31" i="13"/>
  <c r="AV31" i="13"/>
  <c r="AU31" i="13"/>
  <c r="AT31" i="13"/>
  <c r="AS31" i="13"/>
  <c r="AR31" i="13"/>
  <c r="AQ31" i="13"/>
  <c r="AP31" i="13"/>
  <c r="AO31" i="13"/>
  <c r="AN31" i="13"/>
  <c r="AM31" i="13"/>
  <c r="AL31" i="13"/>
  <c r="AK31" i="13"/>
  <c r="AJ31" i="13"/>
  <c r="AI31" i="13"/>
  <c r="AG31" i="13"/>
  <c r="AF31" i="13"/>
  <c r="AE31" i="13"/>
  <c r="AD31" i="13"/>
  <c r="AC31" i="13"/>
  <c r="AB31" i="13"/>
  <c r="AA31" i="13"/>
  <c r="Z31" i="13"/>
  <c r="Y31" i="13"/>
  <c r="B31" i="13"/>
  <c r="AZ30" i="13"/>
  <c r="AY30" i="13"/>
  <c r="AX30" i="13"/>
  <c r="AW30" i="13"/>
  <c r="AV30" i="13"/>
  <c r="AU30" i="13"/>
  <c r="AT30" i="13"/>
  <c r="AS30" i="13"/>
  <c r="AR30" i="13"/>
  <c r="AQ30" i="13"/>
  <c r="AP30" i="13"/>
  <c r="AO30" i="13"/>
  <c r="AN30" i="13"/>
  <c r="AM30" i="13"/>
  <c r="AL30" i="13"/>
  <c r="AK30" i="13"/>
  <c r="AJ30" i="13"/>
  <c r="AI30" i="13"/>
  <c r="AG30" i="13"/>
  <c r="AF30" i="13"/>
  <c r="AE30" i="13"/>
  <c r="AD30" i="13"/>
  <c r="AC30" i="13"/>
  <c r="AB30" i="13"/>
  <c r="AA30" i="13"/>
  <c r="Z30" i="13"/>
  <c r="Y30" i="13"/>
  <c r="B30" i="13"/>
  <c r="AZ29" i="13"/>
  <c r="AY29" i="13"/>
  <c r="AX29" i="13"/>
  <c r="AW29" i="13"/>
  <c r="AV29" i="13"/>
  <c r="AU29" i="13"/>
  <c r="AT29" i="13"/>
  <c r="AS29" i="13"/>
  <c r="AR29" i="13"/>
  <c r="AQ29" i="13"/>
  <c r="AP29" i="13"/>
  <c r="AO29" i="13"/>
  <c r="AN29" i="13"/>
  <c r="AM29" i="13"/>
  <c r="AL29" i="13"/>
  <c r="AK29" i="13"/>
  <c r="AJ29" i="13"/>
  <c r="AI29" i="13"/>
  <c r="AG29" i="13"/>
  <c r="AF29" i="13"/>
  <c r="AE29" i="13"/>
  <c r="AD29" i="13"/>
  <c r="AC29" i="13"/>
  <c r="AB29" i="13"/>
  <c r="AA29" i="13"/>
  <c r="Z29" i="13"/>
  <c r="Y29" i="13"/>
  <c r="B29" i="13"/>
  <c r="AZ28" i="13"/>
  <c r="AY28" i="13"/>
  <c r="AX28" i="13"/>
  <c r="AW28" i="13"/>
  <c r="AV28" i="13"/>
  <c r="AU28" i="13"/>
  <c r="AT28" i="13"/>
  <c r="AS28" i="13"/>
  <c r="AR28" i="13"/>
  <c r="AQ28" i="13"/>
  <c r="AP28" i="13"/>
  <c r="AO28" i="13"/>
  <c r="AN28" i="13"/>
  <c r="AM28" i="13"/>
  <c r="AL28" i="13"/>
  <c r="AK28" i="13"/>
  <c r="AJ28" i="13"/>
  <c r="AI28" i="13"/>
  <c r="AG28" i="13"/>
  <c r="AF28" i="13"/>
  <c r="AE28" i="13"/>
  <c r="AD28" i="13"/>
  <c r="AC28" i="13"/>
  <c r="AB28" i="13"/>
  <c r="AA28" i="13"/>
  <c r="Z28" i="13"/>
  <c r="Y28" i="13"/>
  <c r="B28" i="13"/>
  <c r="AZ27" i="13"/>
  <c r="AY27" i="13"/>
  <c r="AX27" i="13"/>
  <c r="AW27" i="13"/>
  <c r="AV27" i="13"/>
  <c r="AU27" i="13"/>
  <c r="AT27" i="13"/>
  <c r="AS27" i="13"/>
  <c r="AR27" i="13"/>
  <c r="AQ27" i="13"/>
  <c r="AP27" i="13"/>
  <c r="AO27" i="13"/>
  <c r="AN27" i="13"/>
  <c r="AM27" i="13"/>
  <c r="AL27" i="13"/>
  <c r="AK27" i="13"/>
  <c r="AJ27" i="13"/>
  <c r="AI27" i="13"/>
  <c r="AG27" i="13"/>
  <c r="AF27" i="13"/>
  <c r="AE27" i="13"/>
  <c r="AD27" i="13"/>
  <c r="AC27" i="13"/>
  <c r="AB27" i="13"/>
  <c r="AA27" i="13"/>
  <c r="Z27" i="13"/>
  <c r="Y27" i="13"/>
  <c r="B27" i="13"/>
  <c r="AZ26" i="13"/>
  <c r="AY26" i="13"/>
  <c r="AX26" i="13"/>
  <c r="AW26" i="13"/>
  <c r="AV26" i="13"/>
  <c r="AU26" i="13"/>
  <c r="AT26" i="13"/>
  <c r="AS26" i="13"/>
  <c r="AR26" i="13"/>
  <c r="AQ26" i="13"/>
  <c r="AP26" i="13"/>
  <c r="AO26" i="13"/>
  <c r="AN26" i="13"/>
  <c r="AM26" i="13"/>
  <c r="AL26" i="13"/>
  <c r="AK26" i="13"/>
  <c r="AJ26" i="13"/>
  <c r="AI26" i="13"/>
  <c r="AG26" i="13"/>
  <c r="AF26" i="13"/>
  <c r="AE26" i="13"/>
  <c r="AD26" i="13"/>
  <c r="AC26" i="13"/>
  <c r="AB26" i="13"/>
  <c r="AA26" i="13"/>
  <c r="Z26" i="13"/>
  <c r="Y26" i="13"/>
  <c r="B26" i="13"/>
  <c r="AZ25" i="13"/>
  <c r="AY25" i="13"/>
  <c r="AX25" i="13"/>
  <c r="AW25" i="13"/>
  <c r="AV25" i="13"/>
  <c r="AU25" i="13"/>
  <c r="AT25" i="13"/>
  <c r="AS25" i="13"/>
  <c r="AR25" i="13"/>
  <c r="AQ25" i="13"/>
  <c r="AP25" i="13"/>
  <c r="AO25" i="13"/>
  <c r="AN25" i="13"/>
  <c r="AM25" i="13"/>
  <c r="AL25" i="13"/>
  <c r="AK25" i="13"/>
  <c r="AJ25" i="13"/>
  <c r="AI25" i="13"/>
  <c r="AG25" i="13"/>
  <c r="AF25" i="13"/>
  <c r="AE25" i="13"/>
  <c r="AD25" i="13"/>
  <c r="AC25" i="13"/>
  <c r="AB25" i="13"/>
  <c r="AA25" i="13"/>
  <c r="Z25" i="13"/>
  <c r="Y25" i="13"/>
  <c r="B25" i="13"/>
  <c r="AZ24" i="13"/>
  <c r="AY24" i="13"/>
  <c r="AX24" i="13"/>
  <c r="AW24" i="13"/>
  <c r="AV24" i="13"/>
  <c r="AU24" i="13"/>
  <c r="AT24" i="13"/>
  <c r="AS24" i="13"/>
  <c r="AR24" i="13"/>
  <c r="AQ24" i="13"/>
  <c r="AP24" i="13"/>
  <c r="AO24" i="13"/>
  <c r="AN24" i="13"/>
  <c r="AM24" i="13"/>
  <c r="AL24" i="13"/>
  <c r="AK24" i="13"/>
  <c r="AJ24" i="13"/>
  <c r="AI24" i="13"/>
  <c r="AG24" i="13"/>
  <c r="AF24" i="13"/>
  <c r="AE24" i="13"/>
  <c r="AD24" i="13"/>
  <c r="AC24" i="13"/>
  <c r="AB24" i="13"/>
  <c r="AA24" i="13"/>
  <c r="Z24" i="13"/>
  <c r="Y24" i="13"/>
  <c r="B24" i="13"/>
  <c r="AZ23" i="13"/>
  <c r="AY23" i="13"/>
  <c r="AX23" i="13"/>
  <c r="AW23" i="13"/>
  <c r="AV23" i="13"/>
  <c r="AU23" i="13"/>
  <c r="AT23" i="13"/>
  <c r="AS23" i="13"/>
  <c r="AR23" i="13"/>
  <c r="AQ23" i="13"/>
  <c r="AP23" i="13"/>
  <c r="AO23" i="13"/>
  <c r="AN23" i="13"/>
  <c r="AM23" i="13"/>
  <c r="AL23" i="13"/>
  <c r="AK23" i="13"/>
  <c r="AJ23" i="13"/>
  <c r="AI23" i="13"/>
  <c r="AG23" i="13"/>
  <c r="AF23" i="13"/>
  <c r="AE23" i="13"/>
  <c r="AD23" i="13"/>
  <c r="AC23" i="13"/>
  <c r="AB23" i="13"/>
  <c r="AA23" i="13"/>
  <c r="Z23" i="13"/>
  <c r="Y23" i="13"/>
  <c r="B23" i="13"/>
  <c r="AZ22" i="13"/>
  <c r="AY22" i="13"/>
  <c r="AX22" i="13"/>
  <c r="AW22" i="13"/>
  <c r="AV22" i="13"/>
  <c r="AU22" i="13"/>
  <c r="AT22" i="13"/>
  <c r="AS22" i="13"/>
  <c r="AR22" i="13"/>
  <c r="AQ22" i="13"/>
  <c r="AP22" i="13"/>
  <c r="AO22" i="13"/>
  <c r="AN22" i="13"/>
  <c r="AM22" i="13"/>
  <c r="AL22" i="13"/>
  <c r="AK22" i="13"/>
  <c r="AJ22" i="13"/>
  <c r="AI22" i="13"/>
  <c r="AG22" i="13"/>
  <c r="AF22" i="13"/>
  <c r="AE22" i="13"/>
  <c r="AD22" i="13"/>
  <c r="AC22" i="13"/>
  <c r="AB22" i="13"/>
  <c r="AA22" i="13"/>
  <c r="Z22" i="13"/>
  <c r="Y22" i="13"/>
  <c r="B22" i="13"/>
  <c r="AZ21" i="13"/>
  <c r="AY21" i="13"/>
  <c r="AX21" i="13"/>
  <c r="AW21" i="13"/>
  <c r="AV21" i="13"/>
  <c r="AU21" i="13"/>
  <c r="AT21" i="13"/>
  <c r="AS21" i="13"/>
  <c r="AR21" i="13"/>
  <c r="AQ21" i="13"/>
  <c r="AP21" i="13"/>
  <c r="AO21" i="13"/>
  <c r="AN21" i="13"/>
  <c r="AM21" i="13"/>
  <c r="AL21" i="13"/>
  <c r="AK21" i="13"/>
  <c r="AJ21" i="13"/>
  <c r="AI21" i="13"/>
  <c r="AG21" i="13"/>
  <c r="AF21" i="13"/>
  <c r="AE21" i="13"/>
  <c r="AD21" i="13"/>
  <c r="AC21" i="13"/>
  <c r="AB21" i="13"/>
  <c r="AA21" i="13"/>
  <c r="Z21" i="13"/>
  <c r="Y21" i="13"/>
  <c r="B21" i="13"/>
  <c r="AZ20" i="13"/>
  <c r="AY20" i="13"/>
  <c r="AX20" i="13"/>
  <c r="AW20" i="13"/>
  <c r="AV20" i="13"/>
  <c r="AU20" i="13"/>
  <c r="AT20" i="13"/>
  <c r="AS20" i="13"/>
  <c r="AR20" i="13"/>
  <c r="AQ20" i="13"/>
  <c r="AP20" i="13"/>
  <c r="AO20" i="13"/>
  <c r="AN20" i="13"/>
  <c r="AM20" i="13"/>
  <c r="AL20" i="13"/>
  <c r="AK20" i="13"/>
  <c r="AJ20" i="13"/>
  <c r="AI20" i="13"/>
  <c r="AG20" i="13"/>
  <c r="AF20" i="13"/>
  <c r="AE20" i="13"/>
  <c r="AD20" i="13"/>
  <c r="AC20" i="13"/>
  <c r="AB20" i="13"/>
  <c r="AA20" i="13"/>
  <c r="Z20" i="13"/>
  <c r="Y20" i="13"/>
  <c r="B20" i="13"/>
  <c r="AZ19" i="13"/>
  <c r="AY19" i="13"/>
  <c r="AX19" i="13"/>
  <c r="AW19" i="13"/>
  <c r="AV19" i="13"/>
  <c r="AU19" i="13"/>
  <c r="AT19" i="13"/>
  <c r="AS19" i="13"/>
  <c r="AR19" i="13"/>
  <c r="AQ19" i="13"/>
  <c r="AP19" i="13"/>
  <c r="AO19" i="13"/>
  <c r="AN19" i="13"/>
  <c r="AM19" i="13"/>
  <c r="AL19" i="13"/>
  <c r="AK19" i="13"/>
  <c r="AJ19" i="13"/>
  <c r="AI19" i="13"/>
  <c r="AG19" i="13"/>
  <c r="AF19" i="13"/>
  <c r="AE19" i="13"/>
  <c r="AD19" i="13"/>
  <c r="AC19" i="13"/>
  <c r="AB19" i="13"/>
  <c r="AA19" i="13"/>
  <c r="Z19" i="13"/>
  <c r="Y19" i="13"/>
  <c r="B19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G18" i="13"/>
  <c r="AF18" i="13"/>
  <c r="AE18" i="13"/>
  <c r="AD18" i="13"/>
  <c r="AC18" i="13"/>
  <c r="AB18" i="13"/>
  <c r="AA18" i="13"/>
  <c r="Z18" i="13"/>
  <c r="Y18" i="13"/>
  <c r="B18" i="13"/>
  <c r="AZ17" i="13"/>
  <c r="AY17" i="13"/>
  <c r="AX17" i="13"/>
  <c r="AW17" i="13"/>
  <c r="AV17" i="13"/>
  <c r="AU17" i="13"/>
  <c r="AT17" i="13"/>
  <c r="AS17" i="13"/>
  <c r="AR17" i="13"/>
  <c r="AQ17" i="13"/>
  <c r="AP17" i="13"/>
  <c r="AO17" i="13"/>
  <c r="AN17" i="13"/>
  <c r="AM17" i="13"/>
  <c r="AL17" i="13"/>
  <c r="AK17" i="13"/>
  <c r="AJ17" i="13"/>
  <c r="AI17" i="13"/>
  <c r="AG17" i="13"/>
  <c r="AF17" i="13"/>
  <c r="AE17" i="13"/>
  <c r="AD17" i="13"/>
  <c r="AC17" i="13"/>
  <c r="AB17" i="13"/>
  <c r="AA17" i="13"/>
  <c r="Z17" i="13"/>
  <c r="Y17" i="13"/>
  <c r="B17" i="13"/>
  <c r="AZ16" i="13"/>
  <c r="AY16" i="13"/>
  <c r="AX16" i="13"/>
  <c r="AW16" i="13"/>
  <c r="AV16" i="13"/>
  <c r="AU16" i="13"/>
  <c r="AT16" i="13"/>
  <c r="AS16" i="13"/>
  <c r="AR16" i="13"/>
  <c r="AQ16" i="13"/>
  <c r="AP16" i="13"/>
  <c r="AO16" i="13"/>
  <c r="AN16" i="13"/>
  <c r="AM16" i="13"/>
  <c r="AL16" i="13"/>
  <c r="AK16" i="13"/>
  <c r="AJ16" i="13"/>
  <c r="AI16" i="13"/>
  <c r="AG16" i="13"/>
  <c r="AF16" i="13"/>
  <c r="AE16" i="13"/>
  <c r="AD16" i="13"/>
  <c r="AC16" i="13"/>
  <c r="AB16" i="13"/>
  <c r="AA16" i="13"/>
  <c r="Z16" i="13"/>
  <c r="Y16" i="13"/>
  <c r="B16" i="13"/>
  <c r="AZ15" i="13"/>
  <c r="AY15" i="13"/>
  <c r="AX15" i="13"/>
  <c r="AW15" i="13"/>
  <c r="AV15" i="13"/>
  <c r="AU15" i="13"/>
  <c r="AT15" i="13"/>
  <c r="AS15" i="13"/>
  <c r="AR15" i="13"/>
  <c r="AQ15" i="13"/>
  <c r="AP15" i="13"/>
  <c r="AO15" i="13"/>
  <c r="AN15" i="13"/>
  <c r="AM15" i="13"/>
  <c r="AL15" i="13"/>
  <c r="AK15" i="13"/>
  <c r="AJ15" i="13"/>
  <c r="AI15" i="13"/>
  <c r="AG15" i="13"/>
  <c r="AF15" i="13"/>
  <c r="AE15" i="13"/>
  <c r="AD15" i="13"/>
  <c r="AC15" i="13"/>
  <c r="AB15" i="13"/>
  <c r="AA15" i="13"/>
  <c r="Z15" i="13"/>
  <c r="Y15" i="13"/>
  <c r="B15" i="13"/>
  <c r="AZ14" i="13"/>
  <c r="AY14" i="13"/>
  <c r="AX14" i="13"/>
  <c r="AW14" i="13"/>
  <c r="AV14" i="13"/>
  <c r="AU14" i="13"/>
  <c r="AT14" i="13"/>
  <c r="AS14" i="13"/>
  <c r="AR14" i="13"/>
  <c r="AQ14" i="13"/>
  <c r="AP14" i="13"/>
  <c r="AO14" i="13"/>
  <c r="AN14" i="13"/>
  <c r="AM14" i="13"/>
  <c r="AL14" i="13"/>
  <c r="AK14" i="13"/>
  <c r="AJ14" i="13"/>
  <c r="AI14" i="13"/>
  <c r="AG14" i="13"/>
  <c r="AF14" i="13"/>
  <c r="AE14" i="13"/>
  <c r="AD14" i="13"/>
  <c r="AC14" i="13"/>
  <c r="AB14" i="13"/>
  <c r="AA14" i="13"/>
  <c r="Z14" i="13"/>
  <c r="Y14" i="13"/>
  <c r="B14" i="13"/>
  <c r="AZ13" i="13"/>
  <c r="AY13" i="13"/>
  <c r="AX13" i="13"/>
  <c r="AW13" i="13"/>
  <c r="AV13" i="13"/>
  <c r="AU13" i="13"/>
  <c r="AT13" i="13"/>
  <c r="AS13" i="13"/>
  <c r="AR13" i="13"/>
  <c r="AQ13" i="13"/>
  <c r="AP13" i="13"/>
  <c r="AO13" i="13"/>
  <c r="AN13" i="13"/>
  <c r="AM13" i="13"/>
  <c r="AL13" i="13"/>
  <c r="AK13" i="13"/>
  <c r="AJ13" i="13"/>
  <c r="AI13" i="13"/>
  <c r="AG13" i="13"/>
  <c r="AF13" i="13"/>
  <c r="AE13" i="13"/>
  <c r="AD13" i="13"/>
  <c r="AC13" i="13"/>
  <c r="AB13" i="13"/>
  <c r="AA13" i="13"/>
  <c r="Z13" i="13"/>
  <c r="Y13" i="13"/>
  <c r="B13" i="13"/>
  <c r="AZ12" i="13"/>
  <c r="AY12" i="13"/>
  <c r="AX12" i="13"/>
  <c r="AW12" i="13"/>
  <c r="AV12" i="13"/>
  <c r="AU12" i="13"/>
  <c r="AT12" i="13"/>
  <c r="AS12" i="13"/>
  <c r="AR12" i="13"/>
  <c r="AQ12" i="13"/>
  <c r="AP12" i="13"/>
  <c r="AO12" i="13"/>
  <c r="AN12" i="13"/>
  <c r="AM12" i="13"/>
  <c r="AL12" i="13"/>
  <c r="AK12" i="13"/>
  <c r="AJ12" i="13"/>
  <c r="AI12" i="13"/>
  <c r="AG12" i="13"/>
  <c r="AF12" i="13"/>
  <c r="AE12" i="13"/>
  <c r="AD12" i="13"/>
  <c r="AC12" i="13"/>
  <c r="AB12" i="13"/>
  <c r="AA12" i="13"/>
  <c r="Z12" i="13"/>
  <c r="Y12" i="13"/>
  <c r="B12" i="13"/>
  <c r="AZ11" i="13"/>
  <c r="AY11" i="13"/>
  <c r="AX11" i="13"/>
  <c r="AW11" i="13"/>
  <c r="AV11" i="13"/>
  <c r="AU11" i="13"/>
  <c r="AT11" i="13"/>
  <c r="AS11" i="13"/>
  <c r="AR11" i="13"/>
  <c r="AQ11" i="13"/>
  <c r="AP11" i="13"/>
  <c r="AO11" i="13"/>
  <c r="AN11" i="13"/>
  <c r="AM11" i="13"/>
  <c r="AL11" i="13"/>
  <c r="AK11" i="13"/>
  <c r="AJ11" i="13"/>
  <c r="AI11" i="13"/>
  <c r="AG11" i="13"/>
  <c r="AF11" i="13"/>
  <c r="AE11" i="13"/>
  <c r="AD11" i="13"/>
  <c r="AC11" i="13"/>
  <c r="AB11" i="13"/>
  <c r="AA11" i="13"/>
  <c r="Z11" i="13"/>
  <c r="Y11" i="13"/>
  <c r="B11" i="13"/>
  <c r="AZ10" i="13"/>
  <c r="AY10" i="13"/>
  <c r="AX10" i="13"/>
  <c r="AW10" i="13"/>
  <c r="AV10" i="13"/>
  <c r="AU10" i="13"/>
  <c r="AT10" i="13"/>
  <c r="AS10" i="13"/>
  <c r="AR10" i="13"/>
  <c r="AQ10" i="13"/>
  <c r="AP10" i="13"/>
  <c r="AO10" i="13"/>
  <c r="AN10" i="13"/>
  <c r="AM10" i="13"/>
  <c r="AL10" i="13"/>
  <c r="AK10" i="13"/>
  <c r="AJ10" i="13"/>
  <c r="AI10" i="13"/>
  <c r="AG10" i="13"/>
  <c r="AF10" i="13"/>
  <c r="AE10" i="13"/>
  <c r="AD10" i="13"/>
  <c r="AC10" i="13"/>
  <c r="AB10" i="13"/>
  <c r="AA10" i="13"/>
  <c r="Z10" i="13"/>
  <c r="Y10" i="13"/>
  <c r="B10" i="13"/>
  <c r="AZ9" i="13"/>
  <c r="AY9" i="13"/>
  <c r="AX9" i="13"/>
  <c r="AW9" i="13"/>
  <c r="AV9" i="13"/>
  <c r="AU9" i="13"/>
  <c r="AT9" i="13"/>
  <c r="AS9" i="13"/>
  <c r="AR9" i="13"/>
  <c r="AQ9" i="13"/>
  <c r="AP9" i="13"/>
  <c r="AO9" i="13"/>
  <c r="AN9" i="13"/>
  <c r="AM9" i="13"/>
  <c r="AL9" i="13"/>
  <c r="AK9" i="13"/>
  <c r="AJ9" i="13"/>
  <c r="AI9" i="13"/>
  <c r="AG9" i="13"/>
  <c r="AF9" i="13"/>
  <c r="AE9" i="13"/>
  <c r="AD9" i="13"/>
  <c r="AC9" i="13"/>
  <c r="AB9" i="13"/>
  <c r="AA9" i="13"/>
  <c r="Z9" i="13"/>
  <c r="Y9" i="13"/>
  <c r="B9" i="13"/>
  <c r="AZ8" i="13"/>
  <c r="AY8" i="13"/>
  <c r="AX8" i="13"/>
  <c r="AW8" i="13"/>
  <c r="AV8" i="13"/>
  <c r="AU8" i="13"/>
  <c r="AT8" i="13"/>
  <c r="AS8" i="13"/>
  <c r="AR8" i="13"/>
  <c r="AQ8" i="13"/>
  <c r="AP8" i="13"/>
  <c r="AO8" i="13"/>
  <c r="AN8" i="13"/>
  <c r="AM8" i="13"/>
  <c r="AL8" i="13"/>
  <c r="AK8" i="13"/>
  <c r="AJ8" i="13"/>
  <c r="AI8" i="13"/>
  <c r="AG8" i="13"/>
  <c r="AF8" i="13"/>
  <c r="AE8" i="13"/>
  <c r="AD8" i="13"/>
  <c r="AC8" i="13"/>
  <c r="AB8" i="13"/>
  <c r="AA8" i="13"/>
  <c r="Z8" i="13"/>
  <c r="Y8" i="13"/>
  <c r="B8" i="13"/>
  <c r="AZ7" i="13"/>
  <c r="AY7" i="13"/>
  <c r="AX7" i="13"/>
  <c r="AW7" i="13"/>
  <c r="AV7" i="13"/>
  <c r="AU7" i="13"/>
  <c r="AT7" i="13"/>
  <c r="AS7" i="13"/>
  <c r="AR7" i="13"/>
  <c r="AQ7" i="13"/>
  <c r="AP7" i="13"/>
  <c r="AO7" i="13"/>
  <c r="AN7" i="13"/>
  <c r="AM7" i="13"/>
  <c r="AL7" i="13"/>
  <c r="AK7" i="13"/>
  <c r="AJ7" i="13"/>
  <c r="AI7" i="13"/>
  <c r="AG7" i="13"/>
  <c r="AF7" i="13"/>
  <c r="AE7" i="13"/>
  <c r="AD7" i="13"/>
  <c r="AC7" i="13"/>
  <c r="AB7" i="13"/>
  <c r="AA7" i="13"/>
  <c r="Z7" i="13"/>
  <c r="Y7" i="13"/>
  <c r="B7" i="13"/>
  <c r="AZ6" i="13"/>
  <c r="AY6" i="13"/>
  <c r="AX6" i="13"/>
  <c r="AW6" i="13"/>
  <c r="AV6" i="13"/>
  <c r="AU6" i="13"/>
  <c r="AT6" i="13"/>
  <c r="AS6" i="13"/>
  <c r="AR6" i="13"/>
  <c r="AQ6" i="13"/>
  <c r="AP6" i="13"/>
  <c r="AO6" i="13"/>
  <c r="AN6" i="13"/>
  <c r="AM6" i="13"/>
  <c r="AL6" i="13"/>
  <c r="AK6" i="13"/>
  <c r="AJ6" i="13"/>
  <c r="AI6" i="13"/>
  <c r="AG6" i="13"/>
  <c r="AF6" i="13"/>
  <c r="AE6" i="13"/>
  <c r="AD6" i="13"/>
  <c r="AC6" i="13"/>
  <c r="AB6" i="13"/>
  <c r="AA6" i="13"/>
  <c r="Z6" i="13"/>
  <c r="Y6" i="13"/>
  <c r="B6" i="13"/>
  <c r="AZ5" i="13"/>
  <c r="AY5" i="13"/>
  <c r="AX5" i="13"/>
  <c r="AW5" i="13"/>
  <c r="AV5" i="13"/>
  <c r="AU5" i="13"/>
  <c r="AT5" i="13"/>
  <c r="AS5" i="13"/>
  <c r="AR5" i="13"/>
  <c r="AQ5" i="13"/>
  <c r="AP5" i="13"/>
  <c r="AO5" i="13"/>
  <c r="AN5" i="13"/>
  <c r="AM5" i="13"/>
  <c r="AL5" i="13"/>
  <c r="AK5" i="13"/>
  <c r="AJ5" i="13"/>
  <c r="AI5" i="13"/>
  <c r="AG5" i="13"/>
  <c r="AF5" i="13"/>
  <c r="AE5" i="13"/>
  <c r="AD5" i="13"/>
  <c r="AC5" i="13"/>
  <c r="AB5" i="13"/>
  <c r="AA5" i="13"/>
  <c r="Z5" i="13"/>
  <c r="Y5" i="13"/>
  <c r="B5" i="13"/>
  <c r="AZ4" i="13"/>
  <c r="AY4" i="13"/>
  <c r="AX4" i="13"/>
  <c r="AW4" i="13"/>
  <c r="AV4" i="13"/>
  <c r="AU4" i="13"/>
  <c r="AT4" i="13"/>
  <c r="AS4" i="13"/>
  <c r="AR4" i="13"/>
  <c r="AQ4" i="13"/>
  <c r="AP4" i="13"/>
  <c r="AO4" i="13"/>
  <c r="AN4" i="13"/>
  <c r="AM4" i="13"/>
  <c r="AL4" i="13"/>
  <c r="AK4" i="13"/>
  <c r="AJ4" i="13"/>
  <c r="AI4" i="13"/>
  <c r="AG4" i="13"/>
  <c r="AF4" i="13"/>
  <c r="AE4" i="13"/>
  <c r="AD4" i="13"/>
  <c r="AC4" i="13"/>
  <c r="AB4" i="13"/>
  <c r="AA4" i="13"/>
  <c r="Z4" i="13"/>
  <c r="Y4" i="13"/>
  <c r="B4" i="13"/>
  <c r="AZ3" i="13"/>
  <c r="AY3" i="13"/>
  <c r="AX3" i="13"/>
  <c r="AW3" i="13"/>
  <c r="AV3" i="13"/>
  <c r="AU3" i="13"/>
  <c r="AT3" i="13"/>
  <c r="AS3" i="13"/>
  <c r="AR3" i="13"/>
  <c r="AQ3" i="13"/>
  <c r="AP3" i="13"/>
  <c r="AO3" i="13"/>
  <c r="AN3" i="13"/>
  <c r="AM3" i="13"/>
  <c r="AL3" i="13"/>
  <c r="AK3" i="13"/>
  <c r="AJ3" i="13"/>
  <c r="AI3" i="13"/>
  <c r="AG3" i="13"/>
  <c r="AF3" i="13"/>
  <c r="AE3" i="13"/>
  <c r="AD3" i="13"/>
  <c r="AC3" i="13"/>
  <c r="AB3" i="13"/>
  <c r="AA3" i="13"/>
  <c r="Z3" i="13"/>
  <c r="Y3" i="13"/>
  <c r="B3" i="13"/>
  <c r="AZ2" i="13"/>
  <c r="AY2" i="13"/>
  <c r="AX2" i="13"/>
  <c r="AW2" i="13"/>
  <c r="AV2" i="13"/>
  <c r="AU2" i="13"/>
  <c r="AT2" i="13"/>
  <c r="AS2" i="13"/>
  <c r="AR2" i="13"/>
  <c r="AQ2" i="13"/>
  <c r="AP2" i="13"/>
  <c r="AO2" i="13"/>
  <c r="AN2" i="13"/>
  <c r="AM2" i="13"/>
  <c r="AL2" i="13"/>
  <c r="AK2" i="13"/>
  <c r="AJ2" i="13"/>
  <c r="AI2" i="13"/>
  <c r="AG2" i="13"/>
  <c r="AF2" i="13"/>
  <c r="AE2" i="13"/>
  <c r="AD2" i="13"/>
  <c r="AC2" i="13"/>
  <c r="AB2" i="13"/>
  <c r="AA2" i="13"/>
  <c r="Z2" i="13"/>
  <c r="Y2" i="13"/>
  <c r="B2" i="13"/>
  <c r="T46" i="12"/>
  <c r="S46" i="12"/>
  <c r="R46" i="12"/>
  <c r="Q46" i="12"/>
  <c r="P46" i="12"/>
  <c r="O46" i="12"/>
  <c r="N46" i="12"/>
  <c r="M46" i="12"/>
  <c r="L46" i="12"/>
  <c r="K46" i="12"/>
  <c r="J46" i="12"/>
  <c r="I46" i="12"/>
  <c r="H46" i="12"/>
  <c r="G46" i="12"/>
  <c r="F46" i="12"/>
  <c r="E46" i="12"/>
  <c r="D46" i="12"/>
  <c r="C46" i="12"/>
  <c r="T45" i="12"/>
  <c r="S45" i="12"/>
  <c r="R45" i="12"/>
  <c r="Q45" i="12"/>
  <c r="P45" i="12"/>
  <c r="O45" i="12"/>
  <c r="N45" i="12"/>
  <c r="M45" i="12"/>
  <c r="L45" i="12"/>
  <c r="K45" i="12"/>
  <c r="J45" i="12"/>
  <c r="I45" i="12"/>
  <c r="H45" i="12"/>
  <c r="G45" i="12"/>
  <c r="F45" i="12"/>
  <c r="E45" i="12"/>
  <c r="D45" i="12"/>
  <c r="C45" i="12"/>
  <c r="R44" i="12"/>
  <c r="Q44" i="12"/>
  <c r="P44" i="12"/>
  <c r="O44" i="12"/>
  <c r="N44" i="12"/>
  <c r="M44" i="12"/>
  <c r="L44" i="12"/>
  <c r="K44" i="12"/>
  <c r="J44" i="12"/>
  <c r="I44" i="12"/>
  <c r="H44" i="12"/>
  <c r="G44" i="12"/>
  <c r="F44" i="12"/>
  <c r="E44" i="12"/>
  <c r="D44" i="12"/>
  <c r="C44" i="12"/>
  <c r="T43" i="12"/>
  <c r="S43" i="12"/>
  <c r="R43" i="12"/>
  <c r="Q43" i="12"/>
  <c r="P43" i="12"/>
  <c r="O43" i="12"/>
  <c r="N43" i="12"/>
  <c r="M43" i="12"/>
  <c r="L43" i="12"/>
  <c r="K43" i="12"/>
  <c r="J43" i="12"/>
  <c r="I43" i="12"/>
  <c r="H43" i="12"/>
  <c r="G43" i="12"/>
  <c r="F43" i="12"/>
  <c r="E43" i="12"/>
  <c r="D43" i="12"/>
  <c r="C43" i="12"/>
  <c r="T42" i="12"/>
  <c r="S42" i="12"/>
  <c r="R42" i="12"/>
  <c r="Q42" i="12"/>
  <c r="P42" i="12"/>
  <c r="O42" i="12"/>
  <c r="N42" i="12"/>
  <c r="M42" i="12"/>
  <c r="L42" i="12"/>
  <c r="K42" i="12"/>
  <c r="J42" i="12"/>
  <c r="I42" i="12"/>
  <c r="H42" i="12"/>
  <c r="G42" i="12"/>
  <c r="F42" i="12"/>
  <c r="E42" i="12"/>
  <c r="D42" i="12"/>
  <c r="C42" i="12"/>
  <c r="T41" i="12"/>
  <c r="S41" i="12"/>
  <c r="R41" i="12"/>
  <c r="Q41" i="12"/>
  <c r="P41" i="12"/>
  <c r="O41" i="12"/>
  <c r="N41" i="12"/>
  <c r="M41" i="12"/>
  <c r="L41" i="12"/>
  <c r="K41" i="12"/>
  <c r="J41" i="12"/>
  <c r="I41" i="12"/>
  <c r="H41" i="12"/>
  <c r="G41" i="12"/>
  <c r="F41" i="12"/>
  <c r="E41" i="12"/>
  <c r="D41" i="12"/>
  <c r="C41" i="12"/>
  <c r="T40" i="12"/>
  <c r="S40" i="12"/>
  <c r="R40" i="12"/>
  <c r="Q40" i="12"/>
  <c r="P40" i="12"/>
  <c r="O40" i="12"/>
  <c r="N40" i="12"/>
  <c r="M40" i="12"/>
  <c r="L40" i="12"/>
  <c r="K40" i="12"/>
  <c r="J40" i="12"/>
  <c r="I40" i="12"/>
  <c r="H40" i="12"/>
  <c r="G40" i="12"/>
  <c r="F40" i="12"/>
  <c r="E40" i="12"/>
  <c r="D40" i="12"/>
  <c r="C40" i="12"/>
  <c r="T39" i="12"/>
  <c r="S39" i="12"/>
  <c r="R39" i="12"/>
  <c r="Q39" i="12"/>
  <c r="P39" i="12"/>
  <c r="O39" i="12"/>
  <c r="N39" i="12"/>
  <c r="M39" i="12"/>
  <c r="L39" i="12"/>
  <c r="K39" i="12"/>
  <c r="J39" i="12"/>
  <c r="I39" i="12"/>
  <c r="H39" i="12"/>
  <c r="G39" i="12"/>
  <c r="F39" i="12"/>
  <c r="E39" i="12"/>
  <c r="D39" i="12"/>
  <c r="C39" i="12"/>
  <c r="T38" i="12"/>
  <c r="S38" i="12"/>
  <c r="R38" i="12"/>
  <c r="Q38" i="12"/>
  <c r="P38" i="12"/>
  <c r="O38" i="12"/>
  <c r="N38" i="12"/>
  <c r="M38" i="12"/>
  <c r="L38" i="12"/>
  <c r="K38" i="12"/>
  <c r="J38" i="12"/>
  <c r="I38" i="12"/>
  <c r="H38" i="12"/>
  <c r="G38" i="12"/>
  <c r="F38" i="12"/>
  <c r="E38" i="12"/>
  <c r="D38" i="12"/>
  <c r="C38" i="12"/>
  <c r="AZ32" i="12"/>
  <c r="AY32" i="12"/>
  <c r="AX32" i="12"/>
  <c r="AW32" i="12"/>
  <c r="AV32" i="12"/>
  <c r="AU32" i="12"/>
  <c r="AT32" i="12"/>
  <c r="AS32" i="12"/>
  <c r="AR32" i="12"/>
  <c r="AQ32" i="12"/>
  <c r="AP32" i="12"/>
  <c r="AO32" i="12"/>
  <c r="AN32" i="12"/>
  <c r="AM32" i="12"/>
  <c r="AL32" i="12"/>
  <c r="AK32" i="12"/>
  <c r="AJ32" i="12"/>
  <c r="AI32" i="12"/>
  <c r="AG32" i="12"/>
  <c r="AF32" i="12"/>
  <c r="AE32" i="12"/>
  <c r="AD32" i="12"/>
  <c r="AC32" i="12"/>
  <c r="AB32" i="12"/>
  <c r="AA32" i="12"/>
  <c r="Z32" i="12"/>
  <c r="Y32" i="12"/>
  <c r="AZ31" i="12"/>
  <c r="AY31" i="12"/>
  <c r="AX31" i="12"/>
  <c r="AW31" i="12"/>
  <c r="AV31" i="12"/>
  <c r="AU31" i="12"/>
  <c r="AT31" i="12"/>
  <c r="AS31" i="12"/>
  <c r="AR31" i="12"/>
  <c r="AQ31" i="12"/>
  <c r="AP31" i="12"/>
  <c r="AO31" i="12"/>
  <c r="AN31" i="12"/>
  <c r="AM31" i="12"/>
  <c r="AL31" i="12"/>
  <c r="AK31" i="12"/>
  <c r="AJ31" i="12"/>
  <c r="AI31" i="12"/>
  <c r="AG31" i="12"/>
  <c r="AF31" i="12"/>
  <c r="AE31" i="12"/>
  <c r="AD31" i="12"/>
  <c r="AC31" i="12"/>
  <c r="AB31" i="12"/>
  <c r="AA31" i="12"/>
  <c r="Z31" i="12"/>
  <c r="Y31" i="12"/>
  <c r="B31" i="12"/>
  <c r="AZ30" i="12"/>
  <c r="AY30" i="12"/>
  <c r="AX30" i="12"/>
  <c r="AW30" i="12"/>
  <c r="AV30" i="12"/>
  <c r="AU30" i="12"/>
  <c r="AT30" i="12"/>
  <c r="AS30" i="12"/>
  <c r="AR30" i="12"/>
  <c r="AQ30" i="12"/>
  <c r="AP30" i="12"/>
  <c r="AO30" i="12"/>
  <c r="AN30" i="12"/>
  <c r="AM30" i="12"/>
  <c r="AL30" i="12"/>
  <c r="AK30" i="12"/>
  <c r="AJ30" i="12"/>
  <c r="AI30" i="12"/>
  <c r="AG30" i="12"/>
  <c r="AF30" i="12"/>
  <c r="AE30" i="12"/>
  <c r="AD30" i="12"/>
  <c r="AC30" i="12"/>
  <c r="AB30" i="12"/>
  <c r="AA30" i="12"/>
  <c r="Z30" i="12"/>
  <c r="Y30" i="12"/>
  <c r="B30" i="12"/>
  <c r="AZ29" i="12"/>
  <c r="AY29" i="12"/>
  <c r="AX29" i="12"/>
  <c r="AW29" i="12"/>
  <c r="AV29" i="12"/>
  <c r="AU29" i="12"/>
  <c r="AT29" i="12"/>
  <c r="AS29" i="12"/>
  <c r="AR29" i="12"/>
  <c r="AQ29" i="12"/>
  <c r="AP29" i="12"/>
  <c r="AO29" i="12"/>
  <c r="AN29" i="12"/>
  <c r="AM29" i="12"/>
  <c r="AL29" i="12"/>
  <c r="AK29" i="12"/>
  <c r="AJ29" i="12"/>
  <c r="AI29" i="12"/>
  <c r="AG29" i="12"/>
  <c r="AF29" i="12"/>
  <c r="AE29" i="12"/>
  <c r="AD29" i="12"/>
  <c r="AC29" i="12"/>
  <c r="AB29" i="12"/>
  <c r="AA29" i="12"/>
  <c r="Z29" i="12"/>
  <c r="Y29" i="12"/>
  <c r="B29" i="12"/>
  <c r="AZ28" i="12"/>
  <c r="AY28" i="12"/>
  <c r="AX28" i="12"/>
  <c r="AW28" i="12"/>
  <c r="AV28" i="12"/>
  <c r="AU28" i="12"/>
  <c r="AT28" i="12"/>
  <c r="AS28" i="12"/>
  <c r="AR28" i="12"/>
  <c r="AQ28" i="12"/>
  <c r="AP28" i="12"/>
  <c r="AO28" i="12"/>
  <c r="AN28" i="12"/>
  <c r="AM28" i="12"/>
  <c r="AL28" i="12"/>
  <c r="AK28" i="12"/>
  <c r="AJ28" i="12"/>
  <c r="AI28" i="12"/>
  <c r="AG28" i="12"/>
  <c r="AF28" i="12"/>
  <c r="AE28" i="12"/>
  <c r="AD28" i="12"/>
  <c r="AC28" i="12"/>
  <c r="AB28" i="12"/>
  <c r="AA28" i="12"/>
  <c r="Z28" i="12"/>
  <c r="Y28" i="12"/>
  <c r="B28" i="12"/>
  <c r="AZ27" i="12"/>
  <c r="AY27" i="12"/>
  <c r="AX27" i="12"/>
  <c r="AW27" i="12"/>
  <c r="AV27" i="12"/>
  <c r="AU27" i="12"/>
  <c r="AT27" i="12"/>
  <c r="AS27" i="12"/>
  <c r="AR27" i="12"/>
  <c r="AQ27" i="12"/>
  <c r="AP27" i="12"/>
  <c r="AO27" i="12"/>
  <c r="AN27" i="12"/>
  <c r="AM27" i="12"/>
  <c r="AL27" i="12"/>
  <c r="AK27" i="12"/>
  <c r="AJ27" i="12"/>
  <c r="AI27" i="12"/>
  <c r="AG27" i="12"/>
  <c r="AF27" i="12"/>
  <c r="AE27" i="12"/>
  <c r="AD27" i="12"/>
  <c r="AC27" i="12"/>
  <c r="AB27" i="12"/>
  <c r="AA27" i="12"/>
  <c r="Z27" i="12"/>
  <c r="Y27" i="12"/>
  <c r="B27" i="12"/>
  <c r="AZ26" i="12"/>
  <c r="AY26" i="12"/>
  <c r="AX26" i="12"/>
  <c r="AW26" i="12"/>
  <c r="AV26" i="12"/>
  <c r="AU26" i="12"/>
  <c r="AT26" i="12"/>
  <c r="AS26" i="12"/>
  <c r="AR26" i="12"/>
  <c r="AQ26" i="12"/>
  <c r="AP26" i="12"/>
  <c r="AO26" i="12"/>
  <c r="AN26" i="12"/>
  <c r="AM26" i="12"/>
  <c r="AL26" i="12"/>
  <c r="AK26" i="12"/>
  <c r="AJ26" i="12"/>
  <c r="AI26" i="12"/>
  <c r="AG26" i="12"/>
  <c r="AF26" i="12"/>
  <c r="AE26" i="12"/>
  <c r="AD26" i="12"/>
  <c r="AC26" i="12"/>
  <c r="AB26" i="12"/>
  <c r="AA26" i="12"/>
  <c r="Z26" i="12"/>
  <c r="Y26" i="12"/>
  <c r="B26" i="12"/>
  <c r="AZ25" i="12"/>
  <c r="AY25" i="12"/>
  <c r="AX25" i="12"/>
  <c r="AW25" i="12"/>
  <c r="AV25" i="12"/>
  <c r="AU25" i="12"/>
  <c r="AT25" i="12"/>
  <c r="AS25" i="12"/>
  <c r="AR25" i="12"/>
  <c r="AQ25" i="12"/>
  <c r="AP25" i="12"/>
  <c r="AO25" i="12"/>
  <c r="AN25" i="12"/>
  <c r="AM25" i="12"/>
  <c r="AL25" i="12"/>
  <c r="AK25" i="12"/>
  <c r="AJ25" i="12"/>
  <c r="AI25" i="12"/>
  <c r="AG25" i="12"/>
  <c r="AF25" i="12"/>
  <c r="AE25" i="12"/>
  <c r="AD25" i="12"/>
  <c r="AC25" i="12"/>
  <c r="AB25" i="12"/>
  <c r="AA25" i="12"/>
  <c r="Z25" i="12"/>
  <c r="Y25" i="12"/>
  <c r="B25" i="12"/>
  <c r="AZ24" i="12"/>
  <c r="AY24" i="12"/>
  <c r="AX24" i="12"/>
  <c r="AW24" i="12"/>
  <c r="AV24" i="12"/>
  <c r="AU24" i="12"/>
  <c r="AT24" i="12"/>
  <c r="AS24" i="12"/>
  <c r="AR24" i="12"/>
  <c r="AQ24" i="12"/>
  <c r="AP24" i="12"/>
  <c r="AO24" i="12"/>
  <c r="AN24" i="12"/>
  <c r="AM24" i="12"/>
  <c r="AL24" i="12"/>
  <c r="AK24" i="12"/>
  <c r="AJ24" i="12"/>
  <c r="AI24" i="12"/>
  <c r="AG24" i="12"/>
  <c r="AF24" i="12"/>
  <c r="AE24" i="12"/>
  <c r="AD24" i="12"/>
  <c r="AC24" i="12"/>
  <c r="AB24" i="12"/>
  <c r="AA24" i="12"/>
  <c r="Z24" i="12"/>
  <c r="Y24" i="12"/>
  <c r="B24" i="12"/>
  <c r="AZ23" i="12"/>
  <c r="AY23" i="12"/>
  <c r="AX23" i="12"/>
  <c r="AW23" i="12"/>
  <c r="AV23" i="12"/>
  <c r="AU23" i="12"/>
  <c r="AT23" i="12"/>
  <c r="AS23" i="12"/>
  <c r="AR23" i="12"/>
  <c r="AQ23" i="12"/>
  <c r="AP23" i="12"/>
  <c r="AO23" i="12"/>
  <c r="AN23" i="12"/>
  <c r="AM23" i="12"/>
  <c r="AL23" i="12"/>
  <c r="AK23" i="12"/>
  <c r="AJ23" i="12"/>
  <c r="AI23" i="12"/>
  <c r="AG23" i="12"/>
  <c r="AF23" i="12"/>
  <c r="AE23" i="12"/>
  <c r="AD23" i="12"/>
  <c r="AC23" i="12"/>
  <c r="AB23" i="12"/>
  <c r="AA23" i="12"/>
  <c r="Z23" i="12"/>
  <c r="Y23" i="12"/>
  <c r="B23" i="12"/>
  <c r="AZ22" i="12"/>
  <c r="AY22" i="12"/>
  <c r="AX22" i="12"/>
  <c r="AW22" i="12"/>
  <c r="AV22" i="12"/>
  <c r="AU22" i="12"/>
  <c r="AT22" i="12"/>
  <c r="AS22" i="12"/>
  <c r="AR22" i="12"/>
  <c r="AQ22" i="12"/>
  <c r="AP22" i="12"/>
  <c r="AO22" i="12"/>
  <c r="AN22" i="12"/>
  <c r="AM22" i="12"/>
  <c r="AL22" i="12"/>
  <c r="AK22" i="12"/>
  <c r="AJ22" i="12"/>
  <c r="AI22" i="12"/>
  <c r="AG22" i="12"/>
  <c r="AF22" i="12"/>
  <c r="AE22" i="12"/>
  <c r="AD22" i="12"/>
  <c r="AC22" i="12"/>
  <c r="AB22" i="12"/>
  <c r="AA22" i="12"/>
  <c r="Z22" i="12"/>
  <c r="Y22" i="12"/>
  <c r="B22" i="12"/>
  <c r="AZ21" i="12"/>
  <c r="AY21" i="12"/>
  <c r="AX21" i="12"/>
  <c r="AW21" i="12"/>
  <c r="AV21" i="12"/>
  <c r="AU21" i="12"/>
  <c r="AT21" i="12"/>
  <c r="AS21" i="12"/>
  <c r="AR21" i="12"/>
  <c r="AQ21" i="12"/>
  <c r="AP21" i="12"/>
  <c r="AO21" i="12"/>
  <c r="AN21" i="12"/>
  <c r="AM21" i="12"/>
  <c r="AL21" i="12"/>
  <c r="AK21" i="12"/>
  <c r="AJ21" i="12"/>
  <c r="AI21" i="12"/>
  <c r="AG21" i="12"/>
  <c r="AF21" i="12"/>
  <c r="AE21" i="12"/>
  <c r="AD21" i="12"/>
  <c r="AC21" i="12"/>
  <c r="AB21" i="12"/>
  <c r="AA21" i="12"/>
  <c r="Z21" i="12"/>
  <c r="Y21" i="12"/>
  <c r="B21" i="12"/>
  <c r="AZ20" i="12"/>
  <c r="AY20" i="12"/>
  <c r="AX20" i="12"/>
  <c r="AW20" i="12"/>
  <c r="AV20" i="12"/>
  <c r="AU20" i="12"/>
  <c r="AT20" i="12"/>
  <c r="AS20" i="12"/>
  <c r="AR20" i="12"/>
  <c r="AQ20" i="12"/>
  <c r="AP20" i="12"/>
  <c r="AO20" i="12"/>
  <c r="AN20" i="12"/>
  <c r="AM20" i="12"/>
  <c r="AL20" i="12"/>
  <c r="AK20" i="12"/>
  <c r="AJ20" i="12"/>
  <c r="AI20" i="12"/>
  <c r="AG20" i="12"/>
  <c r="AF20" i="12"/>
  <c r="AE20" i="12"/>
  <c r="AD20" i="12"/>
  <c r="AC20" i="12"/>
  <c r="AB20" i="12"/>
  <c r="AA20" i="12"/>
  <c r="Z20" i="12"/>
  <c r="Y20" i="12"/>
  <c r="B20" i="12"/>
  <c r="AZ19" i="12"/>
  <c r="AY19" i="12"/>
  <c r="AX19" i="12"/>
  <c r="AW19" i="12"/>
  <c r="AV19" i="12"/>
  <c r="AU19" i="12"/>
  <c r="AT19" i="12"/>
  <c r="AS19" i="12"/>
  <c r="AR19" i="12"/>
  <c r="AQ19" i="12"/>
  <c r="AP19" i="12"/>
  <c r="AO19" i="12"/>
  <c r="AN19" i="12"/>
  <c r="AM19" i="12"/>
  <c r="AL19" i="12"/>
  <c r="AK19" i="12"/>
  <c r="AJ19" i="12"/>
  <c r="AI19" i="12"/>
  <c r="AG19" i="12"/>
  <c r="AF19" i="12"/>
  <c r="AE19" i="12"/>
  <c r="AD19" i="12"/>
  <c r="AC19" i="12"/>
  <c r="AB19" i="12"/>
  <c r="AA19" i="12"/>
  <c r="Z19" i="12"/>
  <c r="Y19" i="12"/>
  <c r="B19" i="12"/>
  <c r="AZ18" i="12"/>
  <c r="AY18" i="12"/>
  <c r="AX18" i="12"/>
  <c r="AW18" i="12"/>
  <c r="AV18" i="12"/>
  <c r="AU18" i="12"/>
  <c r="AT18" i="12"/>
  <c r="AS18" i="12"/>
  <c r="AR18" i="12"/>
  <c r="AQ18" i="12"/>
  <c r="AP18" i="12"/>
  <c r="AO18" i="12"/>
  <c r="AN18" i="12"/>
  <c r="AM18" i="12"/>
  <c r="AL18" i="12"/>
  <c r="AK18" i="12"/>
  <c r="AJ18" i="12"/>
  <c r="AI18" i="12"/>
  <c r="AG18" i="12"/>
  <c r="AF18" i="12"/>
  <c r="AE18" i="12"/>
  <c r="AD18" i="12"/>
  <c r="AC18" i="12"/>
  <c r="AB18" i="12"/>
  <c r="AA18" i="12"/>
  <c r="Z18" i="12"/>
  <c r="Y18" i="12"/>
  <c r="B18" i="12"/>
  <c r="AZ17" i="12"/>
  <c r="AY17" i="12"/>
  <c r="AX17" i="12"/>
  <c r="AW17" i="12"/>
  <c r="AV17" i="12"/>
  <c r="AU17" i="12"/>
  <c r="AT17" i="12"/>
  <c r="AS17" i="12"/>
  <c r="AR17" i="12"/>
  <c r="AQ17" i="12"/>
  <c r="AP17" i="12"/>
  <c r="AO17" i="12"/>
  <c r="AN17" i="12"/>
  <c r="AM17" i="12"/>
  <c r="AL17" i="12"/>
  <c r="AK17" i="12"/>
  <c r="AJ17" i="12"/>
  <c r="AI17" i="12"/>
  <c r="AG17" i="12"/>
  <c r="AF17" i="12"/>
  <c r="AE17" i="12"/>
  <c r="AD17" i="12"/>
  <c r="AC17" i="12"/>
  <c r="AB17" i="12"/>
  <c r="AA17" i="12"/>
  <c r="Z17" i="12"/>
  <c r="Y17" i="12"/>
  <c r="B17" i="12"/>
  <c r="AZ16" i="12"/>
  <c r="AY16" i="12"/>
  <c r="AX16" i="12"/>
  <c r="AW16" i="12"/>
  <c r="AV16" i="12"/>
  <c r="AU16" i="12"/>
  <c r="AT16" i="12"/>
  <c r="AS16" i="12"/>
  <c r="AR16" i="12"/>
  <c r="AQ16" i="12"/>
  <c r="AP16" i="12"/>
  <c r="AO16" i="12"/>
  <c r="AN16" i="12"/>
  <c r="AM16" i="12"/>
  <c r="AL16" i="12"/>
  <c r="AK16" i="12"/>
  <c r="AJ16" i="12"/>
  <c r="AI16" i="12"/>
  <c r="AG16" i="12"/>
  <c r="AF16" i="12"/>
  <c r="AE16" i="12"/>
  <c r="AD16" i="12"/>
  <c r="AC16" i="12"/>
  <c r="AB16" i="12"/>
  <c r="AA16" i="12"/>
  <c r="Z16" i="12"/>
  <c r="Y16" i="12"/>
  <c r="B16" i="12"/>
  <c r="AZ15" i="12"/>
  <c r="AY15" i="12"/>
  <c r="AX15" i="12"/>
  <c r="AW15" i="12"/>
  <c r="AV15" i="12"/>
  <c r="AU15" i="12"/>
  <c r="AT15" i="12"/>
  <c r="AS15" i="12"/>
  <c r="AR15" i="12"/>
  <c r="AQ15" i="12"/>
  <c r="AP15" i="12"/>
  <c r="AO15" i="12"/>
  <c r="AN15" i="12"/>
  <c r="AM15" i="12"/>
  <c r="AL15" i="12"/>
  <c r="AK15" i="12"/>
  <c r="AJ15" i="12"/>
  <c r="AI15" i="12"/>
  <c r="AG15" i="12"/>
  <c r="AF15" i="12"/>
  <c r="AE15" i="12"/>
  <c r="AD15" i="12"/>
  <c r="AC15" i="12"/>
  <c r="AB15" i="12"/>
  <c r="AA15" i="12"/>
  <c r="Z15" i="12"/>
  <c r="Y15" i="12"/>
  <c r="B15" i="12"/>
  <c r="AZ14" i="12"/>
  <c r="AY14" i="12"/>
  <c r="AX14" i="12"/>
  <c r="AW14" i="12"/>
  <c r="AV14" i="12"/>
  <c r="AU14" i="12"/>
  <c r="AT14" i="12"/>
  <c r="AS14" i="12"/>
  <c r="AR14" i="12"/>
  <c r="AQ14" i="12"/>
  <c r="AP14" i="12"/>
  <c r="AO14" i="12"/>
  <c r="AN14" i="12"/>
  <c r="AM14" i="12"/>
  <c r="AL14" i="12"/>
  <c r="AK14" i="12"/>
  <c r="AJ14" i="12"/>
  <c r="AI14" i="12"/>
  <c r="AG14" i="12"/>
  <c r="AF14" i="12"/>
  <c r="AE14" i="12"/>
  <c r="AD14" i="12"/>
  <c r="AC14" i="12"/>
  <c r="AB14" i="12"/>
  <c r="AA14" i="12"/>
  <c r="Z14" i="12"/>
  <c r="Y14" i="12"/>
  <c r="B14" i="12"/>
  <c r="AZ13" i="12"/>
  <c r="AY13" i="12"/>
  <c r="AX13" i="12"/>
  <c r="AW13" i="12"/>
  <c r="AV13" i="12"/>
  <c r="AU13" i="12"/>
  <c r="AT13" i="12"/>
  <c r="AS13" i="12"/>
  <c r="AR13" i="12"/>
  <c r="AQ13" i="12"/>
  <c r="AP13" i="12"/>
  <c r="AO13" i="12"/>
  <c r="AN13" i="12"/>
  <c r="AM13" i="12"/>
  <c r="AL13" i="12"/>
  <c r="AK13" i="12"/>
  <c r="AJ13" i="12"/>
  <c r="AI13" i="12"/>
  <c r="AG13" i="12"/>
  <c r="AF13" i="12"/>
  <c r="AE13" i="12"/>
  <c r="AD13" i="12"/>
  <c r="AC13" i="12"/>
  <c r="AB13" i="12"/>
  <c r="AA13" i="12"/>
  <c r="Z13" i="12"/>
  <c r="Y13" i="12"/>
  <c r="B13" i="12"/>
  <c r="AZ12" i="12"/>
  <c r="AY12" i="12"/>
  <c r="AX12" i="12"/>
  <c r="AW12" i="12"/>
  <c r="AV12" i="12"/>
  <c r="AU12" i="12"/>
  <c r="AT12" i="12"/>
  <c r="AS12" i="12"/>
  <c r="AR12" i="12"/>
  <c r="AQ12" i="12"/>
  <c r="AP12" i="12"/>
  <c r="AO12" i="12"/>
  <c r="AN12" i="12"/>
  <c r="AM12" i="12"/>
  <c r="AL12" i="12"/>
  <c r="AK12" i="12"/>
  <c r="AJ12" i="12"/>
  <c r="AI12" i="12"/>
  <c r="AG12" i="12"/>
  <c r="AF12" i="12"/>
  <c r="AE12" i="12"/>
  <c r="AD12" i="12"/>
  <c r="AC12" i="12"/>
  <c r="AB12" i="12"/>
  <c r="AA12" i="12"/>
  <c r="Z12" i="12"/>
  <c r="Y12" i="12"/>
  <c r="B12" i="12"/>
  <c r="AZ11" i="12"/>
  <c r="AY11" i="12"/>
  <c r="AX11" i="12"/>
  <c r="AW11" i="12"/>
  <c r="AV11" i="12"/>
  <c r="AU11" i="12"/>
  <c r="AT11" i="12"/>
  <c r="AS11" i="12"/>
  <c r="AR11" i="12"/>
  <c r="AQ11" i="12"/>
  <c r="AP11" i="12"/>
  <c r="AO11" i="12"/>
  <c r="AN11" i="12"/>
  <c r="AM11" i="12"/>
  <c r="AL11" i="12"/>
  <c r="AK11" i="12"/>
  <c r="AJ11" i="12"/>
  <c r="AI11" i="12"/>
  <c r="AG11" i="12"/>
  <c r="AF11" i="12"/>
  <c r="AE11" i="12"/>
  <c r="AD11" i="12"/>
  <c r="AC11" i="12"/>
  <c r="AB11" i="12"/>
  <c r="AA11" i="12"/>
  <c r="Z11" i="12"/>
  <c r="Y11" i="12"/>
  <c r="B11" i="12"/>
  <c r="AZ10" i="12"/>
  <c r="AY10" i="12"/>
  <c r="AX10" i="12"/>
  <c r="AW10" i="12"/>
  <c r="AV10" i="12"/>
  <c r="AU10" i="12"/>
  <c r="AT10" i="12"/>
  <c r="AS10" i="12"/>
  <c r="AR10" i="12"/>
  <c r="AQ10" i="12"/>
  <c r="AP10" i="12"/>
  <c r="AO10" i="12"/>
  <c r="AN10" i="12"/>
  <c r="AM10" i="12"/>
  <c r="AL10" i="12"/>
  <c r="AK10" i="12"/>
  <c r="AJ10" i="12"/>
  <c r="AI10" i="12"/>
  <c r="AG10" i="12"/>
  <c r="AF10" i="12"/>
  <c r="AE10" i="12"/>
  <c r="AD10" i="12"/>
  <c r="AC10" i="12"/>
  <c r="AB10" i="12"/>
  <c r="AA10" i="12"/>
  <c r="Z10" i="12"/>
  <c r="Y10" i="12"/>
  <c r="B10" i="12"/>
  <c r="AZ9" i="12"/>
  <c r="AY9" i="12"/>
  <c r="AX9" i="12"/>
  <c r="AW9" i="12"/>
  <c r="AV9" i="12"/>
  <c r="AU9" i="12"/>
  <c r="AT9" i="12"/>
  <c r="AS9" i="12"/>
  <c r="AR9" i="12"/>
  <c r="AQ9" i="12"/>
  <c r="AP9" i="12"/>
  <c r="AO9" i="12"/>
  <c r="AN9" i="12"/>
  <c r="AM9" i="12"/>
  <c r="AL9" i="12"/>
  <c r="AK9" i="12"/>
  <c r="AJ9" i="12"/>
  <c r="AI9" i="12"/>
  <c r="AG9" i="12"/>
  <c r="AF9" i="12"/>
  <c r="AE9" i="12"/>
  <c r="AD9" i="12"/>
  <c r="AC9" i="12"/>
  <c r="AB9" i="12"/>
  <c r="AA9" i="12"/>
  <c r="Z9" i="12"/>
  <c r="Y9" i="12"/>
  <c r="B9" i="12"/>
  <c r="AZ8" i="12"/>
  <c r="AY8" i="12"/>
  <c r="AX8" i="12"/>
  <c r="AW8" i="12"/>
  <c r="AV8" i="12"/>
  <c r="AU8" i="12"/>
  <c r="AT8" i="12"/>
  <c r="AS8" i="12"/>
  <c r="AR8" i="12"/>
  <c r="AQ8" i="12"/>
  <c r="AP8" i="12"/>
  <c r="AO8" i="12"/>
  <c r="AN8" i="12"/>
  <c r="AM8" i="12"/>
  <c r="AL8" i="12"/>
  <c r="AK8" i="12"/>
  <c r="AJ8" i="12"/>
  <c r="AI8" i="12"/>
  <c r="AG8" i="12"/>
  <c r="AF8" i="12"/>
  <c r="AE8" i="12"/>
  <c r="AD8" i="12"/>
  <c r="AC8" i="12"/>
  <c r="AB8" i="12"/>
  <c r="AA8" i="12"/>
  <c r="Z8" i="12"/>
  <c r="Y8" i="12"/>
  <c r="B8" i="12"/>
  <c r="AZ7" i="12"/>
  <c r="AY7" i="12"/>
  <c r="AX7" i="12"/>
  <c r="AW7" i="12"/>
  <c r="AV7" i="12"/>
  <c r="AU7" i="12"/>
  <c r="AT7" i="12"/>
  <c r="AS7" i="12"/>
  <c r="AR7" i="12"/>
  <c r="AQ7" i="12"/>
  <c r="AP7" i="12"/>
  <c r="AO7" i="12"/>
  <c r="AN7" i="12"/>
  <c r="AM7" i="12"/>
  <c r="AL7" i="12"/>
  <c r="AK7" i="12"/>
  <c r="AJ7" i="12"/>
  <c r="AI7" i="12"/>
  <c r="AG7" i="12"/>
  <c r="AF7" i="12"/>
  <c r="AE7" i="12"/>
  <c r="AD7" i="12"/>
  <c r="AC7" i="12"/>
  <c r="AB7" i="12"/>
  <c r="AA7" i="12"/>
  <c r="Z7" i="12"/>
  <c r="Y7" i="12"/>
  <c r="B7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AJ6" i="12"/>
  <c r="AI6" i="12"/>
  <c r="AG6" i="12"/>
  <c r="AF6" i="12"/>
  <c r="AE6" i="12"/>
  <c r="AD6" i="12"/>
  <c r="AC6" i="12"/>
  <c r="AB6" i="12"/>
  <c r="AA6" i="12"/>
  <c r="Z6" i="12"/>
  <c r="Y6" i="12"/>
  <c r="B6" i="12"/>
  <c r="AZ5" i="12"/>
  <c r="AY5" i="12"/>
  <c r="AX5" i="12"/>
  <c r="AW5" i="12"/>
  <c r="AV5" i="12"/>
  <c r="AU5" i="12"/>
  <c r="AT5" i="12"/>
  <c r="AS5" i="12"/>
  <c r="AR5" i="12"/>
  <c r="AQ5" i="12"/>
  <c r="AP5" i="12"/>
  <c r="AO5" i="12"/>
  <c r="AN5" i="12"/>
  <c r="AM5" i="12"/>
  <c r="AL5" i="12"/>
  <c r="AK5" i="12"/>
  <c r="AJ5" i="12"/>
  <c r="AI5" i="12"/>
  <c r="AG5" i="12"/>
  <c r="AF5" i="12"/>
  <c r="AE5" i="12"/>
  <c r="AD5" i="12"/>
  <c r="AC5" i="12"/>
  <c r="AB5" i="12"/>
  <c r="AA5" i="12"/>
  <c r="Z5" i="12"/>
  <c r="Y5" i="12"/>
  <c r="B5" i="12"/>
  <c r="AZ4" i="12"/>
  <c r="AY4" i="12"/>
  <c r="AX4" i="12"/>
  <c r="AW4" i="12"/>
  <c r="AV4" i="12"/>
  <c r="AU4" i="12"/>
  <c r="AT4" i="12"/>
  <c r="AS4" i="12"/>
  <c r="AR4" i="12"/>
  <c r="AQ4" i="12"/>
  <c r="AP4" i="12"/>
  <c r="AO4" i="12"/>
  <c r="AN4" i="12"/>
  <c r="AM4" i="12"/>
  <c r="AL4" i="12"/>
  <c r="AK4" i="12"/>
  <c r="AJ4" i="12"/>
  <c r="AI4" i="12"/>
  <c r="AG4" i="12"/>
  <c r="AF4" i="12"/>
  <c r="AE4" i="12"/>
  <c r="AD4" i="12"/>
  <c r="AC4" i="12"/>
  <c r="AB4" i="12"/>
  <c r="AA4" i="12"/>
  <c r="Z4" i="12"/>
  <c r="Y4" i="12"/>
  <c r="B4" i="12"/>
  <c r="AZ3" i="12"/>
  <c r="AY3" i="12"/>
  <c r="AX3" i="12"/>
  <c r="AW3" i="12"/>
  <c r="AV3" i="12"/>
  <c r="AU3" i="12"/>
  <c r="AT3" i="12"/>
  <c r="AS3" i="12"/>
  <c r="AR3" i="12"/>
  <c r="AQ3" i="12"/>
  <c r="AP3" i="12"/>
  <c r="AO3" i="12"/>
  <c r="AN3" i="12"/>
  <c r="AM3" i="12"/>
  <c r="AL3" i="12"/>
  <c r="AK3" i="12"/>
  <c r="AJ3" i="12"/>
  <c r="AI3" i="12"/>
  <c r="AG3" i="12"/>
  <c r="AF3" i="12"/>
  <c r="AE3" i="12"/>
  <c r="AD3" i="12"/>
  <c r="AC3" i="12"/>
  <c r="AB3" i="12"/>
  <c r="AA3" i="12"/>
  <c r="Z3" i="12"/>
  <c r="Y3" i="12"/>
  <c r="B3" i="12"/>
  <c r="AZ2" i="12"/>
  <c r="AY2" i="12"/>
  <c r="AX2" i="12"/>
  <c r="AW2" i="12"/>
  <c r="AV2" i="12"/>
  <c r="AU2" i="12"/>
  <c r="AT2" i="12"/>
  <c r="AS2" i="12"/>
  <c r="AR2" i="12"/>
  <c r="AQ2" i="12"/>
  <c r="AP2" i="12"/>
  <c r="AO2" i="12"/>
  <c r="AN2" i="12"/>
  <c r="AM2" i="12"/>
  <c r="AL2" i="12"/>
  <c r="AK2" i="12"/>
  <c r="AJ2" i="12"/>
  <c r="AI2" i="12"/>
  <c r="AG2" i="12"/>
  <c r="AF2" i="12"/>
  <c r="AE2" i="12"/>
  <c r="AD2" i="12"/>
  <c r="AC2" i="12"/>
  <c r="AB2" i="12"/>
  <c r="AA2" i="12"/>
  <c r="Z2" i="12"/>
  <c r="Y2" i="12"/>
  <c r="B2" i="12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6" i="11"/>
  <c r="D46" i="11"/>
  <c r="C46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C45" i="11"/>
  <c r="R44" i="11"/>
  <c r="Q44" i="11"/>
  <c r="P44" i="11"/>
  <c r="O44" i="11"/>
  <c r="N44" i="11"/>
  <c r="M44" i="11"/>
  <c r="L44" i="11"/>
  <c r="K44" i="11"/>
  <c r="J44" i="11"/>
  <c r="I44" i="11"/>
  <c r="H44" i="11"/>
  <c r="G44" i="11"/>
  <c r="F44" i="11"/>
  <c r="E44" i="11"/>
  <c r="D44" i="11"/>
  <c r="C44" i="11"/>
  <c r="T43" i="11"/>
  <c r="S43" i="11"/>
  <c r="R43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E43" i="11"/>
  <c r="D43" i="11"/>
  <c r="C43" i="11"/>
  <c r="T42" i="11"/>
  <c r="S42" i="11"/>
  <c r="R42" i="11"/>
  <c r="Q42" i="11"/>
  <c r="P42" i="11"/>
  <c r="O42" i="11"/>
  <c r="N42" i="11"/>
  <c r="M42" i="11"/>
  <c r="L42" i="11"/>
  <c r="K42" i="11"/>
  <c r="J42" i="11"/>
  <c r="I42" i="11"/>
  <c r="H42" i="11"/>
  <c r="G42" i="11"/>
  <c r="F42" i="11"/>
  <c r="E42" i="11"/>
  <c r="D42" i="11"/>
  <c r="C42" i="11"/>
  <c r="T41" i="11"/>
  <c r="S41" i="11"/>
  <c r="R41" i="11"/>
  <c r="Q41" i="11"/>
  <c r="P41" i="11"/>
  <c r="O41" i="11"/>
  <c r="N41" i="11"/>
  <c r="M41" i="11"/>
  <c r="L41" i="11"/>
  <c r="K41" i="11"/>
  <c r="J41" i="11"/>
  <c r="I41" i="11"/>
  <c r="H41" i="11"/>
  <c r="G41" i="11"/>
  <c r="F41" i="11"/>
  <c r="E41" i="11"/>
  <c r="D41" i="11"/>
  <c r="C41" i="11"/>
  <c r="T40" i="11"/>
  <c r="S40" i="11"/>
  <c r="R40" i="11"/>
  <c r="Q40" i="11"/>
  <c r="P40" i="11"/>
  <c r="O40" i="11"/>
  <c r="N40" i="11"/>
  <c r="M40" i="11"/>
  <c r="L40" i="11"/>
  <c r="K40" i="11"/>
  <c r="J40" i="11"/>
  <c r="I40" i="11"/>
  <c r="H40" i="11"/>
  <c r="G40" i="11"/>
  <c r="F40" i="11"/>
  <c r="E40" i="11"/>
  <c r="D40" i="11"/>
  <c r="C40" i="11"/>
  <c r="T39" i="11"/>
  <c r="S39" i="11"/>
  <c r="R39" i="11"/>
  <c r="Q39" i="11"/>
  <c r="P39" i="11"/>
  <c r="O39" i="11"/>
  <c r="N39" i="11"/>
  <c r="M39" i="11"/>
  <c r="L39" i="11"/>
  <c r="K39" i="11"/>
  <c r="J39" i="11"/>
  <c r="I39" i="11"/>
  <c r="H39" i="11"/>
  <c r="G39" i="11"/>
  <c r="F39" i="11"/>
  <c r="E39" i="11"/>
  <c r="D39" i="11"/>
  <c r="C39" i="11"/>
  <c r="T38" i="11"/>
  <c r="S38" i="11"/>
  <c r="R38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E38" i="11"/>
  <c r="D38" i="11"/>
  <c r="C38" i="11"/>
  <c r="AZ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G32" i="11"/>
  <c r="AF32" i="11"/>
  <c r="AE32" i="11"/>
  <c r="AD32" i="11"/>
  <c r="AC32" i="11"/>
  <c r="AB32" i="11"/>
  <c r="AA32" i="11"/>
  <c r="Z32" i="11"/>
  <c r="Y32" i="11"/>
  <c r="B32" i="11"/>
  <c r="AZ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AG31" i="11"/>
  <c r="AF31" i="11"/>
  <c r="AE31" i="11"/>
  <c r="AD31" i="11"/>
  <c r="AC31" i="11"/>
  <c r="AB31" i="11"/>
  <c r="AA31" i="11"/>
  <c r="Z31" i="11"/>
  <c r="Y31" i="11"/>
  <c r="B31" i="11"/>
  <c r="AZ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G30" i="11"/>
  <c r="AF30" i="11"/>
  <c r="AE30" i="11"/>
  <c r="AD30" i="11"/>
  <c r="AC30" i="11"/>
  <c r="AB30" i="11"/>
  <c r="AA30" i="11"/>
  <c r="Z30" i="11"/>
  <c r="Y30" i="11"/>
  <c r="B30" i="11"/>
  <c r="AZ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I29" i="11"/>
  <c r="AG29" i="11"/>
  <c r="AF29" i="11"/>
  <c r="AE29" i="11"/>
  <c r="AD29" i="11"/>
  <c r="AC29" i="11"/>
  <c r="AB29" i="11"/>
  <c r="AA29" i="11"/>
  <c r="Z29" i="11"/>
  <c r="Y29" i="11"/>
  <c r="B29" i="11"/>
  <c r="AZ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G28" i="11"/>
  <c r="AF28" i="11"/>
  <c r="AE28" i="11"/>
  <c r="AD28" i="11"/>
  <c r="AC28" i="11"/>
  <c r="AB28" i="11"/>
  <c r="AA28" i="11"/>
  <c r="Z28" i="11"/>
  <c r="Y28" i="11"/>
  <c r="B28" i="11"/>
  <c r="AZ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G27" i="11"/>
  <c r="AF27" i="11"/>
  <c r="AE27" i="11"/>
  <c r="AD27" i="11"/>
  <c r="AC27" i="11"/>
  <c r="AB27" i="11"/>
  <c r="AA27" i="11"/>
  <c r="Z27" i="11"/>
  <c r="Y27" i="11"/>
  <c r="B27" i="11"/>
  <c r="AZ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G26" i="11"/>
  <c r="AF26" i="11"/>
  <c r="AE26" i="11"/>
  <c r="AD26" i="11"/>
  <c r="AC26" i="11"/>
  <c r="AB26" i="11"/>
  <c r="AA26" i="11"/>
  <c r="Z26" i="11"/>
  <c r="Y26" i="11"/>
  <c r="B26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G25" i="11"/>
  <c r="AF25" i="11"/>
  <c r="AE25" i="11"/>
  <c r="AD25" i="11"/>
  <c r="AC25" i="11"/>
  <c r="AB25" i="11"/>
  <c r="AA25" i="11"/>
  <c r="Z25" i="11"/>
  <c r="Y25" i="11"/>
  <c r="B25" i="11"/>
  <c r="AZ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AG24" i="11"/>
  <c r="AF24" i="11"/>
  <c r="AE24" i="11"/>
  <c r="AD24" i="11"/>
  <c r="AC24" i="11"/>
  <c r="AB24" i="11"/>
  <c r="AA24" i="11"/>
  <c r="Z24" i="11"/>
  <c r="Y24" i="11"/>
  <c r="B24" i="11"/>
  <c r="AZ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G23" i="11"/>
  <c r="AF23" i="11"/>
  <c r="AE23" i="11"/>
  <c r="AD23" i="11"/>
  <c r="AC23" i="11"/>
  <c r="AB23" i="11"/>
  <c r="AA23" i="11"/>
  <c r="Z23" i="11"/>
  <c r="Y23" i="11"/>
  <c r="B23" i="11"/>
  <c r="AZ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AG22" i="11"/>
  <c r="AF22" i="11"/>
  <c r="AE22" i="11"/>
  <c r="AD22" i="11"/>
  <c r="AC22" i="11"/>
  <c r="AB22" i="11"/>
  <c r="AA22" i="11"/>
  <c r="Z22" i="11"/>
  <c r="Y22" i="11"/>
  <c r="B22" i="11"/>
  <c r="AZ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AI21" i="11"/>
  <c r="AG21" i="11"/>
  <c r="AF21" i="11"/>
  <c r="AE21" i="11"/>
  <c r="AD21" i="11"/>
  <c r="AC21" i="11"/>
  <c r="AB21" i="11"/>
  <c r="AA21" i="11"/>
  <c r="Z21" i="11"/>
  <c r="Y21" i="11"/>
  <c r="B21" i="11"/>
  <c r="AZ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G20" i="11"/>
  <c r="AF20" i="11"/>
  <c r="AE20" i="11"/>
  <c r="AD20" i="11"/>
  <c r="AC20" i="11"/>
  <c r="AB20" i="11"/>
  <c r="AA20" i="11"/>
  <c r="Z20" i="11"/>
  <c r="Y20" i="11"/>
  <c r="B20" i="11"/>
  <c r="AZ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G19" i="11"/>
  <c r="AF19" i="11"/>
  <c r="AE19" i="11"/>
  <c r="AD19" i="11"/>
  <c r="AC19" i="11"/>
  <c r="AB19" i="11"/>
  <c r="AA19" i="11"/>
  <c r="Z19" i="11"/>
  <c r="Y19" i="11"/>
  <c r="B19" i="11"/>
  <c r="AZ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G18" i="11"/>
  <c r="AF18" i="11"/>
  <c r="AE18" i="11"/>
  <c r="AD18" i="11"/>
  <c r="AC18" i="11"/>
  <c r="AB18" i="11"/>
  <c r="AA18" i="11"/>
  <c r="Z18" i="11"/>
  <c r="Y18" i="11"/>
  <c r="B18" i="11"/>
  <c r="AZ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G17" i="11"/>
  <c r="AF17" i="11"/>
  <c r="AE17" i="11"/>
  <c r="AD17" i="11"/>
  <c r="AC17" i="11"/>
  <c r="AB17" i="11"/>
  <c r="AA17" i="11"/>
  <c r="Z17" i="11"/>
  <c r="Y17" i="11"/>
  <c r="B17" i="11"/>
  <c r="AZ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AG16" i="11"/>
  <c r="AF16" i="11"/>
  <c r="AE16" i="11"/>
  <c r="AD16" i="11"/>
  <c r="AC16" i="11"/>
  <c r="AB16" i="11"/>
  <c r="AA16" i="11"/>
  <c r="Z16" i="11"/>
  <c r="Y16" i="11"/>
  <c r="B16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G15" i="11"/>
  <c r="AF15" i="11"/>
  <c r="AE15" i="11"/>
  <c r="AD15" i="11"/>
  <c r="AC15" i="11"/>
  <c r="AB15" i="11"/>
  <c r="AA15" i="11"/>
  <c r="Z15" i="11"/>
  <c r="Y15" i="11"/>
  <c r="B15" i="11"/>
  <c r="AZ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AG14" i="11"/>
  <c r="AF14" i="11"/>
  <c r="AE14" i="11"/>
  <c r="AD14" i="11"/>
  <c r="AC14" i="11"/>
  <c r="AB14" i="11"/>
  <c r="AA14" i="11"/>
  <c r="Z14" i="11"/>
  <c r="Y14" i="11"/>
  <c r="B14" i="11"/>
  <c r="AZ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G13" i="11"/>
  <c r="AF13" i="11"/>
  <c r="AE13" i="11"/>
  <c r="AD13" i="11"/>
  <c r="AC13" i="11"/>
  <c r="AB13" i="11"/>
  <c r="AA13" i="11"/>
  <c r="Z13" i="11"/>
  <c r="Y13" i="11"/>
  <c r="B13" i="11"/>
  <c r="AZ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G12" i="11"/>
  <c r="AF12" i="11"/>
  <c r="AE12" i="11"/>
  <c r="AD12" i="11"/>
  <c r="AC12" i="11"/>
  <c r="AB12" i="11"/>
  <c r="AA12" i="11"/>
  <c r="Z12" i="11"/>
  <c r="Y12" i="11"/>
  <c r="B12" i="11"/>
  <c r="AZ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G11" i="11"/>
  <c r="AF11" i="11"/>
  <c r="AE11" i="11"/>
  <c r="AD11" i="11"/>
  <c r="AC11" i="11"/>
  <c r="AB11" i="11"/>
  <c r="AA11" i="11"/>
  <c r="Z11" i="11"/>
  <c r="Y11" i="11"/>
  <c r="B11" i="11"/>
  <c r="AZ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G10" i="11"/>
  <c r="AF10" i="11"/>
  <c r="AE10" i="11"/>
  <c r="AD10" i="11"/>
  <c r="AC10" i="11"/>
  <c r="AB10" i="11"/>
  <c r="AA10" i="11"/>
  <c r="Z10" i="11"/>
  <c r="Y10" i="11"/>
  <c r="B10" i="11"/>
  <c r="AZ9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AK9" i="11"/>
  <c r="AJ9" i="11"/>
  <c r="AI9" i="11"/>
  <c r="AG9" i="11"/>
  <c r="AF9" i="11"/>
  <c r="AE9" i="11"/>
  <c r="AD9" i="11"/>
  <c r="AC9" i="11"/>
  <c r="AB9" i="11"/>
  <c r="AA9" i="11"/>
  <c r="Z9" i="11"/>
  <c r="Y9" i="11"/>
  <c r="B9" i="11"/>
  <c r="AZ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AG8" i="11"/>
  <c r="AF8" i="11"/>
  <c r="AE8" i="11"/>
  <c r="AD8" i="11"/>
  <c r="AC8" i="11"/>
  <c r="AB8" i="11"/>
  <c r="AA8" i="11"/>
  <c r="Z8" i="11"/>
  <c r="Y8" i="11"/>
  <c r="B8" i="11"/>
  <c r="AZ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AG7" i="11"/>
  <c r="AF7" i="11"/>
  <c r="AE7" i="11"/>
  <c r="AD7" i="11"/>
  <c r="AC7" i="11"/>
  <c r="AB7" i="11"/>
  <c r="AA7" i="11"/>
  <c r="Z7" i="11"/>
  <c r="Y7" i="11"/>
  <c r="B7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G6" i="11"/>
  <c r="AF6" i="11"/>
  <c r="AE6" i="11"/>
  <c r="AD6" i="11"/>
  <c r="AC6" i="11"/>
  <c r="AB6" i="11"/>
  <c r="AA6" i="11"/>
  <c r="Z6" i="11"/>
  <c r="Y6" i="11"/>
  <c r="B6" i="11"/>
  <c r="AZ5" i="11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AI5" i="11"/>
  <c r="AG5" i="11"/>
  <c r="AF5" i="11"/>
  <c r="AE5" i="11"/>
  <c r="AD5" i="11"/>
  <c r="AC5" i="11"/>
  <c r="AB5" i="11"/>
  <c r="AA5" i="11"/>
  <c r="Z5" i="11"/>
  <c r="Y5" i="11"/>
  <c r="B5" i="11"/>
  <c r="AZ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G4" i="11"/>
  <c r="AF4" i="11"/>
  <c r="AE4" i="11"/>
  <c r="AD4" i="11"/>
  <c r="AC4" i="11"/>
  <c r="AB4" i="11"/>
  <c r="AA4" i="11"/>
  <c r="Z4" i="11"/>
  <c r="Y4" i="11"/>
  <c r="B4" i="11"/>
  <c r="AZ3" i="11"/>
  <c r="AY3" i="11"/>
  <c r="AX3" i="11"/>
  <c r="AW3" i="11"/>
  <c r="AV3" i="11"/>
  <c r="AU3" i="11"/>
  <c r="AT3" i="11"/>
  <c r="AS3" i="11"/>
  <c r="AR3" i="11"/>
  <c r="AQ3" i="11"/>
  <c r="AP3" i="11"/>
  <c r="AO3" i="11"/>
  <c r="AN3" i="11"/>
  <c r="AM3" i="11"/>
  <c r="AL3" i="11"/>
  <c r="AK3" i="11"/>
  <c r="AJ3" i="11"/>
  <c r="AI3" i="11"/>
  <c r="AG3" i="11"/>
  <c r="AF3" i="11"/>
  <c r="AE3" i="11"/>
  <c r="AD3" i="11"/>
  <c r="AC3" i="11"/>
  <c r="AB3" i="11"/>
  <c r="AA3" i="11"/>
  <c r="Z3" i="11"/>
  <c r="Y3" i="11"/>
  <c r="B3" i="11"/>
  <c r="AZ2" i="11"/>
  <c r="AY2" i="11"/>
  <c r="AX2" i="11"/>
  <c r="AW2" i="11"/>
  <c r="AV2" i="11"/>
  <c r="AU2" i="11"/>
  <c r="AT2" i="11"/>
  <c r="AS2" i="11"/>
  <c r="AR2" i="11"/>
  <c r="AQ2" i="11"/>
  <c r="AP2" i="11"/>
  <c r="AO2" i="11"/>
  <c r="AN2" i="11"/>
  <c r="AM2" i="11"/>
  <c r="AL2" i="11"/>
  <c r="AK2" i="11"/>
  <c r="AJ2" i="11"/>
  <c r="AI2" i="11"/>
  <c r="AG2" i="11"/>
  <c r="AF2" i="11"/>
  <c r="AE2" i="11"/>
  <c r="AD2" i="11"/>
  <c r="AC2" i="11"/>
  <c r="AB2" i="11"/>
  <c r="AA2" i="11"/>
  <c r="Z2" i="11"/>
  <c r="Y2" i="11"/>
  <c r="B2" i="11"/>
  <c r="T46" i="10"/>
  <c r="S46" i="10"/>
  <c r="R46" i="10"/>
  <c r="Q46" i="10"/>
  <c r="P46" i="10"/>
  <c r="O46" i="10"/>
  <c r="N46" i="10"/>
  <c r="M46" i="10"/>
  <c r="L46" i="10"/>
  <c r="K46" i="10"/>
  <c r="J46" i="10"/>
  <c r="I46" i="10"/>
  <c r="H46" i="10"/>
  <c r="G46" i="10"/>
  <c r="F46" i="10"/>
  <c r="E46" i="10"/>
  <c r="D46" i="10"/>
  <c r="C46" i="10"/>
  <c r="T45" i="10"/>
  <c r="S45" i="10"/>
  <c r="R45" i="10"/>
  <c r="Q45" i="10"/>
  <c r="P45" i="10"/>
  <c r="O45" i="10"/>
  <c r="N45" i="10"/>
  <c r="M45" i="10"/>
  <c r="L45" i="10"/>
  <c r="K45" i="10"/>
  <c r="J45" i="10"/>
  <c r="I45" i="10"/>
  <c r="H45" i="10"/>
  <c r="G45" i="10"/>
  <c r="F45" i="10"/>
  <c r="E45" i="10"/>
  <c r="D45" i="10"/>
  <c r="C45" i="10"/>
  <c r="R44" i="10"/>
  <c r="Q44" i="10"/>
  <c r="P44" i="10"/>
  <c r="O44" i="10"/>
  <c r="N44" i="10"/>
  <c r="M44" i="10"/>
  <c r="L44" i="10"/>
  <c r="K44" i="10"/>
  <c r="J44" i="10"/>
  <c r="I44" i="10"/>
  <c r="H44" i="10"/>
  <c r="G44" i="10"/>
  <c r="F44" i="10"/>
  <c r="E44" i="10"/>
  <c r="D44" i="10"/>
  <c r="C44" i="10"/>
  <c r="T43" i="10"/>
  <c r="S43" i="10"/>
  <c r="R43" i="10"/>
  <c r="Q43" i="10"/>
  <c r="P43" i="10"/>
  <c r="O43" i="10"/>
  <c r="N43" i="10"/>
  <c r="M43" i="10"/>
  <c r="L43" i="10"/>
  <c r="K43" i="10"/>
  <c r="J43" i="10"/>
  <c r="I43" i="10"/>
  <c r="H43" i="10"/>
  <c r="G43" i="10"/>
  <c r="F43" i="10"/>
  <c r="E43" i="10"/>
  <c r="D43" i="10"/>
  <c r="C43" i="10"/>
  <c r="T42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T41" i="10"/>
  <c r="S41" i="10"/>
  <c r="R41" i="10"/>
  <c r="Q41" i="10"/>
  <c r="P41" i="10"/>
  <c r="O41" i="10"/>
  <c r="N41" i="10"/>
  <c r="M41" i="10"/>
  <c r="L41" i="10"/>
  <c r="K41" i="10"/>
  <c r="J41" i="10"/>
  <c r="I41" i="10"/>
  <c r="H41" i="10"/>
  <c r="G41" i="10"/>
  <c r="F41" i="10"/>
  <c r="E41" i="10"/>
  <c r="D41" i="10"/>
  <c r="C41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E40" i="10"/>
  <c r="D40" i="10"/>
  <c r="C40" i="10"/>
  <c r="T39" i="10"/>
  <c r="S39" i="10"/>
  <c r="R39" i="10"/>
  <c r="Q39" i="10"/>
  <c r="P39" i="10"/>
  <c r="O39" i="10"/>
  <c r="N39" i="10"/>
  <c r="M39" i="10"/>
  <c r="L39" i="10"/>
  <c r="K39" i="10"/>
  <c r="J39" i="10"/>
  <c r="I39" i="10"/>
  <c r="H39" i="10"/>
  <c r="G39" i="10"/>
  <c r="F39" i="10"/>
  <c r="E39" i="10"/>
  <c r="D39" i="10"/>
  <c r="C39" i="10"/>
  <c r="T38" i="10"/>
  <c r="S38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/>
  <c r="E38" i="10"/>
  <c r="D38" i="10"/>
  <c r="C38" i="10"/>
  <c r="T34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E34" i="10"/>
  <c r="D34" i="10"/>
  <c r="C34" i="10"/>
  <c r="AZ32" i="10"/>
  <c r="AY32" i="10"/>
  <c r="AX32" i="10"/>
  <c r="AW32" i="10"/>
  <c r="AV32" i="10"/>
  <c r="AU32" i="10"/>
  <c r="AT32" i="10"/>
  <c r="AS32" i="10"/>
  <c r="AR32" i="10"/>
  <c r="AQ32" i="10"/>
  <c r="AP32" i="10"/>
  <c r="AO32" i="10"/>
  <c r="AN32" i="10"/>
  <c r="AM32" i="10"/>
  <c r="AL32" i="10"/>
  <c r="AK32" i="10"/>
  <c r="AJ32" i="10"/>
  <c r="AI32" i="10"/>
  <c r="AG32" i="10"/>
  <c r="AF32" i="10"/>
  <c r="AE32" i="10"/>
  <c r="AD32" i="10"/>
  <c r="AC32" i="10"/>
  <c r="AB32" i="10"/>
  <c r="AA32" i="10"/>
  <c r="Z32" i="10"/>
  <c r="Y32" i="10"/>
  <c r="AZ31" i="10"/>
  <c r="AY31" i="10"/>
  <c r="AX31" i="10"/>
  <c r="AW31" i="10"/>
  <c r="AV31" i="10"/>
  <c r="AU31" i="10"/>
  <c r="AT31" i="10"/>
  <c r="AS31" i="10"/>
  <c r="AR31" i="10"/>
  <c r="AQ31" i="10"/>
  <c r="AP31" i="10"/>
  <c r="AO31" i="10"/>
  <c r="AN31" i="10"/>
  <c r="AM31" i="10"/>
  <c r="AL31" i="10"/>
  <c r="AK31" i="10"/>
  <c r="AJ31" i="10"/>
  <c r="AI31" i="10"/>
  <c r="AG31" i="10"/>
  <c r="AF31" i="10"/>
  <c r="AE31" i="10"/>
  <c r="AD31" i="10"/>
  <c r="AC31" i="10"/>
  <c r="AB31" i="10"/>
  <c r="AA31" i="10"/>
  <c r="Z31" i="10"/>
  <c r="Y31" i="10"/>
  <c r="B31" i="10"/>
  <c r="AZ30" i="10"/>
  <c r="AY30" i="10"/>
  <c r="AX30" i="10"/>
  <c r="AW30" i="10"/>
  <c r="AV30" i="10"/>
  <c r="AU30" i="10"/>
  <c r="AT30" i="10"/>
  <c r="AS30" i="10"/>
  <c r="AR30" i="10"/>
  <c r="AQ30" i="10"/>
  <c r="AP30" i="10"/>
  <c r="AO30" i="10"/>
  <c r="AN30" i="10"/>
  <c r="AM30" i="10"/>
  <c r="AL30" i="10"/>
  <c r="AK30" i="10"/>
  <c r="AJ30" i="10"/>
  <c r="AI30" i="10"/>
  <c r="AG30" i="10"/>
  <c r="AF30" i="10"/>
  <c r="AE30" i="10"/>
  <c r="AD30" i="10"/>
  <c r="AC30" i="10"/>
  <c r="AB30" i="10"/>
  <c r="AA30" i="10"/>
  <c r="Z30" i="10"/>
  <c r="Y30" i="10"/>
  <c r="B30" i="10"/>
  <c r="AZ29" i="10"/>
  <c r="AY29" i="10"/>
  <c r="AX29" i="10"/>
  <c r="AW29" i="10"/>
  <c r="AV29" i="10"/>
  <c r="AU29" i="10"/>
  <c r="AT29" i="10"/>
  <c r="AS29" i="10"/>
  <c r="AR29" i="10"/>
  <c r="AQ29" i="10"/>
  <c r="AP29" i="10"/>
  <c r="AO29" i="10"/>
  <c r="AN29" i="10"/>
  <c r="AM29" i="10"/>
  <c r="AL29" i="10"/>
  <c r="AK29" i="10"/>
  <c r="AJ29" i="10"/>
  <c r="AI29" i="10"/>
  <c r="AG29" i="10"/>
  <c r="AF29" i="10"/>
  <c r="AE29" i="10"/>
  <c r="AD29" i="10"/>
  <c r="AC29" i="10"/>
  <c r="AB29" i="10"/>
  <c r="AA29" i="10"/>
  <c r="Z29" i="10"/>
  <c r="Y29" i="10"/>
  <c r="B29" i="10"/>
  <c r="AZ28" i="10"/>
  <c r="AY28" i="10"/>
  <c r="AX28" i="10"/>
  <c r="AW28" i="10"/>
  <c r="AV28" i="10"/>
  <c r="AU28" i="10"/>
  <c r="AT28" i="10"/>
  <c r="AS28" i="10"/>
  <c r="AR28" i="10"/>
  <c r="AQ28" i="10"/>
  <c r="AP28" i="10"/>
  <c r="AO28" i="10"/>
  <c r="AN28" i="10"/>
  <c r="AM28" i="10"/>
  <c r="AL28" i="10"/>
  <c r="AK28" i="10"/>
  <c r="AJ28" i="10"/>
  <c r="AI28" i="10"/>
  <c r="AG28" i="10"/>
  <c r="AF28" i="10"/>
  <c r="AE28" i="10"/>
  <c r="AD28" i="10"/>
  <c r="AC28" i="10"/>
  <c r="AB28" i="10"/>
  <c r="AA28" i="10"/>
  <c r="Z28" i="10"/>
  <c r="Y28" i="10"/>
  <c r="B28" i="10"/>
  <c r="AZ27" i="10"/>
  <c r="AY27" i="10"/>
  <c r="AX27" i="10"/>
  <c r="AW27" i="10"/>
  <c r="AV27" i="10"/>
  <c r="AU27" i="10"/>
  <c r="AT27" i="10"/>
  <c r="AS27" i="10"/>
  <c r="AR27" i="10"/>
  <c r="AQ27" i="10"/>
  <c r="AP27" i="10"/>
  <c r="AO27" i="10"/>
  <c r="AN27" i="10"/>
  <c r="AM27" i="10"/>
  <c r="AL27" i="10"/>
  <c r="AK27" i="10"/>
  <c r="AJ27" i="10"/>
  <c r="AI27" i="10"/>
  <c r="AG27" i="10"/>
  <c r="AF27" i="10"/>
  <c r="AE27" i="10"/>
  <c r="AD27" i="10"/>
  <c r="AC27" i="10"/>
  <c r="AB27" i="10"/>
  <c r="AA27" i="10"/>
  <c r="Z27" i="10"/>
  <c r="Y27" i="10"/>
  <c r="B27" i="10"/>
  <c r="AZ26" i="10"/>
  <c r="AY26" i="10"/>
  <c r="AX26" i="10"/>
  <c r="AW26" i="10"/>
  <c r="AV26" i="10"/>
  <c r="AU26" i="10"/>
  <c r="AT26" i="10"/>
  <c r="AS26" i="10"/>
  <c r="AR26" i="10"/>
  <c r="AQ26" i="10"/>
  <c r="AP26" i="10"/>
  <c r="AO26" i="10"/>
  <c r="AN26" i="10"/>
  <c r="AM26" i="10"/>
  <c r="AL26" i="10"/>
  <c r="AK26" i="10"/>
  <c r="AJ26" i="10"/>
  <c r="AI26" i="10"/>
  <c r="AG26" i="10"/>
  <c r="AF26" i="10"/>
  <c r="AE26" i="10"/>
  <c r="AD26" i="10"/>
  <c r="AC26" i="10"/>
  <c r="AB26" i="10"/>
  <c r="AA26" i="10"/>
  <c r="Z26" i="10"/>
  <c r="Y26" i="10"/>
  <c r="B26" i="10"/>
  <c r="AZ25" i="10"/>
  <c r="AY25" i="10"/>
  <c r="AX25" i="10"/>
  <c r="AW25" i="10"/>
  <c r="AV25" i="10"/>
  <c r="AU25" i="10"/>
  <c r="AT25" i="10"/>
  <c r="AS25" i="10"/>
  <c r="AR25" i="10"/>
  <c r="AQ25" i="10"/>
  <c r="AP25" i="10"/>
  <c r="AO25" i="10"/>
  <c r="AN25" i="10"/>
  <c r="AM25" i="10"/>
  <c r="AL25" i="10"/>
  <c r="AK25" i="10"/>
  <c r="AJ25" i="10"/>
  <c r="AI25" i="10"/>
  <c r="AG25" i="10"/>
  <c r="AF25" i="10"/>
  <c r="AE25" i="10"/>
  <c r="AD25" i="10"/>
  <c r="AC25" i="10"/>
  <c r="AB25" i="10"/>
  <c r="AA25" i="10"/>
  <c r="Z25" i="10"/>
  <c r="Y25" i="10"/>
  <c r="B25" i="10"/>
  <c r="AZ24" i="10"/>
  <c r="AY24" i="10"/>
  <c r="AX24" i="10"/>
  <c r="AW24" i="10"/>
  <c r="AV24" i="10"/>
  <c r="AU24" i="10"/>
  <c r="AT24" i="10"/>
  <c r="AS24" i="10"/>
  <c r="AR24" i="10"/>
  <c r="AQ24" i="10"/>
  <c r="AP24" i="10"/>
  <c r="AO24" i="10"/>
  <c r="AN24" i="10"/>
  <c r="AM24" i="10"/>
  <c r="AL24" i="10"/>
  <c r="AK24" i="10"/>
  <c r="AJ24" i="10"/>
  <c r="AI24" i="10"/>
  <c r="AG24" i="10"/>
  <c r="AF24" i="10"/>
  <c r="AE24" i="10"/>
  <c r="AD24" i="10"/>
  <c r="AC24" i="10"/>
  <c r="AB24" i="10"/>
  <c r="AA24" i="10"/>
  <c r="Z24" i="10"/>
  <c r="Y24" i="10"/>
  <c r="B24" i="10"/>
  <c r="AZ23" i="10"/>
  <c r="AY23" i="10"/>
  <c r="AX23" i="10"/>
  <c r="AW23" i="10"/>
  <c r="AV23" i="10"/>
  <c r="AU23" i="10"/>
  <c r="AT23" i="10"/>
  <c r="AS23" i="10"/>
  <c r="AR23" i="10"/>
  <c r="AQ23" i="10"/>
  <c r="AP23" i="10"/>
  <c r="AO23" i="10"/>
  <c r="AN23" i="10"/>
  <c r="AM23" i="10"/>
  <c r="AL23" i="10"/>
  <c r="AK23" i="10"/>
  <c r="AJ23" i="10"/>
  <c r="AI23" i="10"/>
  <c r="AG23" i="10"/>
  <c r="AF23" i="10"/>
  <c r="AE23" i="10"/>
  <c r="AD23" i="10"/>
  <c r="AC23" i="10"/>
  <c r="AB23" i="10"/>
  <c r="AA23" i="10"/>
  <c r="Z23" i="10"/>
  <c r="Y23" i="10"/>
  <c r="B23" i="10"/>
  <c r="AZ22" i="10"/>
  <c r="AY22" i="10"/>
  <c r="AX22" i="10"/>
  <c r="AW22" i="10"/>
  <c r="AV22" i="10"/>
  <c r="AU22" i="10"/>
  <c r="AT22" i="10"/>
  <c r="AS22" i="10"/>
  <c r="AR22" i="10"/>
  <c r="AQ22" i="10"/>
  <c r="AP22" i="10"/>
  <c r="AO22" i="10"/>
  <c r="AN22" i="10"/>
  <c r="AM22" i="10"/>
  <c r="AL22" i="10"/>
  <c r="AK22" i="10"/>
  <c r="AJ22" i="10"/>
  <c r="AI22" i="10"/>
  <c r="AG22" i="10"/>
  <c r="AF22" i="10"/>
  <c r="AE22" i="10"/>
  <c r="AD22" i="10"/>
  <c r="AC22" i="10"/>
  <c r="AB22" i="10"/>
  <c r="AA22" i="10"/>
  <c r="Z22" i="10"/>
  <c r="Y22" i="10"/>
  <c r="B22" i="10"/>
  <c r="AZ21" i="10"/>
  <c r="AY21" i="10"/>
  <c r="AX21" i="10"/>
  <c r="AW21" i="10"/>
  <c r="AV21" i="10"/>
  <c r="AU21" i="10"/>
  <c r="AT21" i="10"/>
  <c r="AS21" i="10"/>
  <c r="AR21" i="10"/>
  <c r="AQ21" i="10"/>
  <c r="AP21" i="10"/>
  <c r="AO21" i="10"/>
  <c r="AN21" i="10"/>
  <c r="AM21" i="10"/>
  <c r="AL21" i="10"/>
  <c r="AK21" i="10"/>
  <c r="AJ21" i="10"/>
  <c r="AI21" i="10"/>
  <c r="AG21" i="10"/>
  <c r="AF21" i="10"/>
  <c r="AE21" i="10"/>
  <c r="AD21" i="10"/>
  <c r="AC21" i="10"/>
  <c r="AB21" i="10"/>
  <c r="AA21" i="10"/>
  <c r="Z21" i="10"/>
  <c r="Y21" i="10"/>
  <c r="B21" i="10"/>
  <c r="AZ20" i="10"/>
  <c r="AY20" i="10"/>
  <c r="AX20" i="10"/>
  <c r="AW20" i="10"/>
  <c r="AV20" i="10"/>
  <c r="AU20" i="10"/>
  <c r="AT20" i="10"/>
  <c r="AS20" i="10"/>
  <c r="AR20" i="10"/>
  <c r="AQ20" i="10"/>
  <c r="AP20" i="10"/>
  <c r="AO20" i="10"/>
  <c r="AN20" i="10"/>
  <c r="AM20" i="10"/>
  <c r="AL20" i="10"/>
  <c r="AK20" i="10"/>
  <c r="AJ20" i="10"/>
  <c r="AI20" i="10"/>
  <c r="AG20" i="10"/>
  <c r="AF20" i="10"/>
  <c r="AE20" i="10"/>
  <c r="AD20" i="10"/>
  <c r="AC20" i="10"/>
  <c r="AB20" i="10"/>
  <c r="AA20" i="10"/>
  <c r="Z20" i="10"/>
  <c r="Y20" i="10"/>
  <c r="B20" i="10"/>
  <c r="AZ19" i="10"/>
  <c r="AY19" i="10"/>
  <c r="AX19" i="10"/>
  <c r="AW19" i="10"/>
  <c r="AV19" i="10"/>
  <c r="AU19" i="10"/>
  <c r="AT19" i="10"/>
  <c r="AS19" i="10"/>
  <c r="AR19" i="10"/>
  <c r="AQ19" i="10"/>
  <c r="AP19" i="10"/>
  <c r="AO19" i="10"/>
  <c r="AN19" i="10"/>
  <c r="AM19" i="10"/>
  <c r="AL19" i="10"/>
  <c r="AK19" i="10"/>
  <c r="AJ19" i="10"/>
  <c r="AI19" i="10"/>
  <c r="AG19" i="10"/>
  <c r="AF19" i="10"/>
  <c r="AE19" i="10"/>
  <c r="AD19" i="10"/>
  <c r="AC19" i="10"/>
  <c r="AB19" i="10"/>
  <c r="AA19" i="10"/>
  <c r="Z19" i="10"/>
  <c r="Y19" i="10"/>
  <c r="B19" i="10"/>
  <c r="AZ18" i="10"/>
  <c r="AY18" i="10"/>
  <c r="AX18" i="10"/>
  <c r="AW18" i="10"/>
  <c r="AV18" i="10"/>
  <c r="AU18" i="10"/>
  <c r="AT18" i="10"/>
  <c r="AS18" i="10"/>
  <c r="AR18" i="10"/>
  <c r="AQ18" i="10"/>
  <c r="AP18" i="10"/>
  <c r="AO18" i="10"/>
  <c r="AN18" i="10"/>
  <c r="AM18" i="10"/>
  <c r="AL18" i="10"/>
  <c r="AK18" i="10"/>
  <c r="AJ18" i="10"/>
  <c r="AI18" i="10"/>
  <c r="AG18" i="10"/>
  <c r="AF18" i="10"/>
  <c r="AE18" i="10"/>
  <c r="AD18" i="10"/>
  <c r="AC18" i="10"/>
  <c r="AB18" i="10"/>
  <c r="AA18" i="10"/>
  <c r="Z18" i="10"/>
  <c r="Y18" i="10"/>
  <c r="B18" i="10"/>
  <c r="AZ17" i="10"/>
  <c r="AY17" i="10"/>
  <c r="AX17" i="10"/>
  <c r="AW17" i="10"/>
  <c r="AV17" i="10"/>
  <c r="AU17" i="10"/>
  <c r="AT17" i="10"/>
  <c r="AS17" i="10"/>
  <c r="AR17" i="10"/>
  <c r="AQ17" i="10"/>
  <c r="AP17" i="10"/>
  <c r="AO17" i="10"/>
  <c r="AN17" i="10"/>
  <c r="AM17" i="10"/>
  <c r="AL17" i="10"/>
  <c r="AK17" i="10"/>
  <c r="AJ17" i="10"/>
  <c r="AI17" i="10"/>
  <c r="AG17" i="10"/>
  <c r="AF17" i="10"/>
  <c r="AE17" i="10"/>
  <c r="AD17" i="10"/>
  <c r="AC17" i="10"/>
  <c r="AB17" i="10"/>
  <c r="AA17" i="10"/>
  <c r="Z17" i="10"/>
  <c r="Y17" i="10"/>
  <c r="B17" i="10"/>
  <c r="AZ16" i="10"/>
  <c r="AY16" i="10"/>
  <c r="AX16" i="10"/>
  <c r="AW16" i="10"/>
  <c r="AV16" i="10"/>
  <c r="AU16" i="10"/>
  <c r="AT16" i="10"/>
  <c r="AS16" i="10"/>
  <c r="AR16" i="10"/>
  <c r="AQ16" i="10"/>
  <c r="AP16" i="10"/>
  <c r="AO16" i="10"/>
  <c r="AN16" i="10"/>
  <c r="AM16" i="10"/>
  <c r="AL16" i="10"/>
  <c r="AK16" i="10"/>
  <c r="AJ16" i="10"/>
  <c r="AI16" i="10"/>
  <c r="AG16" i="10"/>
  <c r="AF16" i="10"/>
  <c r="AE16" i="10"/>
  <c r="AD16" i="10"/>
  <c r="AC16" i="10"/>
  <c r="AB16" i="10"/>
  <c r="AA16" i="10"/>
  <c r="Z16" i="10"/>
  <c r="Y16" i="10"/>
  <c r="B16" i="10"/>
  <c r="AZ15" i="10"/>
  <c r="AY15" i="10"/>
  <c r="AX15" i="10"/>
  <c r="AW15" i="10"/>
  <c r="AV15" i="10"/>
  <c r="AU15" i="10"/>
  <c r="AT15" i="10"/>
  <c r="AS15" i="10"/>
  <c r="AR15" i="10"/>
  <c r="AQ15" i="10"/>
  <c r="AP15" i="10"/>
  <c r="AO15" i="10"/>
  <c r="AN15" i="10"/>
  <c r="AM15" i="10"/>
  <c r="AL15" i="10"/>
  <c r="AK15" i="10"/>
  <c r="AJ15" i="10"/>
  <c r="AI15" i="10"/>
  <c r="AG15" i="10"/>
  <c r="AF15" i="10"/>
  <c r="AE15" i="10"/>
  <c r="AD15" i="10"/>
  <c r="AC15" i="10"/>
  <c r="AB15" i="10"/>
  <c r="AA15" i="10"/>
  <c r="Z15" i="10"/>
  <c r="Y15" i="10"/>
  <c r="B15" i="10"/>
  <c r="AZ14" i="10"/>
  <c r="AY14" i="10"/>
  <c r="AX14" i="10"/>
  <c r="AW14" i="10"/>
  <c r="AV14" i="10"/>
  <c r="AU14" i="10"/>
  <c r="AT14" i="10"/>
  <c r="AS14" i="10"/>
  <c r="AR14" i="10"/>
  <c r="AQ14" i="10"/>
  <c r="AP14" i="10"/>
  <c r="AO14" i="10"/>
  <c r="AN14" i="10"/>
  <c r="AM14" i="10"/>
  <c r="AL14" i="10"/>
  <c r="AK14" i="10"/>
  <c r="AJ14" i="10"/>
  <c r="AI14" i="10"/>
  <c r="AG14" i="10"/>
  <c r="AF14" i="10"/>
  <c r="AE14" i="10"/>
  <c r="AD14" i="10"/>
  <c r="AC14" i="10"/>
  <c r="AB14" i="10"/>
  <c r="AA14" i="10"/>
  <c r="Z14" i="10"/>
  <c r="Y14" i="10"/>
  <c r="B14" i="10"/>
  <c r="AZ13" i="10"/>
  <c r="AY13" i="10"/>
  <c r="AX13" i="10"/>
  <c r="AW13" i="10"/>
  <c r="AV13" i="10"/>
  <c r="AU13" i="10"/>
  <c r="AT13" i="10"/>
  <c r="AS13" i="10"/>
  <c r="AR13" i="10"/>
  <c r="AQ13" i="10"/>
  <c r="AP13" i="10"/>
  <c r="AO13" i="10"/>
  <c r="AN13" i="10"/>
  <c r="AM13" i="10"/>
  <c r="AL13" i="10"/>
  <c r="AK13" i="10"/>
  <c r="AJ13" i="10"/>
  <c r="AI13" i="10"/>
  <c r="AG13" i="10"/>
  <c r="AF13" i="10"/>
  <c r="AE13" i="10"/>
  <c r="AD13" i="10"/>
  <c r="AC13" i="10"/>
  <c r="AB13" i="10"/>
  <c r="AA13" i="10"/>
  <c r="Z13" i="10"/>
  <c r="Y13" i="10"/>
  <c r="B13" i="10"/>
  <c r="AZ12" i="10"/>
  <c r="AY12" i="10"/>
  <c r="AX12" i="10"/>
  <c r="AW12" i="10"/>
  <c r="AV12" i="10"/>
  <c r="AU12" i="10"/>
  <c r="AT12" i="10"/>
  <c r="AS12" i="10"/>
  <c r="AR12" i="10"/>
  <c r="AQ12" i="10"/>
  <c r="AP12" i="10"/>
  <c r="AO12" i="10"/>
  <c r="AN12" i="10"/>
  <c r="AM12" i="10"/>
  <c r="AL12" i="10"/>
  <c r="AK12" i="10"/>
  <c r="AJ12" i="10"/>
  <c r="AI12" i="10"/>
  <c r="AG12" i="10"/>
  <c r="AF12" i="10"/>
  <c r="AE12" i="10"/>
  <c r="AD12" i="10"/>
  <c r="AC12" i="10"/>
  <c r="AB12" i="10"/>
  <c r="AA12" i="10"/>
  <c r="Z12" i="10"/>
  <c r="Y12" i="10"/>
  <c r="B12" i="10"/>
  <c r="AZ11" i="10"/>
  <c r="AY11" i="10"/>
  <c r="AX11" i="10"/>
  <c r="AW11" i="10"/>
  <c r="AV11" i="10"/>
  <c r="AU11" i="10"/>
  <c r="AT11" i="10"/>
  <c r="AS11" i="10"/>
  <c r="AR11" i="10"/>
  <c r="AQ11" i="10"/>
  <c r="AP11" i="10"/>
  <c r="AO11" i="10"/>
  <c r="AN11" i="10"/>
  <c r="AM11" i="10"/>
  <c r="AL11" i="10"/>
  <c r="AK11" i="10"/>
  <c r="AJ11" i="10"/>
  <c r="AI11" i="10"/>
  <c r="AG11" i="10"/>
  <c r="AF11" i="10"/>
  <c r="AE11" i="10"/>
  <c r="AD11" i="10"/>
  <c r="AC11" i="10"/>
  <c r="AB11" i="10"/>
  <c r="AA11" i="10"/>
  <c r="Z11" i="10"/>
  <c r="Y11" i="10"/>
  <c r="B11" i="10"/>
  <c r="AZ10" i="10"/>
  <c r="AY10" i="10"/>
  <c r="AX10" i="10"/>
  <c r="AW10" i="10"/>
  <c r="AV10" i="10"/>
  <c r="AU10" i="10"/>
  <c r="AT10" i="10"/>
  <c r="AS10" i="10"/>
  <c r="AR10" i="10"/>
  <c r="AQ10" i="10"/>
  <c r="AP10" i="10"/>
  <c r="AO10" i="10"/>
  <c r="AN10" i="10"/>
  <c r="AM10" i="10"/>
  <c r="AL10" i="10"/>
  <c r="AK10" i="10"/>
  <c r="AJ10" i="10"/>
  <c r="AI10" i="10"/>
  <c r="AG10" i="10"/>
  <c r="AF10" i="10"/>
  <c r="AE10" i="10"/>
  <c r="AD10" i="10"/>
  <c r="AC10" i="10"/>
  <c r="AB10" i="10"/>
  <c r="AA10" i="10"/>
  <c r="Z10" i="10"/>
  <c r="Y10" i="10"/>
  <c r="B10" i="10"/>
  <c r="AZ9" i="10"/>
  <c r="AY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AG9" i="10"/>
  <c r="AF9" i="10"/>
  <c r="AE9" i="10"/>
  <c r="AD9" i="10"/>
  <c r="AC9" i="10"/>
  <c r="AB9" i="10"/>
  <c r="AA9" i="10"/>
  <c r="Z9" i="10"/>
  <c r="Y9" i="10"/>
  <c r="B9" i="10"/>
  <c r="AZ8" i="10"/>
  <c r="AY8" i="10"/>
  <c r="AX8" i="10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G8" i="10"/>
  <c r="AF8" i="10"/>
  <c r="AE8" i="10"/>
  <c r="AD8" i="10"/>
  <c r="AC8" i="10"/>
  <c r="AB8" i="10"/>
  <c r="AA8" i="10"/>
  <c r="Z8" i="10"/>
  <c r="Y8" i="10"/>
  <c r="B8" i="10"/>
  <c r="AZ7" i="10"/>
  <c r="AY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G7" i="10"/>
  <c r="AF7" i="10"/>
  <c r="AE7" i="10"/>
  <c r="AD7" i="10"/>
  <c r="AC7" i="10"/>
  <c r="AB7" i="10"/>
  <c r="AA7" i="10"/>
  <c r="Z7" i="10"/>
  <c r="Y7" i="10"/>
  <c r="B7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G6" i="10"/>
  <c r="AF6" i="10"/>
  <c r="AE6" i="10"/>
  <c r="AD6" i="10"/>
  <c r="AC6" i="10"/>
  <c r="AB6" i="10"/>
  <c r="AA6" i="10"/>
  <c r="Z6" i="10"/>
  <c r="Y6" i="10"/>
  <c r="B6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AI5" i="10"/>
  <c r="AG5" i="10"/>
  <c r="AF5" i="10"/>
  <c r="AE5" i="10"/>
  <c r="AD5" i="10"/>
  <c r="AC5" i="10"/>
  <c r="AB5" i="10"/>
  <c r="AA5" i="10"/>
  <c r="Z5" i="10"/>
  <c r="Y5" i="10"/>
  <c r="B5" i="10"/>
  <c r="AZ4" i="10"/>
  <c r="AY4" i="10"/>
  <c r="AX4" i="10"/>
  <c r="AW4" i="10"/>
  <c r="AV4" i="10"/>
  <c r="AU4" i="10"/>
  <c r="AT4" i="10"/>
  <c r="AS4" i="10"/>
  <c r="AR4" i="10"/>
  <c r="AQ4" i="10"/>
  <c r="AP4" i="10"/>
  <c r="AO4" i="10"/>
  <c r="AN4" i="10"/>
  <c r="AM4" i="10"/>
  <c r="AL4" i="10"/>
  <c r="AK4" i="10"/>
  <c r="AJ4" i="10"/>
  <c r="AI4" i="10"/>
  <c r="AG4" i="10"/>
  <c r="AF4" i="10"/>
  <c r="AE4" i="10"/>
  <c r="AD4" i="10"/>
  <c r="AC4" i="10"/>
  <c r="AB4" i="10"/>
  <c r="AA4" i="10"/>
  <c r="Z4" i="10"/>
  <c r="Y4" i="10"/>
  <c r="B4" i="10"/>
  <c r="AZ3" i="10"/>
  <c r="AY3" i="10"/>
  <c r="AX3" i="10"/>
  <c r="AW3" i="10"/>
  <c r="AV3" i="10"/>
  <c r="AU3" i="10"/>
  <c r="AT3" i="10"/>
  <c r="AS3" i="10"/>
  <c r="AR3" i="10"/>
  <c r="AQ3" i="10"/>
  <c r="AP3" i="10"/>
  <c r="AO3" i="10"/>
  <c r="AN3" i="10"/>
  <c r="AM3" i="10"/>
  <c r="AL3" i="10"/>
  <c r="AK3" i="10"/>
  <c r="AJ3" i="10"/>
  <c r="AI3" i="10"/>
  <c r="AG3" i="10"/>
  <c r="AF3" i="10"/>
  <c r="AE3" i="10"/>
  <c r="AD3" i="10"/>
  <c r="AC3" i="10"/>
  <c r="AB3" i="10"/>
  <c r="AA3" i="10"/>
  <c r="Z3" i="10"/>
  <c r="Y3" i="10"/>
  <c r="B3" i="10"/>
  <c r="AZ2" i="10"/>
  <c r="AY2" i="10"/>
  <c r="AX2" i="10"/>
  <c r="AW2" i="10"/>
  <c r="Q35" i="10" s="1"/>
  <c r="AV2" i="10"/>
  <c r="AU2" i="10"/>
  <c r="AT2" i="10"/>
  <c r="AS2" i="10"/>
  <c r="M35" i="10" s="1"/>
  <c r="AR2" i="10"/>
  <c r="AQ2" i="10"/>
  <c r="AP2" i="10"/>
  <c r="AO2" i="10"/>
  <c r="I35" i="10" s="1"/>
  <c r="AN2" i="10"/>
  <c r="AM2" i="10"/>
  <c r="AL2" i="10"/>
  <c r="AK2" i="10"/>
  <c r="AJ2" i="10"/>
  <c r="AI2" i="10"/>
  <c r="AG2" i="10"/>
  <c r="AF2" i="10"/>
  <c r="AE2" i="10"/>
  <c r="AD2" i="10"/>
  <c r="AC2" i="10"/>
  <c r="AB2" i="10"/>
  <c r="AA2" i="10"/>
  <c r="Z2" i="10"/>
  <c r="Y2" i="10"/>
  <c r="B2" i="10"/>
  <c r="T46" i="9"/>
  <c r="S46" i="9"/>
  <c r="R46" i="9"/>
  <c r="Q46" i="9"/>
  <c r="P46" i="9"/>
  <c r="O46" i="9"/>
  <c r="N46" i="9"/>
  <c r="M46" i="9"/>
  <c r="L46" i="9"/>
  <c r="K46" i="9"/>
  <c r="J46" i="9"/>
  <c r="I46" i="9"/>
  <c r="H46" i="9"/>
  <c r="G46" i="9"/>
  <c r="F46" i="9"/>
  <c r="E46" i="9"/>
  <c r="D46" i="9"/>
  <c r="C46" i="9"/>
  <c r="T45" i="9"/>
  <c r="S45" i="9"/>
  <c r="R45" i="9"/>
  <c r="Q45" i="9"/>
  <c r="P45" i="9"/>
  <c r="O45" i="9"/>
  <c r="N45" i="9"/>
  <c r="M45" i="9"/>
  <c r="L45" i="9"/>
  <c r="K45" i="9"/>
  <c r="J45" i="9"/>
  <c r="I45" i="9"/>
  <c r="H45" i="9"/>
  <c r="G45" i="9"/>
  <c r="F45" i="9"/>
  <c r="E45" i="9"/>
  <c r="D45" i="9"/>
  <c r="C45" i="9"/>
  <c r="R44" i="9"/>
  <c r="Q44" i="9"/>
  <c r="P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C43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T41" i="9"/>
  <c r="S41" i="9"/>
  <c r="R41" i="9"/>
  <c r="Q41" i="9"/>
  <c r="P41" i="9"/>
  <c r="O41" i="9"/>
  <c r="N41" i="9"/>
  <c r="M41" i="9"/>
  <c r="L41" i="9"/>
  <c r="K41" i="9"/>
  <c r="J41" i="9"/>
  <c r="I41" i="9"/>
  <c r="H41" i="9"/>
  <c r="G41" i="9"/>
  <c r="F41" i="9"/>
  <c r="E41" i="9"/>
  <c r="D41" i="9"/>
  <c r="C41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C39" i="9"/>
  <c r="T38" i="9"/>
  <c r="S38" i="9"/>
  <c r="R38" i="9"/>
  <c r="Q38" i="9"/>
  <c r="P38" i="9"/>
  <c r="O38" i="9"/>
  <c r="N38" i="9"/>
  <c r="M38" i="9"/>
  <c r="L38" i="9"/>
  <c r="K38" i="9"/>
  <c r="J38" i="9"/>
  <c r="I38" i="9"/>
  <c r="H38" i="9"/>
  <c r="G38" i="9"/>
  <c r="F38" i="9"/>
  <c r="E38" i="9"/>
  <c r="D38" i="9"/>
  <c r="C38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G32" i="9"/>
  <c r="AF32" i="9"/>
  <c r="AE32" i="9"/>
  <c r="AD32" i="9"/>
  <c r="AC32" i="9"/>
  <c r="AB32" i="9"/>
  <c r="AA32" i="9"/>
  <c r="Z32" i="9"/>
  <c r="Y32" i="9"/>
  <c r="B32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G31" i="9"/>
  <c r="AF31" i="9"/>
  <c r="AE31" i="9"/>
  <c r="AD31" i="9"/>
  <c r="AC31" i="9"/>
  <c r="AB31" i="9"/>
  <c r="AA31" i="9"/>
  <c r="Z31" i="9"/>
  <c r="Y31" i="9"/>
  <c r="B31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G30" i="9"/>
  <c r="AF30" i="9"/>
  <c r="AE30" i="9"/>
  <c r="AD30" i="9"/>
  <c r="AC30" i="9"/>
  <c r="AB30" i="9"/>
  <c r="AA30" i="9"/>
  <c r="Z30" i="9"/>
  <c r="Y30" i="9"/>
  <c r="B30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G29" i="9"/>
  <c r="AF29" i="9"/>
  <c r="AE29" i="9"/>
  <c r="AD29" i="9"/>
  <c r="AC29" i="9"/>
  <c r="AB29" i="9"/>
  <c r="AA29" i="9"/>
  <c r="Z29" i="9"/>
  <c r="Y29" i="9"/>
  <c r="B29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G28" i="9"/>
  <c r="AF28" i="9"/>
  <c r="AE28" i="9"/>
  <c r="AD28" i="9"/>
  <c r="AC28" i="9"/>
  <c r="AB28" i="9"/>
  <c r="AA28" i="9"/>
  <c r="Z28" i="9"/>
  <c r="Y28" i="9"/>
  <c r="B28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G27" i="9"/>
  <c r="AF27" i="9"/>
  <c r="AE27" i="9"/>
  <c r="AD27" i="9"/>
  <c r="AC27" i="9"/>
  <c r="AB27" i="9"/>
  <c r="AA27" i="9"/>
  <c r="Z27" i="9"/>
  <c r="Y27" i="9"/>
  <c r="B27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G26" i="9"/>
  <c r="AF26" i="9"/>
  <c r="AE26" i="9"/>
  <c r="AD26" i="9"/>
  <c r="AC26" i="9"/>
  <c r="AB26" i="9"/>
  <c r="AA26" i="9"/>
  <c r="Z26" i="9"/>
  <c r="Y26" i="9"/>
  <c r="B26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G25" i="9"/>
  <c r="AF25" i="9"/>
  <c r="AE25" i="9"/>
  <c r="AD25" i="9"/>
  <c r="AC25" i="9"/>
  <c r="AB25" i="9"/>
  <c r="AA25" i="9"/>
  <c r="Z25" i="9"/>
  <c r="Y25" i="9"/>
  <c r="B25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G24" i="9"/>
  <c r="AF24" i="9"/>
  <c r="AE24" i="9"/>
  <c r="AD24" i="9"/>
  <c r="AC24" i="9"/>
  <c r="AB24" i="9"/>
  <c r="AA24" i="9"/>
  <c r="Z24" i="9"/>
  <c r="Y24" i="9"/>
  <c r="B24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G23" i="9"/>
  <c r="AF23" i="9"/>
  <c r="AE23" i="9"/>
  <c r="AD23" i="9"/>
  <c r="AC23" i="9"/>
  <c r="AB23" i="9"/>
  <c r="AA23" i="9"/>
  <c r="Z23" i="9"/>
  <c r="Y23" i="9"/>
  <c r="B23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G22" i="9"/>
  <c r="AF22" i="9"/>
  <c r="AE22" i="9"/>
  <c r="AD22" i="9"/>
  <c r="AC22" i="9"/>
  <c r="AB22" i="9"/>
  <c r="AA22" i="9"/>
  <c r="Z22" i="9"/>
  <c r="Y22" i="9"/>
  <c r="B22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G21" i="9"/>
  <c r="AF21" i="9"/>
  <c r="AE21" i="9"/>
  <c r="AD21" i="9"/>
  <c r="AC21" i="9"/>
  <c r="AB21" i="9"/>
  <c r="AA21" i="9"/>
  <c r="Z21" i="9"/>
  <c r="Y21" i="9"/>
  <c r="B21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G20" i="9"/>
  <c r="AF20" i="9"/>
  <c r="AE20" i="9"/>
  <c r="AD20" i="9"/>
  <c r="AC20" i="9"/>
  <c r="AB20" i="9"/>
  <c r="AA20" i="9"/>
  <c r="Z20" i="9"/>
  <c r="Y20" i="9"/>
  <c r="B20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G19" i="9"/>
  <c r="AF19" i="9"/>
  <c r="AE19" i="9"/>
  <c r="AD19" i="9"/>
  <c r="AC19" i="9"/>
  <c r="AB19" i="9"/>
  <c r="AA19" i="9"/>
  <c r="Z19" i="9"/>
  <c r="Y19" i="9"/>
  <c r="B19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G18" i="9"/>
  <c r="AF18" i="9"/>
  <c r="AE18" i="9"/>
  <c r="AD18" i="9"/>
  <c r="AC18" i="9"/>
  <c r="AB18" i="9"/>
  <c r="AA18" i="9"/>
  <c r="Z18" i="9"/>
  <c r="Y18" i="9"/>
  <c r="B18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G17" i="9"/>
  <c r="AF17" i="9"/>
  <c r="AE17" i="9"/>
  <c r="AD17" i="9"/>
  <c r="AC17" i="9"/>
  <c r="AB17" i="9"/>
  <c r="AA17" i="9"/>
  <c r="Z17" i="9"/>
  <c r="Y17" i="9"/>
  <c r="B17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G16" i="9"/>
  <c r="AF16" i="9"/>
  <c r="AE16" i="9"/>
  <c r="AD16" i="9"/>
  <c r="AC16" i="9"/>
  <c r="AB16" i="9"/>
  <c r="AA16" i="9"/>
  <c r="Z16" i="9"/>
  <c r="Y16" i="9"/>
  <c r="B16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G15" i="9"/>
  <c r="AF15" i="9"/>
  <c r="AE15" i="9"/>
  <c r="AD15" i="9"/>
  <c r="AC15" i="9"/>
  <c r="AB15" i="9"/>
  <c r="AA15" i="9"/>
  <c r="Z15" i="9"/>
  <c r="Y15" i="9"/>
  <c r="B15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G14" i="9"/>
  <c r="AF14" i="9"/>
  <c r="AE14" i="9"/>
  <c r="AD14" i="9"/>
  <c r="AC14" i="9"/>
  <c r="AB14" i="9"/>
  <c r="AA14" i="9"/>
  <c r="Z14" i="9"/>
  <c r="Y14" i="9"/>
  <c r="B14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G13" i="9"/>
  <c r="AF13" i="9"/>
  <c r="AE13" i="9"/>
  <c r="AD13" i="9"/>
  <c r="AC13" i="9"/>
  <c r="AB13" i="9"/>
  <c r="AA13" i="9"/>
  <c r="Z13" i="9"/>
  <c r="Y13" i="9"/>
  <c r="B13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G12" i="9"/>
  <c r="AF12" i="9"/>
  <c r="AE12" i="9"/>
  <c r="AD12" i="9"/>
  <c r="AC12" i="9"/>
  <c r="AB12" i="9"/>
  <c r="AA12" i="9"/>
  <c r="Z12" i="9"/>
  <c r="Y12" i="9"/>
  <c r="B12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G11" i="9"/>
  <c r="AF11" i="9"/>
  <c r="AE11" i="9"/>
  <c r="AD11" i="9"/>
  <c r="AC11" i="9"/>
  <c r="AB11" i="9"/>
  <c r="AA11" i="9"/>
  <c r="Z11" i="9"/>
  <c r="Y11" i="9"/>
  <c r="B11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G10" i="9"/>
  <c r="AF10" i="9"/>
  <c r="AE10" i="9"/>
  <c r="AD10" i="9"/>
  <c r="AC10" i="9"/>
  <c r="AB10" i="9"/>
  <c r="AA10" i="9"/>
  <c r="Z10" i="9"/>
  <c r="Y10" i="9"/>
  <c r="B10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G9" i="9"/>
  <c r="AF9" i="9"/>
  <c r="AE9" i="9"/>
  <c r="AD9" i="9"/>
  <c r="AC9" i="9"/>
  <c r="AB9" i="9"/>
  <c r="AA9" i="9"/>
  <c r="Z9" i="9"/>
  <c r="Y9" i="9"/>
  <c r="B9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G8" i="9"/>
  <c r="AF8" i="9"/>
  <c r="AE8" i="9"/>
  <c r="AD8" i="9"/>
  <c r="AC8" i="9"/>
  <c r="AB8" i="9"/>
  <c r="AA8" i="9"/>
  <c r="Z8" i="9"/>
  <c r="Y8" i="9"/>
  <c r="B8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G7" i="9"/>
  <c r="AF7" i="9"/>
  <c r="AE7" i="9"/>
  <c r="AD7" i="9"/>
  <c r="AC7" i="9"/>
  <c r="AB7" i="9"/>
  <c r="AA7" i="9"/>
  <c r="Z7" i="9"/>
  <c r="Y7" i="9"/>
  <c r="B7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G6" i="9"/>
  <c r="AF6" i="9"/>
  <c r="AE6" i="9"/>
  <c r="AD6" i="9"/>
  <c r="AC6" i="9"/>
  <c r="AB6" i="9"/>
  <c r="AA6" i="9"/>
  <c r="Z6" i="9"/>
  <c r="Y6" i="9"/>
  <c r="B6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G5" i="9"/>
  <c r="AF5" i="9"/>
  <c r="AE5" i="9"/>
  <c r="AD5" i="9"/>
  <c r="AC5" i="9"/>
  <c r="AB5" i="9"/>
  <c r="AA5" i="9"/>
  <c r="Z5" i="9"/>
  <c r="Y5" i="9"/>
  <c r="B5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G4" i="9"/>
  <c r="AF4" i="9"/>
  <c r="AE4" i="9"/>
  <c r="AD4" i="9"/>
  <c r="AC4" i="9"/>
  <c r="AB4" i="9"/>
  <c r="AA4" i="9"/>
  <c r="Z4" i="9"/>
  <c r="Y4" i="9"/>
  <c r="B4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G3" i="9"/>
  <c r="AF3" i="9"/>
  <c r="AE3" i="9"/>
  <c r="AD3" i="9"/>
  <c r="AC3" i="9"/>
  <c r="AB3" i="9"/>
  <c r="AA3" i="9"/>
  <c r="Z3" i="9"/>
  <c r="Y3" i="9"/>
  <c r="B3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G2" i="9"/>
  <c r="AF2" i="9"/>
  <c r="AE2" i="9"/>
  <c r="AD2" i="9"/>
  <c r="AC2" i="9"/>
  <c r="AB2" i="9"/>
  <c r="AA2" i="9"/>
  <c r="Z2" i="9"/>
  <c r="Y2" i="9"/>
  <c r="B2" i="9"/>
  <c r="T46" i="8"/>
  <c r="S46" i="8"/>
  <c r="R46" i="8"/>
  <c r="Q46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C46" i="8"/>
  <c r="T45" i="8"/>
  <c r="S45" i="8"/>
  <c r="R45" i="8"/>
  <c r="Q45" i="8"/>
  <c r="P45" i="8"/>
  <c r="O45" i="8"/>
  <c r="N45" i="8"/>
  <c r="M45" i="8"/>
  <c r="L45" i="8"/>
  <c r="K45" i="8"/>
  <c r="J45" i="8"/>
  <c r="I45" i="8"/>
  <c r="H45" i="8"/>
  <c r="G45" i="8"/>
  <c r="F45" i="8"/>
  <c r="E45" i="8"/>
  <c r="D45" i="8"/>
  <c r="C45" i="8"/>
  <c r="R44" i="8"/>
  <c r="Q44" i="8"/>
  <c r="P44" i="8"/>
  <c r="O44" i="8"/>
  <c r="N44" i="8"/>
  <c r="M44" i="8"/>
  <c r="L44" i="8"/>
  <c r="K44" i="8"/>
  <c r="J44" i="8"/>
  <c r="I44" i="8"/>
  <c r="H44" i="8"/>
  <c r="G44" i="8"/>
  <c r="F44" i="8"/>
  <c r="E44" i="8"/>
  <c r="D44" i="8"/>
  <c r="C44" i="8"/>
  <c r="T43" i="8"/>
  <c r="S43" i="8"/>
  <c r="R43" i="8"/>
  <c r="Q43" i="8"/>
  <c r="P43" i="8"/>
  <c r="O43" i="8"/>
  <c r="N43" i="8"/>
  <c r="M43" i="8"/>
  <c r="L43" i="8"/>
  <c r="K43" i="8"/>
  <c r="J43" i="8"/>
  <c r="I43" i="8"/>
  <c r="H43" i="8"/>
  <c r="G43" i="8"/>
  <c r="F43" i="8"/>
  <c r="E43" i="8"/>
  <c r="D43" i="8"/>
  <c r="C43" i="8"/>
  <c r="T42" i="8"/>
  <c r="S42" i="8"/>
  <c r="R42" i="8"/>
  <c r="Q42" i="8"/>
  <c r="P42" i="8"/>
  <c r="O42" i="8"/>
  <c r="N42" i="8"/>
  <c r="M42" i="8"/>
  <c r="L42" i="8"/>
  <c r="K42" i="8"/>
  <c r="J42" i="8"/>
  <c r="I42" i="8"/>
  <c r="H42" i="8"/>
  <c r="G42" i="8"/>
  <c r="F42" i="8"/>
  <c r="E42" i="8"/>
  <c r="D42" i="8"/>
  <c r="C42" i="8"/>
  <c r="T41" i="8"/>
  <c r="S41" i="8"/>
  <c r="R41" i="8"/>
  <c r="Q41" i="8"/>
  <c r="P41" i="8"/>
  <c r="O41" i="8"/>
  <c r="N41" i="8"/>
  <c r="M41" i="8"/>
  <c r="L41" i="8"/>
  <c r="K41" i="8"/>
  <c r="J41" i="8"/>
  <c r="I41" i="8"/>
  <c r="H41" i="8"/>
  <c r="G41" i="8"/>
  <c r="F41" i="8"/>
  <c r="E41" i="8"/>
  <c r="D41" i="8"/>
  <c r="C41" i="8"/>
  <c r="T40" i="8"/>
  <c r="S40" i="8"/>
  <c r="R40" i="8"/>
  <c r="Q40" i="8"/>
  <c r="P40" i="8"/>
  <c r="O40" i="8"/>
  <c r="N40" i="8"/>
  <c r="M40" i="8"/>
  <c r="L40" i="8"/>
  <c r="K40" i="8"/>
  <c r="J40" i="8"/>
  <c r="I40" i="8"/>
  <c r="H40" i="8"/>
  <c r="G40" i="8"/>
  <c r="F40" i="8"/>
  <c r="E40" i="8"/>
  <c r="D40" i="8"/>
  <c r="C40" i="8"/>
  <c r="T39" i="8"/>
  <c r="S39" i="8"/>
  <c r="R39" i="8"/>
  <c r="Q39" i="8"/>
  <c r="P39" i="8"/>
  <c r="O39" i="8"/>
  <c r="N39" i="8"/>
  <c r="M39" i="8"/>
  <c r="L39" i="8"/>
  <c r="K39" i="8"/>
  <c r="J39" i="8"/>
  <c r="I39" i="8"/>
  <c r="H39" i="8"/>
  <c r="G39" i="8"/>
  <c r="F39" i="8"/>
  <c r="E39" i="8"/>
  <c r="D39" i="8"/>
  <c r="C39" i="8"/>
  <c r="T38" i="8"/>
  <c r="S38" i="8"/>
  <c r="R38" i="8"/>
  <c r="Q38" i="8"/>
  <c r="P38" i="8"/>
  <c r="O38" i="8"/>
  <c r="N38" i="8"/>
  <c r="M38" i="8"/>
  <c r="L38" i="8"/>
  <c r="K38" i="8"/>
  <c r="J38" i="8"/>
  <c r="I38" i="8"/>
  <c r="H38" i="8"/>
  <c r="G38" i="8"/>
  <c r="F38" i="8"/>
  <c r="E38" i="8"/>
  <c r="D38" i="8"/>
  <c r="C38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G32" i="8"/>
  <c r="AF32" i="8"/>
  <c r="AE32" i="8"/>
  <c r="AD32" i="8"/>
  <c r="AC32" i="8"/>
  <c r="AB32" i="8"/>
  <c r="AA32" i="8"/>
  <c r="Z32" i="8"/>
  <c r="Y32" i="8"/>
  <c r="B32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G31" i="8"/>
  <c r="AF31" i="8"/>
  <c r="AE31" i="8"/>
  <c r="AD31" i="8"/>
  <c r="AC31" i="8"/>
  <c r="AB31" i="8"/>
  <c r="AA31" i="8"/>
  <c r="Z31" i="8"/>
  <c r="Y31" i="8"/>
  <c r="B31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G30" i="8"/>
  <c r="AF30" i="8"/>
  <c r="AE30" i="8"/>
  <c r="AD30" i="8"/>
  <c r="AC30" i="8"/>
  <c r="AB30" i="8"/>
  <c r="AA30" i="8"/>
  <c r="Z30" i="8"/>
  <c r="Y30" i="8"/>
  <c r="B30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G29" i="8"/>
  <c r="AF29" i="8"/>
  <c r="AE29" i="8"/>
  <c r="AD29" i="8"/>
  <c r="AC29" i="8"/>
  <c r="AB29" i="8"/>
  <c r="AA29" i="8"/>
  <c r="Z29" i="8"/>
  <c r="Y29" i="8"/>
  <c r="B29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G28" i="8"/>
  <c r="AF28" i="8"/>
  <c r="AE28" i="8"/>
  <c r="AD28" i="8"/>
  <c r="AC28" i="8"/>
  <c r="AB28" i="8"/>
  <c r="AA28" i="8"/>
  <c r="Z28" i="8"/>
  <c r="Y28" i="8"/>
  <c r="B28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G27" i="8"/>
  <c r="AF27" i="8"/>
  <c r="AE27" i="8"/>
  <c r="AD27" i="8"/>
  <c r="AC27" i="8"/>
  <c r="AB27" i="8"/>
  <c r="AA27" i="8"/>
  <c r="Z27" i="8"/>
  <c r="Y27" i="8"/>
  <c r="B27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G26" i="8"/>
  <c r="AF26" i="8"/>
  <c r="AE26" i="8"/>
  <c r="AD26" i="8"/>
  <c r="AC26" i="8"/>
  <c r="AB26" i="8"/>
  <c r="AA26" i="8"/>
  <c r="Z26" i="8"/>
  <c r="Y26" i="8"/>
  <c r="B26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G25" i="8"/>
  <c r="AF25" i="8"/>
  <c r="AE25" i="8"/>
  <c r="AD25" i="8"/>
  <c r="AC25" i="8"/>
  <c r="AB25" i="8"/>
  <c r="AA25" i="8"/>
  <c r="Z25" i="8"/>
  <c r="Y25" i="8"/>
  <c r="B25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G24" i="8"/>
  <c r="AF24" i="8"/>
  <c r="AE24" i="8"/>
  <c r="AD24" i="8"/>
  <c r="AC24" i="8"/>
  <c r="AB24" i="8"/>
  <c r="AA24" i="8"/>
  <c r="Z24" i="8"/>
  <c r="Y24" i="8"/>
  <c r="B24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G23" i="8"/>
  <c r="AF23" i="8"/>
  <c r="AE23" i="8"/>
  <c r="AD23" i="8"/>
  <c r="AC23" i="8"/>
  <c r="AB23" i="8"/>
  <c r="AA23" i="8"/>
  <c r="Z23" i="8"/>
  <c r="Y23" i="8"/>
  <c r="B23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G22" i="8"/>
  <c r="AF22" i="8"/>
  <c r="AE22" i="8"/>
  <c r="AD22" i="8"/>
  <c r="AC22" i="8"/>
  <c r="AB22" i="8"/>
  <c r="AA22" i="8"/>
  <c r="Z22" i="8"/>
  <c r="Y22" i="8"/>
  <c r="B22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G21" i="8"/>
  <c r="AF21" i="8"/>
  <c r="AE21" i="8"/>
  <c r="AD21" i="8"/>
  <c r="AC21" i="8"/>
  <c r="AB21" i="8"/>
  <c r="AA21" i="8"/>
  <c r="Z21" i="8"/>
  <c r="Y21" i="8"/>
  <c r="B21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G20" i="8"/>
  <c r="AF20" i="8"/>
  <c r="AE20" i="8"/>
  <c r="AD20" i="8"/>
  <c r="AC20" i="8"/>
  <c r="AB20" i="8"/>
  <c r="AA20" i="8"/>
  <c r="Z20" i="8"/>
  <c r="Y20" i="8"/>
  <c r="B20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G19" i="8"/>
  <c r="AF19" i="8"/>
  <c r="AE19" i="8"/>
  <c r="AD19" i="8"/>
  <c r="AC19" i="8"/>
  <c r="AB19" i="8"/>
  <c r="AA19" i="8"/>
  <c r="Z19" i="8"/>
  <c r="Y19" i="8"/>
  <c r="B19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G18" i="8"/>
  <c r="AF18" i="8"/>
  <c r="AE18" i="8"/>
  <c r="AD18" i="8"/>
  <c r="AC18" i="8"/>
  <c r="AB18" i="8"/>
  <c r="AA18" i="8"/>
  <c r="Z18" i="8"/>
  <c r="Y18" i="8"/>
  <c r="B18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G17" i="8"/>
  <c r="AF17" i="8"/>
  <c r="AE17" i="8"/>
  <c r="AD17" i="8"/>
  <c r="AC17" i="8"/>
  <c r="AB17" i="8"/>
  <c r="AA17" i="8"/>
  <c r="Z17" i="8"/>
  <c r="Y17" i="8"/>
  <c r="B17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G16" i="8"/>
  <c r="AF16" i="8"/>
  <c r="AE16" i="8"/>
  <c r="AD16" i="8"/>
  <c r="AC16" i="8"/>
  <c r="AB16" i="8"/>
  <c r="AA16" i="8"/>
  <c r="Z16" i="8"/>
  <c r="Y16" i="8"/>
  <c r="B16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G15" i="8"/>
  <c r="AF15" i="8"/>
  <c r="AE15" i="8"/>
  <c r="AD15" i="8"/>
  <c r="AC15" i="8"/>
  <c r="AB15" i="8"/>
  <c r="AA15" i="8"/>
  <c r="Z15" i="8"/>
  <c r="Y15" i="8"/>
  <c r="B15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G14" i="8"/>
  <c r="AF14" i="8"/>
  <c r="AE14" i="8"/>
  <c r="AD14" i="8"/>
  <c r="AC14" i="8"/>
  <c r="AB14" i="8"/>
  <c r="AA14" i="8"/>
  <c r="Z14" i="8"/>
  <c r="Y14" i="8"/>
  <c r="B14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G13" i="8"/>
  <c r="AF13" i="8"/>
  <c r="AE13" i="8"/>
  <c r="AD13" i="8"/>
  <c r="AC13" i="8"/>
  <c r="AB13" i="8"/>
  <c r="AA13" i="8"/>
  <c r="Z13" i="8"/>
  <c r="Y13" i="8"/>
  <c r="B13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G12" i="8"/>
  <c r="AF12" i="8"/>
  <c r="AE12" i="8"/>
  <c r="AD12" i="8"/>
  <c r="AC12" i="8"/>
  <c r="AB12" i="8"/>
  <c r="AA12" i="8"/>
  <c r="Z12" i="8"/>
  <c r="Y12" i="8"/>
  <c r="B12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G11" i="8"/>
  <c r="AF11" i="8"/>
  <c r="AE11" i="8"/>
  <c r="AD11" i="8"/>
  <c r="AC11" i="8"/>
  <c r="AB11" i="8"/>
  <c r="AA11" i="8"/>
  <c r="Z11" i="8"/>
  <c r="Y11" i="8"/>
  <c r="B11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G10" i="8"/>
  <c r="AF10" i="8"/>
  <c r="AE10" i="8"/>
  <c r="AD10" i="8"/>
  <c r="AC10" i="8"/>
  <c r="AB10" i="8"/>
  <c r="AA10" i="8"/>
  <c r="Z10" i="8"/>
  <c r="Y10" i="8"/>
  <c r="B10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G9" i="8"/>
  <c r="AF9" i="8"/>
  <c r="AE9" i="8"/>
  <c r="AD9" i="8"/>
  <c r="AC9" i="8"/>
  <c r="AB9" i="8"/>
  <c r="AA9" i="8"/>
  <c r="Z9" i="8"/>
  <c r="Y9" i="8"/>
  <c r="B9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G8" i="8"/>
  <c r="AF8" i="8"/>
  <c r="AE8" i="8"/>
  <c r="AD8" i="8"/>
  <c r="AC8" i="8"/>
  <c r="AB8" i="8"/>
  <c r="AA8" i="8"/>
  <c r="Z8" i="8"/>
  <c r="Y8" i="8"/>
  <c r="B8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G7" i="8"/>
  <c r="AF7" i="8"/>
  <c r="AE7" i="8"/>
  <c r="AD7" i="8"/>
  <c r="AC7" i="8"/>
  <c r="AB7" i="8"/>
  <c r="AA7" i="8"/>
  <c r="Z7" i="8"/>
  <c r="Y7" i="8"/>
  <c r="B7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G6" i="8"/>
  <c r="AF6" i="8"/>
  <c r="AE6" i="8"/>
  <c r="AD6" i="8"/>
  <c r="AC6" i="8"/>
  <c r="AB6" i="8"/>
  <c r="AA6" i="8"/>
  <c r="Z6" i="8"/>
  <c r="Y6" i="8"/>
  <c r="B6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G5" i="8"/>
  <c r="AF5" i="8"/>
  <c r="AE5" i="8"/>
  <c r="AD5" i="8"/>
  <c r="AC5" i="8"/>
  <c r="AB5" i="8"/>
  <c r="AA5" i="8"/>
  <c r="Z5" i="8"/>
  <c r="Y5" i="8"/>
  <c r="B5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G4" i="8"/>
  <c r="AF4" i="8"/>
  <c r="AE4" i="8"/>
  <c r="AD4" i="8"/>
  <c r="AC4" i="8"/>
  <c r="AB4" i="8"/>
  <c r="AA4" i="8"/>
  <c r="Z4" i="8"/>
  <c r="Y4" i="8"/>
  <c r="B4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G3" i="8"/>
  <c r="AF3" i="8"/>
  <c r="AE3" i="8"/>
  <c r="AD3" i="8"/>
  <c r="AC3" i="8"/>
  <c r="AB3" i="8"/>
  <c r="AA3" i="8"/>
  <c r="Z3" i="8"/>
  <c r="Y3" i="8"/>
  <c r="B3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G2" i="8"/>
  <c r="AF2" i="8"/>
  <c r="AE2" i="8"/>
  <c r="AD2" i="8"/>
  <c r="AC2" i="8"/>
  <c r="AB2" i="8"/>
  <c r="AA2" i="8"/>
  <c r="Z2" i="8"/>
  <c r="Y2" i="8"/>
  <c r="B2" i="8"/>
  <c r="T46" i="7"/>
  <c r="S46" i="7"/>
  <c r="R46" i="7"/>
  <c r="Q46" i="7"/>
  <c r="P46" i="7"/>
  <c r="O46" i="7"/>
  <c r="N46" i="7"/>
  <c r="M46" i="7"/>
  <c r="L46" i="7"/>
  <c r="K46" i="7"/>
  <c r="J46" i="7"/>
  <c r="I46" i="7"/>
  <c r="H46" i="7"/>
  <c r="G46" i="7"/>
  <c r="F46" i="7"/>
  <c r="E46" i="7"/>
  <c r="D46" i="7"/>
  <c r="C46" i="7"/>
  <c r="T45" i="7"/>
  <c r="S45" i="7"/>
  <c r="R45" i="7"/>
  <c r="Q45" i="7"/>
  <c r="P45" i="7"/>
  <c r="O45" i="7"/>
  <c r="N45" i="7"/>
  <c r="M45" i="7"/>
  <c r="L45" i="7"/>
  <c r="K45" i="7"/>
  <c r="J45" i="7"/>
  <c r="I45" i="7"/>
  <c r="H45" i="7"/>
  <c r="G45" i="7"/>
  <c r="F45" i="7"/>
  <c r="E45" i="7"/>
  <c r="D45" i="7"/>
  <c r="C45" i="7"/>
  <c r="R44" i="7"/>
  <c r="Q44" i="7"/>
  <c r="P44" i="7"/>
  <c r="O44" i="7"/>
  <c r="N44" i="7"/>
  <c r="M44" i="7"/>
  <c r="L44" i="7"/>
  <c r="K44" i="7"/>
  <c r="J44" i="7"/>
  <c r="I44" i="7"/>
  <c r="H44" i="7"/>
  <c r="G44" i="7"/>
  <c r="F44" i="7"/>
  <c r="E44" i="7"/>
  <c r="D44" i="7"/>
  <c r="C44" i="7"/>
  <c r="T43" i="7"/>
  <c r="S43" i="7"/>
  <c r="R43" i="7"/>
  <c r="Q43" i="7"/>
  <c r="P43" i="7"/>
  <c r="O43" i="7"/>
  <c r="N43" i="7"/>
  <c r="M43" i="7"/>
  <c r="L43" i="7"/>
  <c r="K43" i="7"/>
  <c r="J43" i="7"/>
  <c r="I43" i="7"/>
  <c r="H43" i="7"/>
  <c r="G43" i="7"/>
  <c r="F43" i="7"/>
  <c r="E43" i="7"/>
  <c r="D43" i="7"/>
  <c r="C43" i="7"/>
  <c r="T42" i="7"/>
  <c r="S42" i="7"/>
  <c r="R42" i="7"/>
  <c r="Q42" i="7"/>
  <c r="P42" i="7"/>
  <c r="O42" i="7"/>
  <c r="N42" i="7"/>
  <c r="M42" i="7"/>
  <c r="L42" i="7"/>
  <c r="K42" i="7"/>
  <c r="J42" i="7"/>
  <c r="I42" i="7"/>
  <c r="H42" i="7"/>
  <c r="G42" i="7"/>
  <c r="F42" i="7"/>
  <c r="E42" i="7"/>
  <c r="D42" i="7"/>
  <c r="C42" i="7"/>
  <c r="T41" i="7"/>
  <c r="S41" i="7"/>
  <c r="R41" i="7"/>
  <c r="Q41" i="7"/>
  <c r="P41" i="7"/>
  <c r="O41" i="7"/>
  <c r="N41" i="7"/>
  <c r="M41" i="7"/>
  <c r="L41" i="7"/>
  <c r="K41" i="7"/>
  <c r="J41" i="7"/>
  <c r="I41" i="7"/>
  <c r="H41" i="7"/>
  <c r="G41" i="7"/>
  <c r="F41" i="7"/>
  <c r="E41" i="7"/>
  <c r="D41" i="7"/>
  <c r="C41" i="7"/>
  <c r="T40" i="7"/>
  <c r="S40" i="7"/>
  <c r="R40" i="7"/>
  <c r="Q40" i="7"/>
  <c r="P40" i="7"/>
  <c r="O40" i="7"/>
  <c r="N40" i="7"/>
  <c r="M40" i="7"/>
  <c r="L40" i="7"/>
  <c r="K40" i="7"/>
  <c r="J40" i="7"/>
  <c r="I40" i="7"/>
  <c r="H40" i="7"/>
  <c r="G40" i="7"/>
  <c r="F40" i="7"/>
  <c r="E40" i="7"/>
  <c r="D40" i="7"/>
  <c r="C40" i="7"/>
  <c r="T39" i="7"/>
  <c r="S39" i="7"/>
  <c r="R39" i="7"/>
  <c r="Q39" i="7"/>
  <c r="P39" i="7"/>
  <c r="O39" i="7"/>
  <c r="N39" i="7"/>
  <c r="M39" i="7"/>
  <c r="L39" i="7"/>
  <c r="K39" i="7"/>
  <c r="J39" i="7"/>
  <c r="I39" i="7"/>
  <c r="H39" i="7"/>
  <c r="G39" i="7"/>
  <c r="F39" i="7"/>
  <c r="E39" i="7"/>
  <c r="D39" i="7"/>
  <c r="C39" i="7"/>
  <c r="T38" i="7"/>
  <c r="S38" i="7"/>
  <c r="R38" i="7"/>
  <c r="Q38" i="7"/>
  <c r="P38" i="7"/>
  <c r="O38" i="7"/>
  <c r="N38" i="7"/>
  <c r="M38" i="7"/>
  <c r="L38" i="7"/>
  <c r="K38" i="7"/>
  <c r="J38" i="7"/>
  <c r="I38" i="7"/>
  <c r="H38" i="7"/>
  <c r="G38" i="7"/>
  <c r="F38" i="7"/>
  <c r="E38" i="7"/>
  <c r="D38" i="7"/>
  <c r="C38" i="7"/>
  <c r="AZ32" i="7"/>
  <c r="AY32" i="7"/>
  <c r="AX32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G32" i="7"/>
  <c r="AF32" i="7"/>
  <c r="AE32" i="7"/>
  <c r="AD32" i="7"/>
  <c r="AC32" i="7"/>
  <c r="AB32" i="7"/>
  <c r="AA32" i="7"/>
  <c r="Z32" i="7"/>
  <c r="Y32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G31" i="7"/>
  <c r="AF31" i="7"/>
  <c r="AE31" i="7"/>
  <c r="AD31" i="7"/>
  <c r="AC31" i="7"/>
  <c r="AB31" i="7"/>
  <c r="AA31" i="7"/>
  <c r="Z31" i="7"/>
  <c r="Y31" i="7"/>
  <c r="B31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G30" i="7"/>
  <c r="AF30" i="7"/>
  <c r="AE30" i="7"/>
  <c r="AD30" i="7"/>
  <c r="AC30" i="7"/>
  <c r="AB30" i="7"/>
  <c r="AA30" i="7"/>
  <c r="Z30" i="7"/>
  <c r="Y30" i="7"/>
  <c r="B30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G29" i="7"/>
  <c r="AF29" i="7"/>
  <c r="AE29" i="7"/>
  <c r="AD29" i="7"/>
  <c r="AC29" i="7"/>
  <c r="AB29" i="7"/>
  <c r="AA29" i="7"/>
  <c r="Z29" i="7"/>
  <c r="Y29" i="7"/>
  <c r="B29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G28" i="7"/>
  <c r="AF28" i="7"/>
  <c r="AE28" i="7"/>
  <c r="AD28" i="7"/>
  <c r="AC28" i="7"/>
  <c r="AB28" i="7"/>
  <c r="AA28" i="7"/>
  <c r="Z28" i="7"/>
  <c r="Y28" i="7"/>
  <c r="B28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G27" i="7"/>
  <c r="AF27" i="7"/>
  <c r="AE27" i="7"/>
  <c r="AD27" i="7"/>
  <c r="AC27" i="7"/>
  <c r="AB27" i="7"/>
  <c r="AA27" i="7"/>
  <c r="Z27" i="7"/>
  <c r="Y27" i="7"/>
  <c r="B27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G26" i="7"/>
  <c r="AF26" i="7"/>
  <c r="AE26" i="7"/>
  <c r="AD26" i="7"/>
  <c r="AC26" i="7"/>
  <c r="AB26" i="7"/>
  <c r="AA26" i="7"/>
  <c r="Z26" i="7"/>
  <c r="Y26" i="7"/>
  <c r="B26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G25" i="7"/>
  <c r="AF25" i="7"/>
  <c r="AE25" i="7"/>
  <c r="AD25" i="7"/>
  <c r="AC25" i="7"/>
  <c r="AB25" i="7"/>
  <c r="AA25" i="7"/>
  <c r="Z25" i="7"/>
  <c r="Y25" i="7"/>
  <c r="B25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G24" i="7"/>
  <c r="AF24" i="7"/>
  <c r="AE24" i="7"/>
  <c r="AD24" i="7"/>
  <c r="AC24" i="7"/>
  <c r="AB24" i="7"/>
  <c r="AA24" i="7"/>
  <c r="Z24" i="7"/>
  <c r="Y24" i="7"/>
  <c r="B24" i="7"/>
  <c r="AZ23" i="7"/>
  <c r="AY23" i="7"/>
  <c r="AX23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G23" i="7"/>
  <c r="AF23" i="7"/>
  <c r="AE23" i="7"/>
  <c r="AD23" i="7"/>
  <c r="AC23" i="7"/>
  <c r="AB23" i="7"/>
  <c r="AA23" i="7"/>
  <c r="Z23" i="7"/>
  <c r="Y23" i="7"/>
  <c r="B23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G22" i="7"/>
  <c r="AF22" i="7"/>
  <c r="AE22" i="7"/>
  <c r="AD22" i="7"/>
  <c r="AC22" i="7"/>
  <c r="AB22" i="7"/>
  <c r="AA22" i="7"/>
  <c r="Z22" i="7"/>
  <c r="Y22" i="7"/>
  <c r="B22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G21" i="7"/>
  <c r="AF21" i="7"/>
  <c r="AE21" i="7"/>
  <c r="AD21" i="7"/>
  <c r="AC21" i="7"/>
  <c r="AB21" i="7"/>
  <c r="AA21" i="7"/>
  <c r="Z21" i="7"/>
  <c r="Y21" i="7"/>
  <c r="B21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G20" i="7"/>
  <c r="AF20" i="7"/>
  <c r="AE20" i="7"/>
  <c r="AD20" i="7"/>
  <c r="AC20" i="7"/>
  <c r="AB20" i="7"/>
  <c r="AA20" i="7"/>
  <c r="Z20" i="7"/>
  <c r="Y20" i="7"/>
  <c r="B20" i="7"/>
  <c r="AZ19" i="7"/>
  <c r="AY19" i="7"/>
  <c r="AX19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G19" i="7"/>
  <c r="AF19" i="7"/>
  <c r="AE19" i="7"/>
  <c r="AD19" i="7"/>
  <c r="AC19" i="7"/>
  <c r="AB19" i="7"/>
  <c r="AA19" i="7"/>
  <c r="Z19" i="7"/>
  <c r="Y19" i="7"/>
  <c r="B19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G18" i="7"/>
  <c r="AF18" i="7"/>
  <c r="AE18" i="7"/>
  <c r="AD18" i="7"/>
  <c r="AC18" i="7"/>
  <c r="AB18" i="7"/>
  <c r="AA18" i="7"/>
  <c r="Z18" i="7"/>
  <c r="Y18" i="7"/>
  <c r="B18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G17" i="7"/>
  <c r="AF17" i="7"/>
  <c r="AE17" i="7"/>
  <c r="AD17" i="7"/>
  <c r="AC17" i="7"/>
  <c r="AB17" i="7"/>
  <c r="AA17" i="7"/>
  <c r="Z17" i="7"/>
  <c r="Y17" i="7"/>
  <c r="B17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G16" i="7"/>
  <c r="AF16" i="7"/>
  <c r="AE16" i="7"/>
  <c r="AD16" i="7"/>
  <c r="AC16" i="7"/>
  <c r="AB16" i="7"/>
  <c r="AA16" i="7"/>
  <c r="Z16" i="7"/>
  <c r="Y16" i="7"/>
  <c r="B16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G15" i="7"/>
  <c r="AF15" i="7"/>
  <c r="AE15" i="7"/>
  <c r="AD15" i="7"/>
  <c r="AC15" i="7"/>
  <c r="AB15" i="7"/>
  <c r="AA15" i="7"/>
  <c r="Z15" i="7"/>
  <c r="Y15" i="7"/>
  <c r="B15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G14" i="7"/>
  <c r="AF14" i="7"/>
  <c r="AE14" i="7"/>
  <c r="AD14" i="7"/>
  <c r="AC14" i="7"/>
  <c r="AB14" i="7"/>
  <c r="AA14" i="7"/>
  <c r="Z14" i="7"/>
  <c r="Y14" i="7"/>
  <c r="B14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G13" i="7"/>
  <c r="AF13" i="7"/>
  <c r="AE13" i="7"/>
  <c r="AD13" i="7"/>
  <c r="AC13" i="7"/>
  <c r="AB13" i="7"/>
  <c r="AA13" i="7"/>
  <c r="Z13" i="7"/>
  <c r="Y13" i="7"/>
  <c r="B13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G12" i="7"/>
  <c r="AF12" i="7"/>
  <c r="AE12" i="7"/>
  <c r="AD12" i="7"/>
  <c r="AC12" i="7"/>
  <c r="AB12" i="7"/>
  <c r="AA12" i="7"/>
  <c r="Z12" i="7"/>
  <c r="Y12" i="7"/>
  <c r="B12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G11" i="7"/>
  <c r="AF11" i="7"/>
  <c r="AE11" i="7"/>
  <c r="AD11" i="7"/>
  <c r="AC11" i="7"/>
  <c r="AB11" i="7"/>
  <c r="AA11" i="7"/>
  <c r="Z11" i="7"/>
  <c r="Y11" i="7"/>
  <c r="B11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G10" i="7"/>
  <c r="AF10" i="7"/>
  <c r="AE10" i="7"/>
  <c r="AD10" i="7"/>
  <c r="AC10" i="7"/>
  <c r="AB10" i="7"/>
  <c r="AA10" i="7"/>
  <c r="Z10" i="7"/>
  <c r="Y10" i="7"/>
  <c r="B10" i="7"/>
  <c r="AZ9" i="7"/>
  <c r="AY9" i="7"/>
  <c r="AX9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G9" i="7"/>
  <c r="AF9" i="7"/>
  <c r="AE9" i="7"/>
  <c r="AD9" i="7"/>
  <c r="AC9" i="7"/>
  <c r="AB9" i="7"/>
  <c r="AA9" i="7"/>
  <c r="Z9" i="7"/>
  <c r="Y9" i="7"/>
  <c r="X9" i="7"/>
  <c r="B9" i="7"/>
  <c r="AZ8" i="7"/>
  <c r="AY8" i="7"/>
  <c r="AX8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G8" i="7"/>
  <c r="AF8" i="7"/>
  <c r="AE8" i="7"/>
  <c r="AD8" i="7"/>
  <c r="AC8" i="7"/>
  <c r="AB8" i="7"/>
  <c r="AA8" i="7"/>
  <c r="Z8" i="7"/>
  <c r="Y8" i="7"/>
  <c r="B8" i="7"/>
  <c r="AZ7" i="7"/>
  <c r="AY7" i="7"/>
  <c r="AX7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G7" i="7"/>
  <c r="AF7" i="7"/>
  <c r="AE7" i="7"/>
  <c r="AD7" i="7"/>
  <c r="AC7" i="7"/>
  <c r="AB7" i="7"/>
  <c r="AA7" i="7"/>
  <c r="Z7" i="7"/>
  <c r="Y7" i="7"/>
  <c r="B7" i="7"/>
  <c r="AZ6" i="7"/>
  <c r="AY6" i="7"/>
  <c r="AX6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G6" i="7"/>
  <c r="AF6" i="7"/>
  <c r="AE6" i="7"/>
  <c r="AD6" i="7"/>
  <c r="AC6" i="7"/>
  <c r="AB6" i="7"/>
  <c r="AA6" i="7"/>
  <c r="Z6" i="7"/>
  <c r="Y6" i="7"/>
  <c r="B6" i="7"/>
  <c r="AZ5" i="7"/>
  <c r="AY5" i="7"/>
  <c r="AX5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G5" i="7"/>
  <c r="AF5" i="7"/>
  <c r="AE5" i="7"/>
  <c r="AD5" i="7"/>
  <c r="AC5" i="7"/>
  <c r="AB5" i="7"/>
  <c r="AA5" i="7"/>
  <c r="Z5" i="7"/>
  <c r="Y5" i="7"/>
  <c r="B5" i="7"/>
  <c r="AZ4" i="7"/>
  <c r="AY4" i="7"/>
  <c r="AX4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G4" i="7"/>
  <c r="AF4" i="7"/>
  <c r="AE4" i="7"/>
  <c r="AD4" i="7"/>
  <c r="AC4" i="7"/>
  <c r="AB4" i="7"/>
  <c r="AA4" i="7"/>
  <c r="Z4" i="7"/>
  <c r="Y4" i="7"/>
  <c r="B4" i="7"/>
  <c r="AZ3" i="7"/>
  <c r="AY3" i="7"/>
  <c r="AX3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G3" i="7"/>
  <c r="AF3" i="7"/>
  <c r="AE3" i="7"/>
  <c r="AD3" i="7"/>
  <c r="AC3" i="7"/>
  <c r="AB3" i="7"/>
  <c r="AA3" i="7"/>
  <c r="Z3" i="7"/>
  <c r="Y3" i="7"/>
  <c r="B3" i="7"/>
  <c r="AZ2" i="7"/>
  <c r="AY2" i="7"/>
  <c r="AX2" i="7"/>
  <c r="R35" i="7" s="1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G2" i="7"/>
  <c r="AF2" i="7"/>
  <c r="AE2" i="7"/>
  <c r="AD2" i="7"/>
  <c r="AC2" i="7"/>
  <c r="AB2" i="7"/>
  <c r="AA2" i="7"/>
  <c r="Z2" i="7"/>
  <c r="Y2" i="7"/>
  <c r="B2" i="7"/>
  <c r="T46" i="6"/>
  <c r="S46" i="6"/>
  <c r="R46" i="6"/>
  <c r="Q46" i="6"/>
  <c r="P46" i="6"/>
  <c r="O46" i="6"/>
  <c r="M46" i="6"/>
  <c r="L46" i="6"/>
  <c r="K46" i="6"/>
  <c r="J46" i="6"/>
  <c r="I46" i="6"/>
  <c r="H46" i="6"/>
  <c r="G46" i="6"/>
  <c r="F46" i="6"/>
  <c r="E46" i="6"/>
  <c r="D46" i="6"/>
  <c r="C46" i="6"/>
  <c r="T45" i="6"/>
  <c r="S45" i="6"/>
  <c r="R45" i="6"/>
  <c r="Q45" i="6"/>
  <c r="P45" i="6"/>
  <c r="O45" i="6"/>
  <c r="M45" i="6"/>
  <c r="L45" i="6"/>
  <c r="K45" i="6"/>
  <c r="J45" i="6"/>
  <c r="I45" i="6"/>
  <c r="H45" i="6"/>
  <c r="G45" i="6"/>
  <c r="F45" i="6"/>
  <c r="E45" i="6"/>
  <c r="D45" i="6"/>
  <c r="C45" i="6"/>
  <c r="R44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T43" i="6"/>
  <c r="S43" i="6"/>
  <c r="R43" i="6"/>
  <c r="Q43" i="6"/>
  <c r="P43" i="6"/>
  <c r="O43" i="6"/>
  <c r="M43" i="6"/>
  <c r="L43" i="6"/>
  <c r="K43" i="6"/>
  <c r="J43" i="6"/>
  <c r="I43" i="6"/>
  <c r="H43" i="6"/>
  <c r="G43" i="6"/>
  <c r="F43" i="6"/>
  <c r="E43" i="6"/>
  <c r="D43" i="6"/>
  <c r="C43" i="6"/>
  <c r="T42" i="6"/>
  <c r="S42" i="6"/>
  <c r="R42" i="6"/>
  <c r="Q42" i="6"/>
  <c r="P42" i="6"/>
  <c r="O42" i="6"/>
  <c r="M42" i="6"/>
  <c r="L42" i="6"/>
  <c r="K42" i="6"/>
  <c r="J42" i="6"/>
  <c r="I42" i="6"/>
  <c r="H42" i="6"/>
  <c r="G42" i="6"/>
  <c r="F42" i="6"/>
  <c r="E42" i="6"/>
  <c r="D42" i="6"/>
  <c r="C42" i="6"/>
  <c r="T41" i="6"/>
  <c r="S41" i="6"/>
  <c r="R41" i="6"/>
  <c r="Q41" i="6"/>
  <c r="P41" i="6"/>
  <c r="O41" i="6"/>
  <c r="M41" i="6"/>
  <c r="L41" i="6"/>
  <c r="K41" i="6"/>
  <c r="J41" i="6"/>
  <c r="I41" i="6"/>
  <c r="H41" i="6"/>
  <c r="G41" i="6"/>
  <c r="F41" i="6"/>
  <c r="E41" i="6"/>
  <c r="D41" i="6"/>
  <c r="C41" i="6"/>
  <c r="T40" i="6"/>
  <c r="S40" i="6"/>
  <c r="R40" i="6"/>
  <c r="Q40" i="6"/>
  <c r="P40" i="6"/>
  <c r="O40" i="6"/>
  <c r="M40" i="6"/>
  <c r="L40" i="6"/>
  <c r="K40" i="6"/>
  <c r="J40" i="6"/>
  <c r="I40" i="6"/>
  <c r="H40" i="6"/>
  <c r="G40" i="6"/>
  <c r="F40" i="6"/>
  <c r="E40" i="6"/>
  <c r="D40" i="6"/>
  <c r="C40" i="6"/>
  <c r="T39" i="6"/>
  <c r="S39" i="6"/>
  <c r="R39" i="6"/>
  <c r="Q39" i="6"/>
  <c r="P39" i="6"/>
  <c r="O39" i="6"/>
  <c r="M39" i="6"/>
  <c r="L39" i="6"/>
  <c r="K39" i="6"/>
  <c r="J39" i="6"/>
  <c r="I39" i="6"/>
  <c r="H39" i="6"/>
  <c r="G39" i="6"/>
  <c r="F39" i="6"/>
  <c r="E39" i="6"/>
  <c r="D39" i="6"/>
  <c r="C39" i="6"/>
  <c r="T38" i="6"/>
  <c r="S38" i="6"/>
  <c r="R38" i="6"/>
  <c r="Q38" i="6"/>
  <c r="P38" i="6"/>
  <c r="O38" i="6"/>
  <c r="M38" i="6"/>
  <c r="L38" i="6"/>
  <c r="K38" i="6"/>
  <c r="J38" i="6"/>
  <c r="I38" i="6"/>
  <c r="H38" i="6"/>
  <c r="G38" i="6"/>
  <c r="F38" i="6"/>
  <c r="E38" i="6"/>
  <c r="D38" i="6"/>
  <c r="C38" i="6"/>
  <c r="AZ32" i="6"/>
  <c r="AY32" i="6"/>
  <c r="AX32" i="6"/>
  <c r="AW32" i="6"/>
  <c r="AV32" i="6"/>
  <c r="AU32" i="6"/>
  <c r="AT32" i="6"/>
  <c r="AS32" i="6"/>
  <c r="AR32" i="6"/>
  <c r="AQ32" i="6"/>
  <c r="AP32" i="6"/>
  <c r="AO32" i="6"/>
  <c r="AN32" i="6"/>
  <c r="AM32" i="6"/>
  <c r="AL32" i="6"/>
  <c r="AK32" i="6"/>
  <c r="AJ32" i="6"/>
  <c r="AI32" i="6"/>
  <c r="AG32" i="6"/>
  <c r="AF32" i="6"/>
  <c r="AE32" i="6"/>
  <c r="AD32" i="6"/>
  <c r="AC32" i="6"/>
  <c r="AB32" i="6"/>
  <c r="AA32" i="6"/>
  <c r="Z32" i="6"/>
  <c r="Y32" i="6"/>
  <c r="B32" i="6"/>
  <c r="AZ31" i="6"/>
  <c r="AY31" i="6"/>
  <c r="AX31" i="6"/>
  <c r="AW31" i="6"/>
  <c r="AV31" i="6"/>
  <c r="AU31" i="6"/>
  <c r="AT31" i="6"/>
  <c r="AS31" i="6"/>
  <c r="AR31" i="6"/>
  <c r="AQ31" i="6"/>
  <c r="AP31" i="6"/>
  <c r="AO31" i="6"/>
  <c r="AN31" i="6"/>
  <c r="AM31" i="6"/>
  <c r="AL31" i="6"/>
  <c r="AK31" i="6"/>
  <c r="AJ31" i="6"/>
  <c r="AI31" i="6"/>
  <c r="AG31" i="6"/>
  <c r="AF31" i="6"/>
  <c r="AE31" i="6"/>
  <c r="AD31" i="6"/>
  <c r="AC31" i="6"/>
  <c r="AB31" i="6"/>
  <c r="AA31" i="6"/>
  <c r="Z31" i="6"/>
  <c r="Y31" i="6"/>
  <c r="B31" i="6"/>
  <c r="AZ30" i="6"/>
  <c r="AY30" i="6"/>
  <c r="AX30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AJ30" i="6"/>
  <c r="AI30" i="6"/>
  <c r="AG30" i="6"/>
  <c r="AF30" i="6"/>
  <c r="AE30" i="6"/>
  <c r="AD30" i="6"/>
  <c r="AC30" i="6"/>
  <c r="AB30" i="6"/>
  <c r="AA30" i="6"/>
  <c r="Z30" i="6"/>
  <c r="Y30" i="6"/>
  <c r="B30" i="6"/>
  <c r="AZ29" i="6"/>
  <c r="AY29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K29" i="6"/>
  <c r="AJ29" i="6"/>
  <c r="AI29" i="6"/>
  <c r="AG29" i="6"/>
  <c r="AF29" i="6"/>
  <c r="AE29" i="6"/>
  <c r="AD29" i="6"/>
  <c r="AC29" i="6"/>
  <c r="AB29" i="6"/>
  <c r="AA29" i="6"/>
  <c r="Z29" i="6"/>
  <c r="Y29" i="6"/>
  <c r="B29" i="6"/>
  <c r="AZ28" i="6"/>
  <c r="AY28" i="6"/>
  <c r="AX28" i="6"/>
  <c r="AW28" i="6"/>
  <c r="AV28" i="6"/>
  <c r="AU28" i="6"/>
  <c r="AT28" i="6"/>
  <c r="AS28" i="6"/>
  <c r="AR28" i="6"/>
  <c r="AQ28" i="6"/>
  <c r="AP28" i="6"/>
  <c r="AO28" i="6"/>
  <c r="AN28" i="6"/>
  <c r="AM28" i="6"/>
  <c r="AL28" i="6"/>
  <c r="AK28" i="6"/>
  <c r="AJ28" i="6"/>
  <c r="AI28" i="6"/>
  <c r="AG28" i="6"/>
  <c r="AF28" i="6"/>
  <c r="AE28" i="6"/>
  <c r="AD28" i="6"/>
  <c r="AC28" i="6"/>
  <c r="AB28" i="6"/>
  <c r="AA28" i="6"/>
  <c r="Z28" i="6"/>
  <c r="Y28" i="6"/>
  <c r="B28" i="6"/>
  <c r="AZ27" i="6"/>
  <c r="AY27" i="6"/>
  <c r="AX27" i="6"/>
  <c r="AW27" i="6"/>
  <c r="AV27" i="6"/>
  <c r="AU27" i="6"/>
  <c r="AT27" i="6"/>
  <c r="AS27" i="6"/>
  <c r="AR27" i="6"/>
  <c r="AQ27" i="6"/>
  <c r="AP27" i="6"/>
  <c r="AO27" i="6"/>
  <c r="AN27" i="6"/>
  <c r="AM27" i="6"/>
  <c r="AL27" i="6"/>
  <c r="AK27" i="6"/>
  <c r="AJ27" i="6"/>
  <c r="AI27" i="6"/>
  <c r="AG27" i="6"/>
  <c r="AF27" i="6"/>
  <c r="AE27" i="6"/>
  <c r="AD27" i="6"/>
  <c r="AC27" i="6"/>
  <c r="AB27" i="6"/>
  <c r="AA27" i="6"/>
  <c r="Z27" i="6"/>
  <c r="Y27" i="6"/>
  <c r="B27" i="6"/>
  <c r="AZ26" i="6"/>
  <c r="AY26" i="6"/>
  <c r="AX26" i="6"/>
  <c r="AW26" i="6"/>
  <c r="AV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I26" i="6"/>
  <c r="AG26" i="6"/>
  <c r="AF26" i="6"/>
  <c r="AE26" i="6"/>
  <c r="AD26" i="6"/>
  <c r="AC26" i="6"/>
  <c r="AB26" i="6"/>
  <c r="AA26" i="6"/>
  <c r="Z26" i="6"/>
  <c r="Y26" i="6"/>
  <c r="B26" i="6"/>
  <c r="AZ25" i="6"/>
  <c r="AY25" i="6"/>
  <c r="AX25" i="6"/>
  <c r="AW25" i="6"/>
  <c r="AV25" i="6"/>
  <c r="AU25" i="6"/>
  <c r="AT25" i="6"/>
  <c r="AS25" i="6"/>
  <c r="AR25" i="6"/>
  <c r="AQ25" i="6"/>
  <c r="AP25" i="6"/>
  <c r="AO25" i="6"/>
  <c r="AN25" i="6"/>
  <c r="AM25" i="6"/>
  <c r="AL25" i="6"/>
  <c r="AK25" i="6"/>
  <c r="AJ25" i="6"/>
  <c r="AI25" i="6"/>
  <c r="AG25" i="6"/>
  <c r="AF25" i="6"/>
  <c r="AE25" i="6"/>
  <c r="AD25" i="6"/>
  <c r="AC25" i="6"/>
  <c r="AB25" i="6"/>
  <c r="AA25" i="6"/>
  <c r="Z25" i="6"/>
  <c r="Y25" i="6"/>
  <c r="B25" i="6"/>
  <c r="AZ24" i="6"/>
  <c r="AY24" i="6"/>
  <c r="AX24" i="6"/>
  <c r="AW24" i="6"/>
  <c r="AV24" i="6"/>
  <c r="AU24" i="6"/>
  <c r="AT24" i="6"/>
  <c r="AS24" i="6"/>
  <c r="AR24" i="6"/>
  <c r="AQ24" i="6"/>
  <c r="AP24" i="6"/>
  <c r="AO24" i="6"/>
  <c r="AN24" i="6"/>
  <c r="AM24" i="6"/>
  <c r="AL24" i="6"/>
  <c r="AK24" i="6"/>
  <c r="AJ24" i="6"/>
  <c r="AI24" i="6"/>
  <c r="AG24" i="6"/>
  <c r="AF24" i="6"/>
  <c r="AE24" i="6"/>
  <c r="AD24" i="6"/>
  <c r="AC24" i="6"/>
  <c r="AB24" i="6"/>
  <c r="AA24" i="6"/>
  <c r="Z24" i="6"/>
  <c r="Y24" i="6"/>
  <c r="B24" i="6"/>
  <c r="AZ23" i="6"/>
  <c r="AY23" i="6"/>
  <c r="AX23" i="6"/>
  <c r="AW23" i="6"/>
  <c r="AV23" i="6"/>
  <c r="AU23" i="6"/>
  <c r="AT23" i="6"/>
  <c r="AS23" i="6"/>
  <c r="AR23" i="6"/>
  <c r="AQ23" i="6"/>
  <c r="AP23" i="6"/>
  <c r="AO23" i="6"/>
  <c r="AN23" i="6"/>
  <c r="AM23" i="6"/>
  <c r="AL23" i="6"/>
  <c r="AK23" i="6"/>
  <c r="AJ23" i="6"/>
  <c r="AI23" i="6"/>
  <c r="AG23" i="6"/>
  <c r="AF23" i="6"/>
  <c r="AE23" i="6"/>
  <c r="AD23" i="6"/>
  <c r="AC23" i="6"/>
  <c r="AB23" i="6"/>
  <c r="AA23" i="6"/>
  <c r="Z23" i="6"/>
  <c r="Y23" i="6"/>
  <c r="B23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G22" i="6"/>
  <c r="AF22" i="6"/>
  <c r="AE22" i="6"/>
  <c r="AD22" i="6"/>
  <c r="AC22" i="6"/>
  <c r="AB22" i="6"/>
  <c r="AA22" i="6"/>
  <c r="Z22" i="6"/>
  <c r="Y22" i="6"/>
  <c r="B22" i="6"/>
  <c r="AZ21" i="6"/>
  <c r="AY21" i="6"/>
  <c r="AX21" i="6"/>
  <c r="AW21" i="6"/>
  <c r="AV21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I21" i="6"/>
  <c r="AG21" i="6"/>
  <c r="AF21" i="6"/>
  <c r="AE21" i="6"/>
  <c r="AD21" i="6"/>
  <c r="AC21" i="6"/>
  <c r="AB21" i="6"/>
  <c r="AA21" i="6"/>
  <c r="Z21" i="6"/>
  <c r="Y21" i="6"/>
  <c r="B21" i="6"/>
  <c r="AZ20" i="6"/>
  <c r="AY20" i="6"/>
  <c r="AX20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G20" i="6"/>
  <c r="AF20" i="6"/>
  <c r="AE20" i="6"/>
  <c r="AD20" i="6"/>
  <c r="AC20" i="6"/>
  <c r="AB20" i="6"/>
  <c r="AA20" i="6"/>
  <c r="Z20" i="6"/>
  <c r="Y20" i="6"/>
  <c r="B20" i="6"/>
  <c r="AZ19" i="6"/>
  <c r="AY19" i="6"/>
  <c r="AX19" i="6"/>
  <c r="AW19" i="6"/>
  <c r="AV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G19" i="6"/>
  <c r="AF19" i="6"/>
  <c r="AE19" i="6"/>
  <c r="AD19" i="6"/>
  <c r="AC19" i="6"/>
  <c r="AB19" i="6"/>
  <c r="AA19" i="6"/>
  <c r="Z19" i="6"/>
  <c r="Y19" i="6"/>
  <c r="B19" i="6"/>
  <c r="AZ18" i="6"/>
  <c r="AY18" i="6"/>
  <c r="AX18" i="6"/>
  <c r="AW18" i="6"/>
  <c r="AV18" i="6"/>
  <c r="AU18" i="6"/>
  <c r="AT18" i="6"/>
  <c r="AS18" i="6"/>
  <c r="AR18" i="6"/>
  <c r="AQ18" i="6"/>
  <c r="AP18" i="6"/>
  <c r="AO18" i="6"/>
  <c r="AN18" i="6"/>
  <c r="AM18" i="6"/>
  <c r="AL18" i="6"/>
  <c r="AK18" i="6"/>
  <c r="AJ18" i="6"/>
  <c r="AI18" i="6"/>
  <c r="AG18" i="6"/>
  <c r="AF18" i="6"/>
  <c r="AE18" i="6"/>
  <c r="AD18" i="6"/>
  <c r="AC18" i="6"/>
  <c r="AB18" i="6"/>
  <c r="AA18" i="6"/>
  <c r="Z18" i="6"/>
  <c r="Y18" i="6"/>
  <c r="B18" i="6"/>
  <c r="AZ17" i="6"/>
  <c r="AY17" i="6"/>
  <c r="AX17" i="6"/>
  <c r="AW17" i="6"/>
  <c r="AV17" i="6"/>
  <c r="AU17" i="6"/>
  <c r="AT17" i="6"/>
  <c r="AS17" i="6"/>
  <c r="AR17" i="6"/>
  <c r="AQ17" i="6"/>
  <c r="AP17" i="6"/>
  <c r="AO17" i="6"/>
  <c r="AN17" i="6"/>
  <c r="AM17" i="6"/>
  <c r="AL17" i="6"/>
  <c r="AK17" i="6"/>
  <c r="AJ17" i="6"/>
  <c r="AI17" i="6"/>
  <c r="AG17" i="6"/>
  <c r="AF17" i="6"/>
  <c r="AE17" i="6"/>
  <c r="AD17" i="6"/>
  <c r="AC17" i="6"/>
  <c r="AB17" i="6"/>
  <c r="AA17" i="6"/>
  <c r="Z17" i="6"/>
  <c r="Y17" i="6"/>
  <c r="B17" i="6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G16" i="6"/>
  <c r="AF16" i="6"/>
  <c r="AE16" i="6"/>
  <c r="AD16" i="6"/>
  <c r="AC16" i="6"/>
  <c r="AB16" i="6"/>
  <c r="AA16" i="6"/>
  <c r="Z16" i="6"/>
  <c r="Y16" i="6"/>
  <c r="B16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G15" i="6"/>
  <c r="AF15" i="6"/>
  <c r="AE15" i="6"/>
  <c r="AD15" i="6"/>
  <c r="AC15" i="6"/>
  <c r="AB15" i="6"/>
  <c r="AA15" i="6"/>
  <c r="Z15" i="6"/>
  <c r="Y15" i="6"/>
  <c r="B15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G14" i="6"/>
  <c r="AF14" i="6"/>
  <c r="AE14" i="6"/>
  <c r="AD14" i="6"/>
  <c r="AC14" i="6"/>
  <c r="AB14" i="6"/>
  <c r="AA14" i="6"/>
  <c r="Z14" i="6"/>
  <c r="Y14" i="6"/>
  <c r="B14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G13" i="6"/>
  <c r="AF13" i="6"/>
  <c r="AE13" i="6"/>
  <c r="AD13" i="6"/>
  <c r="AC13" i="6"/>
  <c r="AB13" i="6"/>
  <c r="AA13" i="6"/>
  <c r="Z13" i="6"/>
  <c r="Y13" i="6"/>
  <c r="B13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G12" i="6"/>
  <c r="AF12" i="6"/>
  <c r="AE12" i="6"/>
  <c r="AD12" i="6"/>
  <c r="AC12" i="6"/>
  <c r="AB12" i="6"/>
  <c r="AA12" i="6"/>
  <c r="Z12" i="6"/>
  <c r="Y12" i="6"/>
  <c r="B12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G11" i="6"/>
  <c r="AF11" i="6"/>
  <c r="AE11" i="6"/>
  <c r="AD11" i="6"/>
  <c r="AC11" i="6"/>
  <c r="AB11" i="6"/>
  <c r="AA11" i="6"/>
  <c r="Z11" i="6"/>
  <c r="Y11" i="6"/>
  <c r="B11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G10" i="6"/>
  <c r="AF10" i="6"/>
  <c r="AE10" i="6"/>
  <c r="AD10" i="6"/>
  <c r="AC10" i="6"/>
  <c r="AB10" i="6"/>
  <c r="AA10" i="6"/>
  <c r="Z10" i="6"/>
  <c r="Y10" i="6"/>
  <c r="B10" i="6"/>
  <c r="AZ9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G9" i="6"/>
  <c r="AF9" i="6"/>
  <c r="AE9" i="6"/>
  <c r="AD9" i="6"/>
  <c r="AC9" i="6"/>
  <c r="AB9" i="6"/>
  <c r="AA9" i="6"/>
  <c r="Z9" i="6"/>
  <c r="Y9" i="6"/>
  <c r="B9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G8" i="6"/>
  <c r="AF8" i="6"/>
  <c r="AE8" i="6"/>
  <c r="AD8" i="6"/>
  <c r="AC8" i="6"/>
  <c r="AB8" i="6"/>
  <c r="AA8" i="6"/>
  <c r="Z8" i="6"/>
  <c r="Y8" i="6"/>
  <c r="B8" i="6"/>
  <c r="AZ7" i="6"/>
  <c r="AY7" i="6"/>
  <c r="AX7" i="6"/>
  <c r="AW7" i="6"/>
  <c r="AV7" i="6"/>
  <c r="AU7" i="6"/>
  <c r="AT7" i="6"/>
  <c r="AS7" i="6"/>
  <c r="AR7" i="6"/>
  <c r="AQ7" i="6"/>
  <c r="AP7" i="6"/>
  <c r="AO7" i="6"/>
  <c r="AN7" i="6"/>
  <c r="AM7" i="6"/>
  <c r="AL7" i="6"/>
  <c r="AK7" i="6"/>
  <c r="AJ7" i="6"/>
  <c r="AI7" i="6"/>
  <c r="AG7" i="6"/>
  <c r="AF7" i="6"/>
  <c r="AE7" i="6"/>
  <c r="AD7" i="6"/>
  <c r="AC7" i="6"/>
  <c r="AB7" i="6"/>
  <c r="AA7" i="6"/>
  <c r="Z7" i="6"/>
  <c r="Y7" i="6"/>
  <c r="B7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G6" i="6"/>
  <c r="AF6" i="6"/>
  <c r="AE6" i="6"/>
  <c r="AD6" i="6"/>
  <c r="AC6" i="6"/>
  <c r="AB6" i="6"/>
  <c r="AA6" i="6"/>
  <c r="Z6" i="6"/>
  <c r="Y6" i="6"/>
  <c r="B6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G5" i="6"/>
  <c r="AF5" i="6"/>
  <c r="AE5" i="6"/>
  <c r="AD5" i="6"/>
  <c r="AC5" i="6"/>
  <c r="AB5" i="6"/>
  <c r="AA5" i="6"/>
  <c r="Z5" i="6"/>
  <c r="Y5" i="6"/>
  <c r="B5" i="6"/>
  <c r="AZ4" i="6"/>
  <c r="AY4" i="6"/>
  <c r="AX4" i="6"/>
  <c r="AW4" i="6"/>
  <c r="AV4" i="6"/>
  <c r="AU4" i="6"/>
  <c r="AT4" i="6"/>
  <c r="AS4" i="6"/>
  <c r="AR4" i="6"/>
  <c r="AQ4" i="6"/>
  <c r="AP4" i="6"/>
  <c r="AO4" i="6"/>
  <c r="AN4" i="6"/>
  <c r="AM4" i="6"/>
  <c r="AL4" i="6"/>
  <c r="X4" i="6" s="1"/>
  <c r="AK4" i="6"/>
  <c r="AJ4" i="6"/>
  <c r="AI4" i="6"/>
  <c r="AG4" i="6"/>
  <c r="AF4" i="6"/>
  <c r="AE4" i="6"/>
  <c r="AD4" i="6"/>
  <c r="AC4" i="6"/>
  <c r="AB4" i="6"/>
  <c r="AA4" i="6"/>
  <c r="Z4" i="6"/>
  <c r="Y4" i="6"/>
  <c r="B4" i="6"/>
  <c r="AZ3" i="6"/>
  <c r="AY3" i="6"/>
  <c r="AX3" i="6"/>
  <c r="AW3" i="6"/>
  <c r="AV3" i="6"/>
  <c r="AU3" i="6"/>
  <c r="AT3" i="6"/>
  <c r="AS3" i="6"/>
  <c r="AR3" i="6"/>
  <c r="AQ3" i="6"/>
  <c r="AP3" i="6"/>
  <c r="AO3" i="6"/>
  <c r="AN3" i="6"/>
  <c r="AM3" i="6"/>
  <c r="AL3" i="6"/>
  <c r="AK3" i="6"/>
  <c r="AJ3" i="6"/>
  <c r="AI3" i="6"/>
  <c r="AG3" i="6"/>
  <c r="AF3" i="6"/>
  <c r="AE3" i="6"/>
  <c r="AD3" i="6"/>
  <c r="AC3" i="6"/>
  <c r="AB3" i="6"/>
  <c r="AA3" i="6"/>
  <c r="Z3" i="6"/>
  <c r="Y3" i="6"/>
  <c r="B3" i="6"/>
  <c r="AZ2" i="6"/>
  <c r="AY2" i="6"/>
  <c r="AX2" i="6"/>
  <c r="AW2" i="6"/>
  <c r="AV2" i="6"/>
  <c r="AU2" i="6"/>
  <c r="AS2" i="6"/>
  <c r="AR2" i="6"/>
  <c r="AQ2" i="6"/>
  <c r="AP2" i="6"/>
  <c r="AO2" i="6"/>
  <c r="AN2" i="6"/>
  <c r="AM2" i="6"/>
  <c r="AL2" i="6"/>
  <c r="AK2" i="6"/>
  <c r="AJ2" i="6"/>
  <c r="AI2" i="6"/>
  <c r="AD2" i="6"/>
  <c r="Z2" i="6"/>
  <c r="B2" i="6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T40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AZ32" i="5"/>
  <c r="AY32" i="5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AG32" i="5"/>
  <c r="AF32" i="5"/>
  <c r="AE32" i="5"/>
  <c r="AD32" i="5"/>
  <c r="AC32" i="5"/>
  <c r="AB32" i="5"/>
  <c r="AA32" i="5"/>
  <c r="Z32" i="5"/>
  <c r="Y32" i="5"/>
  <c r="AZ31" i="5"/>
  <c r="AY31" i="5"/>
  <c r="AX31" i="5"/>
  <c r="AW31" i="5"/>
  <c r="AV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I31" i="5"/>
  <c r="AG31" i="5"/>
  <c r="AF31" i="5"/>
  <c r="AE31" i="5"/>
  <c r="AD31" i="5"/>
  <c r="AC31" i="5"/>
  <c r="AB31" i="5"/>
  <c r="AA31" i="5"/>
  <c r="Z31" i="5"/>
  <c r="Y31" i="5"/>
  <c r="B31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AN30" i="5"/>
  <c r="AM30" i="5"/>
  <c r="AL30" i="5"/>
  <c r="AK30" i="5"/>
  <c r="AJ30" i="5"/>
  <c r="AI30" i="5"/>
  <c r="AG30" i="5"/>
  <c r="AF30" i="5"/>
  <c r="AE30" i="5"/>
  <c r="AD30" i="5"/>
  <c r="AC30" i="5"/>
  <c r="AB30" i="5"/>
  <c r="AA30" i="5"/>
  <c r="Z30" i="5"/>
  <c r="Y30" i="5"/>
  <c r="B30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AN29" i="5"/>
  <c r="AM29" i="5"/>
  <c r="AL29" i="5"/>
  <c r="AK29" i="5"/>
  <c r="AJ29" i="5"/>
  <c r="AI29" i="5"/>
  <c r="AG29" i="5"/>
  <c r="AF29" i="5"/>
  <c r="AE29" i="5"/>
  <c r="AD29" i="5"/>
  <c r="AC29" i="5"/>
  <c r="AB29" i="5"/>
  <c r="AA29" i="5"/>
  <c r="Z29" i="5"/>
  <c r="Y29" i="5"/>
  <c r="B29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AN28" i="5"/>
  <c r="AM28" i="5"/>
  <c r="AL28" i="5"/>
  <c r="AK28" i="5"/>
  <c r="AJ28" i="5"/>
  <c r="AI28" i="5"/>
  <c r="AG28" i="5"/>
  <c r="AF28" i="5"/>
  <c r="AE28" i="5"/>
  <c r="AD28" i="5"/>
  <c r="AC28" i="5"/>
  <c r="AB28" i="5"/>
  <c r="AA28" i="5"/>
  <c r="Z28" i="5"/>
  <c r="Y28" i="5"/>
  <c r="B28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AN27" i="5"/>
  <c r="AM27" i="5"/>
  <c r="AL27" i="5"/>
  <c r="AK27" i="5"/>
  <c r="AJ27" i="5"/>
  <c r="AI27" i="5"/>
  <c r="AG27" i="5"/>
  <c r="AF27" i="5"/>
  <c r="AE27" i="5"/>
  <c r="AD27" i="5"/>
  <c r="AC27" i="5"/>
  <c r="AB27" i="5"/>
  <c r="AA27" i="5"/>
  <c r="Z27" i="5"/>
  <c r="Y27" i="5"/>
  <c r="B27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I26" i="5"/>
  <c r="AG26" i="5"/>
  <c r="AF26" i="5"/>
  <c r="AE26" i="5"/>
  <c r="AD26" i="5"/>
  <c r="AC26" i="5"/>
  <c r="AB26" i="5"/>
  <c r="AA26" i="5"/>
  <c r="Z26" i="5"/>
  <c r="Y26" i="5"/>
  <c r="B26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AN25" i="5"/>
  <c r="AM25" i="5"/>
  <c r="AL25" i="5"/>
  <c r="AK25" i="5"/>
  <c r="AJ25" i="5"/>
  <c r="AI25" i="5"/>
  <c r="AG25" i="5"/>
  <c r="AF25" i="5"/>
  <c r="AE25" i="5"/>
  <c r="AD25" i="5"/>
  <c r="AC25" i="5"/>
  <c r="AB25" i="5"/>
  <c r="AA25" i="5"/>
  <c r="Z25" i="5"/>
  <c r="Y25" i="5"/>
  <c r="B25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G24" i="5"/>
  <c r="AF24" i="5"/>
  <c r="AE24" i="5"/>
  <c r="AD24" i="5"/>
  <c r="AC24" i="5"/>
  <c r="AB24" i="5"/>
  <c r="AA24" i="5"/>
  <c r="Z24" i="5"/>
  <c r="Y24" i="5"/>
  <c r="B24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G23" i="5"/>
  <c r="AF23" i="5"/>
  <c r="AE23" i="5"/>
  <c r="AD23" i="5"/>
  <c r="AC23" i="5"/>
  <c r="AB23" i="5"/>
  <c r="AA23" i="5"/>
  <c r="Z23" i="5"/>
  <c r="Y23" i="5"/>
  <c r="B23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G22" i="5"/>
  <c r="AF22" i="5"/>
  <c r="AE22" i="5"/>
  <c r="AD22" i="5"/>
  <c r="AC22" i="5"/>
  <c r="AB22" i="5"/>
  <c r="AA22" i="5"/>
  <c r="Z22" i="5"/>
  <c r="Y22" i="5"/>
  <c r="B22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G21" i="5"/>
  <c r="AF21" i="5"/>
  <c r="AE21" i="5"/>
  <c r="AD21" i="5"/>
  <c r="AC21" i="5"/>
  <c r="AB21" i="5"/>
  <c r="AA21" i="5"/>
  <c r="Z21" i="5"/>
  <c r="Y21" i="5"/>
  <c r="B21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K20" i="5"/>
  <c r="AJ20" i="5"/>
  <c r="AI20" i="5"/>
  <c r="AG20" i="5"/>
  <c r="AF20" i="5"/>
  <c r="AE20" i="5"/>
  <c r="AD20" i="5"/>
  <c r="AC20" i="5"/>
  <c r="AB20" i="5"/>
  <c r="AA20" i="5"/>
  <c r="Z20" i="5"/>
  <c r="Y20" i="5"/>
  <c r="B20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K19" i="5"/>
  <c r="AJ19" i="5"/>
  <c r="AI19" i="5"/>
  <c r="AG19" i="5"/>
  <c r="AF19" i="5"/>
  <c r="AE19" i="5"/>
  <c r="AD19" i="5"/>
  <c r="AC19" i="5"/>
  <c r="AB19" i="5"/>
  <c r="AA19" i="5"/>
  <c r="Z19" i="5"/>
  <c r="Y19" i="5"/>
  <c r="B19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G18" i="5"/>
  <c r="AF18" i="5"/>
  <c r="AE18" i="5"/>
  <c r="AD18" i="5"/>
  <c r="AC18" i="5"/>
  <c r="AB18" i="5"/>
  <c r="AA18" i="5"/>
  <c r="Z18" i="5"/>
  <c r="Y18" i="5"/>
  <c r="B18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K17" i="5"/>
  <c r="AJ17" i="5"/>
  <c r="AI17" i="5"/>
  <c r="AG17" i="5"/>
  <c r="AF17" i="5"/>
  <c r="AE17" i="5"/>
  <c r="AD17" i="5"/>
  <c r="AC17" i="5"/>
  <c r="AB17" i="5"/>
  <c r="AA17" i="5"/>
  <c r="Z17" i="5"/>
  <c r="Y17" i="5"/>
  <c r="B17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I16" i="5"/>
  <c r="AG16" i="5"/>
  <c r="AF16" i="5"/>
  <c r="AE16" i="5"/>
  <c r="AD16" i="5"/>
  <c r="AC16" i="5"/>
  <c r="AB16" i="5"/>
  <c r="AA16" i="5"/>
  <c r="Z16" i="5"/>
  <c r="Y16" i="5"/>
  <c r="B16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G15" i="5"/>
  <c r="AF15" i="5"/>
  <c r="AE15" i="5"/>
  <c r="AD15" i="5"/>
  <c r="AC15" i="5"/>
  <c r="AB15" i="5"/>
  <c r="AA15" i="5"/>
  <c r="Z15" i="5"/>
  <c r="Y15" i="5"/>
  <c r="B15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G14" i="5"/>
  <c r="AF14" i="5"/>
  <c r="AE14" i="5"/>
  <c r="AD14" i="5"/>
  <c r="AC14" i="5"/>
  <c r="AB14" i="5"/>
  <c r="AA14" i="5"/>
  <c r="Z14" i="5"/>
  <c r="Y14" i="5"/>
  <c r="B14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G13" i="5"/>
  <c r="AF13" i="5"/>
  <c r="AE13" i="5"/>
  <c r="AD13" i="5"/>
  <c r="AC13" i="5"/>
  <c r="AB13" i="5"/>
  <c r="AA13" i="5"/>
  <c r="Z13" i="5"/>
  <c r="Y13" i="5"/>
  <c r="B13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G12" i="5"/>
  <c r="AF12" i="5"/>
  <c r="AE12" i="5"/>
  <c r="AD12" i="5"/>
  <c r="AC12" i="5"/>
  <c r="AB12" i="5"/>
  <c r="AA12" i="5"/>
  <c r="Z12" i="5"/>
  <c r="Y12" i="5"/>
  <c r="B12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G11" i="5"/>
  <c r="AF11" i="5"/>
  <c r="AE11" i="5"/>
  <c r="AD11" i="5"/>
  <c r="AC11" i="5"/>
  <c r="AB11" i="5"/>
  <c r="AA11" i="5"/>
  <c r="Z11" i="5"/>
  <c r="Y11" i="5"/>
  <c r="B11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G10" i="5"/>
  <c r="AF10" i="5"/>
  <c r="AE10" i="5"/>
  <c r="AD10" i="5"/>
  <c r="AC10" i="5"/>
  <c r="AB10" i="5"/>
  <c r="AA10" i="5"/>
  <c r="Z10" i="5"/>
  <c r="Y10" i="5"/>
  <c r="B10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G9" i="5"/>
  <c r="AF9" i="5"/>
  <c r="AE9" i="5"/>
  <c r="AD9" i="5"/>
  <c r="AC9" i="5"/>
  <c r="AB9" i="5"/>
  <c r="AA9" i="5"/>
  <c r="Z9" i="5"/>
  <c r="Y9" i="5"/>
  <c r="B9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G8" i="5"/>
  <c r="AF8" i="5"/>
  <c r="AE8" i="5"/>
  <c r="AD8" i="5"/>
  <c r="AC8" i="5"/>
  <c r="AB8" i="5"/>
  <c r="AA8" i="5"/>
  <c r="Z8" i="5"/>
  <c r="Y8" i="5"/>
  <c r="B8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G7" i="5"/>
  <c r="AF7" i="5"/>
  <c r="AE7" i="5"/>
  <c r="AD7" i="5"/>
  <c r="AC7" i="5"/>
  <c r="AB7" i="5"/>
  <c r="AA7" i="5"/>
  <c r="Z7" i="5"/>
  <c r="Y7" i="5"/>
  <c r="B7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G6" i="5"/>
  <c r="AF6" i="5"/>
  <c r="AE6" i="5"/>
  <c r="AD6" i="5"/>
  <c r="AC6" i="5"/>
  <c r="AB6" i="5"/>
  <c r="AA6" i="5"/>
  <c r="Z6" i="5"/>
  <c r="Y6" i="5"/>
  <c r="B6" i="5"/>
  <c r="AZ5" i="5"/>
  <c r="AY5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G5" i="5"/>
  <c r="AF5" i="5"/>
  <c r="AE5" i="5"/>
  <c r="AD5" i="5"/>
  <c r="AC5" i="5"/>
  <c r="AB5" i="5"/>
  <c r="AA5" i="5"/>
  <c r="Z5" i="5"/>
  <c r="Y5" i="5"/>
  <c r="B5" i="5"/>
  <c r="AZ4" i="5"/>
  <c r="AY4" i="5"/>
  <c r="AX4" i="5"/>
  <c r="AW4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G4" i="5"/>
  <c r="AF4" i="5"/>
  <c r="AE4" i="5"/>
  <c r="AD4" i="5"/>
  <c r="AC4" i="5"/>
  <c r="AB4" i="5"/>
  <c r="AA4" i="5"/>
  <c r="Z4" i="5"/>
  <c r="Y4" i="5"/>
  <c r="B4" i="5"/>
  <c r="AZ3" i="5"/>
  <c r="AY3" i="5"/>
  <c r="AX3" i="5"/>
  <c r="AW3" i="5"/>
  <c r="AV3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G3" i="5"/>
  <c r="AF3" i="5"/>
  <c r="AE3" i="5"/>
  <c r="AD3" i="5"/>
  <c r="AC3" i="5"/>
  <c r="AB3" i="5"/>
  <c r="AA3" i="5"/>
  <c r="Z3" i="5"/>
  <c r="Y3" i="5"/>
  <c r="B3" i="5"/>
  <c r="AZ2" i="5"/>
  <c r="AY2" i="5"/>
  <c r="AX2" i="5"/>
  <c r="AW2" i="5"/>
  <c r="AV2" i="5"/>
  <c r="AU2" i="5"/>
  <c r="AT2" i="5"/>
  <c r="AS2" i="5"/>
  <c r="AR2" i="5"/>
  <c r="AQ2" i="5"/>
  <c r="AP2" i="5"/>
  <c r="AO2" i="5"/>
  <c r="AN2" i="5"/>
  <c r="AM2" i="5"/>
  <c r="AL2" i="5"/>
  <c r="AK2" i="5"/>
  <c r="AJ2" i="5"/>
  <c r="AI2" i="5"/>
  <c r="AG2" i="5"/>
  <c r="AF2" i="5"/>
  <c r="AE2" i="5"/>
  <c r="AD2" i="5"/>
  <c r="AC2" i="5"/>
  <c r="AB2" i="5"/>
  <c r="AA2" i="5"/>
  <c r="Z2" i="5"/>
  <c r="Y2" i="5"/>
  <c r="B2" i="5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AZ32" i="4"/>
  <c r="AY32" i="4"/>
  <c r="AX32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G32" i="4"/>
  <c r="AF32" i="4"/>
  <c r="AE32" i="4"/>
  <c r="AD32" i="4"/>
  <c r="AC32" i="4"/>
  <c r="AB32" i="4"/>
  <c r="AA32" i="4"/>
  <c r="Z32" i="4"/>
  <c r="Y32" i="4"/>
  <c r="B32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G31" i="4"/>
  <c r="AF31" i="4"/>
  <c r="AE31" i="4"/>
  <c r="AD31" i="4"/>
  <c r="AC31" i="4"/>
  <c r="AB31" i="4"/>
  <c r="AA31" i="4"/>
  <c r="Z31" i="4"/>
  <c r="Y31" i="4"/>
  <c r="B31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G30" i="4"/>
  <c r="AF30" i="4"/>
  <c r="AE30" i="4"/>
  <c r="AD30" i="4"/>
  <c r="AC30" i="4"/>
  <c r="AB30" i="4"/>
  <c r="AA30" i="4"/>
  <c r="Z30" i="4"/>
  <c r="Y30" i="4"/>
  <c r="B30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G29" i="4"/>
  <c r="AF29" i="4"/>
  <c r="AE29" i="4"/>
  <c r="AD29" i="4"/>
  <c r="AC29" i="4"/>
  <c r="AB29" i="4"/>
  <c r="AA29" i="4"/>
  <c r="Z29" i="4"/>
  <c r="Y29" i="4"/>
  <c r="B29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G28" i="4"/>
  <c r="AF28" i="4"/>
  <c r="AE28" i="4"/>
  <c r="AD28" i="4"/>
  <c r="AC28" i="4"/>
  <c r="AB28" i="4"/>
  <c r="AA28" i="4"/>
  <c r="Z28" i="4"/>
  <c r="Y28" i="4"/>
  <c r="B28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G27" i="4"/>
  <c r="AF27" i="4"/>
  <c r="AE27" i="4"/>
  <c r="AD27" i="4"/>
  <c r="AC27" i="4"/>
  <c r="AB27" i="4"/>
  <c r="AA27" i="4"/>
  <c r="Z27" i="4"/>
  <c r="Y27" i="4"/>
  <c r="B27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G26" i="4"/>
  <c r="AF26" i="4"/>
  <c r="AE26" i="4"/>
  <c r="AD26" i="4"/>
  <c r="AC26" i="4"/>
  <c r="AB26" i="4"/>
  <c r="AA26" i="4"/>
  <c r="Z26" i="4"/>
  <c r="Y26" i="4"/>
  <c r="B26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G25" i="4"/>
  <c r="AF25" i="4"/>
  <c r="AE25" i="4"/>
  <c r="AD25" i="4"/>
  <c r="AC25" i="4"/>
  <c r="AB25" i="4"/>
  <c r="AA25" i="4"/>
  <c r="Z25" i="4"/>
  <c r="Y25" i="4"/>
  <c r="B25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G24" i="4"/>
  <c r="AF24" i="4"/>
  <c r="AE24" i="4"/>
  <c r="AD24" i="4"/>
  <c r="AC24" i="4"/>
  <c r="AB24" i="4"/>
  <c r="AA24" i="4"/>
  <c r="Z24" i="4"/>
  <c r="Y24" i="4"/>
  <c r="B24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G23" i="4"/>
  <c r="AF23" i="4"/>
  <c r="AE23" i="4"/>
  <c r="AD23" i="4"/>
  <c r="AC23" i="4"/>
  <c r="AB23" i="4"/>
  <c r="AA23" i="4"/>
  <c r="Z23" i="4"/>
  <c r="Y23" i="4"/>
  <c r="B23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G22" i="4"/>
  <c r="AF22" i="4"/>
  <c r="AE22" i="4"/>
  <c r="AD22" i="4"/>
  <c r="AC22" i="4"/>
  <c r="AB22" i="4"/>
  <c r="AA22" i="4"/>
  <c r="Z22" i="4"/>
  <c r="Y22" i="4"/>
  <c r="B22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G21" i="4"/>
  <c r="AF21" i="4"/>
  <c r="AE21" i="4"/>
  <c r="AD21" i="4"/>
  <c r="AC21" i="4"/>
  <c r="AB21" i="4"/>
  <c r="AA21" i="4"/>
  <c r="Z21" i="4"/>
  <c r="Y21" i="4"/>
  <c r="B21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G20" i="4"/>
  <c r="AF20" i="4"/>
  <c r="AE20" i="4"/>
  <c r="AD20" i="4"/>
  <c r="AC20" i="4"/>
  <c r="AB20" i="4"/>
  <c r="AA20" i="4"/>
  <c r="Z20" i="4"/>
  <c r="Y20" i="4"/>
  <c r="B20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G19" i="4"/>
  <c r="AF19" i="4"/>
  <c r="AE19" i="4"/>
  <c r="AD19" i="4"/>
  <c r="AC19" i="4"/>
  <c r="AB19" i="4"/>
  <c r="AA19" i="4"/>
  <c r="Z19" i="4"/>
  <c r="Y19" i="4"/>
  <c r="B19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G18" i="4"/>
  <c r="AF18" i="4"/>
  <c r="AE18" i="4"/>
  <c r="AD18" i="4"/>
  <c r="AC18" i="4"/>
  <c r="AB18" i="4"/>
  <c r="AA18" i="4"/>
  <c r="Z18" i="4"/>
  <c r="Y18" i="4"/>
  <c r="B18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G17" i="4"/>
  <c r="AF17" i="4"/>
  <c r="AE17" i="4"/>
  <c r="AD17" i="4"/>
  <c r="AC17" i="4"/>
  <c r="AB17" i="4"/>
  <c r="AA17" i="4"/>
  <c r="Z17" i="4"/>
  <c r="Y17" i="4"/>
  <c r="B17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G16" i="4"/>
  <c r="AF16" i="4"/>
  <c r="AE16" i="4"/>
  <c r="AD16" i="4"/>
  <c r="AC16" i="4"/>
  <c r="AB16" i="4"/>
  <c r="AA16" i="4"/>
  <c r="Z16" i="4"/>
  <c r="Y16" i="4"/>
  <c r="B16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G15" i="4"/>
  <c r="AF15" i="4"/>
  <c r="AE15" i="4"/>
  <c r="AD15" i="4"/>
  <c r="AC15" i="4"/>
  <c r="AB15" i="4"/>
  <c r="AA15" i="4"/>
  <c r="Z15" i="4"/>
  <c r="Y15" i="4"/>
  <c r="B15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G14" i="4"/>
  <c r="AF14" i="4"/>
  <c r="AE14" i="4"/>
  <c r="AD14" i="4"/>
  <c r="AC14" i="4"/>
  <c r="AB14" i="4"/>
  <c r="AA14" i="4"/>
  <c r="Z14" i="4"/>
  <c r="Y14" i="4"/>
  <c r="B14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G13" i="4"/>
  <c r="AF13" i="4"/>
  <c r="AE13" i="4"/>
  <c r="AD13" i="4"/>
  <c r="AC13" i="4"/>
  <c r="AB13" i="4"/>
  <c r="AA13" i="4"/>
  <c r="Z13" i="4"/>
  <c r="Y13" i="4"/>
  <c r="B13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G12" i="4"/>
  <c r="AF12" i="4"/>
  <c r="AE12" i="4"/>
  <c r="AD12" i="4"/>
  <c r="AC12" i="4"/>
  <c r="AB12" i="4"/>
  <c r="AA12" i="4"/>
  <c r="Z12" i="4"/>
  <c r="Y12" i="4"/>
  <c r="B12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G11" i="4"/>
  <c r="AF11" i="4"/>
  <c r="AE11" i="4"/>
  <c r="AD11" i="4"/>
  <c r="AC11" i="4"/>
  <c r="AB11" i="4"/>
  <c r="AA11" i="4"/>
  <c r="Z11" i="4"/>
  <c r="Y11" i="4"/>
  <c r="B11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G10" i="4"/>
  <c r="AF10" i="4"/>
  <c r="AE10" i="4"/>
  <c r="AD10" i="4"/>
  <c r="AC10" i="4"/>
  <c r="AB10" i="4"/>
  <c r="AA10" i="4"/>
  <c r="Z10" i="4"/>
  <c r="Y10" i="4"/>
  <c r="B10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G9" i="4"/>
  <c r="AF9" i="4"/>
  <c r="AE9" i="4"/>
  <c r="AD9" i="4"/>
  <c r="AC9" i="4"/>
  <c r="AB9" i="4"/>
  <c r="AA9" i="4"/>
  <c r="Z9" i="4"/>
  <c r="Y9" i="4"/>
  <c r="B9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G8" i="4"/>
  <c r="AF8" i="4"/>
  <c r="AE8" i="4"/>
  <c r="AD8" i="4"/>
  <c r="AC8" i="4"/>
  <c r="AB8" i="4"/>
  <c r="AA8" i="4"/>
  <c r="Z8" i="4"/>
  <c r="Y8" i="4"/>
  <c r="B8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G7" i="4"/>
  <c r="AF7" i="4"/>
  <c r="AE7" i="4"/>
  <c r="AD7" i="4"/>
  <c r="AC7" i="4"/>
  <c r="AB7" i="4"/>
  <c r="AA7" i="4"/>
  <c r="Z7" i="4"/>
  <c r="Y7" i="4"/>
  <c r="B7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G6" i="4"/>
  <c r="AF6" i="4"/>
  <c r="AE6" i="4"/>
  <c r="AD6" i="4"/>
  <c r="AC6" i="4"/>
  <c r="AB6" i="4"/>
  <c r="AA6" i="4"/>
  <c r="Z6" i="4"/>
  <c r="Y6" i="4"/>
  <c r="B6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G5" i="4"/>
  <c r="AF5" i="4"/>
  <c r="AE5" i="4"/>
  <c r="AD5" i="4"/>
  <c r="AC5" i="4"/>
  <c r="AB5" i="4"/>
  <c r="AA5" i="4"/>
  <c r="Z5" i="4"/>
  <c r="Y5" i="4"/>
  <c r="B5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G4" i="4"/>
  <c r="AF4" i="4"/>
  <c r="AE4" i="4"/>
  <c r="AD4" i="4"/>
  <c r="AC4" i="4"/>
  <c r="AB4" i="4"/>
  <c r="AA4" i="4"/>
  <c r="Z4" i="4"/>
  <c r="Y4" i="4"/>
  <c r="B4" i="4"/>
  <c r="AZ3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G3" i="4"/>
  <c r="AF3" i="4"/>
  <c r="AE3" i="4"/>
  <c r="AD3" i="4"/>
  <c r="AC3" i="4"/>
  <c r="AB3" i="4"/>
  <c r="AA3" i="4"/>
  <c r="Z3" i="4"/>
  <c r="Y3" i="4"/>
  <c r="B3" i="4"/>
  <c r="AZ2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G2" i="4"/>
  <c r="AF2" i="4"/>
  <c r="AD2" i="4"/>
  <c r="AC2" i="4"/>
  <c r="AB2" i="4"/>
  <c r="AA2" i="4"/>
  <c r="Z2" i="4"/>
  <c r="Y2" i="4"/>
  <c r="B2" i="4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AZ32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G32" i="3"/>
  <c r="AF32" i="3"/>
  <c r="AE32" i="3"/>
  <c r="AD32" i="3"/>
  <c r="AC32" i="3"/>
  <c r="AB32" i="3"/>
  <c r="AA32" i="3"/>
  <c r="Z32" i="3"/>
  <c r="Y32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G31" i="3"/>
  <c r="AF31" i="3"/>
  <c r="AE31" i="3"/>
  <c r="AD31" i="3"/>
  <c r="AC31" i="3"/>
  <c r="AB31" i="3"/>
  <c r="AA31" i="3"/>
  <c r="Z31" i="3"/>
  <c r="Y31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G30" i="3"/>
  <c r="AF30" i="3"/>
  <c r="AE30" i="3"/>
  <c r="AD30" i="3"/>
  <c r="AC30" i="3"/>
  <c r="AB30" i="3"/>
  <c r="AA30" i="3"/>
  <c r="Z30" i="3"/>
  <c r="Y30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G29" i="3"/>
  <c r="AF29" i="3"/>
  <c r="AE29" i="3"/>
  <c r="AD29" i="3"/>
  <c r="AC29" i="3"/>
  <c r="AB29" i="3"/>
  <c r="AA29" i="3"/>
  <c r="Z29" i="3"/>
  <c r="Y29" i="3"/>
  <c r="B29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G28" i="3"/>
  <c r="AF28" i="3"/>
  <c r="AE28" i="3"/>
  <c r="AD28" i="3"/>
  <c r="AC28" i="3"/>
  <c r="AB28" i="3"/>
  <c r="AA28" i="3"/>
  <c r="Z28" i="3"/>
  <c r="Y28" i="3"/>
  <c r="B28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G27" i="3"/>
  <c r="AF27" i="3"/>
  <c r="AE27" i="3"/>
  <c r="AD27" i="3"/>
  <c r="AC27" i="3"/>
  <c r="AB27" i="3"/>
  <c r="AA27" i="3"/>
  <c r="Z27" i="3"/>
  <c r="Y27" i="3"/>
  <c r="B27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G26" i="3"/>
  <c r="AF26" i="3"/>
  <c r="AE26" i="3"/>
  <c r="AD26" i="3"/>
  <c r="AC26" i="3"/>
  <c r="AB26" i="3"/>
  <c r="AA26" i="3"/>
  <c r="Z26" i="3"/>
  <c r="Y26" i="3"/>
  <c r="B26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G25" i="3"/>
  <c r="AF25" i="3"/>
  <c r="AE25" i="3"/>
  <c r="AD25" i="3"/>
  <c r="AC25" i="3"/>
  <c r="AB25" i="3"/>
  <c r="AA25" i="3"/>
  <c r="Z25" i="3"/>
  <c r="Y25" i="3"/>
  <c r="B25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G24" i="3"/>
  <c r="AF24" i="3"/>
  <c r="AE24" i="3"/>
  <c r="AD24" i="3"/>
  <c r="AC24" i="3"/>
  <c r="AB24" i="3"/>
  <c r="AA24" i="3"/>
  <c r="Z24" i="3"/>
  <c r="Y24" i="3"/>
  <c r="B24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G23" i="3"/>
  <c r="AF23" i="3"/>
  <c r="AE23" i="3"/>
  <c r="AD23" i="3"/>
  <c r="AC23" i="3"/>
  <c r="AB23" i="3"/>
  <c r="AA23" i="3"/>
  <c r="Z23" i="3"/>
  <c r="Y23" i="3"/>
  <c r="B23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G22" i="3"/>
  <c r="AF22" i="3"/>
  <c r="AE22" i="3"/>
  <c r="AD22" i="3"/>
  <c r="AC22" i="3"/>
  <c r="AB22" i="3"/>
  <c r="AA22" i="3"/>
  <c r="Z22" i="3"/>
  <c r="Y22" i="3"/>
  <c r="B22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G21" i="3"/>
  <c r="AF21" i="3"/>
  <c r="AE21" i="3"/>
  <c r="AD21" i="3"/>
  <c r="AC21" i="3"/>
  <c r="AB21" i="3"/>
  <c r="AA21" i="3"/>
  <c r="Z21" i="3"/>
  <c r="Y21" i="3"/>
  <c r="B21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G20" i="3"/>
  <c r="AF20" i="3"/>
  <c r="AE20" i="3"/>
  <c r="AD20" i="3"/>
  <c r="AC20" i="3"/>
  <c r="AB20" i="3"/>
  <c r="AA20" i="3"/>
  <c r="Z20" i="3"/>
  <c r="Y20" i="3"/>
  <c r="B20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G19" i="3"/>
  <c r="AF19" i="3"/>
  <c r="AE19" i="3"/>
  <c r="AD19" i="3"/>
  <c r="AC19" i="3"/>
  <c r="AB19" i="3"/>
  <c r="AA19" i="3"/>
  <c r="Z19" i="3"/>
  <c r="Y19" i="3"/>
  <c r="B19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G18" i="3"/>
  <c r="AF18" i="3"/>
  <c r="AE18" i="3"/>
  <c r="AD18" i="3"/>
  <c r="AC18" i="3"/>
  <c r="AB18" i="3"/>
  <c r="AA18" i="3"/>
  <c r="Z18" i="3"/>
  <c r="Y18" i="3"/>
  <c r="B18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G17" i="3"/>
  <c r="AF17" i="3"/>
  <c r="AE17" i="3"/>
  <c r="AD17" i="3"/>
  <c r="AC17" i="3"/>
  <c r="AB17" i="3"/>
  <c r="AA17" i="3"/>
  <c r="Z17" i="3"/>
  <c r="Y17" i="3"/>
  <c r="B17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G16" i="3"/>
  <c r="AF16" i="3"/>
  <c r="AE16" i="3"/>
  <c r="AD16" i="3"/>
  <c r="AC16" i="3"/>
  <c r="AB16" i="3"/>
  <c r="AA16" i="3"/>
  <c r="Z16" i="3"/>
  <c r="Y16" i="3"/>
  <c r="B16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G15" i="3"/>
  <c r="AF15" i="3"/>
  <c r="AE15" i="3"/>
  <c r="AD15" i="3"/>
  <c r="AC15" i="3"/>
  <c r="AB15" i="3"/>
  <c r="AA15" i="3"/>
  <c r="Z15" i="3"/>
  <c r="Y15" i="3"/>
  <c r="B15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G14" i="3"/>
  <c r="AF14" i="3"/>
  <c r="AE14" i="3"/>
  <c r="AD14" i="3"/>
  <c r="AC14" i="3"/>
  <c r="AB14" i="3"/>
  <c r="AA14" i="3"/>
  <c r="Z14" i="3"/>
  <c r="Y14" i="3"/>
  <c r="B14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G13" i="3"/>
  <c r="AF13" i="3"/>
  <c r="AE13" i="3"/>
  <c r="AD13" i="3"/>
  <c r="AC13" i="3"/>
  <c r="AB13" i="3"/>
  <c r="AA13" i="3"/>
  <c r="Z13" i="3"/>
  <c r="Y13" i="3"/>
  <c r="B13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G12" i="3"/>
  <c r="AF12" i="3"/>
  <c r="AE12" i="3"/>
  <c r="AD12" i="3"/>
  <c r="AC12" i="3"/>
  <c r="AB12" i="3"/>
  <c r="AA12" i="3"/>
  <c r="Z12" i="3"/>
  <c r="Y12" i="3"/>
  <c r="B12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G11" i="3"/>
  <c r="AF11" i="3"/>
  <c r="AE11" i="3"/>
  <c r="AD11" i="3"/>
  <c r="AC11" i="3"/>
  <c r="AB11" i="3"/>
  <c r="AA11" i="3"/>
  <c r="Z11" i="3"/>
  <c r="Y11" i="3"/>
  <c r="B11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G10" i="3"/>
  <c r="AF10" i="3"/>
  <c r="AE10" i="3"/>
  <c r="AD10" i="3"/>
  <c r="AC10" i="3"/>
  <c r="AB10" i="3"/>
  <c r="AA10" i="3"/>
  <c r="Z10" i="3"/>
  <c r="Y10" i="3"/>
  <c r="B10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G9" i="3"/>
  <c r="AF9" i="3"/>
  <c r="AE9" i="3"/>
  <c r="AD9" i="3"/>
  <c r="AC9" i="3"/>
  <c r="AB9" i="3"/>
  <c r="AA9" i="3"/>
  <c r="Z9" i="3"/>
  <c r="Y9" i="3"/>
  <c r="B9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G8" i="3"/>
  <c r="AF8" i="3"/>
  <c r="AE8" i="3"/>
  <c r="AD8" i="3"/>
  <c r="AC8" i="3"/>
  <c r="AB8" i="3"/>
  <c r="AA8" i="3"/>
  <c r="Z8" i="3"/>
  <c r="Y8" i="3"/>
  <c r="B8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G7" i="3"/>
  <c r="AF7" i="3"/>
  <c r="AE7" i="3"/>
  <c r="AD7" i="3"/>
  <c r="AC7" i="3"/>
  <c r="AB7" i="3"/>
  <c r="AA7" i="3"/>
  <c r="Z7" i="3"/>
  <c r="Y7" i="3"/>
  <c r="B7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G6" i="3"/>
  <c r="AF6" i="3"/>
  <c r="AE6" i="3"/>
  <c r="AD6" i="3"/>
  <c r="AC6" i="3"/>
  <c r="AB6" i="3"/>
  <c r="AA6" i="3"/>
  <c r="Z6" i="3"/>
  <c r="Y6" i="3"/>
  <c r="B6" i="3"/>
  <c r="AZ5" i="3"/>
  <c r="AY5" i="3"/>
  <c r="AX5" i="3"/>
  <c r="AW5" i="3"/>
  <c r="AV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G5" i="3"/>
  <c r="AF5" i="3"/>
  <c r="AE5" i="3"/>
  <c r="AD5" i="3"/>
  <c r="AC5" i="3"/>
  <c r="AB5" i="3"/>
  <c r="AA5" i="3"/>
  <c r="Z5" i="3"/>
  <c r="Y5" i="3"/>
  <c r="B5" i="3"/>
  <c r="AZ4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G4" i="3"/>
  <c r="AF4" i="3"/>
  <c r="AE4" i="3"/>
  <c r="AD4" i="3"/>
  <c r="AC4" i="3"/>
  <c r="AB4" i="3"/>
  <c r="AA4" i="3"/>
  <c r="Z4" i="3"/>
  <c r="Y4" i="3"/>
  <c r="B4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G3" i="3"/>
  <c r="AF3" i="3"/>
  <c r="AE3" i="3"/>
  <c r="AD3" i="3"/>
  <c r="AC3" i="3"/>
  <c r="AB3" i="3"/>
  <c r="AA3" i="3"/>
  <c r="Z3" i="3"/>
  <c r="Y3" i="3"/>
  <c r="B3" i="3"/>
  <c r="AZ2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G2" i="3"/>
  <c r="AF2" i="3"/>
  <c r="AE2" i="3"/>
  <c r="AD2" i="3"/>
  <c r="AC2" i="3"/>
  <c r="AB2" i="3"/>
  <c r="AA2" i="3"/>
  <c r="Z2" i="3"/>
  <c r="Y2" i="3"/>
  <c r="B2" i="3"/>
  <c r="T46" i="2"/>
  <c r="T16" i="14" s="1"/>
  <c r="S46" i="2"/>
  <c r="R46" i="2"/>
  <c r="Q46" i="2"/>
  <c r="Q16" i="14" s="1"/>
  <c r="P46" i="2"/>
  <c r="O46" i="2"/>
  <c r="N46" i="2"/>
  <c r="M46" i="2"/>
  <c r="L46" i="2"/>
  <c r="L16" i="14" s="1"/>
  <c r="K46" i="2"/>
  <c r="J46" i="2"/>
  <c r="I46" i="2"/>
  <c r="I16" i="14" s="1"/>
  <c r="H46" i="2"/>
  <c r="H16" i="14" s="1"/>
  <c r="G46" i="2"/>
  <c r="F46" i="2"/>
  <c r="E46" i="2"/>
  <c r="D46" i="2"/>
  <c r="C46" i="2"/>
  <c r="T45" i="2"/>
  <c r="S45" i="2"/>
  <c r="S15" i="14" s="1"/>
  <c r="R45" i="2"/>
  <c r="R15" i="14" s="1"/>
  <c r="Q45" i="2"/>
  <c r="P45" i="2"/>
  <c r="O45" i="2"/>
  <c r="O15" i="14" s="1"/>
  <c r="N45" i="2"/>
  <c r="M45" i="2"/>
  <c r="L45" i="2"/>
  <c r="K45" i="2"/>
  <c r="K15" i="14" s="1"/>
  <c r="J45" i="2"/>
  <c r="I45" i="2"/>
  <c r="H45" i="2"/>
  <c r="G45" i="2"/>
  <c r="G15" i="14" s="1"/>
  <c r="F45" i="2"/>
  <c r="E45" i="2"/>
  <c r="D45" i="2"/>
  <c r="C45" i="2"/>
  <c r="T43" i="2"/>
  <c r="T13" i="14" s="1"/>
  <c r="S43" i="2"/>
  <c r="R43" i="2"/>
  <c r="Q43" i="2"/>
  <c r="Q13" i="14" s="1"/>
  <c r="P43" i="2"/>
  <c r="P13" i="14" s="1"/>
  <c r="O43" i="2"/>
  <c r="N43" i="2"/>
  <c r="M43" i="2"/>
  <c r="M13" i="14" s="1"/>
  <c r="L43" i="2"/>
  <c r="L13" i="14" s="1"/>
  <c r="K43" i="2"/>
  <c r="J43" i="2"/>
  <c r="I43" i="2"/>
  <c r="I13" i="14" s="1"/>
  <c r="H43" i="2"/>
  <c r="H13" i="14" s="1"/>
  <c r="G43" i="2"/>
  <c r="F43" i="2"/>
  <c r="E43" i="2"/>
  <c r="E13" i="14" s="1"/>
  <c r="D43" i="2"/>
  <c r="D13" i="14" s="1"/>
  <c r="C43" i="2"/>
  <c r="T42" i="2"/>
  <c r="S42" i="2"/>
  <c r="S12" i="14" s="1"/>
  <c r="R42" i="2"/>
  <c r="R12" i="14" s="1"/>
  <c r="Q42" i="2"/>
  <c r="P42" i="2"/>
  <c r="O42" i="2"/>
  <c r="O12" i="14" s="1"/>
  <c r="N42" i="2"/>
  <c r="M42" i="2"/>
  <c r="L42" i="2"/>
  <c r="K42" i="2"/>
  <c r="K12" i="14" s="1"/>
  <c r="J42" i="2"/>
  <c r="I42" i="2"/>
  <c r="H42" i="2"/>
  <c r="G42" i="2"/>
  <c r="G12" i="14" s="1"/>
  <c r="F42" i="2"/>
  <c r="E42" i="2"/>
  <c r="D42" i="2"/>
  <c r="C42" i="2"/>
  <c r="C12" i="14" s="1"/>
  <c r="T41" i="2"/>
  <c r="T11" i="14" s="1"/>
  <c r="S41" i="2"/>
  <c r="R41" i="2"/>
  <c r="Q41" i="2"/>
  <c r="Q11" i="14" s="1"/>
  <c r="P41" i="2"/>
  <c r="P11" i="14" s="1"/>
  <c r="O41" i="2"/>
  <c r="N41" i="2"/>
  <c r="M41" i="2"/>
  <c r="L41" i="2"/>
  <c r="L11" i="14" s="1"/>
  <c r="K41" i="2"/>
  <c r="J41" i="2"/>
  <c r="I41" i="2"/>
  <c r="I11" i="14" s="1"/>
  <c r="H41" i="2"/>
  <c r="H11" i="14" s="1"/>
  <c r="G41" i="2"/>
  <c r="F41" i="2"/>
  <c r="E41" i="2"/>
  <c r="E11" i="14" s="1"/>
  <c r="D41" i="2"/>
  <c r="D11" i="14" s="1"/>
  <c r="C41" i="2"/>
  <c r="T40" i="2"/>
  <c r="S40" i="2"/>
  <c r="S10" i="14" s="1"/>
  <c r="R40" i="2"/>
  <c r="R10" i="14" s="1"/>
  <c r="Q40" i="2"/>
  <c r="P40" i="2"/>
  <c r="O40" i="2"/>
  <c r="O10" i="14" s="1"/>
  <c r="N40" i="2"/>
  <c r="M40" i="2"/>
  <c r="L40" i="2"/>
  <c r="K40" i="2"/>
  <c r="K10" i="14" s="1"/>
  <c r="J40" i="2"/>
  <c r="I40" i="2"/>
  <c r="H40" i="2"/>
  <c r="G40" i="2"/>
  <c r="G10" i="14" s="1"/>
  <c r="F40" i="2"/>
  <c r="E40" i="2"/>
  <c r="D40" i="2"/>
  <c r="C40" i="2"/>
  <c r="C10" i="14" s="1"/>
  <c r="T39" i="2"/>
  <c r="T9" i="14" s="1"/>
  <c r="S39" i="2"/>
  <c r="R39" i="2"/>
  <c r="Q39" i="2"/>
  <c r="Q9" i="14" s="1"/>
  <c r="P39" i="2"/>
  <c r="P9" i="14" s="1"/>
  <c r="O39" i="2"/>
  <c r="N39" i="2"/>
  <c r="M39" i="2"/>
  <c r="M9" i="14" s="1"/>
  <c r="L39" i="2"/>
  <c r="K39" i="2"/>
  <c r="J39" i="2"/>
  <c r="I39" i="2"/>
  <c r="I9" i="14" s="1"/>
  <c r="H39" i="2"/>
  <c r="G39" i="2"/>
  <c r="F39" i="2"/>
  <c r="E39" i="2"/>
  <c r="E9" i="14" s="1"/>
  <c r="D39" i="2"/>
  <c r="D9" i="14" s="1"/>
  <c r="C39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G32" i="2"/>
  <c r="AF32" i="2"/>
  <c r="AE32" i="2"/>
  <c r="AD32" i="2"/>
  <c r="AC32" i="2"/>
  <c r="AB32" i="2"/>
  <c r="AA32" i="2"/>
  <c r="Z32" i="2"/>
  <c r="Y32" i="2"/>
  <c r="B32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G31" i="2"/>
  <c r="AF31" i="2"/>
  <c r="AE31" i="2"/>
  <c r="AD31" i="2"/>
  <c r="AC31" i="2"/>
  <c r="AB31" i="2"/>
  <c r="AA31" i="2"/>
  <c r="Z31" i="2"/>
  <c r="Y31" i="2"/>
  <c r="B31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G30" i="2"/>
  <c r="AF30" i="2"/>
  <c r="AE30" i="2"/>
  <c r="AD30" i="2"/>
  <c r="AC30" i="2"/>
  <c r="AB30" i="2"/>
  <c r="AA30" i="2"/>
  <c r="Z30" i="2"/>
  <c r="Y30" i="2"/>
  <c r="B30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G29" i="2"/>
  <c r="AF29" i="2"/>
  <c r="AE29" i="2"/>
  <c r="AD29" i="2"/>
  <c r="AC29" i="2"/>
  <c r="AB29" i="2"/>
  <c r="AA29" i="2"/>
  <c r="Z29" i="2"/>
  <c r="Y29" i="2"/>
  <c r="B29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G28" i="2"/>
  <c r="AF28" i="2"/>
  <c r="AE28" i="2"/>
  <c r="AD28" i="2"/>
  <c r="AC28" i="2"/>
  <c r="AB28" i="2"/>
  <c r="AA28" i="2"/>
  <c r="Z28" i="2"/>
  <c r="Y28" i="2"/>
  <c r="B28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G27" i="2"/>
  <c r="AF27" i="2"/>
  <c r="AE27" i="2"/>
  <c r="AD27" i="2"/>
  <c r="AC27" i="2"/>
  <c r="AB27" i="2"/>
  <c r="AA27" i="2"/>
  <c r="Z27" i="2"/>
  <c r="Y27" i="2"/>
  <c r="B27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G26" i="2"/>
  <c r="AF26" i="2"/>
  <c r="AE26" i="2"/>
  <c r="AD26" i="2"/>
  <c r="AC26" i="2"/>
  <c r="AB26" i="2"/>
  <c r="AA26" i="2"/>
  <c r="Z26" i="2"/>
  <c r="Y26" i="2"/>
  <c r="B26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G25" i="2"/>
  <c r="AF25" i="2"/>
  <c r="AE25" i="2"/>
  <c r="AD25" i="2"/>
  <c r="AC25" i="2"/>
  <c r="AB25" i="2"/>
  <c r="AA25" i="2"/>
  <c r="Z25" i="2"/>
  <c r="Y25" i="2"/>
  <c r="B25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G24" i="2"/>
  <c r="AF24" i="2"/>
  <c r="AE24" i="2"/>
  <c r="AD24" i="2"/>
  <c r="AC24" i="2"/>
  <c r="AB24" i="2"/>
  <c r="AA24" i="2"/>
  <c r="Z24" i="2"/>
  <c r="Y24" i="2"/>
  <c r="B24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G23" i="2"/>
  <c r="AF23" i="2"/>
  <c r="AE23" i="2"/>
  <c r="AD23" i="2"/>
  <c r="AC23" i="2"/>
  <c r="AB23" i="2"/>
  <c r="AA23" i="2"/>
  <c r="Z23" i="2"/>
  <c r="Y23" i="2"/>
  <c r="B23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G22" i="2"/>
  <c r="AF22" i="2"/>
  <c r="AE22" i="2"/>
  <c r="AD22" i="2"/>
  <c r="AC22" i="2"/>
  <c r="AB22" i="2"/>
  <c r="AA22" i="2"/>
  <c r="Z22" i="2"/>
  <c r="Y22" i="2"/>
  <c r="B22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G21" i="2"/>
  <c r="AF21" i="2"/>
  <c r="AE21" i="2"/>
  <c r="AD21" i="2"/>
  <c r="AC21" i="2"/>
  <c r="AB21" i="2"/>
  <c r="AA21" i="2"/>
  <c r="Z21" i="2"/>
  <c r="Y21" i="2"/>
  <c r="B21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G20" i="2"/>
  <c r="AF20" i="2"/>
  <c r="AE20" i="2"/>
  <c r="AD20" i="2"/>
  <c r="AC20" i="2"/>
  <c r="AB20" i="2"/>
  <c r="AA20" i="2"/>
  <c r="Z20" i="2"/>
  <c r="Y20" i="2"/>
  <c r="B20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G19" i="2"/>
  <c r="AF19" i="2"/>
  <c r="AE19" i="2"/>
  <c r="AD19" i="2"/>
  <c r="AC19" i="2"/>
  <c r="AB19" i="2"/>
  <c r="AA19" i="2"/>
  <c r="Z19" i="2"/>
  <c r="Y19" i="2"/>
  <c r="B19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G18" i="2"/>
  <c r="AF18" i="2"/>
  <c r="AE18" i="2"/>
  <c r="AD18" i="2"/>
  <c r="AC18" i="2"/>
  <c r="AB18" i="2"/>
  <c r="AA18" i="2"/>
  <c r="Z18" i="2"/>
  <c r="Y18" i="2"/>
  <c r="B18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G17" i="2"/>
  <c r="AF17" i="2"/>
  <c r="AE17" i="2"/>
  <c r="AD17" i="2"/>
  <c r="AC17" i="2"/>
  <c r="AB17" i="2"/>
  <c r="AA17" i="2"/>
  <c r="Z17" i="2"/>
  <c r="Y17" i="2"/>
  <c r="B17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G16" i="2"/>
  <c r="AF16" i="2"/>
  <c r="AE16" i="2"/>
  <c r="AD16" i="2"/>
  <c r="AC16" i="2"/>
  <c r="AB16" i="2"/>
  <c r="AA16" i="2"/>
  <c r="Z16" i="2"/>
  <c r="Y16" i="2"/>
  <c r="B16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G15" i="2"/>
  <c r="AF15" i="2"/>
  <c r="AE15" i="2"/>
  <c r="AD15" i="2"/>
  <c r="AC15" i="2"/>
  <c r="AB15" i="2"/>
  <c r="AA15" i="2"/>
  <c r="Z15" i="2"/>
  <c r="Y15" i="2"/>
  <c r="B15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G14" i="2"/>
  <c r="AF14" i="2"/>
  <c r="AE14" i="2"/>
  <c r="AD14" i="2"/>
  <c r="AC14" i="2"/>
  <c r="AB14" i="2"/>
  <c r="AA14" i="2"/>
  <c r="Z14" i="2"/>
  <c r="Y14" i="2"/>
  <c r="B14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G13" i="2"/>
  <c r="AF13" i="2"/>
  <c r="AE13" i="2"/>
  <c r="AD13" i="2"/>
  <c r="AC13" i="2"/>
  <c r="AB13" i="2"/>
  <c r="AA13" i="2"/>
  <c r="Z13" i="2"/>
  <c r="Y13" i="2"/>
  <c r="B13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G12" i="2"/>
  <c r="AF12" i="2"/>
  <c r="AE12" i="2"/>
  <c r="AD12" i="2"/>
  <c r="AC12" i="2"/>
  <c r="AB12" i="2"/>
  <c r="AA12" i="2"/>
  <c r="Z12" i="2"/>
  <c r="Y12" i="2"/>
  <c r="B12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G11" i="2"/>
  <c r="AF11" i="2"/>
  <c r="AE11" i="2"/>
  <c r="AD11" i="2"/>
  <c r="AC11" i="2"/>
  <c r="AB11" i="2"/>
  <c r="AA11" i="2"/>
  <c r="Z11" i="2"/>
  <c r="Y11" i="2"/>
  <c r="B11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G10" i="2"/>
  <c r="AF10" i="2"/>
  <c r="AE10" i="2"/>
  <c r="AD10" i="2"/>
  <c r="AC10" i="2"/>
  <c r="AB10" i="2"/>
  <c r="AA10" i="2"/>
  <c r="Z10" i="2"/>
  <c r="Y10" i="2"/>
  <c r="B10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G9" i="2"/>
  <c r="AF9" i="2"/>
  <c r="AE9" i="2"/>
  <c r="AD9" i="2"/>
  <c r="AC9" i="2"/>
  <c r="AB9" i="2"/>
  <c r="AA9" i="2"/>
  <c r="Z9" i="2"/>
  <c r="Y9" i="2"/>
  <c r="B9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G8" i="2"/>
  <c r="AF8" i="2"/>
  <c r="AE8" i="2"/>
  <c r="AD8" i="2"/>
  <c r="AC8" i="2"/>
  <c r="AB8" i="2"/>
  <c r="AA8" i="2"/>
  <c r="Z8" i="2"/>
  <c r="Y8" i="2"/>
  <c r="B8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G7" i="2"/>
  <c r="AF7" i="2"/>
  <c r="AE7" i="2"/>
  <c r="AD7" i="2"/>
  <c r="AC7" i="2"/>
  <c r="AB7" i="2"/>
  <c r="AA7" i="2"/>
  <c r="Z7" i="2"/>
  <c r="Y7" i="2"/>
  <c r="B7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G6" i="2"/>
  <c r="AF6" i="2"/>
  <c r="AE6" i="2"/>
  <c r="AD6" i="2"/>
  <c r="AC6" i="2"/>
  <c r="AB6" i="2"/>
  <c r="AA6" i="2"/>
  <c r="Z6" i="2"/>
  <c r="Y6" i="2"/>
  <c r="B6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G5" i="2"/>
  <c r="AF5" i="2"/>
  <c r="AE5" i="2"/>
  <c r="AD5" i="2"/>
  <c r="AC5" i="2"/>
  <c r="AB5" i="2"/>
  <c r="AA5" i="2"/>
  <c r="Z5" i="2"/>
  <c r="Y5" i="2"/>
  <c r="B5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G4" i="2"/>
  <c r="AF4" i="2"/>
  <c r="AE4" i="2"/>
  <c r="AD4" i="2"/>
  <c r="AC4" i="2"/>
  <c r="AB4" i="2"/>
  <c r="AA4" i="2"/>
  <c r="Z4" i="2"/>
  <c r="Y4" i="2"/>
  <c r="B4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G3" i="2"/>
  <c r="AF3" i="2"/>
  <c r="AE3" i="2"/>
  <c r="AD3" i="2"/>
  <c r="AC3" i="2"/>
  <c r="AB3" i="2"/>
  <c r="AA3" i="2"/>
  <c r="Z3" i="2"/>
  <c r="Y3" i="2"/>
  <c r="B3" i="2"/>
  <c r="AZ2" i="2"/>
  <c r="AY2" i="2"/>
  <c r="AX2" i="2"/>
  <c r="AW2" i="2"/>
  <c r="Q35" i="2" s="1"/>
  <c r="AV2" i="2"/>
  <c r="AU2" i="2"/>
  <c r="AT2" i="2"/>
  <c r="AS2" i="2"/>
  <c r="M35" i="2" s="1"/>
  <c r="AR2" i="2"/>
  <c r="AQ2" i="2"/>
  <c r="AP2" i="2"/>
  <c r="AO2" i="2"/>
  <c r="AN2" i="2"/>
  <c r="AM2" i="2"/>
  <c r="AL2" i="2"/>
  <c r="AK2" i="2"/>
  <c r="E35" i="2" s="1"/>
  <c r="AJ2" i="2"/>
  <c r="AI2" i="2"/>
  <c r="AG2" i="2"/>
  <c r="AF2" i="2"/>
  <c r="AE2" i="2"/>
  <c r="AD2" i="2"/>
  <c r="AC2" i="2"/>
  <c r="AB2" i="2"/>
  <c r="AA2" i="2"/>
  <c r="Z2" i="2"/>
  <c r="Y2" i="2"/>
  <c r="B2" i="2"/>
  <c r="X9" i="13" l="1"/>
  <c r="W31" i="5"/>
  <c r="X2" i="10"/>
  <c r="X10" i="10"/>
  <c r="W12" i="10"/>
  <c r="X14" i="10"/>
  <c r="X18" i="10"/>
  <c r="X26" i="10"/>
  <c r="W28" i="12"/>
  <c r="V24" i="4"/>
  <c r="J34" i="4"/>
  <c r="R34" i="4"/>
  <c r="N34" i="6"/>
  <c r="N34" i="7"/>
  <c r="F34" i="8"/>
  <c r="N34" i="8"/>
  <c r="N34" i="9"/>
  <c r="V23" i="5"/>
  <c r="J34" i="3"/>
  <c r="F34" i="4"/>
  <c r="J34" i="5"/>
  <c r="J34" i="6"/>
  <c r="V20" i="5"/>
  <c r="V24" i="5"/>
  <c r="C9" i="14"/>
  <c r="G9" i="14"/>
  <c r="O9" i="14"/>
  <c r="S9" i="14"/>
  <c r="E10" i="14"/>
  <c r="I10" i="14"/>
  <c r="Q10" i="14"/>
  <c r="C11" i="14"/>
  <c r="O11" i="14"/>
  <c r="S11" i="14"/>
  <c r="E12" i="14"/>
  <c r="I12" i="14"/>
  <c r="Q12" i="14"/>
  <c r="C13" i="14"/>
  <c r="O13" i="14"/>
  <c r="S13" i="14"/>
  <c r="Q15" i="14"/>
  <c r="C16" i="14"/>
  <c r="O16" i="14"/>
  <c r="S16" i="14"/>
  <c r="W22" i="3"/>
  <c r="E36" i="6"/>
  <c r="M36" i="6"/>
  <c r="Q36" i="6"/>
  <c r="V29" i="5"/>
  <c r="V21" i="5"/>
  <c r="X18" i="2"/>
  <c r="X28" i="2"/>
  <c r="F34" i="5"/>
  <c r="N34" i="5"/>
  <c r="F34" i="6"/>
  <c r="F34" i="7"/>
  <c r="J34" i="9"/>
  <c r="V30" i="5"/>
  <c r="V22" i="5"/>
  <c r="W10" i="9"/>
  <c r="X11" i="9"/>
  <c r="X13" i="9"/>
  <c r="M10" i="14"/>
  <c r="M12" i="14"/>
  <c r="M15" i="14"/>
  <c r="W30" i="8"/>
  <c r="I15" i="14"/>
  <c r="M11" i="14"/>
  <c r="M16" i="14"/>
  <c r="E15" i="14"/>
  <c r="F10" i="14"/>
  <c r="F12" i="14"/>
  <c r="F15" i="14"/>
  <c r="E16" i="14"/>
  <c r="W7" i="5"/>
  <c r="J10" i="14"/>
  <c r="J12" i="14"/>
  <c r="J15" i="14"/>
  <c r="I36" i="6"/>
  <c r="AA2" i="6"/>
  <c r="AE2" i="6"/>
  <c r="N38" i="6"/>
  <c r="N40" i="6"/>
  <c r="N10" i="14" s="1"/>
  <c r="N42" i="6"/>
  <c r="N45" i="6"/>
  <c r="AB2" i="6"/>
  <c r="AF2" i="6"/>
  <c r="N12" i="14"/>
  <c r="N15" i="14"/>
  <c r="Y2" i="6"/>
  <c r="AC2" i="6"/>
  <c r="AG2" i="6"/>
  <c r="AT2" i="6"/>
  <c r="X2" i="6" s="1"/>
  <c r="N39" i="6"/>
  <c r="N9" i="14" s="1"/>
  <c r="N41" i="6"/>
  <c r="N43" i="6"/>
  <c r="K11" i="14"/>
  <c r="K16" i="14"/>
  <c r="K9" i="14"/>
  <c r="K13" i="14"/>
  <c r="W15" i="5"/>
  <c r="L9" i="14"/>
  <c r="H9" i="14"/>
  <c r="D16" i="14"/>
  <c r="G16" i="14"/>
  <c r="G13" i="14"/>
  <c r="G11" i="14"/>
  <c r="X16" i="5"/>
  <c r="C15" i="14"/>
  <c r="AE2" i="4"/>
  <c r="P16" i="14"/>
  <c r="W28" i="5"/>
  <c r="W30" i="5"/>
  <c r="T44" i="6"/>
  <c r="F35" i="6"/>
  <c r="J35" i="6"/>
  <c r="N35" i="6"/>
  <c r="R35" i="6"/>
  <c r="F36" i="6"/>
  <c r="J36" i="6"/>
  <c r="N36" i="6"/>
  <c r="R36" i="6"/>
  <c r="X17" i="7"/>
  <c r="X19" i="7"/>
  <c r="X32" i="12"/>
  <c r="T44" i="13"/>
  <c r="X3" i="13"/>
  <c r="X7" i="13"/>
  <c r="W7" i="4"/>
  <c r="W10" i="4"/>
  <c r="W12" i="4"/>
  <c r="X15" i="4"/>
  <c r="X17" i="4"/>
  <c r="W20" i="4"/>
  <c r="X29" i="8"/>
  <c r="W31" i="8"/>
  <c r="W8" i="10"/>
  <c r="W2" i="2"/>
  <c r="W7" i="2"/>
  <c r="W8" i="2"/>
  <c r="F9" i="14"/>
  <c r="J9" i="14"/>
  <c r="R9" i="14"/>
  <c r="D10" i="14"/>
  <c r="H10" i="14"/>
  <c r="L10" i="14"/>
  <c r="P10" i="14"/>
  <c r="T10" i="14"/>
  <c r="F11" i="14"/>
  <c r="J11" i="14"/>
  <c r="N11" i="14"/>
  <c r="R11" i="14"/>
  <c r="D12" i="14"/>
  <c r="H12" i="14"/>
  <c r="L12" i="14"/>
  <c r="P12" i="14"/>
  <c r="T12" i="14"/>
  <c r="F13" i="14"/>
  <c r="J13" i="14"/>
  <c r="N13" i="14"/>
  <c r="R13" i="14"/>
  <c r="D15" i="14"/>
  <c r="H15" i="14"/>
  <c r="L15" i="14"/>
  <c r="P15" i="14"/>
  <c r="T15" i="14"/>
  <c r="F16" i="14"/>
  <c r="J16" i="14"/>
  <c r="N16" i="14"/>
  <c r="R16" i="14"/>
  <c r="X20" i="3"/>
  <c r="W3" i="4"/>
  <c r="W23" i="5"/>
  <c r="X12" i="6"/>
  <c r="X20" i="6"/>
  <c r="W24" i="6"/>
  <c r="X25" i="6"/>
  <c r="X28" i="6"/>
  <c r="W9" i="8"/>
  <c r="W14" i="8"/>
  <c r="W17" i="8"/>
  <c r="X19" i="8"/>
  <c r="W2" i="10"/>
  <c r="X20" i="11"/>
  <c r="W26" i="11"/>
  <c r="X27" i="11"/>
  <c r="W31" i="11"/>
  <c r="G35" i="12"/>
  <c r="K35" i="12"/>
  <c r="O35" i="12"/>
  <c r="X17" i="13"/>
  <c r="X19" i="13"/>
  <c r="W21" i="13"/>
  <c r="X22" i="13"/>
  <c r="X25" i="13"/>
  <c r="X27" i="13"/>
  <c r="W29" i="13"/>
  <c r="X30" i="13"/>
  <c r="I34" i="9"/>
  <c r="W6" i="2"/>
  <c r="W10" i="2"/>
  <c r="X26" i="2"/>
  <c r="X5" i="3"/>
  <c r="W9" i="3"/>
  <c r="W10" i="3"/>
  <c r="X13" i="3"/>
  <c r="M35" i="5"/>
  <c r="X18" i="6"/>
  <c r="X25" i="7"/>
  <c r="W29" i="7"/>
  <c r="X30" i="7"/>
  <c r="H35" i="8"/>
  <c r="L35" i="8"/>
  <c r="W19" i="9"/>
  <c r="W26" i="9"/>
  <c r="X29" i="9"/>
  <c r="W24" i="10"/>
  <c r="W26" i="10"/>
  <c r="W10" i="11"/>
  <c r="E36" i="13"/>
  <c r="I36" i="13"/>
  <c r="M36" i="13"/>
  <c r="Q36" i="13"/>
  <c r="W18" i="2"/>
  <c r="W3" i="5"/>
  <c r="W4" i="5"/>
  <c r="W6" i="5"/>
  <c r="X9" i="6"/>
  <c r="D36" i="7"/>
  <c r="L36" i="7"/>
  <c r="T36" i="7"/>
  <c r="W13" i="7"/>
  <c r="X14" i="7"/>
  <c r="X7" i="8"/>
  <c r="W8" i="8"/>
  <c r="W22" i="8"/>
  <c r="W2" i="9"/>
  <c r="W3" i="9"/>
  <c r="W5" i="9"/>
  <c r="W18" i="9"/>
  <c r="W4" i="10"/>
  <c r="W10" i="10"/>
  <c r="X20" i="10"/>
  <c r="W28" i="10"/>
  <c r="X30" i="10"/>
  <c r="W7" i="11"/>
  <c r="W8" i="11"/>
  <c r="W9" i="11"/>
  <c r="X24" i="11"/>
  <c r="W4" i="12"/>
  <c r="X12" i="12"/>
  <c r="S35" i="12"/>
  <c r="X16" i="12"/>
  <c r="X18" i="12"/>
  <c r="F35" i="13"/>
  <c r="J35" i="13"/>
  <c r="N35" i="13"/>
  <c r="R35" i="13"/>
  <c r="X31" i="13"/>
  <c r="X32" i="13"/>
  <c r="X4" i="2"/>
  <c r="H36" i="2"/>
  <c r="L36" i="2"/>
  <c r="P36" i="2"/>
  <c r="T36" i="2"/>
  <c r="W14" i="2"/>
  <c r="W15" i="2"/>
  <c r="W16" i="2"/>
  <c r="W26" i="2"/>
  <c r="X18" i="3"/>
  <c r="W19" i="3"/>
  <c r="W31" i="3"/>
  <c r="X10" i="4"/>
  <c r="W18" i="4"/>
  <c r="W26" i="4"/>
  <c r="W28" i="4"/>
  <c r="X31" i="4"/>
  <c r="W19" i="5"/>
  <c r="W20" i="5"/>
  <c r="W22" i="5"/>
  <c r="W16" i="6"/>
  <c r="X17" i="6"/>
  <c r="X11" i="7"/>
  <c r="W21" i="7"/>
  <c r="X22" i="7"/>
  <c r="W32" i="7"/>
  <c r="X3" i="8"/>
  <c r="W6" i="8"/>
  <c r="W19" i="8"/>
  <c r="W21" i="8"/>
  <c r="D35" i="9"/>
  <c r="H35" i="9"/>
  <c r="L35" i="9"/>
  <c r="T35" i="9"/>
  <c r="W11" i="9"/>
  <c r="X15" i="9"/>
  <c r="W29" i="9"/>
  <c r="W16" i="10"/>
  <c r="W18" i="10"/>
  <c r="X28" i="10"/>
  <c r="W18" i="11"/>
  <c r="W20" i="11"/>
  <c r="W22" i="11"/>
  <c r="W6" i="12"/>
  <c r="X7" i="12"/>
  <c r="W8" i="12"/>
  <c r="X9" i="12"/>
  <c r="W10" i="12"/>
  <c r="V27" i="3"/>
  <c r="X12" i="2"/>
  <c r="X22" i="2"/>
  <c r="W23" i="2"/>
  <c r="X24" i="2"/>
  <c r="X3" i="3"/>
  <c r="J36" i="3"/>
  <c r="N36" i="3"/>
  <c r="R36" i="3"/>
  <c r="X23" i="3"/>
  <c r="X26" i="3"/>
  <c r="X30" i="3"/>
  <c r="W6" i="4"/>
  <c r="X26" i="4"/>
  <c r="J36" i="7"/>
  <c r="D35" i="11"/>
  <c r="H36" i="11"/>
  <c r="L36" i="11"/>
  <c r="P35" i="11"/>
  <c r="T36" i="11"/>
  <c r="X12" i="11"/>
  <c r="W15" i="11"/>
  <c r="X28" i="11"/>
  <c r="X30" i="11"/>
  <c r="X4" i="13"/>
  <c r="W5" i="13"/>
  <c r="X6" i="13"/>
  <c r="X15" i="13"/>
  <c r="X20" i="2"/>
  <c r="X30" i="2"/>
  <c r="W31" i="2"/>
  <c r="X32" i="2"/>
  <c r="C35" i="3"/>
  <c r="G35" i="3"/>
  <c r="K35" i="3"/>
  <c r="O35" i="3"/>
  <c r="S35" i="3"/>
  <c r="X11" i="3"/>
  <c r="X27" i="3"/>
  <c r="C35" i="4"/>
  <c r="G35" i="4"/>
  <c r="K35" i="4"/>
  <c r="O35" i="4"/>
  <c r="S35" i="4"/>
  <c r="W19" i="4"/>
  <c r="I35" i="5"/>
  <c r="Q35" i="5"/>
  <c r="X11" i="5"/>
  <c r="X13" i="5"/>
  <c r="X26" i="6"/>
  <c r="W32" i="6"/>
  <c r="W5" i="7"/>
  <c r="X6" i="7"/>
  <c r="X27" i="7"/>
  <c r="X11" i="8"/>
  <c r="W25" i="8"/>
  <c r="X26" i="8"/>
  <c r="X27" i="8"/>
  <c r="X7" i="9"/>
  <c r="W9" i="9"/>
  <c r="W24" i="9"/>
  <c r="X12" i="10"/>
  <c r="W20" i="10"/>
  <c r="X22" i="10"/>
  <c r="X32" i="10"/>
  <c r="W20" i="12"/>
  <c r="W21" i="12"/>
  <c r="W23" i="12"/>
  <c r="W25" i="12"/>
  <c r="W27" i="12"/>
  <c r="X11" i="13"/>
  <c r="W13" i="13"/>
  <c r="X14" i="13"/>
  <c r="X23" i="13"/>
  <c r="T44" i="3"/>
  <c r="F35" i="3"/>
  <c r="J35" i="3"/>
  <c r="J37" i="3" s="1"/>
  <c r="N35" i="3"/>
  <c r="N37" i="3" s="1"/>
  <c r="E36" i="3"/>
  <c r="I36" i="3"/>
  <c r="M36" i="3"/>
  <c r="Q36" i="3"/>
  <c r="W7" i="3"/>
  <c r="W8" i="3"/>
  <c r="W15" i="3"/>
  <c r="W16" i="3"/>
  <c r="X22" i="3"/>
  <c r="W24" i="3"/>
  <c r="W30" i="3"/>
  <c r="T44" i="4"/>
  <c r="W2" i="4"/>
  <c r="J35" i="4"/>
  <c r="N35" i="4"/>
  <c r="R35" i="4"/>
  <c r="E36" i="4"/>
  <c r="I36" i="4"/>
  <c r="M36" i="4"/>
  <c r="Q36" i="4"/>
  <c r="X8" i="4"/>
  <c r="W9" i="4"/>
  <c r="W13" i="4"/>
  <c r="W15" i="4"/>
  <c r="W17" i="4"/>
  <c r="X20" i="4"/>
  <c r="X22" i="4"/>
  <c r="X24" i="4"/>
  <c r="W29" i="4"/>
  <c r="W31" i="4"/>
  <c r="T44" i="5"/>
  <c r="J35" i="5"/>
  <c r="N35" i="5"/>
  <c r="R35" i="5"/>
  <c r="E36" i="5"/>
  <c r="I36" i="5"/>
  <c r="I37" i="5" s="1"/>
  <c r="M36" i="5"/>
  <c r="M37" i="5" s="1"/>
  <c r="Q36" i="5"/>
  <c r="X7" i="5"/>
  <c r="X9" i="5"/>
  <c r="I35" i="2"/>
  <c r="J36" i="2"/>
  <c r="R36" i="2"/>
  <c r="W4" i="2"/>
  <c r="M36" i="2"/>
  <c r="X6" i="2"/>
  <c r="W9" i="2"/>
  <c r="W12" i="2"/>
  <c r="X14" i="2"/>
  <c r="W17" i="2"/>
  <c r="W25" i="2"/>
  <c r="W3" i="2"/>
  <c r="G35" i="2"/>
  <c r="K36" i="2"/>
  <c r="O35" i="2"/>
  <c r="S36" i="2"/>
  <c r="X8" i="2"/>
  <c r="W11" i="2"/>
  <c r="X16" i="2"/>
  <c r="W19" i="2"/>
  <c r="W22" i="2"/>
  <c r="W27" i="2"/>
  <c r="W30" i="2"/>
  <c r="D35" i="3"/>
  <c r="H35" i="3"/>
  <c r="L35" i="3"/>
  <c r="P35" i="3"/>
  <c r="T35" i="3"/>
  <c r="C36" i="3"/>
  <c r="G36" i="3"/>
  <c r="K36" i="3"/>
  <c r="O36" i="3"/>
  <c r="S36" i="3"/>
  <c r="S37" i="3" s="1"/>
  <c r="W4" i="3"/>
  <c r="X7" i="3"/>
  <c r="W11" i="3"/>
  <c r="W12" i="3"/>
  <c r="X15" i="3"/>
  <c r="P36" i="3"/>
  <c r="W20" i="3"/>
  <c r="X28" i="3"/>
  <c r="W32" i="3"/>
  <c r="C36" i="4"/>
  <c r="G36" i="4"/>
  <c r="G37" i="4" s="1"/>
  <c r="K36" i="4"/>
  <c r="O36" i="4"/>
  <c r="O37" i="4" s="1"/>
  <c r="S36" i="4"/>
  <c r="X5" i="4"/>
  <c r="X12" i="4"/>
  <c r="X14" i="4"/>
  <c r="X16" i="4"/>
  <c r="W21" i="4"/>
  <c r="W23" i="4"/>
  <c r="W25" i="4"/>
  <c r="X28" i="4"/>
  <c r="O36" i="5"/>
  <c r="W12" i="5"/>
  <c r="W14" i="5"/>
  <c r="X19" i="5"/>
  <c r="X21" i="5"/>
  <c r="X24" i="5"/>
  <c r="W27" i="5"/>
  <c r="X28" i="5"/>
  <c r="X30" i="5"/>
  <c r="G36" i="5"/>
  <c r="K36" i="5"/>
  <c r="S36" i="5"/>
  <c r="W8" i="6"/>
  <c r="X8" i="6"/>
  <c r="T44" i="2"/>
  <c r="F36" i="2"/>
  <c r="N36" i="2"/>
  <c r="E36" i="2"/>
  <c r="I36" i="2"/>
  <c r="Q36" i="2"/>
  <c r="W20" i="2"/>
  <c r="W28" i="2"/>
  <c r="D35" i="2"/>
  <c r="H35" i="2"/>
  <c r="L35" i="2"/>
  <c r="P35" i="2"/>
  <c r="T35" i="2"/>
  <c r="W5" i="2"/>
  <c r="X10" i="2"/>
  <c r="W13" i="2"/>
  <c r="W21" i="2"/>
  <c r="W24" i="2"/>
  <c r="W29" i="2"/>
  <c r="W32" i="2"/>
  <c r="E35" i="3"/>
  <c r="E37" i="3" s="1"/>
  <c r="I35" i="3"/>
  <c r="M35" i="3"/>
  <c r="M37" i="3" s="1"/>
  <c r="Q35" i="3"/>
  <c r="D36" i="3"/>
  <c r="H36" i="3"/>
  <c r="L36" i="3"/>
  <c r="T36" i="3"/>
  <c r="W5" i="3"/>
  <c r="W6" i="3"/>
  <c r="X9" i="3"/>
  <c r="W13" i="3"/>
  <c r="W14" i="3"/>
  <c r="X17" i="3"/>
  <c r="R35" i="3"/>
  <c r="R37" i="3" s="1"/>
  <c r="W18" i="3"/>
  <c r="X25" i="3"/>
  <c r="W26" i="3"/>
  <c r="X31" i="3"/>
  <c r="E35" i="4"/>
  <c r="I35" i="4"/>
  <c r="I37" i="4" s="1"/>
  <c r="M35" i="4"/>
  <c r="Q35" i="4"/>
  <c r="Q37" i="4" s="1"/>
  <c r="D36" i="4"/>
  <c r="H36" i="4"/>
  <c r="P36" i="4"/>
  <c r="T36" i="4"/>
  <c r="X4" i="4"/>
  <c r="L36" i="4"/>
  <c r="W5" i="4"/>
  <c r="X9" i="4"/>
  <c r="W11" i="4"/>
  <c r="X18" i="4"/>
  <c r="X23" i="4"/>
  <c r="X25" i="4"/>
  <c r="W27" i="4"/>
  <c r="E35" i="5"/>
  <c r="X5" i="5"/>
  <c r="X8" i="5"/>
  <c r="W11" i="5"/>
  <c r="X12" i="5"/>
  <c r="X14" i="5"/>
  <c r="W16" i="5"/>
  <c r="W18" i="5"/>
  <c r="X23" i="5"/>
  <c r="X25" i="5"/>
  <c r="X27" i="5"/>
  <c r="X29" i="5"/>
  <c r="X10" i="6"/>
  <c r="D35" i="6"/>
  <c r="H35" i="6"/>
  <c r="L35" i="6"/>
  <c r="P35" i="6"/>
  <c r="T35" i="6"/>
  <c r="D36" i="6"/>
  <c r="H36" i="6"/>
  <c r="L36" i="6"/>
  <c r="P36" i="6"/>
  <c r="T36" i="6"/>
  <c r="W4" i="6"/>
  <c r="X5" i="6"/>
  <c r="W12" i="6"/>
  <c r="X13" i="6"/>
  <c r="X16" i="6"/>
  <c r="W20" i="6"/>
  <c r="X21" i="6"/>
  <c r="X24" i="6"/>
  <c r="W28" i="6"/>
  <c r="X29" i="6"/>
  <c r="X32" i="6"/>
  <c r="H36" i="7"/>
  <c r="G36" i="8"/>
  <c r="K36" i="8"/>
  <c r="O36" i="8"/>
  <c r="G36" i="9"/>
  <c r="K36" i="9"/>
  <c r="O36" i="9"/>
  <c r="S36" i="9"/>
  <c r="E35" i="6"/>
  <c r="E37" i="6" s="1"/>
  <c r="I35" i="6"/>
  <c r="I37" i="6" s="1"/>
  <c r="M35" i="6"/>
  <c r="M37" i="6" s="1"/>
  <c r="Q35" i="6"/>
  <c r="Q37" i="6" s="1"/>
  <c r="W6" i="6"/>
  <c r="X7" i="6"/>
  <c r="W14" i="6"/>
  <c r="X15" i="6"/>
  <c r="W22" i="6"/>
  <c r="X23" i="6"/>
  <c r="W30" i="6"/>
  <c r="X31" i="6"/>
  <c r="F35" i="7"/>
  <c r="N35" i="7"/>
  <c r="X3" i="7"/>
  <c r="E36" i="7"/>
  <c r="I36" i="7"/>
  <c r="M36" i="7"/>
  <c r="Q36" i="7"/>
  <c r="W7" i="7"/>
  <c r="X8" i="7"/>
  <c r="W15" i="7"/>
  <c r="X16" i="7"/>
  <c r="W23" i="7"/>
  <c r="X24" i="7"/>
  <c r="W31" i="7"/>
  <c r="D36" i="8"/>
  <c r="L36" i="8"/>
  <c r="P36" i="8"/>
  <c r="T36" i="8"/>
  <c r="H36" i="8"/>
  <c r="P35" i="8"/>
  <c r="W11" i="8"/>
  <c r="W13" i="8"/>
  <c r="X18" i="8"/>
  <c r="X21" i="8"/>
  <c r="W23" i="8"/>
  <c r="X25" i="8"/>
  <c r="X31" i="8"/>
  <c r="W32" i="8"/>
  <c r="X5" i="9"/>
  <c r="P35" i="9"/>
  <c r="X25" i="9"/>
  <c r="X27" i="9"/>
  <c r="W31" i="9"/>
  <c r="W23" i="11"/>
  <c r="X2" i="7"/>
  <c r="G35" i="7"/>
  <c r="K35" i="7"/>
  <c r="O35" i="7"/>
  <c r="S35" i="7"/>
  <c r="T44" i="7"/>
  <c r="F36" i="7"/>
  <c r="J35" i="7"/>
  <c r="J37" i="7" s="1"/>
  <c r="N36" i="7"/>
  <c r="R36" i="7"/>
  <c r="X5" i="7"/>
  <c r="W9" i="7"/>
  <c r="X10" i="7"/>
  <c r="X13" i="7"/>
  <c r="W17" i="7"/>
  <c r="X18" i="7"/>
  <c r="X21" i="7"/>
  <c r="W25" i="7"/>
  <c r="X26" i="7"/>
  <c r="X29" i="7"/>
  <c r="X32" i="7"/>
  <c r="L35" i="7"/>
  <c r="L37" i="7" s="1"/>
  <c r="P36" i="7"/>
  <c r="F35" i="8"/>
  <c r="N35" i="8"/>
  <c r="R35" i="8"/>
  <c r="E36" i="8"/>
  <c r="I36" i="8"/>
  <c r="M36" i="8"/>
  <c r="Q36" i="8"/>
  <c r="W5" i="8"/>
  <c r="X10" i="8"/>
  <c r="S36" i="8"/>
  <c r="X13" i="8"/>
  <c r="W15" i="8"/>
  <c r="X17" i="8"/>
  <c r="X23" i="8"/>
  <c r="W24" i="8"/>
  <c r="W15" i="9"/>
  <c r="W17" i="9"/>
  <c r="X23" i="9"/>
  <c r="W27" i="9"/>
  <c r="X31" i="9"/>
  <c r="G36" i="10"/>
  <c r="O36" i="10"/>
  <c r="X6" i="10"/>
  <c r="X30" i="4"/>
  <c r="X32" i="4"/>
  <c r="X4" i="5"/>
  <c r="X6" i="5"/>
  <c r="W8" i="5"/>
  <c r="W10" i="5"/>
  <c r="X15" i="5"/>
  <c r="X17" i="5"/>
  <c r="X20" i="5"/>
  <c r="X22" i="5"/>
  <c r="W24" i="5"/>
  <c r="W26" i="5"/>
  <c r="X31" i="5"/>
  <c r="W2" i="6"/>
  <c r="C35" i="6"/>
  <c r="G35" i="6"/>
  <c r="K35" i="6"/>
  <c r="O35" i="6"/>
  <c r="S35" i="6"/>
  <c r="X6" i="6"/>
  <c r="W10" i="6"/>
  <c r="X11" i="6"/>
  <c r="X14" i="6"/>
  <c r="W18" i="6"/>
  <c r="X19" i="6"/>
  <c r="X22" i="6"/>
  <c r="W26" i="6"/>
  <c r="X27" i="6"/>
  <c r="X30" i="6"/>
  <c r="D35" i="7"/>
  <c r="H35" i="7"/>
  <c r="H37" i="7" s="1"/>
  <c r="P35" i="7"/>
  <c r="T35" i="7"/>
  <c r="X4" i="7"/>
  <c r="X7" i="7"/>
  <c r="W11" i="7"/>
  <c r="X12" i="7"/>
  <c r="X15" i="7"/>
  <c r="W19" i="7"/>
  <c r="X20" i="7"/>
  <c r="X23" i="7"/>
  <c r="W27" i="7"/>
  <c r="X28" i="7"/>
  <c r="X31" i="7"/>
  <c r="G35" i="8"/>
  <c r="K35" i="8"/>
  <c r="O35" i="8"/>
  <c r="S35" i="8"/>
  <c r="F36" i="8"/>
  <c r="J36" i="8"/>
  <c r="R36" i="8"/>
  <c r="X5" i="8"/>
  <c r="J35" i="8"/>
  <c r="N36" i="8"/>
  <c r="W7" i="8"/>
  <c r="X9" i="8"/>
  <c r="X15" i="8"/>
  <c r="W16" i="8"/>
  <c r="W27" i="8"/>
  <c r="W29" i="8"/>
  <c r="J36" i="9"/>
  <c r="R36" i="9"/>
  <c r="F36" i="9"/>
  <c r="W7" i="9"/>
  <c r="W13" i="9"/>
  <c r="X17" i="9"/>
  <c r="X19" i="9"/>
  <c r="X21" i="9"/>
  <c r="D36" i="10"/>
  <c r="H36" i="10"/>
  <c r="L36" i="10"/>
  <c r="P36" i="10"/>
  <c r="T36" i="10"/>
  <c r="W3" i="11"/>
  <c r="X5" i="11"/>
  <c r="W5" i="11"/>
  <c r="E35" i="12"/>
  <c r="I35" i="12"/>
  <c r="M35" i="12"/>
  <c r="Q35" i="12"/>
  <c r="E36" i="12"/>
  <c r="I36" i="12"/>
  <c r="Q36" i="12"/>
  <c r="C35" i="12"/>
  <c r="T44" i="10"/>
  <c r="F36" i="10"/>
  <c r="J36" i="10"/>
  <c r="N36" i="10"/>
  <c r="R36" i="10"/>
  <c r="T44" i="11"/>
  <c r="X2" i="11"/>
  <c r="J35" i="11"/>
  <c r="N35" i="11"/>
  <c r="R35" i="11"/>
  <c r="W12" i="11"/>
  <c r="W14" i="11"/>
  <c r="X16" i="11"/>
  <c r="X19" i="11"/>
  <c r="X22" i="11"/>
  <c r="X26" i="11"/>
  <c r="W29" i="11"/>
  <c r="W32" i="11"/>
  <c r="F36" i="12"/>
  <c r="J36" i="12"/>
  <c r="N36" i="12"/>
  <c r="R36" i="12"/>
  <c r="W14" i="12"/>
  <c r="X15" i="12"/>
  <c r="W16" i="12"/>
  <c r="X17" i="12"/>
  <c r="W18" i="12"/>
  <c r="X20" i="12"/>
  <c r="X24" i="12"/>
  <c r="X26" i="12"/>
  <c r="W29" i="12"/>
  <c r="W31" i="12"/>
  <c r="M36" i="12"/>
  <c r="C35" i="13"/>
  <c r="G35" i="13"/>
  <c r="K35" i="13"/>
  <c r="O35" i="13"/>
  <c r="S35" i="13"/>
  <c r="F36" i="13"/>
  <c r="F37" i="13" s="1"/>
  <c r="J36" i="13"/>
  <c r="J37" i="13" s="1"/>
  <c r="N36" i="13"/>
  <c r="N37" i="13" s="1"/>
  <c r="R36" i="13"/>
  <c r="R37" i="13" s="1"/>
  <c r="W7" i="13"/>
  <c r="X8" i="13"/>
  <c r="W15" i="13"/>
  <c r="X16" i="13"/>
  <c r="W23" i="13"/>
  <c r="X24" i="13"/>
  <c r="I34" i="2"/>
  <c r="M34" i="3"/>
  <c r="V25" i="4"/>
  <c r="E34" i="4"/>
  <c r="M34" i="5"/>
  <c r="I34" i="6"/>
  <c r="E34" i="7"/>
  <c r="Q34" i="8"/>
  <c r="N36" i="9"/>
  <c r="W8" i="9"/>
  <c r="X9" i="9"/>
  <c r="W16" i="9"/>
  <c r="W23" i="9"/>
  <c r="W25" i="9"/>
  <c r="W6" i="10"/>
  <c r="X8" i="10"/>
  <c r="W14" i="10"/>
  <c r="X16" i="10"/>
  <c r="W22" i="10"/>
  <c r="X24" i="10"/>
  <c r="W30" i="10"/>
  <c r="C35" i="11"/>
  <c r="G35" i="11"/>
  <c r="F36" i="11"/>
  <c r="J36" i="11"/>
  <c r="N36" i="11"/>
  <c r="R36" i="11"/>
  <c r="W6" i="11"/>
  <c r="X8" i="11"/>
  <c r="X11" i="11"/>
  <c r="K35" i="11"/>
  <c r="X14" i="11"/>
  <c r="X18" i="11"/>
  <c r="W21" i="11"/>
  <c r="W24" i="11"/>
  <c r="W25" i="11"/>
  <c r="X2" i="12"/>
  <c r="W5" i="12"/>
  <c r="W7" i="12"/>
  <c r="W9" i="12"/>
  <c r="W11" i="12"/>
  <c r="W12" i="12"/>
  <c r="W22" i="12"/>
  <c r="X23" i="12"/>
  <c r="W24" i="12"/>
  <c r="X25" i="12"/>
  <c r="W26" i="12"/>
  <c r="X28" i="12"/>
  <c r="D35" i="13"/>
  <c r="H35" i="13"/>
  <c r="H37" i="13" s="1"/>
  <c r="L35" i="13"/>
  <c r="P35" i="13"/>
  <c r="T35" i="13"/>
  <c r="C36" i="13"/>
  <c r="G36" i="13"/>
  <c r="K36" i="13"/>
  <c r="O36" i="13"/>
  <c r="S36" i="13"/>
  <c r="X5" i="13"/>
  <c r="W9" i="13"/>
  <c r="X10" i="13"/>
  <c r="X13" i="13"/>
  <c r="W17" i="13"/>
  <c r="X18" i="13"/>
  <c r="X21" i="13"/>
  <c r="W25" i="13"/>
  <c r="X26" i="13"/>
  <c r="X29" i="13"/>
  <c r="V26" i="2"/>
  <c r="E34" i="2"/>
  <c r="I34" i="3"/>
  <c r="Q34" i="4"/>
  <c r="I34" i="5"/>
  <c r="E34" i="6"/>
  <c r="Q34" i="7"/>
  <c r="M34" i="8"/>
  <c r="E34" i="9"/>
  <c r="M34" i="9"/>
  <c r="H35" i="11"/>
  <c r="H37" i="11" s="1"/>
  <c r="X3" i="11"/>
  <c r="W4" i="11"/>
  <c r="X6" i="11"/>
  <c r="X10" i="11"/>
  <c r="W13" i="11"/>
  <c r="W16" i="11"/>
  <c r="W17" i="11"/>
  <c r="W28" i="11"/>
  <c r="W30" i="11"/>
  <c r="X32" i="11"/>
  <c r="C36" i="12"/>
  <c r="G36" i="12"/>
  <c r="G37" i="12" s="1"/>
  <c r="K36" i="12"/>
  <c r="K37" i="12" s="1"/>
  <c r="O36" i="12"/>
  <c r="O37" i="12" s="1"/>
  <c r="S36" i="12"/>
  <c r="S37" i="12" s="1"/>
  <c r="X8" i="12"/>
  <c r="X10" i="12"/>
  <c r="W13" i="12"/>
  <c r="W15" i="12"/>
  <c r="W17" i="12"/>
  <c r="W19" i="12"/>
  <c r="W30" i="12"/>
  <c r="X31" i="12"/>
  <c r="E35" i="13"/>
  <c r="I35" i="13"/>
  <c r="M35" i="13"/>
  <c r="Q35" i="13"/>
  <c r="Q37" i="13" s="1"/>
  <c r="D36" i="13"/>
  <c r="H36" i="13"/>
  <c r="L36" i="13"/>
  <c r="P36" i="13"/>
  <c r="T36" i="13"/>
  <c r="W4" i="13"/>
  <c r="W11" i="13"/>
  <c r="X12" i="13"/>
  <c r="W19" i="13"/>
  <c r="X20" i="13"/>
  <c r="W27" i="13"/>
  <c r="X28" i="13"/>
  <c r="W31" i="13"/>
  <c r="Q34" i="2"/>
  <c r="V26" i="3"/>
  <c r="E34" i="3"/>
  <c r="V27" i="4"/>
  <c r="V28" i="4"/>
  <c r="V29" i="4"/>
  <c r="M34" i="4"/>
  <c r="E34" i="5"/>
  <c r="Q34" i="6"/>
  <c r="M34" i="7"/>
  <c r="I34" i="8"/>
  <c r="I37" i="2"/>
  <c r="M37" i="2"/>
  <c r="D37" i="3"/>
  <c r="H37" i="3"/>
  <c r="L37" i="3"/>
  <c r="T37" i="3"/>
  <c r="E37" i="2"/>
  <c r="Q37" i="2"/>
  <c r="H37" i="2"/>
  <c r="L37" i="2"/>
  <c r="P37" i="2"/>
  <c r="T37" i="2"/>
  <c r="C35" i="2"/>
  <c r="K35" i="2"/>
  <c r="S35" i="2"/>
  <c r="X3" i="2"/>
  <c r="X5" i="2"/>
  <c r="X7" i="2"/>
  <c r="X9" i="2"/>
  <c r="X11" i="2"/>
  <c r="X13" i="2"/>
  <c r="X15" i="2"/>
  <c r="X17" i="2"/>
  <c r="X19" i="2"/>
  <c r="X21" i="2"/>
  <c r="X23" i="2"/>
  <c r="X25" i="2"/>
  <c r="X27" i="2"/>
  <c r="X29" i="2"/>
  <c r="X31" i="2"/>
  <c r="C36" i="2"/>
  <c r="G36" i="2"/>
  <c r="G37" i="2" s="1"/>
  <c r="O36" i="2"/>
  <c r="X2" i="3"/>
  <c r="X4" i="3"/>
  <c r="X6" i="3"/>
  <c r="X8" i="3"/>
  <c r="X10" i="3"/>
  <c r="X12" i="3"/>
  <c r="X14" i="3"/>
  <c r="X16" i="3"/>
  <c r="X19" i="3"/>
  <c r="W23" i="3"/>
  <c r="X24" i="3"/>
  <c r="F36" i="3"/>
  <c r="F37" i="3" s="1"/>
  <c r="D36" i="5"/>
  <c r="X3" i="5"/>
  <c r="H36" i="5"/>
  <c r="L36" i="5"/>
  <c r="P36" i="5"/>
  <c r="T36" i="5"/>
  <c r="W9" i="5"/>
  <c r="W17" i="5"/>
  <c r="W25" i="5"/>
  <c r="X32" i="5"/>
  <c r="W32" i="5"/>
  <c r="F35" i="2"/>
  <c r="J35" i="2"/>
  <c r="N35" i="2"/>
  <c r="R35" i="2"/>
  <c r="D36" i="2"/>
  <c r="W3" i="3"/>
  <c r="W21" i="3"/>
  <c r="W28" i="3"/>
  <c r="W29" i="3"/>
  <c r="F36" i="4"/>
  <c r="J36" i="4"/>
  <c r="N36" i="4"/>
  <c r="R36" i="4"/>
  <c r="R37" i="4" s="1"/>
  <c r="W4" i="4"/>
  <c r="W8" i="4"/>
  <c r="X11" i="4"/>
  <c r="W14" i="4"/>
  <c r="X19" i="4"/>
  <c r="W22" i="4"/>
  <c r="X27" i="4"/>
  <c r="W30" i="4"/>
  <c r="W2" i="5"/>
  <c r="F35" i="5"/>
  <c r="X2" i="2"/>
  <c r="G37" i="3"/>
  <c r="W27" i="3"/>
  <c r="D35" i="4"/>
  <c r="D37" i="4" s="1"/>
  <c r="X2" i="4"/>
  <c r="H35" i="4"/>
  <c r="H37" i="4" s="1"/>
  <c r="L35" i="4"/>
  <c r="L37" i="4" s="1"/>
  <c r="P35" i="4"/>
  <c r="P37" i="4" s="1"/>
  <c r="T35" i="4"/>
  <c r="T37" i="4" s="1"/>
  <c r="X6" i="4"/>
  <c r="X7" i="4"/>
  <c r="X13" i="4"/>
  <c r="W16" i="4"/>
  <c r="X21" i="4"/>
  <c r="W24" i="4"/>
  <c r="X29" i="4"/>
  <c r="W32" i="4"/>
  <c r="F35" i="4"/>
  <c r="F37" i="4" s="1"/>
  <c r="X2" i="5"/>
  <c r="G35" i="5"/>
  <c r="G37" i="5" s="1"/>
  <c r="K35" i="5"/>
  <c r="K37" i="5" s="1"/>
  <c r="O35" i="5"/>
  <c r="O37" i="5" s="1"/>
  <c r="S35" i="5"/>
  <c r="F36" i="5"/>
  <c r="J36" i="5"/>
  <c r="J37" i="5" s="1"/>
  <c r="N36" i="5"/>
  <c r="R36" i="5"/>
  <c r="R37" i="5" s="1"/>
  <c r="W5" i="5"/>
  <c r="X10" i="5"/>
  <c r="W13" i="5"/>
  <c r="X18" i="5"/>
  <c r="W21" i="5"/>
  <c r="X26" i="5"/>
  <c r="W29" i="5"/>
  <c r="C36" i="5"/>
  <c r="D37" i="7"/>
  <c r="T37" i="7"/>
  <c r="R37" i="7"/>
  <c r="J37" i="8"/>
  <c r="C37" i="3"/>
  <c r="K37" i="3"/>
  <c r="O37" i="3"/>
  <c r="W2" i="3"/>
  <c r="W17" i="3"/>
  <c r="X21" i="3"/>
  <c r="W25" i="3"/>
  <c r="X29" i="3"/>
  <c r="X32" i="3"/>
  <c r="E37" i="4"/>
  <c r="M37" i="4"/>
  <c r="D35" i="5"/>
  <c r="H35" i="5"/>
  <c r="L35" i="5"/>
  <c r="P35" i="5"/>
  <c r="T35" i="5"/>
  <c r="H37" i="8"/>
  <c r="L37" i="8"/>
  <c r="W3" i="6"/>
  <c r="W5" i="6"/>
  <c r="W7" i="6"/>
  <c r="W9" i="6"/>
  <c r="W11" i="6"/>
  <c r="W13" i="6"/>
  <c r="W15" i="6"/>
  <c r="W17" i="6"/>
  <c r="W19" i="6"/>
  <c r="W21" i="6"/>
  <c r="W23" i="6"/>
  <c r="W25" i="6"/>
  <c r="W27" i="6"/>
  <c r="W29" i="6"/>
  <c r="W31" i="6"/>
  <c r="W2" i="7"/>
  <c r="W4" i="7"/>
  <c r="W6" i="7"/>
  <c r="W8" i="7"/>
  <c r="W10" i="7"/>
  <c r="W12" i="7"/>
  <c r="W14" i="7"/>
  <c r="W16" i="7"/>
  <c r="W18" i="7"/>
  <c r="W20" i="7"/>
  <c r="W22" i="7"/>
  <c r="W24" i="7"/>
  <c r="W26" i="7"/>
  <c r="W28" i="7"/>
  <c r="W30" i="7"/>
  <c r="C35" i="7"/>
  <c r="T44" i="8"/>
  <c r="W3" i="8"/>
  <c r="X4" i="8"/>
  <c r="X12" i="8"/>
  <c r="X20" i="8"/>
  <c r="X28" i="8"/>
  <c r="D35" i="8"/>
  <c r="I35" i="8"/>
  <c r="I37" i="8" s="1"/>
  <c r="T35" i="8"/>
  <c r="T37" i="8" s="1"/>
  <c r="X28" i="9"/>
  <c r="W28" i="9"/>
  <c r="C35" i="5"/>
  <c r="X3" i="6"/>
  <c r="C36" i="6"/>
  <c r="G36" i="6"/>
  <c r="G37" i="6" s="1"/>
  <c r="K36" i="6"/>
  <c r="K37" i="6" s="1"/>
  <c r="O36" i="6"/>
  <c r="O37" i="6" s="1"/>
  <c r="S36" i="6"/>
  <c r="E35" i="7"/>
  <c r="E37" i="7" s="1"/>
  <c r="I35" i="7"/>
  <c r="I37" i="7" s="1"/>
  <c r="M35" i="7"/>
  <c r="M37" i="7" s="1"/>
  <c r="Q35" i="7"/>
  <c r="C36" i="7"/>
  <c r="G36" i="7"/>
  <c r="G37" i="7" s="1"/>
  <c r="K36" i="7"/>
  <c r="O36" i="7"/>
  <c r="O37" i="7" s="1"/>
  <c r="S36" i="7"/>
  <c r="S37" i="7" s="1"/>
  <c r="C35" i="8"/>
  <c r="X2" i="8"/>
  <c r="G37" i="8"/>
  <c r="O37" i="8"/>
  <c r="S37" i="8"/>
  <c r="E35" i="8"/>
  <c r="E37" i="8" s="1"/>
  <c r="C36" i="8"/>
  <c r="X6" i="9"/>
  <c r="W6" i="9"/>
  <c r="X14" i="9"/>
  <c r="W14" i="9"/>
  <c r="X22" i="9"/>
  <c r="W22" i="9"/>
  <c r="X3" i="4"/>
  <c r="W3" i="7"/>
  <c r="W4" i="8"/>
  <c r="X8" i="8"/>
  <c r="W12" i="8"/>
  <c r="X16" i="8"/>
  <c r="W20" i="8"/>
  <c r="X24" i="8"/>
  <c r="W28" i="8"/>
  <c r="X32" i="8"/>
  <c r="Q35" i="8"/>
  <c r="Q37" i="8" s="1"/>
  <c r="X32" i="9"/>
  <c r="W32" i="9"/>
  <c r="W2" i="8"/>
  <c r="X6" i="8"/>
  <c r="W10" i="8"/>
  <c r="X14" i="8"/>
  <c r="W18" i="8"/>
  <c r="X22" i="8"/>
  <c r="W26" i="8"/>
  <c r="X30" i="8"/>
  <c r="M35" i="8"/>
  <c r="M37" i="8" s="1"/>
  <c r="I35" i="9"/>
  <c r="Q35" i="9"/>
  <c r="W21" i="9"/>
  <c r="X5" i="10"/>
  <c r="W5" i="10"/>
  <c r="X9" i="10"/>
  <c r="W9" i="10"/>
  <c r="X13" i="10"/>
  <c r="W13" i="10"/>
  <c r="X17" i="10"/>
  <c r="W17" i="10"/>
  <c r="X21" i="10"/>
  <c r="W21" i="10"/>
  <c r="X25" i="10"/>
  <c r="W25" i="10"/>
  <c r="X29" i="10"/>
  <c r="W29" i="10"/>
  <c r="T44" i="9"/>
  <c r="F35" i="9"/>
  <c r="J35" i="9"/>
  <c r="J37" i="9" s="1"/>
  <c r="N35" i="9"/>
  <c r="N37" i="9" s="1"/>
  <c r="R35" i="9"/>
  <c r="R37" i="9" s="1"/>
  <c r="D36" i="9"/>
  <c r="D37" i="9" s="1"/>
  <c r="H36" i="9"/>
  <c r="H37" i="9" s="1"/>
  <c r="L36" i="9"/>
  <c r="L37" i="9" s="1"/>
  <c r="P36" i="9"/>
  <c r="T36" i="9"/>
  <c r="T37" i="9" s="1"/>
  <c r="X4" i="9"/>
  <c r="X12" i="9"/>
  <c r="X20" i="9"/>
  <c r="J35" i="10"/>
  <c r="R35" i="10"/>
  <c r="R37" i="10" s="1"/>
  <c r="N37" i="11"/>
  <c r="R37" i="11"/>
  <c r="C35" i="9"/>
  <c r="X2" i="9"/>
  <c r="G35" i="9"/>
  <c r="G37" i="9" s="1"/>
  <c r="K35" i="9"/>
  <c r="K37" i="9" s="1"/>
  <c r="O35" i="9"/>
  <c r="O37" i="9" s="1"/>
  <c r="S35" i="9"/>
  <c r="S37" i="9" s="1"/>
  <c r="X3" i="9"/>
  <c r="E36" i="9"/>
  <c r="I36" i="9"/>
  <c r="M36" i="9"/>
  <c r="Q36" i="9"/>
  <c r="X10" i="9"/>
  <c r="X18" i="9"/>
  <c r="X26" i="9"/>
  <c r="X30" i="9"/>
  <c r="W30" i="9"/>
  <c r="X3" i="10"/>
  <c r="C35" i="10"/>
  <c r="W3" i="10"/>
  <c r="G35" i="10"/>
  <c r="G37" i="10" s="1"/>
  <c r="K35" i="10"/>
  <c r="O35" i="10"/>
  <c r="O37" i="10" s="1"/>
  <c r="S35" i="10"/>
  <c r="X4" i="10"/>
  <c r="E36" i="10"/>
  <c r="I36" i="10"/>
  <c r="I37" i="10" s="1"/>
  <c r="M36" i="10"/>
  <c r="M37" i="10" s="1"/>
  <c r="Q36" i="10"/>
  <c r="Q37" i="10" s="1"/>
  <c r="X7" i="10"/>
  <c r="W7" i="10"/>
  <c r="X11" i="10"/>
  <c r="W11" i="10"/>
  <c r="X15" i="10"/>
  <c r="W15" i="10"/>
  <c r="X19" i="10"/>
  <c r="W19" i="10"/>
  <c r="X23" i="10"/>
  <c r="W23" i="10"/>
  <c r="X27" i="10"/>
  <c r="W27" i="10"/>
  <c r="X31" i="10"/>
  <c r="W31" i="10"/>
  <c r="W32" i="10"/>
  <c r="E35" i="10"/>
  <c r="C36" i="10"/>
  <c r="K36" i="10"/>
  <c r="S36" i="10"/>
  <c r="W4" i="9"/>
  <c r="X8" i="9"/>
  <c r="W12" i="9"/>
  <c r="X16" i="9"/>
  <c r="W20" i="9"/>
  <c r="X24" i="9"/>
  <c r="E35" i="9"/>
  <c r="M35" i="9"/>
  <c r="C36" i="9"/>
  <c r="D35" i="10"/>
  <c r="D37" i="10" s="1"/>
  <c r="H35" i="10"/>
  <c r="H37" i="10" s="1"/>
  <c r="L35" i="10"/>
  <c r="L37" i="10" s="1"/>
  <c r="P35" i="10"/>
  <c r="P37" i="10" s="1"/>
  <c r="T35" i="10"/>
  <c r="T37" i="10" s="1"/>
  <c r="F35" i="10"/>
  <c r="F37" i="10" s="1"/>
  <c r="N35" i="10"/>
  <c r="N37" i="10" s="1"/>
  <c r="F35" i="11"/>
  <c r="F37" i="11" s="1"/>
  <c r="P36" i="11"/>
  <c r="P37" i="11" s="1"/>
  <c r="O35" i="11"/>
  <c r="S35" i="11"/>
  <c r="E36" i="11"/>
  <c r="I36" i="11"/>
  <c r="M36" i="11"/>
  <c r="Q36" i="11"/>
  <c r="X9" i="11"/>
  <c r="X17" i="11"/>
  <c r="X25" i="11"/>
  <c r="L35" i="11"/>
  <c r="L37" i="11" s="1"/>
  <c r="T35" i="11"/>
  <c r="T37" i="11" s="1"/>
  <c r="D35" i="12"/>
  <c r="H35" i="12"/>
  <c r="L35" i="12"/>
  <c r="P35" i="12"/>
  <c r="T35" i="12"/>
  <c r="W2" i="11"/>
  <c r="X7" i="11"/>
  <c r="W11" i="11"/>
  <c r="X15" i="11"/>
  <c r="W19" i="11"/>
  <c r="X23" i="11"/>
  <c r="W27" i="11"/>
  <c r="X31" i="11"/>
  <c r="D36" i="11"/>
  <c r="D37" i="11" s="1"/>
  <c r="W2" i="12"/>
  <c r="D36" i="12"/>
  <c r="X3" i="12"/>
  <c r="H36" i="12"/>
  <c r="L36" i="12"/>
  <c r="P36" i="12"/>
  <c r="T36" i="12"/>
  <c r="X11" i="12"/>
  <c r="X19" i="12"/>
  <c r="X27" i="12"/>
  <c r="E35" i="11"/>
  <c r="I35" i="11"/>
  <c r="M35" i="11"/>
  <c r="Q35" i="11"/>
  <c r="C36" i="11"/>
  <c r="C37" i="11" s="1"/>
  <c r="G36" i="11"/>
  <c r="G37" i="11" s="1"/>
  <c r="K36" i="11"/>
  <c r="O36" i="11"/>
  <c r="S36" i="11"/>
  <c r="X4" i="11"/>
  <c r="X13" i="11"/>
  <c r="X21" i="11"/>
  <c r="X29" i="11"/>
  <c r="T44" i="12"/>
  <c r="F35" i="12"/>
  <c r="J35" i="12"/>
  <c r="J37" i="12" s="1"/>
  <c r="N35" i="12"/>
  <c r="N37" i="12" s="1"/>
  <c r="R35" i="12"/>
  <c r="R37" i="12" s="1"/>
  <c r="W3" i="12"/>
  <c r="E37" i="12"/>
  <c r="I37" i="12"/>
  <c r="M37" i="12"/>
  <c r="Q37" i="12"/>
  <c r="X5" i="12"/>
  <c r="X6" i="12"/>
  <c r="X13" i="12"/>
  <c r="X14" i="12"/>
  <c r="X21" i="12"/>
  <c r="X22" i="12"/>
  <c r="X29" i="12"/>
  <c r="X30" i="12"/>
  <c r="W32" i="12"/>
  <c r="E37" i="13"/>
  <c r="I37" i="13"/>
  <c r="M37" i="13"/>
  <c r="W3" i="13"/>
  <c r="C34" i="9"/>
  <c r="C34" i="8"/>
  <c r="C34" i="7"/>
  <c r="G34" i="9"/>
  <c r="G34" i="8"/>
  <c r="G34" i="7"/>
  <c r="G34" i="6"/>
  <c r="K34" i="9"/>
  <c r="K34" i="8"/>
  <c r="K34" i="7"/>
  <c r="K34" i="6"/>
  <c r="O34" i="9"/>
  <c r="O34" i="8"/>
  <c r="O34" i="7"/>
  <c r="O34" i="6"/>
  <c r="S34" i="9"/>
  <c r="S34" i="8"/>
  <c r="S34" i="7"/>
  <c r="S34" i="6"/>
  <c r="C34" i="11"/>
  <c r="S34" i="11"/>
  <c r="G34" i="12"/>
  <c r="K34" i="13"/>
  <c r="C34" i="2"/>
  <c r="G34" i="2"/>
  <c r="K34" i="2"/>
  <c r="O34" i="2"/>
  <c r="S34" i="2"/>
  <c r="V24" i="3"/>
  <c r="C34" i="3"/>
  <c r="G34" i="3"/>
  <c r="K34" i="3"/>
  <c r="O34" i="3"/>
  <c r="S34" i="3"/>
  <c r="V31" i="4"/>
  <c r="G34" i="11"/>
  <c r="K34" i="12"/>
  <c r="O34" i="13"/>
  <c r="X4" i="12"/>
  <c r="W2" i="13"/>
  <c r="W6" i="13"/>
  <c r="W8" i="13"/>
  <c r="W10" i="13"/>
  <c r="W12" i="13"/>
  <c r="W14" i="13"/>
  <c r="W16" i="13"/>
  <c r="W18" i="13"/>
  <c r="W20" i="13"/>
  <c r="W22" i="13"/>
  <c r="W24" i="13"/>
  <c r="W26" i="13"/>
  <c r="W28" i="13"/>
  <c r="W30" i="13"/>
  <c r="W32" i="13"/>
  <c r="V25" i="3"/>
  <c r="G34" i="5"/>
  <c r="K34" i="5"/>
  <c r="O34" i="5"/>
  <c r="S34" i="5"/>
  <c r="C34" i="6"/>
  <c r="K34" i="11"/>
  <c r="O34" i="12"/>
  <c r="C34" i="13"/>
  <c r="S34" i="13"/>
  <c r="X2" i="13"/>
  <c r="V17" i="4"/>
  <c r="V30" i="4"/>
  <c r="C34" i="4"/>
  <c r="G34" i="4"/>
  <c r="K34" i="4"/>
  <c r="O34" i="4"/>
  <c r="S34" i="4"/>
  <c r="O34" i="11"/>
  <c r="C34" i="12"/>
  <c r="S34" i="12"/>
  <c r="G34" i="13"/>
  <c r="D34" i="11"/>
  <c r="H34" i="11"/>
  <c r="L34" i="11"/>
  <c r="P34" i="11"/>
  <c r="T34" i="11"/>
  <c r="D34" i="12"/>
  <c r="H34" i="12"/>
  <c r="L34" i="12"/>
  <c r="P34" i="12"/>
  <c r="T34" i="12"/>
  <c r="D34" i="13"/>
  <c r="H34" i="13"/>
  <c r="L34" i="13"/>
  <c r="P34" i="13"/>
  <c r="T34" i="13"/>
  <c r="E34" i="11"/>
  <c r="I34" i="11"/>
  <c r="M34" i="11"/>
  <c r="Q34" i="11"/>
  <c r="E34" i="12"/>
  <c r="I34" i="12"/>
  <c r="M34" i="12"/>
  <c r="Q34" i="12"/>
  <c r="F34" i="11"/>
  <c r="J34" i="11"/>
  <c r="N34" i="11"/>
  <c r="R34" i="11"/>
  <c r="F34" i="12"/>
  <c r="J34" i="12"/>
  <c r="N34" i="12"/>
  <c r="R34" i="12"/>
  <c r="K37" i="8" l="1"/>
  <c r="L37" i="6"/>
  <c r="K37" i="4"/>
  <c r="M37" i="9"/>
  <c r="I37" i="3"/>
  <c r="C37" i="4"/>
  <c r="N37" i="5"/>
  <c r="T37" i="6"/>
  <c r="E37" i="11"/>
  <c r="P44" i="5"/>
  <c r="L44" i="5"/>
  <c r="H44" i="5"/>
  <c r="D44" i="5"/>
  <c r="O44" i="5"/>
  <c r="K44" i="5"/>
  <c r="G44" i="5"/>
  <c r="C44" i="5"/>
  <c r="R44" i="5"/>
  <c r="N44" i="5"/>
  <c r="J44" i="5"/>
  <c r="F44" i="5"/>
  <c r="Q44" i="5"/>
  <c r="M44" i="5"/>
  <c r="I44" i="5"/>
  <c r="E44" i="5"/>
  <c r="P37" i="9"/>
  <c r="D37" i="6"/>
  <c r="P37" i="5"/>
  <c r="I6" i="14"/>
  <c r="Q37" i="5"/>
  <c r="D37" i="5"/>
  <c r="P37" i="8"/>
  <c r="S44" i="6"/>
  <c r="S37" i="5"/>
  <c r="S37" i="4"/>
  <c r="E37" i="10"/>
  <c r="F37" i="6"/>
  <c r="R37" i="6"/>
  <c r="N37" i="6"/>
  <c r="J37" i="6"/>
  <c r="E6" i="14"/>
  <c r="Q37" i="9"/>
  <c r="C37" i="8"/>
  <c r="J6" i="14"/>
  <c r="S44" i="11"/>
  <c r="I37" i="11"/>
  <c r="S44" i="7"/>
  <c r="K6" i="14"/>
  <c r="N6" i="14"/>
  <c r="L37" i="13"/>
  <c r="F37" i="8"/>
  <c r="N37" i="7"/>
  <c r="P37" i="6"/>
  <c r="E37" i="5"/>
  <c r="T14" i="14"/>
  <c r="S37" i="13"/>
  <c r="C37" i="13"/>
  <c r="M6" i="14"/>
  <c r="H37" i="5"/>
  <c r="T6" i="14"/>
  <c r="J37" i="4"/>
  <c r="O44" i="2"/>
  <c r="K44" i="2"/>
  <c r="G44" i="2"/>
  <c r="C44" i="2"/>
  <c r="R44" i="2"/>
  <c r="N44" i="2"/>
  <c r="J44" i="2"/>
  <c r="F44" i="2"/>
  <c r="Q44" i="2"/>
  <c r="I44" i="2"/>
  <c r="M44" i="2"/>
  <c r="E44" i="2"/>
  <c r="P44" i="2"/>
  <c r="L44" i="2"/>
  <c r="H44" i="2"/>
  <c r="D44" i="2"/>
  <c r="T37" i="13"/>
  <c r="D37" i="13"/>
  <c r="O37" i="13"/>
  <c r="F37" i="7"/>
  <c r="Q37" i="3"/>
  <c r="S44" i="12"/>
  <c r="Q6" i="14"/>
  <c r="L37" i="5"/>
  <c r="H6" i="14"/>
  <c r="S44" i="13"/>
  <c r="F37" i="12"/>
  <c r="K37" i="11"/>
  <c r="M37" i="11"/>
  <c r="M7" i="14" s="1"/>
  <c r="L6" i="14"/>
  <c r="S37" i="11"/>
  <c r="S44" i="10"/>
  <c r="J37" i="10"/>
  <c r="F37" i="9"/>
  <c r="Q37" i="7"/>
  <c r="S37" i="6"/>
  <c r="C37" i="6"/>
  <c r="D37" i="8"/>
  <c r="P6" i="14"/>
  <c r="P37" i="13"/>
  <c r="K37" i="13"/>
  <c r="J37" i="11"/>
  <c r="C37" i="12"/>
  <c r="P37" i="7"/>
  <c r="R37" i="8"/>
  <c r="H37" i="6"/>
  <c r="G37" i="13"/>
  <c r="G7" i="14" s="1"/>
  <c r="N37" i="8"/>
  <c r="P37" i="3"/>
  <c r="G8" i="14"/>
  <c r="S44" i="5"/>
  <c r="F5" i="14"/>
  <c r="F37" i="2"/>
  <c r="H37" i="12"/>
  <c r="O37" i="11"/>
  <c r="S37" i="10"/>
  <c r="I37" i="9"/>
  <c r="I8" i="14" s="1"/>
  <c r="C37" i="5"/>
  <c r="C37" i="7"/>
  <c r="T37" i="5"/>
  <c r="R5" i="14"/>
  <c r="R37" i="2"/>
  <c r="S44" i="3"/>
  <c r="K5" i="14"/>
  <c r="K37" i="2"/>
  <c r="N37" i="4"/>
  <c r="S6" i="14"/>
  <c r="M5" i="14"/>
  <c r="F6" i="14"/>
  <c r="L37" i="12"/>
  <c r="S44" i="8"/>
  <c r="C6" i="14"/>
  <c r="T5" i="14"/>
  <c r="D5" i="14"/>
  <c r="E5" i="14"/>
  <c r="Q44" i="3"/>
  <c r="M44" i="3"/>
  <c r="I44" i="3"/>
  <c r="E44" i="3"/>
  <c r="O44" i="3"/>
  <c r="K44" i="3"/>
  <c r="G44" i="3"/>
  <c r="C44" i="3"/>
  <c r="P44" i="3"/>
  <c r="H44" i="3"/>
  <c r="N44" i="3"/>
  <c r="F44" i="3"/>
  <c r="L44" i="3"/>
  <c r="D44" i="3"/>
  <c r="R44" i="3"/>
  <c r="J44" i="3"/>
  <c r="T37" i="12"/>
  <c r="T8" i="14" s="1"/>
  <c r="D37" i="12"/>
  <c r="C37" i="10"/>
  <c r="S44" i="9"/>
  <c r="S44" i="4"/>
  <c r="F37" i="5"/>
  <c r="N5" i="14"/>
  <c r="N37" i="2"/>
  <c r="O6" i="14"/>
  <c r="C5" i="14"/>
  <c r="C37" i="2"/>
  <c r="P5" i="14"/>
  <c r="H5" i="14"/>
  <c r="Q5" i="14"/>
  <c r="O37" i="2"/>
  <c r="G5" i="14"/>
  <c r="R6" i="14"/>
  <c r="I7" i="14"/>
  <c r="K37" i="7"/>
  <c r="D6" i="14"/>
  <c r="S5" i="14"/>
  <c r="S37" i="2"/>
  <c r="L5" i="14"/>
  <c r="O44" i="4"/>
  <c r="K44" i="4"/>
  <c r="G44" i="4"/>
  <c r="C44" i="4"/>
  <c r="R44" i="4"/>
  <c r="N44" i="4"/>
  <c r="J44" i="4"/>
  <c r="F44" i="4"/>
  <c r="Q44" i="4"/>
  <c r="M44" i="4"/>
  <c r="I44" i="4"/>
  <c r="E44" i="4"/>
  <c r="D44" i="4"/>
  <c r="P44" i="4"/>
  <c r="L44" i="4"/>
  <c r="H44" i="4"/>
  <c r="Q37" i="11"/>
  <c r="Q7" i="14" s="1"/>
  <c r="P37" i="12"/>
  <c r="E37" i="9"/>
  <c r="K37" i="10"/>
  <c r="C37" i="9"/>
  <c r="S44" i="2"/>
  <c r="J5" i="14"/>
  <c r="J37" i="2"/>
  <c r="G6" i="14"/>
  <c r="D37" i="2"/>
  <c r="O5" i="14"/>
  <c r="I5" i="14"/>
  <c r="L7" i="14" l="1"/>
  <c r="E8" i="14"/>
  <c r="P7" i="14"/>
  <c r="L8" i="14"/>
  <c r="M8" i="14"/>
  <c r="H8" i="14"/>
  <c r="L14" i="14"/>
  <c r="P14" i="14"/>
  <c r="E7" i="14"/>
  <c r="Q14" i="14"/>
  <c r="P8" i="14"/>
  <c r="R7" i="14"/>
  <c r="R8" i="14"/>
  <c r="J7" i="14"/>
  <c r="J8" i="14"/>
  <c r="N7" i="14"/>
  <c r="N8" i="14"/>
  <c r="J14" i="14"/>
  <c r="F14" i="14"/>
  <c r="C14" i="14"/>
  <c r="E14" i="14"/>
  <c r="H7" i="14"/>
  <c r="K7" i="14"/>
  <c r="K8" i="14"/>
  <c r="O14" i="14"/>
  <c r="T7" i="14"/>
  <c r="S7" i="14"/>
  <c r="S8" i="14"/>
  <c r="O7" i="14"/>
  <c r="O8" i="14"/>
  <c r="C7" i="14"/>
  <c r="C8" i="14"/>
  <c r="R14" i="14"/>
  <c r="N14" i="14"/>
  <c r="G14" i="14"/>
  <c r="I14" i="14"/>
  <c r="Q8" i="14"/>
  <c r="D8" i="14"/>
  <c r="D7" i="14"/>
  <c r="S14" i="14"/>
  <c r="D14" i="14"/>
  <c r="H14" i="14"/>
  <c r="K14" i="14"/>
  <c r="M14" i="14"/>
  <c r="F7" i="14"/>
  <c r="F8" i="14"/>
</calcChain>
</file>

<file path=xl/sharedStrings.xml><?xml version="1.0" encoding="utf-8"?>
<sst xmlns="http://purl.oclc.org/ooxml/spreadsheetml/main" count="615" uniqueCount="85">
  <si>
    <t>51☻</t>
  </si>
  <si>
    <t>AND</t>
  </si>
  <si>
    <t>52☻</t>
  </si>
  <si>
    <t>ŠOŠ</t>
  </si>
  <si>
    <t>51</t>
  </si>
  <si>
    <t>PIN</t>
  </si>
  <si>
    <t>52</t>
  </si>
  <si>
    <t>KON</t>
  </si>
  <si>
    <t>KVIT</t>
  </si>
  <si>
    <t>ORO</t>
  </si>
  <si>
    <t>KVIT☻</t>
  </si>
  <si>
    <t>MIO</t>
  </si>
  <si>
    <t>U</t>
  </si>
  <si>
    <t>BOŽ</t>
  </si>
  <si>
    <t>U☻</t>
  </si>
  <si>
    <t>TOM</t>
  </si>
  <si>
    <t>12-20</t>
  </si>
  <si>
    <t>MŠŠ</t>
  </si>
  <si>
    <t>X</t>
  </si>
  <si>
    <t>ŽIV</t>
  </si>
  <si>
    <t>D</t>
  </si>
  <si>
    <t>TAL</t>
  </si>
  <si>
    <t>BOL</t>
  </si>
  <si>
    <t>PIR</t>
  </si>
  <si>
    <t>☻</t>
  </si>
  <si>
    <t>NOV2</t>
  </si>
  <si>
    <t>SO</t>
  </si>
  <si>
    <t>BUT</t>
  </si>
  <si>
    <t>ŽRJ</t>
  </si>
  <si>
    <t>51$</t>
  </si>
  <si>
    <t>NOV3</t>
  </si>
  <si>
    <t>52$</t>
  </si>
  <si>
    <t>JNK</t>
  </si>
  <si>
    <t>KVIT$</t>
  </si>
  <si>
    <t>NOV4</t>
  </si>
  <si>
    <t>☺</t>
  </si>
  <si>
    <r>
      <t>U</t>
    </r>
    <r>
      <rPr>
        <b/>
        <sz val="14"/>
        <color rgb="FFFF420E"/>
        <rFont val="Arial"/>
        <family val="2"/>
      </rPr>
      <t>☺</t>
    </r>
  </si>
  <si>
    <r>
      <t>51</t>
    </r>
    <r>
      <rPr>
        <b/>
        <sz val="14"/>
        <color rgb="FFFF420E"/>
        <rFont val="Arial"/>
        <family val="2"/>
      </rPr>
      <t>☺</t>
    </r>
  </si>
  <si>
    <r>
      <t>52</t>
    </r>
    <r>
      <rPr>
        <b/>
        <sz val="14"/>
        <color rgb="FFFF420E"/>
        <rFont val="Arial"/>
        <family val="2"/>
      </rPr>
      <t>☺</t>
    </r>
  </si>
  <si>
    <t>51¶</t>
  </si>
  <si>
    <t>52¶</t>
  </si>
  <si>
    <r>
      <t>KVIT</t>
    </r>
    <r>
      <rPr>
        <b/>
        <sz val="8"/>
        <color rgb="FFFF3366"/>
        <rFont val="Arial"/>
        <family val="2"/>
      </rPr>
      <t>☺</t>
    </r>
  </si>
  <si>
    <t>KO</t>
  </si>
  <si>
    <t>Rt</t>
  </si>
  <si>
    <t>Rt☻</t>
  </si>
  <si>
    <r>
      <t>Rt</t>
    </r>
    <r>
      <rPr>
        <b/>
        <sz val="14"/>
        <color rgb="FFFF420E"/>
        <rFont val="Arial"/>
        <family val="2"/>
      </rPr>
      <t>☺</t>
    </r>
  </si>
  <si>
    <t>Am</t>
  </si>
  <si>
    <t>Am☻</t>
  </si>
  <si>
    <r>
      <t>Am</t>
    </r>
    <r>
      <rPr>
        <b/>
        <sz val="14"/>
        <color rgb="FFFF420E"/>
        <rFont val="Arial"/>
        <family val="2"/>
      </rPr>
      <t>☺</t>
    </r>
  </si>
  <si>
    <t>Ta</t>
  </si>
  <si>
    <t>Ta☻</t>
  </si>
  <si>
    <r>
      <t>Ta</t>
    </r>
    <r>
      <rPr>
        <b/>
        <sz val="14"/>
        <color rgb="FFFF420E"/>
        <rFont val="Arial"/>
        <family val="2"/>
      </rPr>
      <t>☺</t>
    </r>
  </si>
  <si>
    <t>Rf</t>
  </si>
  <si>
    <r>
      <t>Rf</t>
    </r>
    <r>
      <rPr>
        <sz val="11"/>
        <color rgb="FF000000"/>
        <rFont val="Arial"/>
        <family val="2"/>
      </rPr>
      <t>☻</t>
    </r>
  </si>
  <si>
    <r>
      <t>Rf</t>
    </r>
    <r>
      <rPr>
        <b/>
        <sz val="14"/>
        <color rgb="FFFF420E"/>
        <rFont val="Arial"/>
        <family val="2"/>
      </rPr>
      <t>☺</t>
    </r>
  </si>
  <si>
    <t>TAV</t>
  </si>
  <si>
    <t>Σ</t>
  </si>
  <si>
    <t>$</t>
  </si>
  <si>
    <t>TX</t>
  </si>
  <si>
    <t>¶</t>
  </si>
  <si>
    <r>
      <t>©</t>
    </r>
    <r>
      <rPr>
        <sz val="8"/>
        <color rgb="FF000000"/>
        <rFont val="Arial"/>
        <family val="2"/>
      </rPr>
      <t>☻</t>
    </r>
  </si>
  <si>
    <r>
      <t>®</t>
    </r>
    <r>
      <rPr>
        <sz val="8"/>
        <color rgb="FF000000"/>
        <rFont val="Arial"/>
        <family val="2"/>
      </rPr>
      <t>☻</t>
    </r>
  </si>
  <si>
    <t>©</t>
  </si>
  <si>
    <t>®</t>
  </si>
  <si>
    <t>.</t>
  </si>
  <si>
    <t>2021</t>
  </si>
  <si>
    <t>ZUN</t>
  </si>
  <si>
    <t>Brez</t>
  </si>
  <si>
    <t>Op</t>
  </si>
  <si>
    <t>UZ</t>
  </si>
  <si>
    <t>ŠTU</t>
  </si>
  <si>
    <t>43</t>
  </si>
  <si>
    <t>13-18</t>
  </si>
  <si>
    <t>28-2.2</t>
  </si>
  <si>
    <t>MF</t>
  </si>
  <si>
    <t>MIR</t>
  </si>
  <si>
    <t>NPK</t>
  </si>
  <si>
    <t>PPK</t>
  </si>
  <si>
    <t>KOS</t>
  </si>
  <si>
    <t>INS</t>
  </si>
  <si>
    <t>RTG</t>
  </si>
  <si>
    <t>tom</t>
  </si>
  <si>
    <t>GRA</t>
  </si>
  <si>
    <t>CIT</t>
  </si>
  <si>
    <t>Pregled  2021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</si>
</sst>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 &quot;mmm"/>
    <numFmt numFmtId="165" formatCode="ddd"/>
  </numFmts>
  <fonts count="51">
    <font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2"/>
      <color rgb="FF000000"/>
      <name val="Arial"/>
      <family val="2"/>
    </font>
    <font>
      <b/>
      <sz val="12"/>
      <color rgb="FFFFFF00"/>
      <name val="Arial"/>
      <family val="2"/>
    </font>
    <font>
      <b/>
      <sz val="6"/>
      <color rgb="FF000000"/>
      <name val="Arial"/>
      <family val="2"/>
    </font>
    <font>
      <b/>
      <sz val="15"/>
      <color rgb="FF000000"/>
      <name val="Arial"/>
      <family val="2"/>
    </font>
    <font>
      <b/>
      <sz val="10"/>
      <color rgb="FFFFFF00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0"/>
      <color rgb="FF000000"/>
      <name val="Arial"/>
      <family val="2"/>
    </font>
    <font>
      <sz val="8"/>
      <color rgb="FF000000"/>
      <name val="Arial1"/>
    </font>
    <font>
      <sz val="12"/>
      <color rgb="FF000000"/>
      <name val="Arial1"/>
    </font>
    <font>
      <b/>
      <sz val="8"/>
      <color rgb="FF000000"/>
      <name val="Arial1"/>
    </font>
    <font>
      <b/>
      <sz val="6"/>
      <color rgb="FF000000"/>
      <name val="Arial1"/>
    </font>
    <font>
      <b/>
      <sz val="8"/>
      <color rgb="FFFF3366"/>
      <name val="Arial1"/>
    </font>
    <font>
      <sz val="8"/>
      <color rgb="FFFF420E"/>
      <name val="Arial1"/>
    </font>
    <font>
      <b/>
      <sz val="14"/>
      <color rgb="FFFF420E"/>
      <name val="Arial"/>
      <family val="2"/>
    </font>
    <font>
      <b/>
      <sz val="6"/>
      <color rgb="FFFF3366"/>
      <name val="Arial1"/>
    </font>
    <font>
      <b/>
      <sz val="8"/>
      <color rgb="FFFF3366"/>
      <name val="Arial"/>
      <family val="2"/>
    </font>
    <font>
      <b/>
      <sz val="8"/>
      <color rgb="FFFF420E"/>
      <name val="Arial1"/>
    </font>
    <font>
      <sz val="11"/>
      <color rgb="FF000000"/>
      <name val="Arial"/>
      <family val="2"/>
    </font>
    <font>
      <b/>
      <sz val="12"/>
      <color rgb="FF000000"/>
      <name val="Arial1"/>
    </font>
    <font>
      <sz val="6"/>
      <color rgb="FF000000"/>
      <name val="Arial1"/>
    </font>
    <font>
      <sz val="10"/>
      <color rgb="FF468A1A"/>
      <name val="Arial"/>
      <family val="2"/>
    </font>
    <font>
      <sz val="8"/>
      <color rgb="FF000000"/>
      <name val="Arial"/>
      <family val="2"/>
    </font>
    <font>
      <b/>
      <sz val="11"/>
      <color rgb="FFFF3333"/>
      <name val="Arial1"/>
    </font>
    <font>
      <b/>
      <sz val="8"/>
      <color rgb="FFDC2300"/>
      <name val="Arial1"/>
    </font>
    <font>
      <b/>
      <sz val="14"/>
      <color rgb="FF000000"/>
      <name val="Arial1"/>
    </font>
    <font>
      <sz val="11"/>
      <color rgb="FF000000"/>
      <name val="Arial1"/>
    </font>
    <font>
      <b/>
      <sz val="11"/>
      <color rgb="FF000000"/>
      <name val="Arial1"/>
    </font>
    <font>
      <sz val="8"/>
      <color rgb="FF468A1A"/>
      <name val="Arial"/>
      <family val="2"/>
    </font>
    <font>
      <sz val="9"/>
      <color rgb="FF000000"/>
      <name val="Arial"/>
      <family val="2"/>
    </font>
    <font>
      <sz val="9"/>
      <color rgb="FF000000"/>
      <name val="Arial1"/>
    </font>
    <font>
      <b/>
      <sz val="6"/>
      <color rgb="FFFF0000"/>
      <name val="Arial1"/>
    </font>
    <font>
      <sz val="10"/>
      <color rgb="FF000000"/>
      <name val="Arial"/>
      <family val="2"/>
    </font>
    <font>
      <sz val="20"/>
      <color rgb="FF000000"/>
      <name val="Arial1"/>
    </font>
    <font>
      <b/>
      <sz val="15"/>
      <color rgb="FFFF0000"/>
      <name val="Arial2"/>
    </font>
    <font>
      <sz val="11"/>
      <color rgb="FF000000"/>
      <name val="Arial1"/>
      <family val="2"/>
    </font>
    <font>
      <sz val="10"/>
      <color rgb="FF000000"/>
      <name val="Arial1"/>
    </font>
    <font>
      <sz val="10"/>
      <color rgb="FF000000"/>
      <name val="Arial1"/>
      <family val="2"/>
    </font>
  </fonts>
  <fills count="2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00FFFF"/>
        <bgColor rgb="FF00FFFF"/>
      </patternFill>
    </fill>
    <fill>
      <patternFill patternType="solid">
        <fgColor rgb="FFFF6633"/>
        <bgColor rgb="FFFF6633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E6E64C"/>
        <bgColor rgb="FFE6E64C"/>
      </patternFill>
    </fill>
    <fill>
      <patternFill patternType="solid">
        <fgColor rgb="FFFFCC00"/>
        <bgColor rgb="FFFFCC00"/>
      </patternFill>
    </fill>
    <fill>
      <patternFill patternType="solid">
        <fgColor rgb="FF67F9FC"/>
        <bgColor rgb="FF67F9FC"/>
      </patternFill>
    </fill>
    <fill>
      <patternFill patternType="solid">
        <fgColor rgb="FFFF8080"/>
        <bgColor rgb="FFFF8080"/>
      </patternFill>
    </fill>
    <fill>
      <patternFill patternType="solid">
        <fgColor rgb="FFFFFFFF"/>
        <bgColor rgb="FFFFFFFF"/>
      </patternFill>
    </fill>
    <fill>
      <patternFill patternType="solid">
        <fgColor rgb="FFC4ECFB"/>
        <bgColor rgb="FFC4ECFB"/>
      </patternFill>
    </fill>
    <fill>
      <patternFill patternType="solid">
        <fgColor rgb="FF9EF2FB"/>
        <bgColor rgb="FF9EF2FB"/>
      </patternFill>
    </fill>
    <fill>
      <patternFill patternType="solid">
        <fgColor rgb="FFC1F7FF"/>
        <bgColor indexed="64"/>
      </patternFill>
    </fill>
    <fill>
      <patternFill patternType="solid">
        <fgColor rgb="FFC1F7FF"/>
        <bgColor rgb="FFFFFF99"/>
      </patternFill>
    </fill>
  </fills>
  <borders count="4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/>
      <end/>
      <top style="thin">
        <color rgb="FF000000"/>
      </top>
      <bottom style="thin">
        <color rgb="FF000000"/>
      </bottom>
      <diagonal/>
    </border>
  </borders>
  <cellStyleXfs count="50">
    <xf numFmtId="0" fontId="0" fillId="0" borderId="0"/>
    <xf numFmtId="0" fontId="16" fillId="0" borderId="0"/>
    <xf numFmtId="0" fontId="1" fillId="0" borderId="0"/>
    <xf numFmtId="0" fontId="14" fillId="11" borderId="0"/>
    <xf numFmtId="0" fontId="4" fillId="5" borderId="0"/>
    <xf numFmtId="0" fontId="18" fillId="12" borderId="0"/>
    <xf numFmtId="0" fontId="19" fillId="12" borderId="2"/>
    <xf numFmtId="0" fontId="2" fillId="0" borderId="0"/>
    <xf numFmtId="0" fontId="3" fillId="2" borderId="0"/>
    <xf numFmtId="0" fontId="3" fillId="2" borderId="0"/>
    <xf numFmtId="0" fontId="3" fillId="3" borderId="0"/>
    <xf numFmtId="0" fontId="3" fillId="3" borderId="0"/>
    <xf numFmtId="0" fontId="2" fillId="4" borderId="0"/>
    <xf numFmtId="0" fontId="2" fillId="4" borderId="0"/>
    <xf numFmtId="0" fontId="2" fillId="0" borderId="0"/>
    <xf numFmtId="0" fontId="5" fillId="6" borderId="0"/>
    <xf numFmtId="0" fontId="5" fillId="6" borderId="0"/>
    <xf numFmtId="0" fontId="5" fillId="7" borderId="0"/>
    <xf numFmtId="0" fontId="6" fillId="2" borderId="0"/>
    <xf numFmtId="0" fontId="5" fillId="8" borderId="0"/>
    <xf numFmtId="0" fontId="5" fillId="9" borderId="1"/>
    <xf numFmtId="0" fontId="5" fillId="7" borderId="0"/>
    <xf numFmtId="0" fontId="6" fillId="2" borderId="0"/>
    <xf numFmtId="0" fontId="7" fillId="9" borderId="1"/>
    <xf numFmtId="0" fontId="8" fillId="7" borderId="0"/>
    <xf numFmtId="0" fontId="9" fillId="2" borderId="0"/>
    <xf numFmtId="0" fontId="5" fillId="8" borderId="0"/>
    <xf numFmtId="0" fontId="10" fillId="6" borderId="0"/>
    <xf numFmtId="0" fontId="11" fillId="8" borderId="0"/>
    <xf numFmtId="0" fontId="5" fillId="9" borderId="1"/>
    <xf numFmtId="0" fontId="5" fillId="6" borderId="0"/>
    <xf numFmtId="0" fontId="5" fillId="7" borderId="0"/>
    <xf numFmtId="0" fontId="5" fillId="8" borderId="0"/>
    <xf numFmtId="0" fontId="5" fillId="9" borderId="1"/>
    <xf numFmtId="0" fontId="12" fillId="10" borderId="0"/>
    <xf numFmtId="0" fontId="12" fillId="10" borderId="0"/>
    <xf numFmtId="0" fontId="13" fillId="0" borderId="0"/>
    <xf numFmtId="0" fontId="13" fillId="0" borderId="0"/>
    <xf numFmtId="0" fontId="15" fillId="0" borderId="0"/>
    <xf numFmtId="0" fontId="15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127">
    <xf numFmtId="0" fontId="0" fillId="0" borderId="0" xfId="0"/>
    <xf numFmtId="0" fontId="21" fillId="0" borderId="0" xfId="0" applyFont="1" applyAlignment="1" applyProtection="1">
      <alignment shrinkToFit="1"/>
    </xf>
    <xf numFmtId="0" fontId="22" fillId="0" borderId="0" xfId="0" applyFont="1" applyProtection="1">
      <protection locked="0"/>
    </xf>
    <xf numFmtId="0" fontId="22" fillId="0" borderId="0" xfId="0" applyFont="1" applyProtection="1"/>
    <xf numFmtId="0" fontId="0" fillId="0" borderId="0" xfId="0" applyProtection="1">
      <protection locked="0"/>
    </xf>
    <xf numFmtId="49" fontId="21" fillId="0" borderId="1" xfId="0" applyNumberFormat="1" applyFont="1" applyBorder="1" applyAlignment="1" applyProtection="1">
      <alignment horizontal="center" vertical="center" shrinkToFit="1"/>
    </xf>
    <xf numFmtId="49" fontId="21" fillId="0" borderId="0" xfId="0" applyNumberFormat="1" applyFont="1" applyAlignment="1" applyProtection="1">
      <alignment horizontal="center" vertical="center" shrinkToFit="1"/>
    </xf>
    <xf numFmtId="49" fontId="23" fillId="13" borderId="1" xfId="0" applyNumberFormat="1" applyFont="1" applyFill="1" applyBorder="1" applyAlignment="1" applyProtection="1">
      <alignment horizontal="center" vertical="center" shrinkToFit="1"/>
    </xf>
    <xf numFmtId="49" fontId="24" fillId="0" borderId="1" xfId="0" applyNumberFormat="1" applyFont="1" applyBorder="1" applyAlignment="1" applyProtection="1">
      <alignment horizontal="center" vertical="center" shrinkToFit="1"/>
    </xf>
    <xf numFmtId="49" fontId="24" fillId="0" borderId="0" xfId="0" applyNumberFormat="1" applyFont="1" applyAlignment="1" applyProtection="1">
      <alignment horizontal="center" vertical="center" shrinkToFit="1"/>
    </xf>
    <xf numFmtId="49" fontId="23" fillId="0" borderId="1" xfId="0" applyNumberFormat="1" applyFont="1" applyBorder="1" applyAlignment="1" applyProtection="1">
      <alignment horizontal="center" vertical="center" shrinkToFit="1"/>
    </xf>
    <xf numFmtId="49" fontId="23" fillId="0" borderId="0" xfId="0" applyNumberFormat="1" applyFont="1" applyAlignment="1" applyProtection="1">
      <alignment horizontal="center" vertical="center" shrinkToFit="1"/>
    </xf>
    <xf numFmtId="49" fontId="23" fillId="9" borderId="1" xfId="0" applyNumberFormat="1" applyFont="1" applyFill="1" applyBorder="1" applyAlignment="1" applyProtection="1">
      <alignment horizontal="center" vertical="center" shrinkToFit="1"/>
    </xf>
    <xf numFmtId="49" fontId="23" fillId="9" borderId="0" xfId="0" applyNumberFormat="1" applyFont="1" applyFill="1" applyAlignment="1" applyProtection="1">
      <alignment horizontal="center" vertical="center" shrinkToFit="1"/>
    </xf>
    <xf numFmtId="49" fontId="21" fillId="14" borderId="1" xfId="0" applyNumberFormat="1" applyFont="1" applyFill="1" applyBorder="1" applyAlignment="1" applyProtection="1">
      <alignment horizontal="center" vertical="center" shrinkToFit="1"/>
    </xf>
    <xf numFmtId="49" fontId="21" fillId="14" borderId="0" xfId="0" applyNumberFormat="1" applyFont="1" applyFill="1" applyAlignment="1" applyProtection="1">
      <alignment horizontal="center" vertical="center" shrinkToFit="1"/>
    </xf>
    <xf numFmtId="49" fontId="24" fillId="14" borderId="1" xfId="0" applyNumberFormat="1" applyFont="1" applyFill="1" applyBorder="1" applyAlignment="1" applyProtection="1">
      <alignment horizontal="center" vertical="center" shrinkToFit="1"/>
    </xf>
    <xf numFmtId="49" fontId="24" fillId="14" borderId="0" xfId="0" applyNumberFormat="1" applyFont="1" applyFill="1" applyAlignment="1" applyProtection="1">
      <alignment horizontal="center" vertical="center" shrinkToFit="1"/>
    </xf>
    <xf numFmtId="49" fontId="25" fillId="0" borderId="1" xfId="0" applyNumberFormat="1" applyFont="1" applyBorder="1" applyAlignment="1" applyProtection="1">
      <alignment horizontal="center" vertical="center" shrinkToFit="1"/>
    </xf>
    <xf numFmtId="49" fontId="25" fillId="0" borderId="0" xfId="0" applyNumberFormat="1" applyFont="1" applyAlignment="1" applyProtection="1">
      <alignment horizontal="center" vertical="center" shrinkToFit="1"/>
    </xf>
    <xf numFmtId="49" fontId="25" fillId="9" borderId="1" xfId="0" applyNumberFormat="1" applyFont="1" applyFill="1" applyBorder="1" applyAlignment="1" applyProtection="1">
      <alignment horizontal="center" vertical="center" shrinkToFit="1"/>
    </xf>
    <xf numFmtId="49" fontId="25" fillId="9" borderId="0" xfId="0" applyNumberFormat="1" applyFont="1" applyFill="1" applyAlignment="1" applyProtection="1">
      <alignment horizontal="center" vertical="center" shrinkToFit="1"/>
    </xf>
    <xf numFmtId="49" fontId="26" fillId="0" borderId="1" xfId="0" applyNumberFormat="1" applyFont="1" applyBorder="1" applyAlignment="1" applyProtection="1">
      <alignment horizontal="center" vertical="center" shrinkToFit="1"/>
    </xf>
    <xf numFmtId="49" fontId="26" fillId="0" borderId="0" xfId="0" applyNumberFormat="1" applyFont="1" applyAlignment="1" applyProtection="1">
      <alignment horizontal="center" vertical="center" shrinkToFit="1"/>
    </xf>
    <xf numFmtId="49" fontId="28" fillId="0" borderId="1" xfId="0" applyNumberFormat="1" applyFont="1" applyBorder="1" applyAlignment="1" applyProtection="1">
      <alignment horizontal="center" vertical="center" shrinkToFit="1"/>
    </xf>
    <xf numFmtId="49" fontId="28" fillId="0" borderId="0" xfId="0" applyNumberFormat="1" applyFont="1" applyAlignment="1" applyProtection="1">
      <alignment horizontal="center" vertical="center" shrinkToFit="1"/>
    </xf>
    <xf numFmtId="0" fontId="23" fillId="0" borderId="0" xfId="0" applyFont="1" applyAlignment="1" applyProtection="1">
      <alignment horizontal="center" vertical="center" shrinkToFit="1"/>
    </xf>
    <xf numFmtId="49" fontId="30" fillId="0" borderId="1" xfId="0" applyNumberFormat="1" applyFont="1" applyBorder="1" applyAlignment="1" applyProtection="1">
      <alignment horizontal="center" vertical="center" shrinkToFit="1"/>
    </xf>
    <xf numFmtId="49" fontId="30" fillId="0" borderId="0" xfId="0" applyNumberFormat="1" applyFont="1" applyAlignment="1" applyProtection="1">
      <alignment horizontal="center" vertical="center" shrinkToFit="1"/>
    </xf>
    <xf numFmtId="165" fontId="32" fillId="0" borderId="1" xfId="0" applyNumberFormat="1" applyFont="1" applyBorder="1" applyAlignment="1" applyProtection="1">
      <alignment horizontal="center" vertical="center" shrinkToFit="1"/>
    </xf>
    <xf numFmtId="165" fontId="32" fillId="0" borderId="0" xfId="0" applyNumberFormat="1" applyFont="1" applyAlignment="1" applyProtection="1">
      <alignment horizontal="center" vertical="center" shrinkToFit="1"/>
    </xf>
    <xf numFmtId="165" fontId="33" fillId="0" borderId="1" xfId="0" applyNumberFormat="1" applyFont="1" applyBorder="1" applyAlignment="1" applyProtection="1">
      <alignment horizontal="center" vertical="center" shrinkToFit="1"/>
    </xf>
    <xf numFmtId="165" fontId="33" fillId="0" borderId="0" xfId="0" applyNumberFormat="1" applyFont="1" applyAlignment="1" applyProtection="1">
      <alignment horizontal="center" vertical="center" shrinkToFit="1"/>
    </xf>
    <xf numFmtId="165" fontId="24" fillId="15" borderId="1" xfId="0" applyNumberFormat="1" applyFont="1" applyFill="1" applyBorder="1" applyAlignment="1" applyProtection="1">
      <alignment horizontal="center" vertical="center" shrinkToFit="1"/>
    </xf>
    <xf numFmtId="165" fontId="24" fillId="15" borderId="0" xfId="0" applyNumberFormat="1" applyFont="1" applyFill="1" applyAlignment="1" applyProtection="1">
      <alignment horizontal="center" vertical="center" shrinkToFit="1"/>
    </xf>
    <xf numFmtId="165" fontId="24" fillId="0" borderId="1" xfId="0" applyNumberFormat="1" applyFont="1" applyBorder="1" applyAlignment="1" applyProtection="1">
      <alignment horizontal="center" vertical="center" shrinkToFit="1"/>
    </xf>
    <xf numFmtId="165" fontId="24" fillId="0" borderId="0" xfId="0" applyNumberFormat="1" applyFont="1" applyAlignment="1" applyProtection="1">
      <alignment horizontal="center" vertical="center" shrinkToFit="1"/>
    </xf>
    <xf numFmtId="0" fontId="34" fillId="0" borderId="0" xfId="0" applyFont="1"/>
    <xf numFmtId="49" fontId="36" fillId="0" borderId="1" xfId="0" applyNumberFormat="1" applyFont="1" applyBorder="1" applyAlignment="1" applyProtection="1">
      <alignment horizontal="center" vertical="center" shrinkToFit="1"/>
    </xf>
    <xf numFmtId="49" fontId="37" fillId="15" borderId="1" xfId="0" applyNumberFormat="1" applyFont="1" applyFill="1" applyBorder="1" applyAlignment="1" applyProtection="1">
      <alignment horizontal="center" vertical="center" shrinkToFit="1"/>
      <protection locked="0"/>
    </xf>
    <xf numFmtId="49" fontId="32" fillId="15" borderId="1" xfId="0" applyNumberFormat="1" applyFont="1" applyFill="1" applyBorder="1" applyAlignment="1" applyProtection="1">
      <alignment horizontal="center" vertical="center" shrinkToFit="1"/>
      <protection locked="0"/>
    </xf>
    <xf numFmtId="49" fontId="32" fillId="0" borderId="1" xfId="0" applyNumberFormat="1" applyFont="1" applyBorder="1" applyAlignment="1" applyProtection="1">
      <alignment horizontal="center" vertical="center" shrinkToFit="1"/>
    </xf>
    <xf numFmtId="49" fontId="38" fillId="0" borderId="1" xfId="0" applyNumberFormat="1" applyFont="1" applyBorder="1" applyAlignment="1" applyProtection="1">
      <alignment horizontal="center" vertical="center" shrinkToFit="1"/>
    </xf>
    <xf numFmtId="49" fontId="21" fillId="0" borderId="0" xfId="0" applyNumberFormat="1" applyFont="1" applyAlignment="1" applyProtection="1">
      <alignment horizontal="center" shrinkToFit="1"/>
    </xf>
    <xf numFmtId="49" fontId="39" fillId="0" borderId="0" xfId="0" applyNumberFormat="1" applyFont="1" applyAlignment="1" applyProtection="1">
      <alignment horizontal="center" shrinkToFit="1"/>
    </xf>
    <xf numFmtId="49" fontId="39" fillId="0" borderId="0" xfId="0" applyNumberFormat="1" applyFont="1" applyAlignment="1" applyProtection="1">
      <alignment shrinkToFit="1"/>
    </xf>
    <xf numFmtId="0" fontId="39" fillId="0" borderId="0" xfId="0" applyFont="1" applyAlignment="1" applyProtection="1">
      <protection locked="0"/>
    </xf>
    <xf numFmtId="0" fontId="39" fillId="0" borderId="0" xfId="0" applyFont="1" applyAlignment="1" applyProtection="1"/>
    <xf numFmtId="164" fontId="24" fillId="16" borderId="1" xfId="0" applyNumberFormat="1" applyFont="1" applyFill="1" applyBorder="1" applyAlignment="1" applyProtection="1">
      <alignment horizontal="center" vertical="center" shrinkToFit="1"/>
    </xf>
    <xf numFmtId="0" fontId="24" fillId="16" borderId="3" xfId="0" applyFont="1" applyFill="1" applyBorder="1" applyAlignment="1" applyProtection="1">
      <alignment horizontal="center" vertical="center"/>
    </xf>
    <xf numFmtId="0" fontId="0" fillId="16" borderId="1" xfId="0" applyFill="1" applyBorder="1" applyProtection="1">
      <protection locked="0"/>
    </xf>
    <xf numFmtId="49" fontId="23" fillId="9" borderId="1" xfId="0" applyNumberFormat="1" applyFont="1" applyFill="1" applyBorder="1" applyAlignment="1" applyProtection="1">
      <alignment horizontal="center" vertical="center" shrinkToFit="1"/>
      <protection locked="0"/>
    </xf>
    <xf numFmtId="49" fontId="25" fillId="9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1" xfId="0" applyBorder="1" applyProtection="1">
      <protection locked="0"/>
    </xf>
    <xf numFmtId="0" fontId="35" fillId="16" borderId="1" xfId="0" applyFont="1" applyFill="1" applyBorder="1" applyProtection="1">
      <protection locked="0"/>
    </xf>
    <xf numFmtId="49" fontId="23" fillId="16" borderId="1" xfId="0" applyNumberFormat="1" applyFont="1" applyFill="1" applyBorder="1" applyAlignment="1" applyProtection="1">
      <alignment horizontal="center" vertical="center" shrinkToFit="1"/>
    </xf>
    <xf numFmtId="1" fontId="39" fillId="0" borderId="0" xfId="0" applyNumberFormat="1" applyFont="1" applyAlignment="1" applyProtection="1">
      <alignment horizontal="center" vertical="center" shrinkToFit="1"/>
    </xf>
    <xf numFmtId="1" fontId="40" fillId="0" borderId="0" xfId="0" applyNumberFormat="1" applyFont="1" applyAlignment="1" applyProtection="1">
      <alignment horizontal="center" vertical="center" shrinkToFit="1"/>
    </xf>
    <xf numFmtId="0" fontId="39" fillId="17" borderId="1" xfId="0" applyFont="1" applyFill="1" applyBorder="1" applyAlignment="1" applyProtection="1"/>
    <xf numFmtId="164" fontId="24" fillId="0" borderId="1" xfId="0" applyNumberFormat="1" applyFont="1" applyBorder="1" applyAlignment="1" applyProtection="1">
      <alignment horizontal="center" vertical="center" shrinkToFit="1"/>
    </xf>
    <xf numFmtId="0" fontId="24" fillId="0" borderId="3" xfId="0" applyFont="1" applyBorder="1" applyAlignment="1" applyProtection="1">
      <alignment horizontal="center" vertical="center"/>
    </xf>
    <xf numFmtId="49" fontId="21" fillId="0" borderId="1" xfId="0" applyNumberFormat="1" applyFont="1" applyBorder="1" applyAlignment="1" applyProtection="1">
      <alignment horizontal="center" vertical="center" shrinkToFit="1"/>
      <protection locked="0"/>
    </xf>
    <xf numFmtId="0" fontId="35" fillId="0" borderId="1" xfId="0" applyFont="1" applyBorder="1" applyProtection="1">
      <protection locked="0"/>
    </xf>
    <xf numFmtId="49" fontId="21" fillId="13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0" xfId="0" applyProtection="1"/>
    <xf numFmtId="0" fontId="41" fillId="16" borderId="0" xfId="0" applyFont="1" applyFill="1" applyProtection="1">
      <protection locked="0"/>
    </xf>
    <xf numFmtId="49" fontId="23" fillId="0" borderId="1" xfId="0" applyNumberFormat="1" applyFont="1" applyBorder="1" applyAlignment="1" applyProtection="1">
      <alignment horizontal="center" vertical="center" shrinkToFit="1"/>
      <protection locked="0"/>
    </xf>
    <xf numFmtId="49" fontId="24" fillId="0" borderId="1" xfId="0" applyNumberFormat="1" applyFont="1" applyBorder="1" applyAlignment="1" applyProtection="1">
      <alignment horizontal="center" vertical="center" shrinkToFit="1"/>
      <protection locked="0"/>
    </xf>
    <xf numFmtId="0" fontId="34" fillId="0" borderId="0" xfId="0" applyFont="1" applyProtection="1">
      <protection locked="0"/>
    </xf>
    <xf numFmtId="0" fontId="42" fillId="0" borderId="1" xfId="0" applyFont="1" applyBorder="1" applyProtection="1">
      <protection locked="0"/>
    </xf>
    <xf numFmtId="0" fontId="41" fillId="0" borderId="0" xfId="0" applyFont="1" applyProtection="1">
      <protection locked="0"/>
    </xf>
    <xf numFmtId="0" fontId="23" fillId="0" borderId="0" xfId="0" applyFont="1" applyAlignment="1" applyProtection="1">
      <alignment horizontal="center" vertical="center" shrinkToFit="1"/>
      <protection locked="0"/>
    </xf>
    <xf numFmtId="49" fontId="26" fillId="0" borderId="1" xfId="0" applyNumberFormat="1" applyFont="1" applyBorder="1" applyAlignment="1" applyProtection="1">
      <alignment horizontal="center" vertical="center" shrinkToFit="1"/>
      <protection locked="0"/>
    </xf>
    <xf numFmtId="49" fontId="25" fillId="0" borderId="1" xfId="0" applyNumberFormat="1" applyFont="1" applyBorder="1" applyAlignment="1" applyProtection="1">
      <alignment horizontal="center" vertical="center" shrinkToFit="1"/>
      <protection locked="0"/>
    </xf>
    <xf numFmtId="49" fontId="23" fillId="13" borderId="1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1" xfId="0" applyNumberFormat="1" applyFont="1" applyBorder="1" applyAlignment="1" applyProtection="1">
      <alignment horizontal="center" vertical="center" shrinkToFit="1"/>
      <protection locked="0"/>
    </xf>
    <xf numFmtId="49" fontId="43" fillId="13" borderId="1" xfId="0" applyNumberFormat="1" applyFont="1" applyFill="1" applyBorder="1" applyAlignment="1" applyProtection="1">
      <alignment horizontal="center" vertical="center" shrinkToFit="1"/>
      <protection locked="0"/>
    </xf>
    <xf numFmtId="49" fontId="28" fillId="0" borderId="1" xfId="0" applyNumberFormat="1" applyFont="1" applyBorder="1" applyAlignment="1" applyProtection="1">
      <alignment horizontal="center" vertical="center" shrinkToFit="1"/>
      <protection locked="0"/>
    </xf>
    <xf numFmtId="0" fontId="24" fillId="18" borderId="3" xfId="0" applyFont="1" applyFill="1" applyBorder="1" applyAlignment="1" applyProtection="1">
      <alignment horizontal="center" vertical="center"/>
    </xf>
    <xf numFmtId="0" fontId="0" fillId="18" borderId="1" xfId="0" applyFill="1" applyBorder="1" applyProtection="1">
      <protection locked="0"/>
    </xf>
    <xf numFmtId="0" fontId="33" fillId="0" borderId="0" xfId="0" applyFont="1" applyAlignment="1" applyProtection="1">
      <alignment shrinkToFit="1"/>
    </xf>
    <xf numFmtId="165" fontId="33" fillId="0" borderId="0" xfId="0" applyNumberFormat="1" applyFont="1" applyAlignment="1" applyProtection="1">
      <alignment shrinkToFit="1"/>
    </xf>
    <xf numFmtId="0" fontId="22" fillId="0" borderId="0" xfId="0" applyFont="1" applyAlignment="1" applyProtection="1">
      <alignment shrinkToFit="1"/>
    </xf>
    <xf numFmtId="165" fontId="44" fillId="0" borderId="1" xfId="0" applyNumberFormat="1" applyFont="1" applyBorder="1" applyAlignment="1" applyProtection="1">
      <alignment horizontal="center" shrinkToFit="1"/>
    </xf>
    <xf numFmtId="0" fontId="39" fillId="0" borderId="0" xfId="0" applyFont="1" applyAlignment="1" applyProtection="1">
      <alignment shrinkToFit="1"/>
    </xf>
    <xf numFmtId="49" fontId="33" fillId="0" borderId="0" xfId="0" applyNumberFormat="1" applyFont="1" applyAlignment="1" applyProtection="1">
      <alignment shrinkToFit="1"/>
    </xf>
    <xf numFmtId="0" fontId="39" fillId="0" borderId="0" xfId="0" applyFont="1" applyAlignment="1" applyProtection="1">
      <alignment horizontal="center" shrinkToFit="1"/>
    </xf>
    <xf numFmtId="49" fontId="39" fillId="0" borderId="0" xfId="0" applyNumberFormat="1" applyFont="1" applyAlignment="1" applyProtection="1"/>
    <xf numFmtId="49" fontId="39" fillId="0" borderId="0" xfId="0" applyNumberFormat="1" applyFont="1" applyAlignment="1" applyProtection="1">
      <protection locked="0"/>
    </xf>
    <xf numFmtId="0" fontId="38" fillId="0" borderId="0" xfId="0" applyFont="1" applyAlignment="1" applyProtection="1">
      <alignment shrinkToFit="1"/>
    </xf>
    <xf numFmtId="49" fontId="22" fillId="0" borderId="0" xfId="0" applyNumberFormat="1" applyFont="1" applyProtection="1"/>
    <xf numFmtId="49" fontId="22" fillId="0" borderId="0" xfId="0" applyNumberFormat="1" applyFont="1" applyProtection="1">
      <protection locked="0"/>
    </xf>
    <xf numFmtId="0" fontId="34" fillId="0" borderId="1" xfId="0" applyFont="1" applyBorder="1" applyProtection="1">
      <protection locked="0"/>
    </xf>
    <xf numFmtId="0" fontId="45" fillId="0" borderId="1" xfId="0" applyFont="1" applyBorder="1" applyProtection="1">
      <protection locked="0"/>
    </xf>
    <xf numFmtId="0" fontId="34" fillId="19" borderId="0" xfId="0" applyFont="1" applyFill="1" applyProtection="1">
      <protection locked="0"/>
    </xf>
    <xf numFmtId="49" fontId="39" fillId="13" borderId="1" xfId="0" applyNumberFormat="1" applyFont="1" applyFill="1" applyBorder="1" applyAlignment="1" applyProtection="1">
      <alignment horizontal="center" vertical="center" shrinkToFit="1"/>
      <protection locked="0"/>
    </xf>
    <xf numFmtId="0" fontId="34" fillId="19" borderId="1" xfId="0" applyFont="1" applyFill="1" applyBorder="1" applyProtection="1">
      <protection locked="0"/>
    </xf>
    <xf numFmtId="164" fontId="24" fillId="19" borderId="1" xfId="0" applyNumberFormat="1" applyFont="1" applyFill="1" applyBorder="1" applyAlignment="1" applyProtection="1">
      <alignment horizontal="center" vertical="center" shrinkToFit="1"/>
    </xf>
    <xf numFmtId="0" fontId="24" fillId="19" borderId="3" xfId="0" applyFont="1" applyFill="1" applyBorder="1" applyAlignment="1" applyProtection="1">
      <alignment horizontal="center" vertical="center"/>
    </xf>
    <xf numFmtId="0" fontId="0" fillId="19" borderId="1" xfId="0" applyFill="1" applyBorder="1" applyProtection="1">
      <protection locked="0"/>
    </xf>
    <xf numFmtId="0" fontId="0" fillId="20" borderId="1" xfId="0" applyFill="1" applyBorder="1" applyProtection="1">
      <protection locked="0"/>
    </xf>
    <xf numFmtId="0" fontId="45" fillId="19" borderId="1" xfId="0" applyFont="1" applyFill="1" applyBorder="1" applyProtection="1">
      <protection locked="0"/>
    </xf>
    <xf numFmtId="49" fontId="39" fillId="19" borderId="1" xfId="0" applyNumberFormat="1" applyFont="1" applyFill="1" applyBorder="1" applyAlignment="1" applyProtection="1">
      <alignment horizontal="center" vertical="center" shrinkToFit="1"/>
      <protection locked="0"/>
    </xf>
    <xf numFmtId="0" fontId="23" fillId="0" borderId="1" xfId="0" applyFont="1" applyBorder="1" applyAlignment="1" applyProtection="1">
      <alignment horizontal="center" vertical="center" shrinkToFit="1"/>
      <protection locked="0"/>
    </xf>
    <xf numFmtId="0" fontId="34" fillId="20" borderId="1" xfId="0" applyFont="1" applyFill="1" applyBorder="1" applyProtection="1">
      <protection locked="0"/>
    </xf>
    <xf numFmtId="0" fontId="45" fillId="18" borderId="1" xfId="0" applyFont="1" applyFill="1" applyBorder="1" applyProtection="1">
      <protection locked="0"/>
    </xf>
    <xf numFmtId="49" fontId="23" fillId="19" borderId="1" xfId="0" applyNumberFormat="1" applyFont="1" applyFill="1" applyBorder="1" applyAlignment="1" applyProtection="1">
      <alignment horizontal="center" vertical="center" shrinkToFit="1"/>
    </xf>
    <xf numFmtId="0" fontId="24" fillId="6" borderId="3" xfId="0" applyFont="1" applyFill="1" applyBorder="1" applyAlignment="1" applyProtection="1">
      <alignment horizontal="center" vertical="center"/>
    </xf>
    <xf numFmtId="0" fontId="0" fillId="6" borderId="1" xfId="0" applyFill="1" applyBorder="1" applyProtection="1">
      <protection locked="0"/>
    </xf>
    <xf numFmtId="49" fontId="39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22" fillId="0" borderId="0" xfId="0" applyFont="1"/>
    <xf numFmtId="0" fontId="47" fillId="0" borderId="1" xfId="0" applyFont="1" applyBorder="1" applyAlignment="1" applyProtection="1">
      <alignment horizontal="center"/>
    </xf>
    <xf numFmtId="0" fontId="39" fillId="0" borderId="1" xfId="0" applyFont="1" applyBorder="1" applyAlignment="1" applyProtection="1"/>
    <xf numFmtId="49" fontId="39" fillId="0" borderId="0" xfId="0" applyNumberFormat="1" applyFont="1" applyAlignment="1" applyProtection="1">
      <alignment horizontal="center"/>
    </xf>
    <xf numFmtId="49" fontId="22" fillId="0" borderId="0" xfId="0" applyNumberFormat="1" applyFont="1"/>
    <xf numFmtId="49" fontId="48" fillId="18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1" borderId="1" xfId="0" applyFill="1" applyBorder="1" applyProtection="1">
      <protection locked="0"/>
    </xf>
    <xf numFmtId="164" fontId="24" fillId="21" borderId="1" xfId="0" applyNumberFormat="1" applyFont="1" applyFill="1" applyBorder="1" applyAlignment="1" applyProtection="1">
      <alignment horizontal="center" vertical="center" shrinkToFit="1"/>
    </xf>
    <xf numFmtId="0" fontId="24" fillId="21" borderId="3" xfId="0" applyFont="1" applyFill="1" applyBorder="1" applyAlignment="1" applyProtection="1">
      <alignment horizontal="center" vertical="center"/>
    </xf>
    <xf numFmtId="49" fontId="21" fillId="21" borderId="1" xfId="0" applyNumberFormat="1" applyFont="1" applyFill="1" applyBorder="1" applyAlignment="1" applyProtection="1">
      <alignment horizontal="center" vertical="center" shrinkToFit="1"/>
      <protection locked="0"/>
    </xf>
    <xf numFmtId="0" fontId="45" fillId="21" borderId="1" xfId="0" applyFont="1" applyFill="1" applyBorder="1" applyProtection="1">
      <protection locked="0"/>
    </xf>
    <xf numFmtId="49" fontId="39" fillId="22" borderId="1" xfId="0" applyNumberFormat="1" applyFont="1" applyFill="1" applyBorder="1" applyAlignment="1" applyProtection="1">
      <alignment horizontal="center" vertical="center" shrinkToFit="1"/>
      <protection locked="0"/>
    </xf>
    <xf numFmtId="0" fontId="31" fillId="0" borderId="1" xfId="0" applyFont="1" applyBorder="1" applyProtection="1">
      <protection locked="0"/>
    </xf>
    <xf numFmtId="49" fontId="49" fillId="13" borderId="1" xfId="0" applyNumberFormat="1" applyFont="1" applyFill="1" applyBorder="1" applyAlignment="1" applyProtection="1">
      <alignment horizontal="center" vertical="center" shrinkToFit="1"/>
      <protection locked="0"/>
    </xf>
    <xf numFmtId="49" fontId="50" fillId="13" borderId="1" xfId="0" applyNumberFormat="1" applyFont="1" applyFill="1" applyBorder="1" applyAlignment="1" applyProtection="1">
      <alignment horizontal="center" vertical="center" shrinkToFit="1"/>
      <protection locked="0"/>
    </xf>
    <xf numFmtId="49" fontId="48" fillId="13" borderId="1" xfId="0" applyNumberFormat="1" applyFont="1" applyFill="1" applyBorder="1" applyAlignment="1" applyProtection="1">
      <alignment horizontal="center" vertical="center" shrinkToFit="1"/>
      <protection locked="0"/>
    </xf>
    <xf numFmtId="0" fontId="46" fillId="0" borderId="0" xfId="0" applyFont="1" applyAlignment="1">
      <alignment horizontal="center"/>
    </xf>
  </cellXfs>
  <cellStyles count="50">
    <cellStyle name="Accent" xfId="7" xr:uid="{00000000-0005-0000-0000-000000000000}"/>
    <cellStyle name="Accent 1" xfId="8" xr:uid="{00000000-0005-0000-0000-000001000000}"/>
    <cellStyle name="Accent 1 5" xfId="9" xr:uid="{00000000-0005-0000-0000-000002000000}"/>
    <cellStyle name="Accent 2" xfId="10" xr:uid="{00000000-0005-0000-0000-000003000000}"/>
    <cellStyle name="Accent 2 6" xfId="11" xr:uid="{00000000-0005-0000-0000-000004000000}"/>
    <cellStyle name="Accent 3" xfId="12" xr:uid="{00000000-0005-0000-0000-000005000000}"/>
    <cellStyle name="Accent 3 7" xfId="13" xr:uid="{00000000-0005-0000-0000-000006000000}"/>
    <cellStyle name="Accent 4" xfId="14" xr:uid="{00000000-0005-0000-0000-000007000000}"/>
    <cellStyle name="Bad" xfId="4" builtinId="27" customBuiltin="1"/>
    <cellStyle name="cf1" xfId="15" xr:uid="{00000000-0005-0000-0000-000009000000}"/>
    <cellStyle name="cf10" xfId="16" xr:uid="{00000000-0005-0000-0000-00000A000000}"/>
    <cellStyle name="cf11" xfId="17" xr:uid="{00000000-0005-0000-0000-00000B000000}"/>
    <cellStyle name="cf12" xfId="18" xr:uid="{00000000-0005-0000-0000-00000C000000}"/>
    <cellStyle name="cf13" xfId="19" xr:uid="{00000000-0005-0000-0000-00000D000000}"/>
    <cellStyle name="cf14" xfId="20" xr:uid="{00000000-0005-0000-0000-00000E000000}"/>
    <cellStyle name="cf2" xfId="21" xr:uid="{00000000-0005-0000-0000-00000F000000}"/>
    <cellStyle name="cf3" xfId="22" xr:uid="{00000000-0005-0000-0000-000010000000}"/>
    <cellStyle name="cf37" xfId="23" xr:uid="{00000000-0005-0000-0000-000011000000}"/>
    <cellStyle name="cf38" xfId="24" xr:uid="{00000000-0005-0000-0000-000012000000}"/>
    <cellStyle name="cf39" xfId="25" xr:uid="{00000000-0005-0000-0000-000013000000}"/>
    <cellStyle name="cf4" xfId="26" xr:uid="{00000000-0005-0000-0000-000014000000}"/>
    <cellStyle name="cf40" xfId="27" xr:uid="{00000000-0005-0000-0000-000015000000}"/>
    <cellStyle name="cf41" xfId="28" xr:uid="{00000000-0005-0000-0000-000016000000}"/>
    <cellStyle name="cf5" xfId="29" xr:uid="{00000000-0005-0000-0000-000017000000}"/>
    <cellStyle name="cf6" xfId="30" xr:uid="{00000000-0005-0000-0000-000018000000}"/>
    <cellStyle name="cf7" xfId="31" xr:uid="{00000000-0005-0000-0000-000019000000}"/>
    <cellStyle name="cf8" xfId="32" xr:uid="{00000000-0005-0000-0000-00001A000000}"/>
    <cellStyle name="cf9" xfId="33" xr:uid="{00000000-0005-0000-0000-00001B000000}"/>
    <cellStyle name="Error" xfId="34" xr:uid="{00000000-0005-0000-0000-00001C000000}"/>
    <cellStyle name="Error 8" xfId="35" xr:uid="{00000000-0005-0000-0000-00001D000000}"/>
    <cellStyle name="Footnote" xfId="36" xr:uid="{00000000-0005-0000-0000-00001E000000}"/>
    <cellStyle name="Footnote 9" xfId="37" xr:uid="{00000000-0005-0000-0000-00001F000000}"/>
    <cellStyle name="Good" xfId="3" builtinId="26" customBuiltin="1"/>
    <cellStyle name="Heading" xfId="38" xr:uid="{00000000-0005-0000-0000-000021000000}"/>
    <cellStyle name="Heading 1" xfId="1" builtinId="16" customBuiltin="1"/>
    <cellStyle name="Heading 10" xfId="39" xr:uid="{00000000-0005-0000-0000-000023000000}"/>
    <cellStyle name="Heading 2" xfId="2" builtinId="17" customBuiltin="1"/>
    <cellStyle name="Hyperlink" xfId="40" xr:uid="{00000000-0005-0000-0000-000025000000}"/>
    <cellStyle name="Hyperlink 11" xfId="41" xr:uid="{00000000-0005-0000-0000-000026000000}"/>
    <cellStyle name="Neutral" xfId="5" builtinId="28" customBuiltin="1"/>
    <cellStyle name="Normal" xfId="0" builtinId="0" customBuiltin="1"/>
    <cellStyle name="Note" xfId="6" builtinId="10" customBuiltin="1"/>
    <cellStyle name="Result" xfId="42" xr:uid="{00000000-0005-0000-0000-00002A000000}"/>
    <cellStyle name="Result 12" xfId="43" xr:uid="{00000000-0005-0000-0000-00002B000000}"/>
    <cellStyle name="Status" xfId="44" xr:uid="{00000000-0005-0000-0000-00002C000000}"/>
    <cellStyle name="Status 13" xfId="45" xr:uid="{00000000-0005-0000-0000-00002D000000}"/>
    <cellStyle name="Text" xfId="46" xr:uid="{00000000-0005-0000-0000-00002E000000}"/>
    <cellStyle name="Text 14" xfId="47" xr:uid="{00000000-0005-0000-0000-00002F000000}"/>
    <cellStyle name="Warning" xfId="48" xr:uid="{00000000-0005-0000-0000-000030000000}"/>
    <cellStyle name="Warning 15" xfId="49" xr:uid="{00000000-0005-0000-0000-000031000000}"/>
  </cellStyles>
  <dxfs count="370"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000000"/>
        <family val="2"/>
      </font>
      <fill>
        <patternFill patternType="solid">
          <fgColor rgb="FFCCFFFF"/>
          <bgColor rgb="FFCCFFFF"/>
        </patternFill>
      </fill>
      <border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</border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FFCC99"/>
          <bgColor rgb="FFFFCC99"/>
        </patternFill>
      </fill>
    </dxf>
    <dxf>
      <font>
        <b/>
        <color rgb="FFFFFF00"/>
        <family val="2"/>
      </font>
      <fill>
        <patternFill patternType="solid">
          <fgColor rgb="FF000000"/>
          <bgColor rgb="FF000000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FF6633"/>
          <bgColor rgb="FFFF6633"/>
        </patternFill>
      </fill>
    </dxf>
    <dxf>
      <font>
        <b/>
        <color rgb="FF000000"/>
        <family val="2"/>
      </font>
      <fill>
        <patternFill patternType="solid">
          <fgColor rgb="FF00FFFF"/>
          <bgColor rgb="FF00FFFF"/>
        </patternFill>
      </fill>
    </dxf>
  </dxfs>
  <tableStyles count="0" defaultTableStyle="TableStyleMedium2" defaultPivotStyle="PivotStyleLight16"/>
  <colors>
    <mruColors>
      <color rgb="FFC1F7FF"/>
      <color rgb="FF05F8F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sharedStrings" Target="sharedStrings.xml"/><Relationship Id="rId2" Type="http://purl.oclc.org/ooxml/officeDocument/relationships/worksheet" Target="worksheets/sheet2.xml"/><Relationship Id="rId16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theme" Target="theme/theme1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3"/>
  <sheetViews>
    <sheetView workbookViewId="0"/>
  </sheetViews>
  <sheetFormatPr baseColWidth="10" defaultRowHeight="16"/>
  <cols>
    <col min="1" max="1" width="14.28515625" customWidth="1"/>
    <col min="2" max="2" width="5.28515625" style="1" customWidth="1"/>
    <col min="3" max="3" width="5.42578125" style="1" customWidth="1"/>
    <col min="4" max="4" width="19.140625" style="2" customWidth="1"/>
    <col min="5" max="5" width="6" style="3" customWidth="1"/>
    <col min="6" max="8" width="6" style="4" customWidth="1"/>
    <col min="9" max="9" width="10.7109375" customWidth="1"/>
    <col min="10" max="1024" width="10.5703125" customWidth="1"/>
  </cols>
  <sheetData>
    <row r="2" spans="2:5">
      <c r="B2" s="5" t="s">
        <v>0</v>
      </c>
      <c r="C2" s="6"/>
      <c r="E2" s="7" t="s">
        <v>1</v>
      </c>
    </row>
    <row r="3" spans="2:5">
      <c r="B3" s="5" t="s">
        <v>2</v>
      </c>
      <c r="C3" s="6"/>
      <c r="E3" s="7" t="s">
        <v>3</v>
      </c>
    </row>
    <row r="4" spans="2:5">
      <c r="B4" s="5" t="s">
        <v>4</v>
      </c>
      <c r="C4" s="6"/>
      <c r="E4" s="7" t="s">
        <v>5</v>
      </c>
    </row>
    <row r="5" spans="2:5">
      <c r="B5" s="5" t="s">
        <v>6</v>
      </c>
      <c r="C5" s="6"/>
      <c r="E5" s="7" t="s">
        <v>7</v>
      </c>
    </row>
    <row r="6" spans="2:5">
      <c r="B6" s="5" t="s">
        <v>8</v>
      </c>
      <c r="C6" s="6"/>
      <c r="E6" s="7" t="s">
        <v>9</v>
      </c>
    </row>
    <row r="7" spans="2:5">
      <c r="B7" s="8" t="s">
        <v>10</v>
      </c>
      <c r="C7" s="9"/>
      <c r="E7" s="7" t="s">
        <v>11</v>
      </c>
    </row>
    <row r="8" spans="2:5">
      <c r="B8" s="5" t="s">
        <v>12</v>
      </c>
      <c r="C8" s="6"/>
      <c r="E8" s="7" t="s">
        <v>13</v>
      </c>
    </row>
    <row r="9" spans="2:5">
      <c r="B9" s="5" t="s">
        <v>14</v>
      </c>
      <c r="C9" s="6"/>
      <c r="E9" s="7" t="s">
        <v>15</v>
      </c>
    </row>
    <row r="10" spans="2:5">
      <c r="B10" s="5" t="s">
        <v>16</v>
      </c>
      <c r="C10" s="6"/>
      <c r="E10" s="7" t="s">
        <v>17</v>
      </c>
    </row>
    <row r="11" spans="2:5">
      <c r="B11" s="10" t="s">
        <v>18</v>
      </c>
      <c r="C11" s="11"/>
      <c r="E11" s="7" t="s">
        <v>19</v>
      </c>
    </row>
    <row r="12" spans="2:5">
      <c r="B12" s="5" t="s">
        <v>20</v>
      </c>
      <c r="C12" s="6"/>
      <c r="E12" s="7" t="s">
        <v>21</v>
      </c>
    </row>
    <row r="13" spans="2:5">
      <c r="B13" s="5" t="s">
        <v>22</v>
      </c>
      <c r="C13" s="6"/>
      <c r="E13" s="7" t="s">
        <v>23</v>
      </c>
    </row>
    <row r="14" spans="2:5">
      <c r="B14" s="12" t="s">
        <v>24</v>
      </c>
      <c r="C14" s="13"/>
      <c r="E14" s="7" t="s">
        <v>25</v>
      </c>
    </row>
    <row r="15" spans="2:5">
      <c r="B15" s="5" t="s">
        <v>26</v>
      </c>
      <c r="C15" s="6"/>
      <c r="E15" s="7" t="s">
        <v>27</v>
      </c>
    </row>
    <row r="16" spans="2:5">
      <c r="B16" s="10" t="s">
        <v>24</v>
      </c>
      <c r="C16" s="11"/>
      <c r="E16" s="7" t="s">
        <v>28</v>
      </c>
    </row>
    <row r="17" spans="2:5">
      <c r="B17" s="14" t="s">
        <v>29</v>
      </c>
      <c r="C17" s="15"/>
      <c r="E17" s="7" t="s">
        <v>30</v>
      </c>
    </row>
    <row r="18" spans="2:5">
      <c r="B18" s="14" t="s">
        <v>31</v>
      </c>
      <c r="C18" s="15"/>
      <c r="E18" s="7" t="s">
        <v>32</v>
      </c>
    </row>
    <row r="19" spans="2:5">
      <c r="B19" s="16" t="s">
        <v>33</v>
      </c>
      <c r="C19" s="17"/>
      <c r="E19" s="7" t="s">
        <v>34</v>
      </c>
    </row>
    <row r="20" spans="2:5">
      <c r="B20" s="18" t="s">
        <v>35</v>
      </c>
      <c r="C20" s="19"/>
    </row>
    <row r="21" spans="2:5">
      <c r="B21" s="20" t="s">
        <v>35</v>
      </c>
      <c r="C21" s="21"/>
    </row>
    <row r="22" spans="2:5" ht="18">
      <c r="B22" s="22" t="s">
        <v>36</v>
      </c>
      <c r="C22" s="23"/>
    </row>
    <row r="23" spans="2:5" ht="18">
      <c r="B23" s="22" t="s">
        <v>37</v>
      </c>
      <c r="C23" s="23"/>
    </row>
    <row r="24" spans="2:5" ht="18">
      <c r="B24" s="22" t="s">
        <v>38</v>
      </c>
      <c r="C24" s="23"/>
    </row>
    <row r="25" spans="2:5">
      <c r="B25" s="10" t="s">
        <v>39</v>
      </c>
      <c r="C25" s="11"/>
    </row>
    <row r="26" spans="2:5">
      <c r="B26" s="10" t="s">
        <v>40</v>
      </c>
      <c r="C26" s="11"/>
    </row>
    <row r="27" spans="2:5">
      <c r="B27" s="24" t="s">
        <v>41</v>
      </c>
      <c r="C27" s="25"/>
    </row>
    <row r="28" spans="2:5">
      <c r="B28" s="26" t="s">
        <v>42</v>
      </c>
      <c r="C28" s="26"/>
    </row>
    <row r="29" spans="2:5">
      <c r="B29" s="26" t="s">
        <v>43</v>
      </c>
      <c r="C29" s="26"/>
    </row>
    <row r="30" spans="2:5">
      <c r="B30" s="5" t="s">
        <v>44</v>
      </c>
      <c r="C30" s="6"/>
    </row>
    <row r="31" spans="2:5" ht="18">
      <c r="B31" s="27" t="s">
        <v>45</v>
      </c>
      <c r="C31" s="28"/>
    </row>
    <row r="32" spans="2:5">
      <c r="B32" s="10" t="s">
        <v>46</v>
      </c>
      <c r="C32" s="11"/>
    </row>
    <row r="33" spans="2:3">
      <c r="B33" s="5" t="s">
        <v>47</v>
      </c>
      <c r="C33" s="6"/>
    </row>
    <row r="34" spans="2:3" ht="18">
      <c r="B34" s="27" t="s">
        <v>48</v>
      </c>
      <c r="C34" s="28"/>
    </row>
    <row r="35" spans="2:3">
      <c r="B35" s="10" t="s">
        <v>49</v>
      </c>
      <c r="C35" s="11"/>
    </row>
    <row r="36" spans="2:3">
      <c r="B36" s="5" t="s">
        <v>50</v>
      </c>
      <c r="C36" s="6"/>
    </row>
    <row r="37" spans="2:3" ht="18">
      <c r="B37" s="22" t="s">
        <v>51</v>
      </c>
      <c r="C37" s="23"/>
    </row>
    <row r="38" spans="2:3">
      <c r="B38" s="10" t="s">
        <v>52</v>
      </c>
      <c r="C38" s="11"/>
    </row>
    <row r="39" spans="2:3">
      <c r="B39" s="5" t="s">
        <v>53</v>
      </c>
      <c r="C39" s="6"/>
    </row>
    <row r="40" spans="2:3" ht="18">
      <c r="B40" s="22" t="s">
        <v>54</v>
      </c>
      <c r="C40" s="23"/>
    </row>
    <row r="41" spans="2:3">
      <c r="B41" s="10" t="s">
        <v>55</v>
      </c>
      <c r="C41" s="11"/>
    </row>
    <row r="42" spans="2:3">
      <c r="B42" s="29" t="s">
        <v>56</v>
      </c>
      <c r="C42" s="30"/>
    </row>
    <row r="43" spans="2:3">
      <c r="B43" s="31" t="s">
        <v>57</v>
      </c>
      <c r="C43" s="32"/>
    </row>
    <row r="44" spans="2:3">
      <c r="B44" s="33" t="s">
        <v>58</v>
      </c>
      <c r="C44" s="34"/>
    </row>
    <row r="45" spans="2:3">
      <c r="B45" s="35" t="s">
        <v>59</v>
      </c>
      <c r="C45" s="36"/>
    </row>
    <row r="46" spans="2:3">
      <c r="B46" s="37" t="s">
        <v>60</v>
      </c>
    </row>
    <row r="47" spans="2:3">
      <c r="B47" s="37" t="s">
        <v>61</v>
      </c>
    </row>
    <row r="48" spans="2:3">
      <c r="B48" s="37" t="s">
        <v>62</v>
      </c>
    </row>
    <row r="49" spans="2:2">
      <c r="B49" s="37" t="s">
        <v>63</v>
      </c>
    </row>
    <row r="50" spans="2:2">
      <c r="B50" s="1" t="s">
        <v>64</v>
      </c>
    </row>
    <row r="51" spans="2:2">
      <c r="B51" s="1" t="s">
        <v>64</v>
      </c>
    </row>
    <row r="52" spans="2:2">
      <c r="B52" s="1" t="s">
        <v>64</v>
      </c>
    </row>
    <row r="53" spans="2:2">
      <c r="B53" s="1" t="s">
        <v>64</v>
      </c>
    </row>
  </sheetData>
  <sheetProtection sheet="1" objects="1" scenarios="1"/>
  <pageMargins left="0" right="0" top="0.39370000000000005" bottom="0.39370000000000005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49"/>
  <sheetViews>
    <sheetView workbookViewId="0">
      <selection activeCell="N15" sqref="N15"/>
    </sheetView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tr">
        <f>Predloge!$E$2</f>
        <v>AND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48" t="d">
        <v>2021-01-01</v>
      </c>
      <c r="B2" s="49" t="str">
        <f t="shared" ref="B2:B32" si="0">TEXT(A2,"Ddd")</f>
        <v>Fri</v>
      </c>
      <c r="C2" s="50"/>
      <c r="D2" s="50"/>
      <c r="E2" s="50"/>
      <c r="F2" s="51" t="str">
        <f>Predloge!$B$14</f>
        <v>☻</v>
      </c>
      <c r="G2" s="50"/>
      <c r="H2" s="50"/>
      <c r="I2" s="50"/>
      <c r="J2" s="50"/>
      <c r="K2" s="50"/>
      <c r="L2" s="50"/>
      <c r="M2" s="50"/>
      <c r="N2" s="52" t="str">
        <f>Predloge!$B$21</f>
        <v>☺</v>
      </c>
      <c r="O2" s="53"/>
      <c r="P2" s="50"/>
      <c r="Q2" s="50"/>
      <c r="R2" s="50"/>
      <c r="S2" s="50"/>
      <c r="T2" s="53"/>
      <c r="U2" s="54" t="s">
        <v>23</v>
      </c>
      <c r="V2" s="55" t="str">
        <f>Predloge!$E$16</f>
        <v>ŽRJ</v>
      </c>
      <c r="W2" s="56">
        <f t="shared" ref="W2:W32" si="1">COUNTIF(AI2:AZ2,"☻")</f>
        <v>1</v>
      </c>
      <c r="X2" s="56">
        <f t="shared" ref="X2:X32" si="2">COUNTIF(AI2:AZ2,"☺")</f>
        <v>1</v>
      </c>
      <c r="Y2" s="56">
        <f t="shared" ref="Y2:Y32" si="3">COUNTIF(C2:U2,"51")+COUNTIF(C2:U2,"51$")+COUNTIF(C2:U2,"51☻")</f>
        <v>0</v>
      </c>
      <c r="Z2" s="56">
        <f t="shared" ref="Z2:Z32" si="4">COUNTIF(C2:U2,"52")+COUNTIF(C2:U2,"52$")+COUNTIF(C2:U2,"52☻")</f>
        <v>0</v>
      </c>
      <c r="AA2" s="56">
        <f t="shared" ref="AA2:AA32" si="5">COUNTIF(C2:U2,"51¶")</f>
        <v>0</v>
      </c>
      <c r="AB2" s="56">
        <f t="shared" ref="AB2:AB32" si="6">COUNTIF(C2:U2,"52¶")</f>
        <v>0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0</v>
      </c>
      <c r="AE2" s="57">
        <f t="shared" ref="AE2:AE32" si="9">COUNTBLANK(C2:T2)-3</f>
        <v>13</v>
      </c>
      <c r="AF2" s="57">
        <f t="shared" ref="AF2:AF32" si="10">COUNTIF(C2:U2,"x")</f>
        <v>0</v>
      </c>
      <c r="AG2" s="56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58" t="str">
        <f t="shared" ref="AI2:AI12" si="12">RIGHT(C2,1)</f>
        <v/>
      </c>
      <c r="AJ2" s="58" t="str">
        <f t="shared" ref="AJ2:AJ12" si="13">RIGHT(D2,1)</f>
        <v/>
      </c>
      <c r="AK2" s="58" t="str">
        <f t="shared" ref="AK2:AK12" si="14">RIGHT(E2,1)</f>
        <v/>
      </c>
      <c r="AL2" s="58" t="str">
        <f t="shared" ref="AL2:AL12" si="15">RIGHT(F2,1)</f>
        <v>☻</v>
      </c>
      <c r="AM2" s="58" t="str">
        <f t="shared" ref="AM2:AM12" si="16">RIGHT(G2,1)</f>
        <v/>
      </c>
      <c r="AN2" s="58" t="str">
        <f t="shared" ref="AN2:AN12" si="17">RIGHT(H2,1)</f>
        <v/>
      </c>
      <c r="AO2" s="58" t="str">
        <f t="shared" ref="AO2:AO12" si="18">RIGHT(I2,1)</f>
        <v/>
      </c>
      <c r="AP2" s="58" t="str">
        <f t="shared" ref="AP2:AP12" si="19">RIGHT(J2,1)</f>
        <v/>
      </c>
      <c r="AQ2" s="58" t="str">
        <f t="shared" ref="AQ2:AQ12" si="20">RIGHT(K2,1)</f>
        <v/>
      </c>
      <c r="AR2" s="58" t="str">
        <f t="shared" ref="AR2:AR12" si="21">RIGHT(L2,1)</f>
        <v/>
      </c>
      <c r="AS2" s="58" t="str">
        <f t="shared" ref="AS2:AS12" si="22">RIGHT(M2,1)</f>
        <v/>
      </c>
      <c r="AT2" s="58" t="str">
        <f t="shared" ref="AT2:AT12" si="23">RIGHT(N2,1)</f>
        <v>☺</v>
      </c>
      <c r="AU2" s="58" t="str">
        <f t="shared" ref="AU2:AU12" si="24">RIGHT(O2,1)</f>
        <v/>
      </c>
      <c r="AV2" s="58" t="str">
        <f t="shared" ref="AV2:AV12" si="25">RIGHT(P2,1)</f>
        <v/>
      </c>
      <c r="AW2" s="58" t="str">
        <f t="shared" ref="AW2:AW12" si="26">RIGHT(Q2,1)</f>
        <v/>
      </c>
      <c r="AX2" s="58" t="str">
        <f t="shared" ref="AX2:AX12" si="27">RIGHT(R2,1)</f>
        <v/>
      </c>
      <c r="AY2" s="58" t="str">
        <f t="shared" ref="AY2:AY12" si="28">RIGHT(S2,1)</f>
        <v/>
      </c>
      <c r="AZ2" s="58" t="str">
        <f t="shared" ref="AZ2:AZ12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2021-01-02</v>
      </c>
      <c r="B3" s="60" t="str">
        <f t="shared" si="0"/>
        <v>Sat</v>
      </c>
      <c r="C3" s="53"/>
      <c r="D3" s="53"/>
      <c r="E3" s="53"/>
      <c r="F3" s="53"/>
      <c r="G3" s="53"/>
      <c r="H3" s="53"/>
      <c r="I3" s="52" t="str">
        <f>Predloge!$B$21</f>
        <v>☺</v>
      </c>
      <c r="J3" s="53"/>
      <c r="K3" s="51" t="str">
        <f>Predloge!$B$14</f>
        <v>☻</v>
      </c>
      <c r="L3" s="53"/>
      <c r="M3" s="53"/>
      <c r="N3" s="53"/>
      <c r="O3" s="53"/>
      <c r="P3" s="53"/>
      <c r="Q3" s="61"/>
      <c r="R3" s="53"/>
      <c r="S3" s="53"/>
      <c r="T3" s="53"/>
      <c r="U3" s="62" t="s">
        <v>13</v>
      </c>
      <c r="V3" s="63" t="s">
        <v>23</v>
      </c>
      <c r="W3" s="56">
        <f t="shared" si="1"/>
        <v>1</v>
      </c>
      <c r="X3" s="56">
        <f t="shared" si="2"/>
        <v>1</v>
      </c>
      <c r="Y3" s="56">
        <f t="shared" si="3"/>
        <v>0</v>
      </c>
      <c r="Z3" s="56">
        <f t="shared" si="4"/>
        <v>0</v>
      </c>
      <c r="AA3" s="56">
        <f t="shared" si="5"/>
        <v>0</v>
      </c>
      <c r="AB3" s="56">
        <f t="shared" si="6"/>
        <v>0</v>
      </c>
      <c r="AC3" s="56">
        <f t="shared" si="7"/>
        <v>0</v>
      </c>
      <c r="AD3" s="56">
        <f t="shared" si="8"/>
        <v>0</v>
      </c>
      <c r="AE3" s="57">
        <f t="shared" si="9"/>
        <v>13</v>
      </c>
      <c r="AF3" s="57">
        <f t="shared" si="10"/>
        <v>0</v>
      </c>
      <c r="AG3" s="56">
        <f t="shared" si="11"/>
        <v>0</v>
      </c>
      <c r="AH3" s="5" t="str">
        <f>Predloge!$B$3</f>
        <v>52☻</v>
      </c>
      <c r="AI3" s="58" t="str">
        <f t="shared" si="12"/>
        <v/>
      </c>
      <c r="AJ3" s="58" t="str">
        <f t="shared" si="13"/>
        <v/>
      </c>
      <c r="AK3" s="58" t="str">
        <f t="shared" si="14"/>
        <v/>
      </c>
      <c r="AL3" s="58" t="str">
        <f t="shared" si="15"/>
        <v/>
      </c>
      <c r="AM3" s="58" t="str">
        <f t="shared" si="16"/>
        <v/>
      </c>
      <c r="AN3" s="58" t="str">
        <f t="shared" si="17"/>
        <v/>
      </c>
      <c r="AO3" s="58" t="str">
        <f t="shared" si="18"/>
        <v>☺</v>
      </c>
      <c r="AP3" s="58" t="str">
        <f t="shared" si="19"/>
        <v/>
      </c>
      <c r="AQ3" s="58" t="str">
        <f t="shared" si="20"/>
        <v>☻</v>
      </c>
      <c r="AR3" s="58" t="str">
        <f t="shared" si="21"/>
        <v/>
      </c>
      <c r="AS3" s="58" t="str">
        <f t="shared" si="22"/>
        <v/>
      </c>
      <c r="AT3" s="58" t="str">
        <f t="shared" si="23"/>
        <v/>
      </c>
      <c r="AU3" s="58" t="str">
        <f t="shared" si="24"/>
        <v/>
      </c>
      <c r="AV3" s="58" t="str">
        <f t="shared" si="25"/>
        <v/>
      </c>
      <c r="AW3" s="58" t="str">
        <f t="shared" si="26"/>
        <v/>
      </c>
      <c r="AX3" s="58" t="str">
        <f t="shared" si="27"/>
        <v/>
      </c>
      <c r="AY3" s="58" t="str">
        <f t="shared" si="28"/>
        <v/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2021-01-03</v>
      </c>
      <c r="B4" s="60" t="str">
        <f t="shared" si="0"/>
        <v>Sun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65" t="str">
        <f>Predloge!$B$46</f>
        <v>©☻</v>
      </c>
      <c r="O4" s="53"/>
      <c r="P4" s="53"/>
      <c r="Q4" s="52" t="str">
        <f>Predloge!$B$21</f>
        <v>☺</v>
      </c>
      <c r="R4" s="53"/>
      <c r="S4" s="51" t="str">
        <f>Predloge!$B$14</f>
        <v>☻</v>
      </c>
      <c r="T4" s="53"/>
      <c r="U4" s="62" t="s">
        <v>28</v>
      </c>
      <c r="V4" s="63" t="s">
        <v>19</v>
      </c>
      <c r="W4" s="56">
        <f t="shared" si="1"/>
        <v>2</v>
      </c>
      <c r="X4" s="56">
        <f t="shared" si="2"/>
        <v>1</v>
      </c>
      <c r="Y4" s="56">
        <f t="shared" si="3"/>
        <v>0</v>
      </c>
      <c r="Z4" s="56">
        <f t="shared" si="4"/>
        <v>0</v>
      </c>
      <c r="AA4" s="56">
        <f t="shared" si="5"/>
        <v>0</v>
      </c>
      <c r="AB4" s="56">
        <f t="shared" si="6"/>
        <v>0</v>
      </c>
      <c r="AC4" s="56">
        <f t="shared" si="7"/>
        <v>0</v>
      </c>
      <c r="AD4" s="56">
        <f t="shared" si="8"/>
        <v>0</v>
      </c>
      <c r="AE4" s="57">
        <f t="shared" si="9"/>
        <v>12</v>
      </c>
      <c r="AF4" s="57">
        <f t="shared" si="10"/>
        <v>0</v>
      </c>
      <c r="AG4" s="56">
        <f t="shared" si="11"/>
        <v>0</v>
      </c>
      <c r="AH4" s="5" t="str">
        <f>Predloge!$B$4</f>
        <v>51</v>
      </c>
      <c r="AI4" s="58" t="str">
        <f t="shared" si="12"/>
        <v/>
      </c>
      <c r="AJ4" s="58" t="str">
        <f t="shared" si="13"/>
        <v/>
      </c>
      <c r="AK4" s="58" t="str">
        <f t="shared" si="14"/>
        <v/>
      </c>
      <c r="AL4" s="58" t="str">
        <f t="shared" si="15"/>
        <v/>
      </c>
      <c r="AM4" s="58" t="str">
        <f t="shared" si="16"/>
        <v/>
      </c>
      <c r="AN4" s="58" t="str">
        <f t="shared" si="17"/>
        <v/>
      </c>
      <c r="AO4" s="58" t="str">
        <f t="shared" si="18"/>
        <v/>
      </c>
      <c r="AP4" s="58" t="str">
        <f t="shared" si="19"/>
        <v/>
      </c>
      <c r="AQ4" s="58" t="str">
        <f t="shared" si="20"/>
        <v/>
      </c>
      <c r="AR4" s="58" t="str">
        <f t="shared" si="21"/>
        <v/>
      </c>
      <c r="AS4" s="58" t="str">
        <f t="shared" si="22"/>
        <v/>
      </c>
      <c r="AT4" s="58" t="str">
        <f t="shared" si="23"/>
        <v>☻</v>
      </c>
      <c r="AU4" s="58" t="str">
        <f t="shared" si="24"/>
        <v/>
      </c>
      <c r="AV4" s="58" t="str">
        <f t="shared" si="25"/>
        <v/>
      </c>
      <c r="AW4" s="58" t="str">
        <f t="shared" si="26"/>
        <v>☺</v>
      </c>
      <c r="AX4" s="58" t="str">
        <f t="shared" si="27"/>
        <v/>
      </c>
      <c r="AY4" s="58" t="str">
        <f t="shared" si="28"/>
        <v>☻</v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2021-01-04</v>
      </c>
      <c r="B5" s="60" t="str">
        <f t="shared" si="0"/>
        <v>Mon</v>
      </c>
      <c r="C5" s="61" t="str">
        <f>Predloge!$B$5</f>
        <v>52</v>
      </c>
      <c r="D5" s="66" t="str">
        <f>Predloge!$B$26</f>
        <v>52¶</v>
      </c>
      <c r="E5" s="61" t="str">
        <f>Predloge!$B$12</f>
        <v>D</v>
      </c>
      <c r="F5" s="67" t="str">
        <f>Predloge!$B$7</f>
        <v>KVIT☻</v>
      </c>
      <c r="G5" s="61" t="str">
        <f>Predloge!$B$12</f>
        <v>D</v>
      </c>
      <c r="H5" s="61" t="str">
        <f>Predloge!$B$12</f>
        <v>D</v>
      </c>
      <c r="I5" s="61" t="str">
        <f>Predloge!$B$4</f>
        <v>51</v>
      </c>
      <c r="J5" s="68" t="str">
        <f>Predloge!$B$48</f>
        <v>©</v>
      </c>
      <c r="K5" s="61" t="str">
        <f>Predloge!$B$6</f>
        <v>KVIT</v>
      </c>
      <c r="L5" s="61" t="str">
        <f>Predloge!$B$12</f>
        <v>D</v>
      </c>
      <c r="M5" s="61" t="str">
        <f>Predloge!$B$6</f>
        <v>KVIT</v>
      </c>
      <c r="N5" s="69" t="s">
        <v>69</v>
      </c>
      <c r="O5" s="53"/>
      <c r="P5" s="70" t="str">
        <f>Predloge!$B$46</f>
        <v>©☻</v>
      </c>
      <c r="Q5" s="66" t="str">
        <f>Predloge!$B$11</f>
        <v>X</v>
      </c>
      <c r="R5" s="53"/>
      <c r="S5" s="66" t="str">
        <f>Predloge!$B$11</f>
        <v>X</v>
      </c>
      <c r="T5" s="53"/>
      <c r="U5" s="62" t="s">
        <v>70</v>
      </c>
      <c r="V5" s="7" t="str">
        <f>Predloge!$E$10</f>
        <v>MŠŠ</v>
      </c>
      <c r="W5" s="56">
        <f t="shared" si="1"/>
        <v>2</v>
      </c>
      <c r="X5" s="56">
        <f t="shared" si="2"/>
        <v>0</v>
      </c>
      <c r="Y5" s="56">
        <f t="shared" si="3"/>
        <v>1</v>
      </c>
      <c r="Z5" s="56">
        <f t="shared" si="4"/>
        <v>1</v>
      </c>
      <c r="AA5" s="56">
        <f t="shared" si="5"/>
        <v>0</v>
      </c>
      <c r="AB5" s="56">
        <f t="shared" si="6"/>
        <v>1</v>
      </c>
      <c r="AC5" s="56">
        <f t="shared" si="7"/>
        <v>0</v>
      </c>
      <c r="AD5" s="56">
        <f t="shared" si="8"/>
        <v>3</v>
      </c>
      <c r="AE5" s="57">
        <f t="shared" si="9"/>
        <v>0</v>
      </c>
      <c r="AF5" s="57">
        <f t="shared" si="10"/>
        <v>2</v>
      </c>
      <c r="AG5" s="56">
        <f t="shared" si="11"/>
        <v>2</v>
      </c>
      <c r="AH5" s="5" t="str">
        <f>Predloge!$B$5</f>
        <v>52</v>
      </c>
      <c r="AI5" s="58" t="str">
        <f t="shared" si="12"/>
        <v>2</v>
      </c>
      <c r="AJ5" s="58" t="str">
        <f t="shared" si="13"/>
        <v>¶</v>
      </c>
      <c r="AK5" s="58" t="str">
        <f t="shared" si="14"/>
        <v>D</v>
      </c>
      <c r="AL5" s="58" t="str">
        <f t="shared" si="15"/>
        <v>☻</v>
      </c>
      <c r="AM5" s="58" t="str">
        <f t="shared" si="16"/>
        <v>D</v>
      </c>
      <c r="AN5" s="58" t="str">
        <f t="shared" si="17"/>
        <v>D</v>
      </c>
      <c r="AO5" s="58" t="str">
        <f t="shared" si="18"/>
        <v>1</v>
      </c>
      <c r="AP5" s="58" t="str">
        <f t="shared" si="19"/>
        <v>©</v>
      </c>
      <c r="AQ5" s="58" t="str">
        <f t="shared" si="20"/>
        <v>T</v>
      </c>
      <c r="AR5" s="58" t="str">
        <f t="shared" si="21"/>
        <v>D</v>
      </c>
      <c r="AS5" s="58" t="str">
        <f t="shared" si="22"/>
        <v>T</v>
      </c>
      <c r="AT5" s="58" t="str">
        <f t="shared" si="23"/>
        <v>Z</v>
      </c>
      <c r="AU5" s="58" t="str">
        <f t="shared" si="24"/>
        <v/>
      </c>
      <c r="AV5" s="58" t="str">
        <f t="shared" si="25"/>
        <v>☻</v>
      </c>
      <c r="AW5" s="58" t="str">
        <f t="shared" si="26"/>
        <v>X</v>
      </c>
      <c r="AX5" s="58" t="str">
        <f t="shared" si="27"/>
        <v/>
      </c>
      <c r="AY5" s="58" t="str">
        <f t="shared" si="28"/>
        <v>X</v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2021-01-05</v>
      </c>
      <c r="B6" s="60" t="str">
        <f t="shared" si="0"/>
        <v>Tue</v>
      </c>
      <c r="C6" s="61" t="s">
        <v>71</v>
      </c>
      <c r="D6" s="67" t="str">
        <f>Predloge!$B$7</f>
        <v>KVIT☻</v>
      </c>
      <c r="E6" s="61" t="str">
        <f>Predloge!$B$12</f>
        <v>D</v>
      </c>
      <c r="F6" s="66" t="str">
        <f>Predloge!$B$11</f>
        <v>X</v>
      </c>
      <c r="G6" s="71" t="str">
        <f>Predloge!$B$28</f>
        <v>KO</v>
      </c>
      <c r="H6" s="61" t="str">
        <f>Predloge!$B$12</f>
        <v>D</v>
      </c>
      <c r="I6" s="72" t="str">
        <f>Predloge!$B$23</f>
        <v>51☺</v>
      </c>
      <c r="J6" s="61" t="str">
        <f>Predloge!$B$5</f>
        <v>52</v>
      </c>
      <c r="K6" s="61" t="str">
        <f>Predloge!$B$6</f>
        <v>KVIT</v>
      </c>
      <c r="L6" s="61" t="str">
        <f>Predloge!$B$12</f>
        <v>D</v>
      </c>
      <c r="M6" s="61" t="str">
        <f>Predloge!$B$6</f>
        <v>KVIT</v>
      </c>
      <c r="N6" s="69" t="s">
        <v>69</v>
      </c>
      <c r="O6" s="53"/>
      <c r="P6" s="66" t="str">
        <f>Predloge!$B$11</f>
        <v>X</v>
      </c>
      <c r="Q6" s="66" t="str">
        <f>Predloge!$B$26</f>
        <v>52¶</v>
      </c>
      <c r="R6" s="53"/>
      <c r="S6" s="70" t="str">
        <f>Predloge!$B$46</f>
        <v>©☻</v>
      </c>
      <c r="T6" s="53"/>
      <c r="U6" s="62" t="s">
        <v>13</v>
      </c>
      <c r="V6" s="7" t="str">
        <f>Predloge!$E$10</f>
        <v>MŠŠ</v>
      </c>
      <c r="W6" s="56">
        <f t="shared" si="1"/>
        <v>2</v>
      </c>
      <c r="X6" s="56">
        <f t="shared" si="2"/>
        <v>1</v>
      </c>
      <c r="Y6" s="56">
        <f t="shared" si="3"/>
        <v>0</v>
      </c>
      <c r="Z6" s="56">
        <f t="shared" si="4"/>
        <v>1</v>
      </c>
      <c r="AA6" s="56">
        <f t="shared" si="5"/>
        <v>0</v>
      </c>
      <c r="AB6" s="56">
        <f t="shared" si="6"/>
        <v>1</v>
      </c>
      <c r="AC6" s="56">
        <f t="shared" si="7"/>
        <v>0</v>
      </c>
      <c r="AD6" s="56">
        <f t="shared" si="8"/>
        <v>3</v>
      </c>
      <c r="AE6" s="57">
        <f t="shared" si="9"/>
        <v>0</v>
      </c>
      <c r="AF6" s="57">
        <f t="shared" si="10"/>
        <v>2</v>
      </c>
      <c r="AG6" s="56">
        <f t="shared" si="11"/>
        <v>1</v>
      </c>
      <c r="AH6" s="5" t="str">
        <f>Predloge!$B$6</f>
        <v>KVIT</v>
      </c>
      <c r="AI6" s="58" t="str">
        <f t="shared" si="12"/>
        <v>3</v>
      </c>
      <c r="AJ6" s="58" t="str">
        <f t="shared" si="13"/>
        <v>☻</v>
      </c>
      <c r="AK6" s="58" t="str">
        <f t="shared" si="14"/>
        <v>D</v>
      </c>
      <c r="AL6" s="58" t="str">
        <f t="shared" si="15"/>
        <v>X</v>
      </c>
      <c r="AM6" s="58" t="str">
        <f t="shared" si="16"/>
        <v>O</v>
      </c>
      <c r="AN6" s="58" t="str">
        <f t="shared" si="17"/>
        <v>D</v>
      </c>
      <c r="AO6" s="58" t="str">
        <f t="shared" si="18"/>
        <v>☺</v>
      </c>
      <c r="AP6" s="58" t="str">
        <f t="shared" si="19"/>
        <v>2</v>
      </c>
      <c r="AQ6" s="58" t="str">
        <f t="shared" si="20"/>
        <v>T</v>
      </c>
      <c r="AR6" s="58" t="str">
        <f t="shared" si="21"/>
        <v>D</v>
      </c>
      <c r="AS6" s="58" t="str">
        <f t="shared" si="22"/>
        <v>T</v>
      </c>
      <c r="AT6" s="58" t="str">
        <f t="shared" si="23"/>
        <v>Z</v>
      </c>
      <c r="AU6" s="58" t="str">
        <f t="shared" si="24"/>
        <v/>
      </c>
      <c r="AV6" s="58" t="str">
        <f t="shared" si="25"/>
        <v>X</v>
      </c>
      <c r="AW6" s="58" t="str">
        <f t="shared" si="26"/>
        <v>¶</v>
      </c>
      <c r="AX6" s="58" t="str">
        <f t="shared" si="27"/>
        <v/>
      </c>
      <c r="AY6" s="58" t="str">
        <f t="shared" si="28"/>
        <v>☻</v>
      </c>
      <c r="AZ6" s="58" t="str">
        <f t="shared" si="29"/>
        <v/>
      </c>
      <c r="BA6" s="4"/>
      <c r="BB6" s="4" t="s">
        <v>70</v>
      </c>
      <c r="BC6" s="4" t="s">
        <v>72</v>
      </c>
      <c r="BD6" s="4" t="s">
        <v>73</v>
      </c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2021-01-06</v>
      </c>
      <c r="B7" s="60" t="str">
        <f t="shared" si="0"/>
        <v>Wed</v>
      </c>
      <c r="C7" s="61" t="str">
        <f>Predloge!$B$5</f>
        <v>52</v>
      </c>
      <c r="D7" s="66" t="str">
        <f>Predloge!$B$11</f>
        <v>X</v>
      </c>
      <c r="E7" s="61" t="str">
        <f>Predloge!$B$12</f>
        <v>D</v>
      </c>
      <c r="F7" s="61" t="str">
        <f>Predloge!$B$6</f>
        <v>KVIT</v>
      </c>
      <c r="G7" s="71" t="str">
        <f>Predloge!$B$28</f>
        <v>KO</v>
      </c>
      <c r="H7" s="61" t="str">
        <f>Predloge!$B$4</f>
        <v>51</v>
      </c>
      <c r="I7" s="66" t="str">
        <f>Predloge!$B$11</f>
        <v>X</v>
      </c>
      <c r="J7" s="70" t="str">
        <f>Predloge!$B$46</f>
        <v>©☻</v>
      </c>
      <c r="K7" s="61" t="str">
        <f>Predloge!$B$6</f>
        <v>KVIT</v>
      </c>
      <c r="L7" s="61" t="str">
        <f>Predloge!$B$12</f>
        <v>D</v>
      </c>
      <c r="M7" s="61" t="s">
        <v>74</v>
      </c>
      <c r="N7" s="73" t="str">
        <f>Predloge!$B$20</f>
        <v>☺</v>
      </c>
      <c r="O7" s="53"/>
      <c r="P7" s="69" t="s">
        <v>69</v>
      </c>
      <c r="Q7" s="66" t="str">
        <f>Predloge!$B$35</f>
        <v>Ta</v>
      </c>
      <c r="R7" s="53"/>
      <c r="S7" s="66" t="str">
        <f>Predloge!$B$11</f>
        <v>X</v>
      </c>
      <c r="T7" s="53"/>
      <c r="U7" s="62" t="s">
        <v>75</v>
      </c>
      <c r="V7" s="74" t="str">
        <f>Predloge!$E$16</f>
        <v>ŽRJ</v>
      </c>
      <c r="W7" s="56">
        <f t="shared" si="1"/>
        <v>1</v>
      </c>
      <c r="X7" s="56">
        <f t="shared" si="2"/>
        <v>1</v>
      </c>
      <c r="Y7" s="56">
        <f t="shared" si="3"/>
        <v>1</v>
      </c>
      <c r="Z7" s="56">
        <f t="shared" si="4"/>
        <v>1</v>
      </c>
      <c r="AA7" s="56">
        <f t="shared" si="5"/>
        <v>0</v>
      </c>
      <c r="AB7" s="56">
        <f t="shared" si="6"/>
        <v>0</v>
      </c>
      <c r="AC7" s="56">
        <f t="shared" si="7"/>
        <v>0</v>
      </c>
      <c r="AD7" s="56">
        <f t="shared" si="8"/>
        <v>2</v>
      </c>
      <c r="AE7" s="57">
        <f t="shared" si="9"/>
        <v>0</v>
      </c>
      <c r="AF7" s="57">
        <f t="shared" si="10"/>
        <v>3</v>
      </c>
      <c r="AG7" s="56">
        <f t="shared" si="11"/>
        <v>2</v>
      </c>
      <c r="AH7" s="8" t="str">
        <f>Predloge!$B$7</f>
        <v>KVIT☻</v>
      </c>
      <c r="AI7" s="58" t="str">
        <f t="shared" si="12"/>
        <v>2</v>
      </c>
      <c r="AJ7" s="58" t="str">
        <f t="shared" si="13"/>
        <v>X</v>
      </c>
      <c r="AK7" s="58" t="str">
        <f t="shared" si="14"/>
        <v>D</v>
      </c>
      <c r="AL7" s="58" t="str">
        <f t="shared" si="15"/>
        <v>T</v>
      </c>
      <c r="AM7" s="58" t="str">
        <f t="shared" si="16"/>
        <v>O</v>
      </c>
      <c r="AN7" s="58" t="str">
        <f t="shared" si="17"/>
        <v>1</v>
      </c>
      <c r="AO7" s="58" t="str">
        <f t="shared" si="18"/>
        <v>X</v>
      </c>
      <c r="AP7" s="58" t="str">
        <f t="shared" si="19"/>
        <v>☻</v>
      </c>
      <c r="AQ7" s="58" t="str">
        <f t="shared" si="20"/>
        <v>T</v>
      </c>
      <c r="AR7" s="58" t="str">
        <f t="shared" si="21"/>
        <v>D</v>
      </c>
      <c r="AS7" s="58" t="str">
        <f t="shared" si="22"/>
        <v>F</v>
      </c>
      <c r="AT7" s="58" t="str">
        <f t="shared" si="23"/>
        <v>☺</v>
      </c>
      <c r="AU7" s="58" t="str">
        <f t="shared" si="24"/>
        <v/>
      </c>
      <c r="AV7" s="58" t="str">
        <f t="shared" si="25"/>
        <v>Z</v>
      </c>
      <c r="AW7" s="58" t="str">
        <f t="shared" si="26"/>
        <v>a</v>
      </c>
      <c r="AX7" s="58" t="str">
        <f t="shared" si="27"/>
        <v/>
      </c>
      <c r="AY7" s="58" t="str">
        <f t="shared" si="28"/>
        <v>X</v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2021-01-07</v>
      </c>
      <c r="B8" s="60" t="str">
        <f t="shared" si="0"/>
        <v>Thu</v>
      </c>
      <c r="C8" s="66" t="str">
        <f>Predloge!$B$11</f>
        <v>X</v>
      </c>
      <c r="D8" s="62" t="s">
        <v>74</v>
      </c>
      <c r="E8" s="67" t="str">
        <f>Predloge!$B$7</f>
        <v>KVIT☻</v>
      </c>
      <c r="F8" s="61" t="str">
        <f>Predloge!$B$6</f>
        <v>KVIT</v>
      </c>
      <c r="G8" s="71" t="str">
        <f>Predloge!$B$28</f>
        <v>KO</v>
      </c>
      <c r="H8" s="68" t="str">
        <f>Predloge!$B$48</f>
        <v>©</v>
      </c>
      <c r="I8" s="61" t="str">
        <f>Predloge!$B$5</f>
        <v>52</v>
      </c>
      <c r="J8" s="66" t="str">
        <f>Predloge!$B$11</f>
        <v>X</v>
      </c>
      <c r="K8" s="61" t="str">
        <f>Predloge!$B$6</f>
        <v>KVIT</v>
      </c>
      <c r="L8" s="61" t="str">
        <f>Predloge!$B$12</f>
        <v>D</v>
      </c>
      <c r="M8" s="75" t="s">
        <v>76</v>
      </c>
      <c r="N8" s="66" t="str">
        <f>Predloge!$B$11</f>
        <v>X</v>
      </c>
      <c r="O8" s="53"/>
      <c r="P8" s="69" t="s">
        <v>69</v>
      </c>
      <c r="Q8" s="72" t="str">
        <f>Predloge!$B$23</f>
        <v>51☺</v>
      </c>
      <c r="R8" s="53"/>
      <c r="S8" s="66" t="s">
        <v>77</v>
      </c>
      <c r="T8" s="53"/>
      <c r="U8" s="69" t="s">
        <v>28</v>
      </c>
      <c r="V8" s="74" t="str">
        <f>Predloge!$E$8</f>
        <v>BOŽ</v>
      </c>
      <c r="W8" s="56">
        <f t="shared" si="1"/>
        <v>1</v>
      </c>
      <c r="X8" s="56">
        <f t="shared" si="2"/>
        <v>1</v>
      </c>
      <c r="Y8" s="56">
        <f t="shared" si="3"/>
        <v>0</v>
      </c>
      <c r="Z8" s="56">
        <f t="shared" si="4"/>
        <v>1</v>
      </c>
      <c r="AA8" s="56">
        <f t="shared" si="5"/>
        <v>0</v>
      </c>
      <c r="AB8" s="56">
        <f t="shared" si="6"/>
        <v>0</v>
      </c>
      <c r="AC8" s="56">
        <f t="shared" si="7"/>
        <v>0</v>
      </c>
      <c r="AD8" s="56">
        <f t="shared" si="8"/>
        <v>3</v>
      </c>
      <c r="AE8" s="57">
        <f t="shared" si="9"/>
        <v>0</v>
      </c>
      <c r="AF8" s="57">
        <f t="shared" si="10"/>
        <v>3</v>
      </c>
      <c r="AG8" s="56">
        <f t="shared" si="11"/>
        <v>1</v>
      </c>
      <c r="AH8" s="5" t="str">
        <f>Predloge!$B$8</f>
        <v>U</v>
      </c>
      <c r="AI8" s="58" t="str">
        <f t="shared" si="12"/>
        <v>X</v>
      </c>
      <c r="AJ8" s="58" t="str">
        <f t="shared" si="13"/>
        <v>F</v>
      </c>
      <c r="AK8" s="58" t="str">
        <f t="shared" si="14"/>
        <v>☻</v>
      </c>
      <c r="AL8" s="58" t="str">
        <f t="shared" si="15"/>
        <v>T</v>
      </c>
      <c r="AM8" s="58" t="str">
        <f t="shared" si="16"/>
        <v>O</v>
      </c>
      <c r="AN8" s="58" t="str">
        <f t="shared" si="17"/>
        <v>©</v>
      </c>
      <c r="AO8" s="58" t="str">
        <f t="shared" si="18"/>
        <v>2</v>
      </c>
      <c r="AP8" s="58" t="str">
        <f t="shared" si="19"/>
        <v>X</v>
      </c>
      <c r="AQ8" s="58" t="str">
        <f t="shared" si="20"/>
        <v>T</v>
      </c>
      <c r="AR8" s="58" t="str">
        <f t="shared" si="21"/>
        <v>D</v>
      </c>
      <c r="AS8" s="58" t="str">
        <f t="shared" si="22"/>
        <v>K</v>
      </c>
      <c r="AT8" s="58" t="str">
        <f t="shared" si="23"/>
        <v>X</v>
      </c>
      <c r="AU8" s="58" t="str">
        <f t="shared" si="24"/>
        <v/>
      </c>
      <c r="AV8" s="58" t="str">
        <f t="shared" si="25"/>
        <v>Z</v>
      </c>
      <c r="AW8" s="58" t="str">
        <f t="shared" si="26"/>
        <v>☺</v>
      </c>
      <c r="AX8" s="58" t="str">
        <f t="shared" si="27"/>
        <v/>
      </c>
      <c r="AY8" s="58" t="str">
        <f t="shared" si="28"/>
        <v>K</v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2021-01-08</v>
      </c>
      <c r="B9" s="60" t="str">
        <f t="shared" si="0"/>
        <v>Fri</v>
      </c>
      <c r="C9" s="61" t="str">
        <f>Predloge!$B$5</f>
        <v>52</v>
      </c>
      <c r="D9" s="62" t="s">
        <v>74</v>
      </c>
      <c r="E9" s="66" t="str">
        <f>Predloge!$B$11</f>
        <v>X</v>
      </c>
      <c r="F9" s="61" t="str">
        <f>Predloge!$B$6</f>
        <v>KVIT</v>
      </c>
      <c r="G9" s="73" t="str">
        <f>Predloge!$B$20</f>
        <v>☺</v>
      </c>
      <c r="H9" s="68" t="str">
        <f>Predloge!$B$48</f>
        <v>©</v>
      </c>
      <c r="I9" s="61" t="str">
        <f>Predloge!$B$8</f>
        <v>U</v>
      </c>
      <c r="J9" s="61" t="str">
        <f>Predloge!$B$12</f>
        <v>D</v>
      </c>
      <c r="K9" s="61" t="str">
        <f>Predloge!$B$6</f>
        <v>KVIT</v>
      </c>
      <c r="L9" s="61" t="str">
        <f>Predloge!$B$12</f>
        <v>D</v>
      </c>
      <c r="M9" s="75" t="s">
        <v>76</v>
      </c>
      <c r="N9" s="69" t="s">
        <v>69</v>
      </c>
      <c r="O9" s="53"/>
      <c r="P9" s="10" t="str">
        <f>Predloge!$B$16</f>
        <v>☻</v>
      </c>
      <c r="Q9" s="66" t="str">
        <f>Predloge!$B$11</f>
        <v>X</v>
      </c>
      <c r="R9" s="53"/>
      <c r="S9" s="61" t="str">
        <f>Predloge!$B$4</f>
        <v>51</v>
      </c>
      <c r="T9" s="53"/>
      <c r="U9" s="69" t="s">
        <v>9</v>
      </c>
      <c r="V9" s="74" t="str">
        <f>Predloge!$E$16</f>
        <v>ŽRJ</v>
      </c>
      <c r="W9" s="56">
        <f t="shared" si="1"/>
        <v>1</v>
      </c>
      <c r="X9" s="56">
        <f t="shared" si="2"/>
        <v>1</v>
      </c>
      <c r="Y9" s="56">
        <f t="shared" si="3"/>
        <v>1</v>
      </c>
      <c r="Z9" s="56">
        <f t="shared" si="4"/>
        <v>1</v>
      </c>
      <c r="AA9" s="56">
        <f t="shared" si="5"/>
        <v>0</v>
      </c>
      <c r="AB9" s="56">
        <f t="shared" si="6"/>
        <v>0</v>
      </c>
      <c r="AC9" s="56">
        <f t="shared" si="7"/>
        <v>1</v>
      </c>
      <c r="AD9" s="56">
        <f t="shared" si="8"/>
        <v>2</v>
      </c>
      <c r="AE9" s="57">
        <f t="shared" si="9"/>
        <v>0</v>
      </c>
      <c r="AF9" s="57">
        <f t="shared" si="10"/>
        <v>2</v>
      </c>
      <c r="AG9" s="56">
        <f t="shared" si="11"/>
        <v>2</v>
      </c>
      <c r="AH9" s="5" t="str">
        <f>Predloge!$B$9</f>
        <v>U☻</v>
      </c>
      <c r="AI9" s="58" t="str">
        <f t="shared" si="12"/>
        <v>2</v>
      </c>
      <c r="AJ9" s="58" t="str">
        <f t="shared" si="13"/>
        <v>F</v>
      </c>
      <c r="AK9" s="58" t="str">
        <f t="shared" si="14"/>
        <v>X</v>
      </c>
      <c r="AL9" s="58" t="str">
        <f t="shared" si="15"/>
        <v>T</v>
      </c>
      <c r="AM9" s="58" t="str">
        <f t="shared" si="16"/>
        <v>☺</v>
      </c>
      <c r="AN9" s="58" t="str">
        <f t="shared" si="17"/>
        <v>©</v>
      </c>
      <c r="AO9" s="58" t="str">
        <f t="shared" si="18"/>
        <v>U</v>
      </c>
      <c r="AP9" s="58" t="str">
        <f t="shared" si="19"/>
        <v>D</v>
      </c>
      <c r="AQ9" s="58" t="str">
        <f t="shared" si="20"/>
        <v>T</v>
      </c>
      <c r="AR9" s="58" t="str">
        <f t="shared" si="21"/>
        <v>D</v>
      </c>
      <c r="AS9" s="58" t="str">
        <f t="shared" si="22"/>
        <v>K</v>
      </c>
      <c r="AT9" s="58" t="str">
        <f t="shared" si="23"/>
        <v>Z</v>
      </c>
      <c r="AU9" s="58" t="str">
        <f t="shared" si="24"/>
        <v/>
      </c>
      <c r="AV9" s="58" t="str">
        <f t="shared" si="25"/>
        <v>☻</v>
      </c>
      <c r="AW9" s="58" t="str">
        <f t="shared" si="26"/>
        <v>X</v>
      </c>
      <c r="AX9" s="58" t="str">
        <f t="shared" si="27"/>
        <v/>
      </c>
      <c r="AY9" s="58" t="str">
        <f t="shared" si="28"/>
        <v>1</v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2021-01-09</v>
      </c>
      <c r="B10" s="60" t="str">
        <f t="shared" si="0"/>
        <v>Sat</v>
      </c>
      <c r="C10" s="53"/>
      <c r="D10" s="53"/>
      <c r="E10" s="53"/>
      <c r="F10" s="53"/>
      <c r="G10" s="53"/>
      <c r="H10" s="53"/>
      <c r="I10" s="53"/>
      <c r="J10" s="51" t="str">
        <f>Predloge!$B$14</f>
        <v>☻</v>
      </c>
      <c r="K10" s="61"/>
      <c r="L10" s="53"/>
      <c r="M10" s="53"/>
      <c r="N10" s="53"/>
      <c r="O10" s="53"/>
      <c r="P10" s="53"/>
      <c r="Q10" s="53"/>
      <c r="R10" s="53"/>
      <c r="S10" s="53"/>
      <c r="T10" s="53"/>
      <c r="U10" s="62" t="s">
        <v>70</v>
      </c>
      <c r="V10" s="76" t="s">
        <v>7</v>
      </c>
      <c r="W10" s="56">
        <f t="shared" si="1"/>
        <v>1</v>
      </c>
      <c r="X10" s="56">
        <f t="shared" si="2"/>
        <v>0</v>
      </c>
      <c r="Y10" s="56">
        <f t="shared" si="3"/>
        <v>0</v>
      </c>
      <c r="Z10" s="56">
        <f t="shared" si="4"/>
        <v>0</v>
      </c>
      <c r="AA10" s="56">
        <f t="shared" si="5"/>
        <v>0</v>
      </c>
      <c r="AB10" s="56">
        <f t="shared" si="6"/>
        <v>0</v>
      </c>
      <c r="AC10" s="56">
        <f t="shared" si="7"/>
        <v>0</v>
      </c>
      <c r="AD10" s="56">
        <f t="shared" si="8"/>
        <v>0</v>
      </c>
      <c r="AE10" s="57">
        <f t="shared" si="9"/>
        <v>14</v>
      </c>
      <c r="AF10" s="57">
        <f t="shared" si="10"/>
        <v>0</v>
      </c>
      <c r="AG10" s="56">
        <f t="shared" si="11"/>
        <v>0</v>
      </c>
      <c r="AH10" s="5" t="str">
        <f>Predloge!$B$10</f>
        <v>12-20</v>
      </c>
      <c r="AI10" s="58" t="str">
        <f t="shared" si="12"/>
        <v/>
      </c>
      <c r="AJ10" s="58" t="str">
        <f t="shared" si="13"/>
        <v/>
      </c>
      <c r="AK10" s="58" t="str">
        <f t="shared" si="14"/>
        <v/>
      </c>
      <c r="AL10" s="58" t="str">
        <f t="shared" si="15"/>
        <v/>
      </c>
      <c r="AM10" s="58" t="str">
        <f t="shared" si="16"/>
        <v/>
      </c>
      <c r="AN10" s="58" t="str">
        <f t="shared" si="17"/>
        <v/>
      </c>
      <c r="AO10" s="58" t="str">
        <f t="shared" si="18"/>
        <v/>
      </c>
      <c r="AP10" s="58" t="str">
        <f t="shared" si="19"/>
        <v>☻</v>
      </c>
      <c r="AQ10" s="58" t="str">
        <f t="shared" si="20"/>
        <v/>
      </c>
      <c r="AR10" s="58" t="str">
        <f t="shared" si="21"/>
        <v/>
      </c>
      <c r="AS10" s="58" t="str">
        <f t="shared" si="22"/>
        <v/>
      </c>
      <c r="AT10" s="58" t="str">
        <f t="shared" si="23"/>
        <v/>
      </c>
      <c r="AU10" s="58" t="str">
        <f t="shared" si="24"/>
        <v/>
      </c>
      <c r="AV10" s="58" t="str">
        <f t="shared" si="25"/>
        <v/>
      </c>
      <c r="AW10" s="58" t="str">
        <f t="shared" si="26"/>
        <v/>
      </c>
      <c r="AX10" s="58" t="str">
        <f t="shared" si="27"/>
        <v/>
      </c>
      <c r="AY10" s="58" t="str">
        <f t="shared" si="28"/>
        <v/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2021-01-10</v>
      </c>
      <c r="B11" s="60" t="str">
        <f t="shared" si="0"/>
        <v>Sun</v>
      </c>
      <c r="C11" s="53"/>
      <c r="D11" s="53"/>
      <c r="E11" s="53"/>
      <c r="F11" s="53"/>
      <c r="G11" s="53"/>
      <c r="H11" s="65" t="str">
        <f>Predloge!$B$46</f>
        <v>©☻</v>
      </c>
      <c r="I11" s="52" t="str">
        <f>Predloge!$B$21</f>
        <v>☺</v>
      </c>
      <c r="J11" s="53"/>
      <c r="K11" s="53"/>
      <c r="L11" s="53"/>
      <c r="M11" s="53"/>
      <c r="N11" s="53"/>
      <c r="O11" s="53"/>
      <c r="P11" s="51" t="str">
        <f>Predloge!$B$14</f>
        <v>☻</v>
      </c>
      <c r="Q11" s="53"/>
      <c r="R11" s="53"/>
      <c r="S11" s="53"/>
      <c r="T11" s="53"/>
      <c r="U11" s="62" t="s">
        <v>13</v>
      </c>
      <c r="V11" s="76" t="s">
        <v>7</v>
      </c>
      <c r="W11" s="56">
        <f t="shared" si="1"/>
        <v>2</v>
      </c>
      <c r="X11" s="56">
        <f t="shared" si="2"/>
        <v>1</v>
      </c>
      <c r="Y11" s="56">
        <f t="shared" si="3"/>
        <v>0</v>
      </c>
      <c r="Z11" s="56">
        <f t="shared" si="4"/>
        <v>0</v>
      </c>
      <c r="AA11" s="56">
        <f t="shared" si="5"/>
        <v>0</v>
      </c>
      <c r="AB11" s="56">
        <f t="shared" si="6"/>
        <v>0</v>
      </c>
      <c r="AC11" s="56">
        <f t="shared" si="7"/>
        <v>0</v>
      </c>
      <c r="AD11" s="56">
        <f t="shared" si="8"/>
        <v>0</v>
      </c>
      <c r="AE11" s="57">
        <f t="shared" si="9"/>
        <v>12</v>
      </c>
      <c r="AF11" s="57">
        <f t="shared" si="10"/>
        <v>0</v>
      </c>
      <c r="AG11" s="56">
        <f t="shared" si="11"/>
        <v>0</v>
      </c>
      <c r="AH11" s="10" t="str">
        <f>Predloge!$B$11</f>
        <v>X</v>
      </c>
      <c r="AI11" s="58" t="str">
        <f t="shared" si="12"/>
        <v/>
      </c>
      <c r="AJ11" s="58" t="str">
        <f t="shared" si="13"/>
        <v/>
      </c>
      <c r="AK11" s="58" t="str">
        <f t="shared" si="14"/>
        <v/>
      </c>
      <c r="AL11" s="58" t="str">
        <f t="shared" si="15"/>
        <v/>
      </c>
      <c r="AM11" s="58" t="str">
        <f t="shared" si="16"/>
        <v/>
      </c>
      <c r="AN11" s="58" t="str">
        <f t="shared" si="17"/>
        <v>☻</v>
      </c>
      <c r="AO11" s="58" t="str">
        <f t="shared" si="18"/>
        <v>☺</v>
      </c>
      <c r="AP11" s="58" t="str">
        <f t="shared" si="19"/>
        <v/>
      </c>
      <c r="AQ11" s="58" t="str">
        <f t="shared" si="20"/>
        <v/>
      </c>
      <c r="AR11" s="58" t="str">
        <f t="shared" si="21"/>
        <v/>
      </c>
      <c r="AS11" s="58" t="str">
        <f t="shared" si="22"/>
        <v/>
      </c>
      <c r="AT11" s="58" t="str">
        <f t="shared" si="23"/>
        <v/>
      </c>
      <c r="AU11" s="58" t="str">
        <f t="shared" si="24"/>
        <v/>
      </c>
      <c r="AV11" s="58" t="str">
        <f t="shared" si="25"/>
        <v>☻</v>
      </c>
      <c r="AW11" s="58" t="str">
        <f t="shared" si="26"/>
        <v/>
      </c>
      <c r="AX11" s="58" t="str">
        <f t="shared" si="27"/>
        <v/>
      </c>
      <c r="AY11" s="58" t="str">
        <f t="shared" si="28"/>
        <v/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2021-01-11</v>
      </c>
      <c r="B12" s="60" t="str">
        <f t="shared" si="0"/>
        <v>Mon</v>
      </c>
      <c r="C12" s="66" t="str">
        <f>Predloge!$B$11</f>
        <v>X</v>
      </c>
      <c r="D12" s="61" t="str">
        <f>Predloge!$B$6</f>
        <v>KVIT</v>
      </c>
      <c r="E12" s="61" t="str">
        <f>Predloge!$B$6</f>
        <v>KVIT</v>
      </c>
      <c r="F12" s="61" t="str">
        <f>Predloge!$B$6</f>
        <v>KVIT</v>
      </c>
      <c r="G12" s="71" t="str">
        <f>Predloge!$B$28</f>
        <v>KO</v>
      </c>
      <c r="H12" s="66" t="str">
        <f>Predloge!$B$11</f>
        <v>X</v>
      </c>
      <c r="I12" s="66" t="str">
        <f>Predloge!$B$11</f>
        <v>X</v>
      </c>
      <c r="J12" s="61" t="str">
        <f>Predloge!$B$15</f>
        <v>SO</v>
      </c>
      <c r="K12" s="67" t="str">
        <f>Predloge!$B$7</f>
        <v>KVIT☻</v>
      </c>
      <c r="L12" s="72" t="str">
        <f>Predloge!$B$23</f>
        <v>51☺</v>
      </c>
      <c r="M12" s="66" t="str">
        <f>Predloge!$B$26</f>
        <v>52¶</v>
      </c>
      <c r="N12" s="69" t="s">
        <v>69</v>
      </c>
      <c r="O12" s="53"/>
      <c r="P12" s="66" t="str">
        <f>Predloge!$B$11</f>
        <v>X</v>
      </c>
      <c r="Q12" s="61" t="str">
        <f>Predloge!$B$5</f>
        <v>52</v>
      </c>
      <c r="R12" s="53"/>
      <c r="S12" s="68" t="str">
        <f>Predloge!$B$48</f>
        <v>©</v>
      </c>
      <c r="T12" s="53"/>
      <c r="U12" s="69" t="s">
        <v>19</v>
      </c>
      <c r="V12" s="7" t="str">
        <f>Predloge!$E$9</f>
        <v>TOM</v>
      </c>
      <c r="W12" s="56">
        <f t="shared" si="1"/>
        <v>1</v>
      </c>
      <c r="X12" s="56">
        <f t="shared" si="2"/>
        <v>1</v>
      </c>
      <c r="Y12" s="56">
        <f t="shared" si="3"/>
        <v>0</v>
      </c>
      <c r="Z12" s="56">
        <f t="shared" si="4"/>
        <v>1</v>
      </c>
      <c r="AA12" s="56">
        <f t="shared" si="5"/>
        <v>0</v>
      </c>
      <c r="AB12" s="56">
        <f t="shared" si="6"/>
        <v>1</v>
      </c>
      <c r="AC12" s="56">
        <f t="shared" si="7"/>
        <v>0</v>
      </c>
      <c r="AD12" s="56">
        <f t="shared" si="8"/>
        <v>4</v>
      </c>
      <c r="AE12" s="57">
        <f t="shared" si="9"/>
        <v>0</v>
      </c>
      <c r="AF12" s="57">
        <f t="shared" si="10"/>
        <v>4</v>
      </c>
      <c r="AG12" s="56">
        <f t="shared" si="11"/>
        <v>1</v>
      </c>
      <c r="AH12" s="5" t="str">
        <f>Predloge!$B$12</f>
        <v>D</v>
      </c>
      <c r="AI12" s="58" t="str">
        <f t="shared" si="12"/>
        <v>X</v>
      </c>
      <c r="AJ12" s="58" t="str">
        <f t="shared" si="13"/>
        <v>T</v>
      </c>
      <c r="AK12" s="58" t="str">
        <f t="shared" si="14"/>
        <v>T</v>
      </c>
      <c r="AL12" s="58" t="str">
        <f t="shared" si="15"/>
        <v>T</v>
      </c>
      <c r="AM12" s="58" t="str">
        <f t="shared" si="16"/>
        <v>O</v>
      </c>
      <c r="AN12" s="58" t="str">
        <f t="shared" si="17"/>
        <v>X</v>
      </c>
      <c r="AO12" s="58" t="str">
        <f t="shared" si="18"/>
        <v>X</v>
      </c>
      <c r="AP12" s="58" t="str">
        <f t="shared" si="19"/>
        <v>O</v>
      </c>
      <c r="AQ12" s="58" t="str">
        <f t="shared" si="20"/>
        <v>☻</v>
      </c>
      <c r="AR12" s="58" t="str">
        <f t="shared" si="21"/>
        <v>☺</v>
      </c>
      <c r="AS12" s="58" t="str">
        <f t="shared" si="22"/>
        <v>¶</v>
      </c>
      <c r="AT12" s="58" t="str">
        <f t="shared" si="23"/>
        <v>Z</v>
      </c>
      <c r="AU12" s="58" t="str">
        <f t="shared" si="24"/>
        <v/>
      </c>
      <c r="AV12" s="58" t="str">
        <f t="shared" si="25"/>
        <v>X</v>
      </c>
      <c r="AW12" s="58" t="str">
        <f t="shared" si="26"/>
        <v>2</v>
      </c>
      <c r="AX12" s="58" t="str">
        <f t="shared" si="27"/>
        <v/>
      </c>
      <c r="AY12" s="58" t="str">
        <f t="shared" si="28"/>
        <v>©</v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2021-01-12</v>
      </c>
      <c r="B13" s="60" t="str">
        <f t="shared" si="0"/>
        <v>Tue</v>
      </c>
      <c r="C13" s="61" t="str">
        <f>Predloge!$B$4</f>
        <v>51</v>
      </c>
      <c r="D13" s="61" t="str">
        <f>Predloge!$B$6</f>
        <v>KVIT</v>
      </c>
      <c r="E13" s="61" t="str">
        <f>Predloge!$B$6</f>
        <v>KVIT</v>
      </c>
      <c r="F13" s="67" t="str">
        <f>Predloge!$B$7</f>
        <v>KVIT☻</v>
      </c>
      <c r="G13" s="71" t="str">
        <f>Predloge!$B$28</f>
        <v>KO</v>
      </c>
      <c r="H13" s="66" t="str">
        <f>Predloge!$B$26</f>
        <v>52¶</v>
      </c>
      <c r="I13" s="72" t="str">
        <f>Predloge!$B$23</f>
        <v>51☺</v>
      </c>
      <c r="J13" s="68" t="str">
        <f>Predloge!$B$48</f>
        <v>©</v>
      </c>
      <c r="K13" s="66" t="str">
        <f>Predloge!$B$11</f>
        <v>X</v>
      </c>
      <c r="L13" s="66" t="str">
        <f>Predloge!$B$11</f>
        <v>X</v>
      </c>
      <c r="M13" s="61" t="str">
        <f>Predloge!$B$5</f>
        <v>52</v>
      </c>
      <c r="N13" s="69" t="s">
        <v>69</v>
      </c>
      <c r="O13" s="53"/>
      <c r="P13" s="69" t="s">
        <v>69</v>
      </c>
      <c r="Q13" s="61" t="str">
        <f>Predloge!$B$8</f>
        <v>U</v>
      </c>
      <c r="R13" s="53"/>
      <c r="S13" s="61" t="str">
        <f>Predloge!$B$6</f>
        <v>KVIT</v>
      </c>
      <c r="T13" s="53"/>
      <c r="U13" s="62" t="s">
        <v>13</v>
      </c>
      <c r="V13" s="7" t="str">
        <f>Predloge!$E$9</f>
        <v>TOM</v>
      </c>
      <c r="W13" s="56">
        <f t="shared" si="1"/>
        <v>1</v>
      </c>
      <c r="X13" s="56">
        <f t="shared" si="2"/>
        <v>1</v>
      </c>
      <c r="Y13" s="56">
        <f t="shared" si="3"/>
        <v>1</v>
      </c>
      <c r="Z13" s="56">
        <f t="shared" si="4"/>
        <v>1</v>
      </c>
      <c r="AA13" s="56">
        <f t="shared" si="5"/>
        <v>0</v>
      </c>
      <c r="AB13" s="56">
        <f t="shared" si="6"/>
        <v>1</v>
      </c>
      <c r="AC13" s="56">
        <f t="shared" si="7"/>
        <v>1</v>
      </c>
      <c r="AD13" s="56">
        <f t="shared" si="8"/>
        <v>4</v>
      </c>
      <c r="AE13" s="57">
        <f t="shared" si="9"/>
        <v>0</v>
      </c>
      <c r="AF13" s="57">
        <f t="shared" si="10"/>
        <v>2</v>
      </c>
      <c r="AG13" s="56">
        <f t="shared" si="11"/>
        <v>2</v>
      </c>
      <c r="AH13" s="5" t="str">
        <f>Predloge!$B$13</f>
        <v>BOL</v>
      </c>
      <c r="AI13" s="58" t="str">
        <f t="shared" ref="AI13:AI23" si="30">RIGHT(C13,1)</f>
        <v>1</v>
      </c>
      <c r="AJ13" s="58" t="str">
        <f t="shared" ref="AJ13:AJ23" si="31">RIGHT(D13,1)</f>
        <v>T</v>
      </c>
      <c r="AK13" s="58" t="str">
        <f t="shared" ref="AK13:AK23" si="32">RIGHT(E13,1)</f>
        <v>T</v>
      </c>
      <c r="AL13" s="58" t="str">
        <f t="shared" ref="AL13:AL23" si="33">RIGHT(F13,1)</f>
        <v>☻</v>
      </c>
      <c r="AM13" s="58" t="str">
        <f t="shared" ref="AM13:AM23" si="34">RIGHT(G13,1)</f>
        <v>O</v>
      </c>
      <c r="AN13" s="58" t="str">
        <f t="shared" ref="AN13:AN23" si="35">RIGHT(H13,1)</f>
        <v>¶</v>
      </c>
      <c r="AO13" s="58" t="str">
        <f t="shared" ref="AO13:AO23" si="36">RIGHT(I13,1)</f>
        <v>☺</v>
      </c>
      <c r="AP13" s="58" t="str">
        <f>RIGHT(J14,1)</f>
        <v>D</v>
      </c>
      <c r="AQ13" s="58" t="str">
        <f t="shared" ref="AQ13:AQ32" si="37">RIGHT(K13,1)</f>
        <v>X</v>
      </c>
      <c r="AR13" s="58" t="str">
        <f t="shared" ref="AR13:AR32" si="38">RIGHT(L13,1)</f>
        <v>X</v>
      </c>
      <c r="AS13" s="58" t="str">
        <f t="shared" ref="AS13:AS32" si="39">RIGHT(M13,1)</f>
        <v>2</v>
      </c>
      <c r="AT13" s="58" t="str">
        <f t="shared" ref="AT13:AT32" si="40">RIGHT(N13,1)</f>
        <v>Z</v>
      </c>
      <c r="AU13" s="58" t="str">
        <f t="shared" ref="AU13:AU32" si="41">RIGHT(O13,1)</f>
        <v/>
      </c>
      <c r="AV13" s="58" t="str">
        <f t="shared" ref="AV13:AV32" si="42">RIGHT(P13,1)</f>
        <v>Z</v>
      </c>
      <c r="AW13" s="58" t="str">
        <f t="shared" ref="AW13:AW32" si="43">RIGHT(Q13,1)</f>
        <v>U</v>
      </c>
      <c r="AX13" s="58" t="str">
        <f t="shared" ref="AX13:AX32" si="44">RIGHT(R13,1)</f>
        <v/>
      </c>
      <c r="AY13" s="58" t="str">
        <f t="shared" ref="AY13:AY32" si="45">RIGHT(S13,1)</f>
        <v>T</v>
      </c>
      <c r="AZ13" s="58" t="str">
        <f t="shared" ref="AZ13:AZ32" si="46">RIGHT(T13,1)</f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2021-01-13</v>
      </c>
      <c r="B14" s="60" t="str">
        <f t="shared" si="0"/>
        <v>Wed</v>
      </c>
      <c r="C14" s="61" t="str">
        <f>Predloge!$B$5</f>
        <v>52</v>
      </c>
      <c r="D14" s="67" t="str">
        <f>Predloge!$B$7</f>
        <v>KVIT☻</v>
      </c>
      <c r="E14" s="66" t="str">
        <f>Predloge!$B$26</f>
        <v>52¶</v>
      </c>
      <c r="F14" s="66" t="str">
        <f>Predloge!$B$11</f>
        <v>X</v>
      </c>
      <c r="G14" s="71" t="str">
        <f>Predloge!$B$28</f>
        <v>KO</v>
      </c>
      <c r="H14" s="61" t="str">
        <f>Predloge!$B$4</f>
        <v>51</v>
      </c>
      <c r="I14" s="66" t="str">
        <f>Predloge!$B$11</f>
        <v>X</v>
      </c>
      <c r="J14" s="61" t="str">
        <f>Predloge!$B$12</f>
        <v>D</v>
      </c>
      <c r="K14" s="61" t="str">
        <f>Predloge!$B$6</f>
        <v>KVIT</v>
      </c>
      <c r="L14" s="61" t="str">
        <f>Predloge!$B$8</f>
        <v>U</v>
      </c>
      <c r="M14" s="66" t="str">
        <f>Predloge!$B$35</f>
        <v>Ta</v>
      </c>
      <c r="N14" s="69" t="s">
        <v>69</v>
      </c>
      <c r="O14" s="53"/>
      <c r="P14" s="69" t="s">
        <v>69</v>
      </c>
      <c r="Q14" s="72" t="str">
        <f>Predloge!$B$23</f>
        <v>51☺</v>
      </c>
      <c r="R14" s="53"/>
      <c r="S14" s="61" t="str">
        <f>Predloge!$B$6</f>
        <v>KVIT</v>
      </c>
      <c r="T14" s="53"/>
      <c r="U14" s="69" t="s">
        <v>28</v>
      </c>
      <c r="V14" s="7" t="str">
        <f>Predloge!$E$9</f>
        <v>TOM</v>
      </c>
      <c r="W14" s="56">
        <f t="shared" si="1"/>
        <v>1</v>
      </c>
      <c r="X14" s="56">
        <f t="shared" si="2"/>
        <v>1</v>
      </c>
      <c r="Y14" s="56">
        <f t="shared" si="3"/>
        <v>1</v>
      </c>
      <c r="Z14" s="56">
        <f t="shared" si="4"/>
        <v>1</v>
      </c>
      <c r="AA14" s="56">
        <f t="shared" si="5"/>
        <v>0</v>
      </c>
      <c r="AB14" s="56">
        <f t="shared" si="6"/>
        <v>1</v>
      </c>
      <c r="AC14" s="56">
        <f t="shared" si="7"/>
        <v>1</v>
      </c>
      <c r="AD14" s="56">
        <f t="shared" si="8"/>
        <v>3</v>
      </c>
      <c r="AE14" s="57">
        <f t="shared" si="9"/>
        <v>0</v>
      </c>
      <c r="AF14" s="57">
        <f t="shared" si="10"/>
        <v>2</v>
      </c>
      <c r="AG14" s="56">
        <f t="shared" si="11"/>
        <v>2</v>
      </c>
      <c r="AH14" s="12" t="str">
        <f>Predloge!$B$14</f>
        <v>☻</v>
      </c>
      <c r="AI14" s="58" t="str">
        <f t="shared" si="30"/>
        <v>2</v>
      </c>
      <c r="AJ14" s="58" t="str">
        <f t="shared" si="31"/>
        <v>☻</v>
      </c>
      <c r="AK14" s="58" t="str">
        <f t="shared" si="32"/>
        <v>¶</v>
      </c>
      <c r="AL14" s="58" t="str">
        <f t="shared" si="33"/>
        <v>X</v>
      </c>
      <c r="AM14" s="58" t="str">
        <f t="shared" si="34"/>
        <v>O</v>
      </c>
      <c r="AN14" s="58" t="str">
        <f t="shared" si="35"/>
        <v>1</v>
      </c>
      <c r="AO14" s="58" t="str">
        <f t="shared" si="36"/>
        <v>X</v>
      </c>
      <c r="AP14" s="58" t="str">
        <f t="shared" ref="AP14:AP32" si="47">RIGHT(J14,1)</f>
        <v>D</v>
      </c>
      <c r="AQ14" s="58" t="str">
        <f t="shared" si="37"/>
        <v>T</v>
      </c>
      <c r="AR14" s="58" t="str">
        <f t="shared" si="38"/>
        <v>U</v>
      </c>
      <c r="AS14" s="58" t="str">
        <f t="shared" si="39"/>
        <v>a</v>
      </c>
      <c r="AT14" s="58" t="str">
        <f t="shared" si="40"/>
        <v>Z</v>
      </c>
      <c r="AU14" s="58" t="str">
        <f t="shared" si="41"/>
        <v/>
      </c>
      <c r="AV14" s="58" t="str">
        <f t="shared" si="42"/>
        <v>Z</v>
      </c>
      <c r="AW14" s="58" t="str">
        <f t="shared" si="43"/>
        <v>☺</v>
      </c>
      <c r="AX14" s="58" t="str">
        <f t="shared" si="44"/>
        <v/>
      </c>
      <c r="AY14" s="58" t="str">
        <f t="shared" si="45"/>
        <v>T</v>
      </c>
      <c r="AZ14" s="58" t="str">
        <f t="shared" si="46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2021-01-14</v>
      </c>
      <c r="B15" s="60" t="str">
        <f t="shared" si="0"/>
        <v>Thu</v>
      </c>
      <c r="C15" s="61" t="str">
        <f>Predloge!$B$5</f>
        <v>52</v>
      </c>
      <c r="D15" s="66" t="str">
        <f>Predloge!$B$11</f>
        <v>X</v>
      </c>
      <c r="E15" s="66" t="str">
        <f>Predloge!$B$26</f>
        <v>52¶</v>
      </c>
      <c r="F15" s="61" t="str">
        <f>Predloge!$B$6</f>
        <v>KVIT</v>
      </c>
      <c r="G15" s="71" t="str">
        <f>Predloge!$B$28</f>
        <v>KO</v>
      </c>
      <c r="H15" s="61" t="str">
        <f>Predloge!$B$8</f>
        <v>U</v>
      </c>
      <c r="I15" s="61" t="str">
        <f>Predloge!$B$4</f>
        <v>51</v>
      </c>
      <c r="J15" s="61" t="str">
        <f>Predloge!$B$12</f>
        <v>D</v>
      </c>
      <c r="K15" s="61" t="str">
        <f>Predloge!$B$6</f>
        <v>KVIT</v>
      </c>
      <c r="L15" s="72" t="str">
        <f>Predloge!$B$23</f>
        <v>51☺</v>
      </c>
      <c r="M15" s="75" t="s">
        <v>76</v>
      </c>
      <c r="N15" s="69" t="s">
        <v>69</v>
      </c>
      <c r="O15" s="53"/>
      <c r="P15" s="10" t="str">
        <f>Predloge!$B$16</f>
        <v>☻</v>
      </c>
      <c r="Q15" s="66" t="str">
        <f>Predloge!$B$11</f>
        <v>X</v>
      </c>
      <c r="R15" s="53"/>
      <c r="S15" s="75" t="s">
        <v>77</v>
      </c>
      <c r="T15" s="53"/>
      <c r="U15" s="69" t="s">
        <v>19</v>
      </c>
      <c r="V15" s="7" t="str">
        <f>Predloge!$E$18</f>
        <v>JNK</v>
      </c>
      <c r="W15" s="56">
        <f t="shared" si="1"/>
        <v>1</v>
      </c>
      <c r="X15" s="56">
        <f t="shared" si="2"/>
        <v>1</v>
      </c>
      <c r="Y15" s="56">
        <f t="shared" si="3"/>
        <v>1</v>
      </c>
      <c r="Z15" s="56">
        <f t="shared" si="4"/>
        <v>1</v>
      </c>
      <c r="AA15" s="56">
        <f t="shared" si="5"/>
        <v>0</v>
      </c>
      <c r="AB15" s="56">
        <f t="shared" si="6"/>
        <v>1</v>
      </c>
      <c r="AC15" s="56">
        <f t="shared" si="7"/>
        <v>1</v>
      </c>
      <c r="AD15" s="56">
        <f t="shared" si="8"/>
        <v>2</v>
      </c>
      <c r="AE15" s="57">
        <f t="shared" si="9"/>
        <v>0</v>
      </c>
      <c r="AF15" s="57">
        <f t="shared" si="10"/>
        <v>2</v>
      </c>
      <c r="AG15" s="56">
        <f t="shared" si="11"/>
        <v>2</v>
      </c>
      <c r="AH15" s="5" t="str">
        <f>Predloge!$B$15</f>
        <v>SO</v>
      </c>
      <c r="AI15" s="58" t="str">
        <f t="shared" si="30"/>
        <v>2</v>
      </c>
      <c r="AJ15" s="58" t="str">
        <f t="shared" si="31"/>
        <v>X</v>
      </c>
      <c r="AK15" s="58" t="str">
        <f t="shared" si="32"/>
        <v>¶</v>
      </c>
      <c r="AL15" s="58" t="str">
        <f t="shared" si="33"/>
        <v>T</v>
      </c>
      <c r="AM15" s="58" t="str">
        <f t="shared" si="34"/>
        <v>O</v>
      </c>
      <c r="AN15" s="58" t="str">
        <f t="shared" si="35"/>
        <v>U</v>
      </c>
      <c r="AO15" s="58" t="str">
        <f t="shared" si="36"/>
        <v>1</v>
      </c>
      <c r="AP15" s="58" t="str">
        <f t="shared" si="47"/>
        <v>D</v>
      </c>
      <c r="AQ15" s="58" t="str">
        <f t="shared" si="37"/>
        <v>T</v>
      </c>
      <c r="AR15" s="58" t="str">
        <f t="shared" si="38"/>
        <v>☺</v>
      </c>
      <c r="AS15" s="58" t="str">
        <f t="shared" si="39"/>
        <v>K</v>
      </c>
      <c r="AT15" s="58" t="str">
        <f t="shared" si="40"/>
        <v>Z</v>
      </c>
      <c r="AU15" s="58" t="str">
        <f t="shared" si="41"/>
        <v/>
      </c>
      <c r="AV15" s="58" t="str">
        <f t="shared" si="42"/>
        <v>☻</v>
      </c>
      <c r="AW15" s="58" t="str">
        <f t="shared" si="43"/>
        <v>X</v>
      </c>
      <c r="AX15" s="58" t="str">
        <f t="shared" si="44"/>
        <v/>
      </c>
      <c r="AY15" s="58" t="str">
        <f t="shared" si="45"/>
        <v>K</v>
      </c>
      <c r="AZ15" s="58" t="str">
        <f t="shared" si="46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2021-01-15</v>
      </c>
      <c r="B16" s="60" t="str">
        <f t="shared" si="0"/>
        <v>Fri</v>
      </c>
      <c r="C16" s="61" t="str">
        <f>Predloge!$B$12</f>
        <v>D</v>
      </c>
      <c r="D16" s="62" t="s">
        <v>74</v>
      </c>
      <c r="E16" s="67" t="str">
        <f>Predloge!$B$7</f>
        <v>KVIT☻</v>
      </c>
      <c r="F16" s="61" t="str">
        <f>Predloge!$B$6</f>
        <v>KVIT</v>
      </c>
      <c r="G16" s="73" t="str">
        <f>Predloge!$B$20</f>
        <v>☺</v>
      </c>
      <c r="H16" s="61" t="str">
        <f>Predloge!$B$5</f>
        <v>52</v>
      </c>
      <c r="I16" s="61" t="str">
        <f>Predloge!$B$8</f>
        <v>U</v>
      </c>
      <c r="J16" s="61" t="str">
        <f>Predloge!$B$15</f>
        <v>SO</v>
      </c>
      <c r="K16" s="61" t="str">
        <f>Predloge!$B$4</f>
        <v>51</v>
      </c>
      <c r="L16" s="66" t="str">
        <f>Predloge!$B$11</f>
        <v>X</v>
      </c>
      <c r="M16" s="75" t="s">
        <v>77</v>
      </c>
      <c r="N16" s="61" t="str">
        <f>Predloge!$B$12</f>
        <v>D</v>
      </c>
      <c r="O16" s="53"/>
      <c r="P16" s="66" t="str">
        <f>Predloge!$B$11</f>
        <v>X</v>
      </c>
      <c r="Q16" s="61" t="str">
        <f>Predloge!$B$8</f>
        <v>U</v>
      </c>
      <c r="R16" s="53"/>
      <c r="S16" s="75" t="s">
        <v>76</v>
      </c>
      <c r="T16" s="53"/>
      <c r="U16" s="69" t="s">
        <v>9</v>
      </c>
      <c r="V16" s="7" t="str">
        <f>Predloge!$E$18</f>
        <v>JNK</v>
      </c>
      <c r="W16" s="56">
        <f t="shared" si="1"/>
        <v>1</v>
      </c>
      <c r="X16" s="56">
        <f t="shared" si="2"/>
        <v>1</v>
      </c>
      <c r="Y16" s="56">
        <f t="shared" si="3"/>
        <v>1</v>
      </c>
      <c r="Z16" s="56">
        <f t="shared" si="4"/>
        <v>1</v>
      </c>
      <c r="AA16" s="56">
        <f t="shared" si="5"/>
        <v>0</v>
      </c>
      <c r="AB16" s="56">
        <f t="shared" si="6"/>
        <v>0</v>
      </c>
      <c r="AC16" s="56">
        <f t="shared" si="7"/>
        <v>2</v>
      </c>
      <c r="AD16" s="56">
        <f t="shared" si="8"/>
        <v>2</v>
      </c>
      <c r="AE16" s="57">
        <f t="shared" si="9"/>
        <v>0</v>
      </c>
      <c r="AF16" s="57">
        <f t="shared" si="10"/>
        <v>2</v>
      </c>
      <c r="AG16" s="56">
        <f t="shared" si="11"/>
        <v>2</v>
      </c>
      <c r="AH16" s="10" t="str">
        <f>Predloge!$B$16</f>
        <v>☻</v>
      </c>
      <c r="AI16" s="58" t="str">
        <f t="shared" si="30"/>
        <v>D</v>
      </c>
      <c r="AJ16" s="58" t="str">
        <f t="shared" si="31"/>
        <v>F</v>
      </c>
      <c r="AK16" s="58" t="str">
        <f t="shared" si="32"/>
        <v>☻</v>
      </c>
      <c r="AL16" s="58" t="str">
        <f t="shared" si="33"/>
        <v>T</v>
      </c>
      <c r="AM16" s="58" t="str">
        <f t="shared" si="34"/>
        <v>☺</v>
      </c>
      <c r="AN16" s="58" t="str">
        <f t="shared" si="35"/>
        <v>2</v>
      </c>
      <c r="AO16" s="58" t="str">
        <f t="shared" si="36"/>
        <v>U</v>
      </c>
      <c r="AP16" s="58" t="str">
        <f t="shared" si="47"/>
        <v>O</v>
      </c>
      <c r="AQ16" s="58" t="str">
        <f t="shared" si="37"/>
        <v>1</v>
      </c>
      <c r="AR16" s="58" t="str">
        <f t="shared" si="38"/>
        <v>X</v>
      </c>
      <c r="AS16" s="58" t="str">
        <f t="shared" si="39"/>
        <v>K</v>
      </c>
      <c r="AT16" s="58" t="str">
        <f t="shared" si="40"/>
        <v>D</v>
      </c>
      <c r="AU16" s="58" t="str">
        <f t="shared" si="41"/>
        <v/>
      </c>
      <c r="AV16" s="58" t="str">
        <f t="shared" si="42"/>
        <v>X</v>
      </c>
      <c r="AW16" s="58" t="str">
        <f t="shared" si="43"/>
        <v>U</v>
      </c>
      <c r="AX16" s="58" t="str">
        <f t="shared" si="44"/>
        <v/>
      </c>
      <c r="AY16" s="58" t="str">
        <f t="shared" si="45"/>
        <v>K</v>
      </c>
      <c r="AZ16" s="58" t="str">
        <f t="shared" si="46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2021-01-16</v>
      </c>
      <c r="B17" s="60" t="str">
        <f t="shared" si="0"/>
        <v>Sat</v>
      </c>
      <c r="C17" s="53"/>
      <c r="D17" s="53"/>
      <c r="E17" s="53"/>
      <c r="F17" s="53"/>
      <c r="G17" s="53"/>
      <c r="H17" s="52" t="str">
        <f>Predloge!$B$21</f>
        <v>☺</v>
      </c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1" t="str">
        <f>Predloge!$B$14</f>
        <v>☻</v>
      </c>
      <c r="T17" s="53"/>
      <c r="U17" s="69" t="s">
        <v>11</v>
      </c>
      <c r="V17" s="62" t="s">
        <v>13</v>
      </c>
      <c r="W17" s="56">
        <f t="shared" si="1"/>
        <v>1</v>
      </c>
      <c r="X17" s="56">
        <f t="shared" si="2"/>
        <v>1</v>
      </c>
      <c r="Y17" s="56">
        <f t="shared" si="3"/>
        <v>0</v>
      </c>
      <c r="Z17" s="56">
        <f t="shared" si="4"/>
        <v>0</v>
      </c>
      <c r="AA17" s="56">
        <f t="shared" si="5"/>
        <v>0</v>
      </c>
      <c r="AB17" s="56">
        <f t="shared" si="6"/>
        <v>0</v>
      </c>
      <c r="AC17" s="56">
        <f t="shared" si="7"/>
        <v>0</v>
      </c>
      <c r="AD17" s="56">
        <f t="shared" si="8"/>
        <v>0</v>
      </c>
      <c r="AE17" s="57">
        <f t="shared" si="9"/>
        <v>13</v>
      </c>
      <c r="AF17" s="57">
        <f t="shared" si="10"/>
        <v>0</v>
      </c>
      <c r="AG17" s="56">
        <f t="shared" si="11"/>
        <v>0</v>
      </c>
      <c r="AH17" s="14" t="str">
        <f>Predloge!$B$17</f>
        <v>51$</v>
      </c>
      <c r="AI17" s="58" t="str">
        <f t="shared" si="30"/>
        <v/>
      </c>
      <c r="AJ17" s="58" t="str">
        <f t="shared" si="31"/>
        <v/>
      </c>
      <c r="AK17" s="58" t="str">
        <f t="shared" si="32"/>
        <v/>
      </c>
      <c r="AL17" s="58" t="str">
        <f t="shared" si="33"/>
        <v/>
      </c>
      <c r="AM17" s="58" t="str">
        <f t="shared" si="34"/>
        <v/>
      </c>
      <c r="AN17" s="58" t="str">
        <f t="shared" si="35"/>
        <v>☺</v>
      </c>
      <c r="AO17" s="58" t="str">
        <f t="shared" si="36"/>
        <v/>
      </c>
      <c r="AP17" s="58" t="str">
        <f t="shared" si="47"/>
        <v/>
      </c>
      <c r="AQ17" s="58" t="str">
        <f t="shared" si="37"/>
        <v/>
      </c>
      <c r="AR17" s="58" t="str">
        <f t="shared" si="38"/>
        <v/>
      </c>
      <c r="AS17" s="58" t="str">
        <f t="shared" si="39"/>
        <v/>
      </c>
      <c r="AT17" s="58" t="str">
        <f t="shared" si="40"/>
        <v/>
      </c>
      <c r="AU17" s="58" t="str">
        <f t="shared" si="41"/>
        <v/>
      </c>
      <c r="AV17" s="58" t="str">
        <f t="shared" si="42"/>
        <v/>
      </c>
      <c r="AW17" s="58" t="str">
        <f t="shared" si="43"/>
        <v/>
      </c>
      <c r="AX17" s="58" t="str">
        <f t="shared" si="44"/>
        <v/>
      </c>
      <c r="AY17" s="58" t="str">
        <f t="shared" si="45"/>
        <v>☻</v>
      </c>
      <c r="AZ17" s="58" t="str">
        <f t="shared" si="46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2021-01-17</v>
      </c>
      <c r="B18" s="60" t="str">
        <f t="shared" si="0"/>
        <v>Sun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1" t="str">
        <f>Predloge!$B$14</f>
        <v>☻</v>
      </c>
      <c r="O18" s="53"/>
      <c r="P18" s="53"/>
      <c r="Q18" s="53"/>
      <c r="R18" s="53"/>
      <c r="S18" s="53"/>
      <c r="T18" s="53"/>
      <c r="U18" s="62" t="s">
        <v>78</v>
      </c>
      <c r="V18" s="62" t="s">
        <v>13</v>
      </c>
      <c r="W18" s="56">
        <f t="shared" si="1"/>
        <v>1</v>
      </c>
      <c r="X18" s="56">
        <f t="shared" si="2"/>
        <v>0</v>
      </c>
      <c r="Y18" s="56">
        <f t="shared" si="3"/>
        <v>0</v>
      </c>
      <c r="Z18" s="56">
        <f t="shared" si="4"/>
        <v>0</v>
      </c>
      <c r="AA18" s="56">
        <f t="shared" si="5"/>
        <v>0</v>
      </c>
      <c r="AB18" s="56">
        <f t="shared" si="6"/>
        <v>0</v>
      </c>
      <c r="AC18" s="56">
        <f t="shared" si="7"/>
        <v>0</v>
      </c>
      <c r="AD18" s="56">
        <f t="shared" si="8"/>
        <v>0</v>
      </c>
      <c r="AE18" s="57">
        <f t="shared" si="9"/>
        <v>14</v>
      </c>
      <c r="AF18" s="57">
        <f t="shared" si="10"/>
        <v>0</v>
      </c>
      <c r="AG18" s="56">
        <f t="shared" si="11"/>
        <v>0</v>
      </c>
      <c r="AH18" s="14" t="str">
        <f>Predloge!$B$18</f>
        <v>52$</v>
      </c>
      <c r="AI18" s="58" t="str">
        <f t="shared" si="30"/>
        <v/>
      </c>
      <c r="AJ18" s="58" t="str">
        <f t="shared" si="31"/>
        <v/>
      </c>
      <c r="AK18" s="58" t="str">
        <f t="shared" si="32"/>
        <v/>
      </c>
      <c r="AL18" s="58" t="str">
        <f t="shared" si="33"/>
        <v/>
      </c>
      <c r="AM18" s="58" t="str">
        <f t="shared" si="34"/>
        <v/>
      </c>
      <c r="AN18" s="58" t="str">
        <f t="shared" si="35"/>
        <v/>
      </c>
      <c r="AO18" s="58" t="str">
        <f t="shared" si="36"/>
        <v/>
      </c>
      <c r="AP18" s="58" t="str">
        <f t="shared" si="47"/>
        <v/>
      </c>
      <c r="AQ18" s="58" t="str">
        <f t="shared" si="37"/>
        <v/>
      </c>
      <c r="AR18" s="58" t="str">
        <f t="shared" si="38"/>
        <v/>
      </c>
      <c r="AS18" s="58" t="str">
        <f t="shared" si="39"/>
        <v/>
      </c>
      <c r="AT18" s="58" t="str">
        <f t="shared" si="40"/>
        <v>☻</v>
      </c>
      <c r="AU18" s="58" t="str">
        <f t="shared" si="41"/>
        <v/>
      </c>
      <c r="AV18" s="58" t="str">
        <f t="shared" si="42"/>
        <v/>
      </c>
      <c r="AW18" s="58" t="str">
        <f t="shared" si="43"/>
        <v/>
      </c>
      <c r="AX18" s="58" t="str">
        <f t="shared" si="44"/>
        <v/>
      </c>
      <c r="AY18" s="58" t="str">
        <f t="shared" si="45"/>
        <v/>
      </c>
      <c r="AZ18" s="58" t="str">
        <f t="shared" si="46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2021-01-18</v>
      </c>
      <c r="B19" s="60" t="str">
        <f t="shared" si="0"/>
        <v>Mon</v>
      </c>
      <c r="C19" s="61" t="str">
        <f>Predloge!$B$5</f>
        <v>52</v>
      </c>
      <c r="D19" s="61" t="str">
        <f>Predloge!$B$6</f>
        <v>KVIT</v>
      </c>
      <c r="E19" s="61" t="str">
        <f>Predloge!$B$6</f>
        <v>KVIT</v>
      </c>
      <c r="F19" s="61" t="str">
        <f>Predloge!$B$6</f>
        <v>KVIT</v>
      </c>
      <c r="G19" s="71" t="str">
        <f>Predloge!$B$28</f>
        <v>KO</v>
      </c>
      <c r="H19" s="61" t="str">
        <f>Predloge!$B$4</f>
        <v>51</v>
      </c>
      <c r="I19" s="61" t="str">
        <f>Predloge!$B$8</f>
        <v>U</v>
      </c>
      <c r="J19" s="66" t="str">
        <f>Predloge!$B$26</f>
        <v>52¶</v>
      </c>
      <c r="K19" s="61" t="str">
        <f>Predloge!$B$6</f>
        <v>KVIT</v>
      </c>
      <c r="L19" s="72" t="str">
        <f>Predloge!$B$23</f>
        <v>51☺</v>
      </c>
      <c r="M19" s="61" t="str">
        <f>Predloge!$B$5</f>
        <v>52</v>
      </c>
      <c r="N19" s="66" t="str">
        <f>Predloge!$B$11</f>
        <v>X</v>
      </c>
      <c r="O19" s="53"/>
      <c r="P19" s="69" t="s">
        <v>69</v>
      </c>
      <c r="Q19" s="61" t="str">
        <f>Predloge!$B$6</f>
        <v>KVIT</v>
      </c>
      <c r="R19" s="53"/>
      <c r="S19" s="68" t="str">
        <f>Predloge!$B$48</f>
        <v>©</v>
      </c>
      <c r="T19" s="53"/>
      <c r="U19" s="62" t="s">
        <v>75</v>
      </c>
      <c r="V19" s="7" t="str">
        <f>september!$P$1</f>
        <v>BUT</v>
      </c>
      <c r="W19" s="56">
        <f t="shared" si="1"/>
        <v>0</v>
      </c>
      <c r="X19" s="56">
        <f t="shared" si="2"/>
        <v>1</v>
      </c>
      <c r="Y19" s="56">
        <f t="shared" si="3"/>
        <v>1</v>
      </c>
      <c r="Z19" s="56">
        <f t="shared" si="4"/>
        <v>2</v>
      </c>
      <c r="AA19" s="56">
        <f t="shared" si="5"/>
        <v>0</v>
      </c>
      <c r="AB19" s="56">
        <f t="shared" si="6"/>
        <v>1</v>
      </c>
      <c r="AC19" s="56">
        <f t="shared" si="7"/>
        <v>1</v>
      </c>
      <c r="AD19" s="56">
        <f t="shared" si="8"/>
        <v>5</v>
      </c>
      <c r="AE19" s="57">
        <f t="shared" si="9"/>
        <v>0</v>
      </c>
      <c r="AF19" s="57">
        <f t="shared" si="10"/>
        <v>1</v>
      </c>
      <c r="AG19" s="56">
        <f t="shared" si="11"/>
        <v>3</v>
      </c>
      <c r="AH19" s="16" t="str">
        <f>Predloge!$B$19</f>
        <v>KVIT$</v>
      </c>
      <c r="AI19" s="58" t="str">
        <f t="shared" si="30"/>
        <v>2</v>
      </c>
      <c r="AJ19" s="58" t="str">
        <f t="shared" si="31"/>
        <v>T</v>
      </c>
      <c r="AK19" s="58" t="str">
        <f t="shared" si="32"/>
        <v>T</v>
      </c>
      <c r="AL19" s="58" t="str">
        <f t="shared" si="33"/>
        <v>T</v>
      </c>
      <c r="AM19" s="58" t="str">
        <f t="shared" si="34"/>
        <v>O</v>
      </c>
      <c r="AN19" s="58" t="str">
        <f t="shared" si="35"/>
        <v>1</v>
      </c>
      <c r="AO19" s="58" t="str">
        <f t="shared" si="36"/>
        <v>U</v>
      </c>
      <c r="AP19" s="58" t="str">
        <f t="shared" si="47"/>
        <v>¶</v>
      </c>
      <c r="AQ19" s="58" t="str">
        <f t="shared" si="37"/>
        <v>T</v>
      </c>
      <c r="AR19" s="58" t="str">
        <f t="shared" si="38"/>
        <v>☺</v>
      </c>
      <c r="AS19" s="58" t="str">
        <f t="shared" si="39"/>
        <v>2</v>
      </c>
      <c r="AT19" s="58" t="str">
        <f t="shared" si="40"/>
        <v>X</v>
      </c>
      <c r="AU19" s="58" t="str">
        <f t="shared" si="41"/>
        <v/>
      </c>
      <c r="AV19" s="58" t="str">
        <f t="shared" si="42"/>
        <v>Z</v>
      </c>
      <c r="AW19" s="58" t="str">
        <f t="shared" si="43"/>
        <v>T</v>
      </c>
      <c r="AX19" s="58" t="str">
        <f t="shared" si="44"/>
        <v/>
      </c>
      <c r="AY19" s="58" t="str">
        <f t="shared" si="45"/>
        <v>©</v>
      </c>
      <c r="AZ19" s="58" t="str">
        <f t="shared" si="46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2021-01-19</v>
      </c>
      <c r="B20" s="60" t="str">
        <f t="shared" si="0"/>
        <v>Tue</v>
      </c>
      <c r="C20" s="66" t="str">
        <f>Predloge!$B$11</f>
        <v>X</v>
      </c>
      <c r="D20" s="61" t="str">
        <f>Predloge!$B$6</f>
        <v>KVIT</v>
      </c>
      <c r="E20" s="61" t="str">
        <f>Predloge!$B$4</f>
        <v>51</v>
      </c>
      <c r="F20" s="61" t="str">
        <f>Predloge!$B$6</f>
        <v>KVIT</v>
      </c>
      <c r="G20" s="71" t="str">
        <f>Predloge!$B$28</f>
        <v>KO</v>
      </c>
      <c r="H20" s="66" t="str">
        <f>Predloge!$B$26</f>
        <v>52¶</v>
      </c>
      <c r="I20" s="68" t="str">
        <f>Predloge!$B$48</f>
        <v>©</v>
      </c>
      <c r="J20" s="61" t="str">
        <f>Predloge!$B$12</f>
        <v>D</v>
      </c>
      <c r="K20" s="67" t="str">
        <f>Predloge!$B$7</f>
        <v>KVIT☻</v>
      </c>
      <c r="L20" s="66" t="str">
        <f>Predloge!$B$11</f>
        <v>X</v>
      </c>
      <c r="M20" s="61" t="str">
        <f>Predloge!$B$5</f>
        <v>52</v>
      </c>
      <c r="N20" s="69" t="s">
        <v>69</v>
      </c>
      <c r="O20" s="53"/>
      <c r="P20" s="69" t="s">
        <v>69</v>
      </c>
      <c r="Q20" s="61" t="str">
        <f>Predloge!$B$12</f>
        <v>D</v>
      </c>
      <c r="R20" s="53"/>
      <c r="S20" s="68" t="str">
        <f>Predloge!$B$48</f>
        <v>©</v>
      </c>
      <c r="T20" s="53"/>
      <c r="U20" s="62" t="s">
        <v>70</v>
      </c>
      <c r="V20" s="7" t="str">
        <f>september!$P$1</f>
        <v>BUT</v>
      </c>
      <c r="W20" s="56">
        <f t="shared" si="1"/>
        <v>1</v>
      </c>
      <c r="X20" s="56">
        <f t="shared" si="2"/>
        <v>0</v>
      </c>
      <c r="Y20" s="56">
        <f t="shared" si="3"/>
        <v>1</v>
      </c>
      <c r="Z20" s="56">
        <f t="shared" si="4"/>
        <v>1</v>
      </c>
      <c r="AA20" s="56">
        <f t="shared" si="5"/>
        <v>0</v>
      </c>
      <c r="AB20" s="56">
        <f t="shared" si="6"/>
        <v>1</v>
      </c>
      <c r="AC20" s="56">
        <f t="shared" si="7"/>
        <v>0</v>
      </c>
      <c r="AD20" s="56">
        <f t="shared" si="8"/>
        <v>3</v>
      </c>
      <c r="AE20" s="57">
        <f t="shared" si="9"/>
        <v>0</v>
      </c>
      <c r="AF20" s="57">
        <f t="shared" si="10"/>
        <v>2</v>
      </c>
      <c r="AG20" s="56">
        <f t="shared" si="11"/>
        <v>2</v>
      </c>
      <c r="AH20" s="18" t="str">
        <f>Predloge!$B$20</f>
        <v>☺</v>
      </c>
      <c r="AI20" s="58" t="str">
        <f t="shared" si="30"/>
        <v>X</v>
      </c>
      <c r="AJ20" s="58" t="str">
        <f t="shared" si="31"/>
        <v>T</v>
      </c>
      <c r="AK20" s="58" t="str">
        <f t="shared" si="32"/>
        <v>1</v>
      </c>
      <c r="AL20" s="58" t="str">
        <f t="shared" si="33"/>
        <v>T</v>
      </c>
      <c r="AM20" s="58" t="str">
        <f t="shared" si="34"/>
        <v>O</v>
      </c>
      <c r="AN20" s="58" t="str">
        <f t="shared" si="35"/>
        <v>¶</v>
      </c>
      <c r="AO20" s="58" t="str">
        <f t="shared" si="36"/>
        <v>©</v>
      </c>
      <c r="AP20" s="58" t="str">
        <f t="shared" si="47"/>
        <v>D</v>
      </c>
      <c r="AQ20" s="58" t="str">
        <f t="shared" si="37"/>
        <v>☻</v>
      </c>
      <c r="AR20" s="58" t="str">
        <f t="shared" si="38"/>
        <v>X</v>
      </c>
      <c r="AS20" s="58" t="str">
        <f t="shared" si="39"/>
        <v>2</v>
      </c>
      <c r="AT20" s="58" t="str">
        <f t="shared" si="40"/>
        <v>Z</v>
      </c>
      <c r="AU20" s="58" t="str">
        <f t="shared" si="41"/>
        <v/>
      </c>
      <c r="AV20" s="58" t="str">
        <f t="shared" si="42"/>
        <v>Z</v>
      </c>
      <c r="AW20" s="58" t="str">
        <f t="shared" si="43"/>
        <v>D</v>
      </c>
      <c r="AX20" s="58" t="str">
        <f t="shared" si="44"/>
        <v/>
      </c>
      <c r="AY20" s="58" t="str">
        <f t="shared" si="45"/>
        <v>©</v>
      </c>
      <c r="AZ20" s="58" t="str">
        <f t="shared" si="46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2021-01-20</v>
      </c>
      <c r="B21" s="60" t="str">
        <f t="shared" si="0"/>
        <v>Wed</v>
      </c>
      <c r="C21" s="61" t="str">
        <f>Predloge!$B$5</f>
        <v>52</v>
      </c>
      <c r="D21" s="67" t="str">
        <f>Predloge!$B$7</f>
        <v>KVIT☻</v>
      </c>
      <c r="E21" s="61" t="str">
        <f>Predloge!$B$12</f>
        <v>D</v>
      </c>
      <c r="F21" s="61" t="str">
        <f>Predloge!$B$6</f>
        <v>KVIT</v>
      </c>
      <c r="G21" s="71" t="str">
        <f>Predloge!$B$28</f>
        <v>KO</v>
      </c>
      <c r="H21" s="61" t="str">
        <f>Predloge!$B$4</f>
        <v>51</v>
      </c>
      <c r="I21" s="61" t="str">
        <f>Predloge!$B$12</f>
        <v>D</v>
      </c>
      <c r="J21" s="61" t="str">
        <f>Predloge!$B$12</f>
        <v>D</v>
      </c>
      <c r="K21" s="66" t="str">
        <f>Predloge!$B$11</f>
        <v>X</v>
      </c>
      <c r="L21" s="66" t="str">
        <f>Predloge!$B$26</f>
        <v>52¶</v>
      </c>
      <c r="M21" s="66" t="str">
        <f>Predloge!$B$35</f>
        <v>Ta</v>
      </c>
      <c r="N21" s="69" t="s">
        <v>69</v>
      </c>
      <c r="O21" s="53"/>
      <c r="P21" s="69" t="s">
        <v>69</v>
      </c>
      <c r="Q21" s="77" t="str">
        <f>Predloge!$B$27</f>
        <v>KVIT☺</v>
      </c>
      <c r="R21" s="53"/>
      <c r="S21" s="68" t="str">
        <f>Predloge!$B$48</f>
        <v>©</v>
      </c>
      <c r="T21" s="53"/>
      <c r="U21" s="69" t="s">
        <v>28</v>
      </c>
      <c r="V21" s="7" t="str">
        <f>september!$P$1</f>
        <v>BUT</v>
      </c>
      <c r="W21" s="56">
        <f t="shared" si="1"/>
        <v>1</v>
      </c>
      <c r="X21" s="56">
        <f t="shared" si="2"/>
        <v>1</v>
      </c>
      <c r="Y21" s="56">
        <f t="shared" si="3"/>
        <v>1</v>
      </c>
      <c r="Z21" s="56">
        <f t="shared" si="4"/>
        <v>1</v>
      </c>
      <c r="AA21" s="56">
        <f t="shared" si="5"/>
        <v>0</v>
      </c>
      <c r="AB21" s="56">
        <f t="shared" si="6"/>
        <v>1</v>
      </c>
      <c r="AC21" s="56">
        <f t="shared" si="7"/>
        <v>0</v>
      </c>
      <c r="AD21" s="56">
        <f t="shared" si="8"/>
        <v>2</v>
      </c>
      <c r="AE21" s="57">
        <f t="shared" si="9"/>
        <v>0</v>
      </c>
      <c r="AF21" s="57">
        <f t="shared" si="10"/>
        <v>1</v>
      </c>
      <c r="AG21" s="56">
        <f t="shared" si="11"/>
        <v>2</v>
      </c>
      <c r="AH21" s="20" t="str">
        <f>Predloge!$B$21</f>
        <v>☺</v>
      </c>
      <c r="AI21" s="58" t="str">
        <f t="shared" si="30"/>
        <v>2</v>
      </c>
      <c r="AJ21" s="58" t="str">
        <f t="shared" si="31"/>
        <v>☻</v>
      </c>
      <c r="AK21" s="58" t="str">
        <f t="shared" si="32"/>
        <v>D</v>
      </c>
      <c r="AL21" s="58" t="str">
        <f t="shared" si="33"/>
        <v>T</v>
      </c>
      <c r="AM21" s="58" t="str">
        <f t="shared" si="34"/>
        <v>O</v>
      </c>
      <c r="AN21" s="58" t="str">
        <f t="shared" si="35"/>
        <v>1</v>
      </c>
      <c r="AO21" s="58" t="str">
        <f t="shared" si="36"/>
        <v>D</v>
      </c>
      <c r="AP21" s="58" t="str">
        <f t="shared" si="47"/>
        <v>D</v>
      </c>
      <c r="AQ21" s="58" t="str">
        <f t="shared" si="37"/>
        <v>X</v>
      </c>
      <c r="AR21" s="58" t="str">
        <f t="shared" si="38"/>
        <v>¶</v>
      </c>
      <c r="AS21" s="58" t="str">
        <f t="shared" si="39"/>
        <v>a</v>
      </c>
      <c r="AT21" s="58" t="str">
        <f t="shared" si="40"/>
        <v>Z</v>
      </c>
      <c r="AU21" s="58" t="str">
        <f t="shared" si="41"/>
        <v/>
      </c>
      <c r="AV21" s="58" t="str">
        <f t="shared" si="42"/>
        <v>Z</v>
      </c>
      <c r="AW21" s="58" t="str">
        <f t="shared" si="43"/>
        <v>☺</v>
      </c>
      <c r="AX21" s="58" t="str">
        <f t="shared" si="44"/>
        <v/>
      </c>
      <c r="AY21" s="58" t="str">
        <f t="shared" si="45"/>
        <v>©</v>
      </c>
      <c r="AZ21" s="58" t="str">
        <f t="shared" si="46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2021-01-21</v>
      </c>
      <c r="B22" s="60" t="str">
        <f t="shared" si="0"/>
        <v>Thu</v>
      </c>
      <c r="C22" s="61" t="str">
        <f>Predloge!$B$5</f>
        <v>52</v>
      </c>
      <c r="D22" s="66" t="str">
        <f>Predloge!$B$11</f>
        <v>X</v>
      </c>
      <c r="E22" s="61" t="str">
        <f>Predloge!$B$6</f>
        <v>KVIT</v>
      </c>
      <c r="F22" s="61" t="str">
        <f>Predloge!$B$6</f>
        <v>KVIT</v>
      </c>
      <c r="G22" s="71" t="str">
        <f>Predloge!$B$28</f>
        <v>KO</v>
      </c>
      <c r="H22" s="61" t="str">
        <f>Predloge!$B$4</f>
        <v>51</v>
      </c>
      <c r="I22" s="61" t="str">
        <f>Predloge!$B$12</f>
        <v>D</v>
      </c>
      <c r="J22" s="67" t="str">
        <f>Predloge!$B$7</f>
        <v>KVIT☻</v>
      </c>
      <c r="K22" s="66" t="str">
        <f>Predloge!$B$26</f>
        <v>52¶</v>
      </c>
      <c r="L22" s="61" t="str">
        <f>Predloge!$B$8</f>
        <v>U</v>
      </c>
      <c r="M22" s="66" t="str">
        <f>Predloge!$B$11</f>
        <v>X</v>
      </c>
      <c r="N22" s="73" t="str">
        <f>Predloge!$B$20</f>
        <v>☺</v>
      </c>
      <c r="O22" s="53"/>
      <c r="P22" s="69" t="s">
        <v>69</v>
      </c>
      <c r="Q22" s="66" t="str">
        <f>Predloge!$B$11</f>
        <v>X</v>
      </c>
      <c r="R22" s="53"/>
      <c r="S22" s="68" t="str">
        <f>Predloge!$B$48</f>
        <v>©</v>
      </c>
      <c r="T22" s="53"/>
      <c r="U22" s="69" t="s">
        <v>23</v>
      </c>
      <c r="V22" s="7" t="str">
        <f>september!$P$1</f>
        <v>BUT</v>
      </c>
      <c r="W22" s="56">
        <f t="shared" si="1"/>
        <v>1</v>
      </c>
      <c r="X22" s="56">
        <f t="shared" si="2"/>
        <v>1</v>
      </c>
      <c r="Y22" s="56">
        <f t="shared" si="3"/>
        <v>1</v>
      </c>
      <c r="Z22" s="56">
        <f t="shared" si="4"/>
        <v>1</v>
      </c>
      <c r="AA22" s="56">
        <f t="shared" si="5"/>
        <v>0</v>
      </c>
      <c r="AB22" s="56">
        <f t="shared" si="6"/>
        <v>1</v>
      </c>
      <c r="AC22" s="56">
        <f t="shared" si="7"/>
        <v>1</v>
      </c>
      <c r="AD22" s="56">
        <f t="shared" si="8"/>
        <v>3</v>
      </c>
      <c r="AE22" s="57">
        <f t="shared" si="9"/>
        <v>0</v>
      </c>
      <c r="AF22" s="57">
        <f t="shared" si="10"/>
        <v>3</v>
      </c>
      <c r="AG22" s="56">
        <f t="shared" si="11"/>
        <v>2</v>
      </c>
      <c r="AH22" s="22" t="str">
        <f>Predloge!$B$22</f>
        <v>U☺</v>
      </c>
      <c r="AI22" s="58" t="str">
        <f t="shared" si="30"/>
        <v>2</v>
      </c>
      <c r="AJ22" s="58" t="str">
        <f t="shared" si="31"/>
        <v>X</v>
      </c>
      <c r="AK22" s="58" t="str">
        <f t="shared" si="32"/>
        <v>T</v>
      </c>
      <c r="AL22" s="58" t="str">
        <f t="shared" si="33"/>
        <v>T</v>
      </c>
      <c r="AM22" s="58" t="str">
        <f t="shared" si="34"/>
        <v>O</v>
      </c>
      <c r="AN22" s="58" t="str">
        <f t="shared" si="35"/>
        <v>1</v>
      </c>
      <c r="AO22" s="58" t="str">
        <f t="shared" si="36"/>
        <v>D</v>
      </c>
      <c r="AP22" s="58" t="str">
        <f t="shared" si="47"/>
        <v>☻</v>
      </c>
      <c r="AQ22" s="58" t="str">
        <f t="shared" si="37"/>
        <v>¶</v>
      </c>
      <c r="AR22" s="58" t="str">
        <f t="shared" si="38"/>
        <v>U</v>
      </c>
      <c r="AS22" s="58" t="str">
        <f t="shared" si="39"/>
        <v>X</v>
      </c>
      <c r="AT22" s="58" t="str">
        <f t="shared" si="40"/>
        <v>☺</v>
      </c>
      <c r="AU22" s="58" t="str">
        <f t="shared" si="41"/>
        <v/>
      </c>
      <c r="AV22" s="58" t="str">
        <f t="shared" si="42"/>
        <v>Z</v>
      </c>
      <c r="AW22" s="58" t="str">
        <f t="shared" si="43"/>
        <v>X</v>
      </c>
      <c r="AX22" s="58" t="str">
        <f t="shared" si="44"/>
        <v/>
      </c>
      <c r="AY22" s="58" t="str">
        <f t="shared" si="45"/>
        <v>©</v>
      </c>
      <c r="AZ22" s="58" t="str">
        <f t="shared" si="46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2021-01-22</v>
      </c>
      <c r="B23" s="60" t="str">
        <f t="shared" si="0"/>
        <v>Fri</v>
      </c>
      <c r="C23" s="61" t="str">
        <f>Predloge!$B$12</f>
        <v>D</v>
      </c>
      <c r="D23" s="61" t="str">
        <f>Predloge!$B$12</f>
        <v>D</v>
      </c>
      <c r="E23" s="61" t="str">
        <f>Predloge!$B$12</f>
        <v>D</v>
      </c>
      <c r="F23" s="67" t="str">
        <f>Predloge!$B$7</f>
        <v>KVIT☻</v>
      </c>
      <c r="G23" s="72" t="str">
        <f>Predloge!$B$23</f>
        <v>51☺</v>
      </c>
      <c r="H23" s="61" t="str">
        <f>Predloge!$B$12</f>
        <v>D</v>
      </c>
      <c r="I23" s="61" t="str">
        <f>Predloge!$B$12</f>
        <v>D</v>
      </c>
      <c r="J23" s="66" t="str">
        <f>Predloge!$B$11</f>
        <v>X</v>
      </c>
      <c r="K23" s="61" t="str">
        <f>Predloge!$B$12</f>
        <v>D</v>
      </c>
      <c r="L23" s="61" t="str">
        <f>Predloge!$B$5</f>
        <v>52</v>
      </c>
      <c r="M23" s="61" t="str">
        <f>Predloge!$B$12</f>
        <v>D</v>
      </c>
      <c r="N23" s="66" t="str">
        <f>Predloge!$B$11</f>
        <v>X</v>
      </c>
      <c r="O23" s="53"/>
      <c r="P23" s="61" t="str">
        <f>Predloge!$B$12</f>
        <v>D</v>
      </c>
      <c r="Q23" s="61" t="str">
        <f>Predloge!$B$6</f>
        <v>KVIT</v>
      </c>
      <c r="R23" s="53"/>
      <c r="S23" s="61" t="str">
        <f>Predloge!$B$12</f>
        <v>D</v>
      </c>
      <c r="T23" s="53"/>
      <c r="U23" s="69" t="s">
        <v>9</v>
      </c>
      <c r="V23" s="7" t="str">
        <f>september!$L$1</f>
        <v>ŽIV</v>
      </c>
      <c r="W23" s="56">
        <f t="shared" si="1"/>
        <v>1</v>
      </c>
      <c r="X23" s="56">
        <f t="shared" si="2"/>
        <v>1</v>
      </c>
      <c r="Y23" s="56">
        <f t="shared" si="3"/>
        <v>0</v>
      </c>
      <c r="Z23" s="56">
        <f t="shared" si="4"/>
        <v>1</v>
      </c>
      <c r="AA23" s="56">
        <f t="shared" si="5"/>
        <v>0</v>
      </c>
      <c r="AB23" s="56">
        <f t="shared" si="6"/>
        <v>0</v>
      </c>
      <c r="AC23" s="56">
        <f t="shared" si="7"/>
        <v>0</v>
      </c>
      <c r="AD23" s="56">
        <f t="shared" si="8"/>
        <v>2</v>
      </c>
      <c r="AE23" s="57">
        <f t="shared" si="9"/>
        <v>0</v>
      </c>
      <c r="AF23" s="57">
        <f t="shared" si="10"/>
        <v>2</v>
      </c>
      <c r="AG23" s="56">
        <f t="shared" si="11"/>
        <v>1</v>
      </c>
      <c r="AH23" s="22" t="str">
        <f>Predloge!$B$23</f>
        <v>51☺</v>
      </c>
      <c r="AI23" s="58" t="str">
        <f t="shared" si="30"/>
        <v>D</v>
      </c>
      <c r="AJ23" s="58" t="str">
        <f t="shared" si="31"/>
        <v>D</v>
      </c>
      <c r="AK23" s="58" t="str">
        <f t="shared" si="32"/>
        <v>D</v>
      </c>
      <c r="AL23" s="58" t="str">
        <f t="shared" si="33"/>
        <v>☻</v>
      </c>
      <c r="AM23" s="58" t="str">
        <f t="shared" si="34"/>
        <v>☺</v>
      </c>
      <c r="AN23" s="58" t="str">
        <f t="shared" si="35"/>
        <v>D</v>
      </c>
      <c r="AO23" s="58" t="str">
        <f t="shared" si="36"/>
        <v>D</v>
      </c>
      <c r="AP23" s="58" t="str">
        <f t="shared" si="47"/>
        <v>X</v>
      </c>
      <c r="AQ23" s="58" t="str">
        <f t="shared" si="37"/>
        <v>D</v>
      </c>
      <c r="AR23" s="58" t="str">
        <f t="shared" si="38"/>
        <v>2</v>
      </c>
      <c r="AS23" s="58" t="str">
        <f t="shared" si="39"/>
        <v>D</v>
      </c>
      <c r="AT23" s="58" t="str">
        <f t="shared" si="40"/>
        <v>X</v>
      </c>
      <c r="AU23" s="58" t="str">
        <f t="shared" si="41"/>
        <v/>
      </c>
      <c r="AV23" s="58" t="str">
        <f t="shared" si="42"/>
        <v>D</v>
      </c>
      <c r="AW23" s="58" t="str">
        <f t="shared" si="43"/>
        <v>T</v>
      </c>
      <c r="AX23" s="58" t="str">
        <f t="shared" si="44"/>
        <v/>
      </c>
      <c r="AY23" s="58" t="str">
        <f t="shared" si="45"/>
        <v>D</v>
      </c>
      <c r="AZ23" s="58" t="str">
        <f t="shared" si="46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2021-01-23</v>
      </c>
      <c r="B24" s="60" t="str">
        <f t="shared" si="0"/>
        <v>Sat</v>
      </c>
      <c r="C24" s="53"/>
      <c r="D24" s="51" t="str">
        <f>Predloge!$B$14</f>
        <v>☻</v>
      </c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2" t="str">
        <f>Predloge!$B$21</f>
        <v>☺</v>
      </c>
      <c r="R24" s="53"/>
      <c r="S24" s="53"/>
      <c r="T24" s="53"/>
      <c r="U24" s="69" t="s">
        <v>28</v>
      </c>
      <c r="V24" s="76" t="s">
        <v>27</v>
      </c>
      <c r="W24" s="56">
        <f t="shared" si="1"/>
        <v>1</v>
      </c>
      <c r="X24" s="56">
        <f t="shared" si="2"/>
        <v>1</v>
      </c>
      <c r="Y24" s="56">
        <f t="shared" si="3"/>
        <v>0</v>
      </c>
      <c r="Z24" s="56">
        <f t="shared" si="4"/>
        <v>0</v>
      </c>
      <c r="AA24" s="56">
        <f t="shared" si="5"/>
        <v>0</v>
      </c>
      <c r="AB24" s="56">
        <f t="shared" si="6"/>
        <v>0</v>
      </c>
      <c r="AC24" s="56">
        <f t="shared" si="7"/>
        <v>0</v>
      </c>
      <c r="AD24" s="56">
        <f t="shared" si="8"/>
        <v>0</v>
      </c>
      <c r="AE24" s="57">
        <f t="shared" si="9"/>
        <v>13</v>
      </c>
      <c r="AF24" s="57">
        <f t="shared" si="10"/>
        <v>0</v>
      </c>
      <c r="AG24" s="56">
        <f t="shared" si="11"/>
        <v>0</v>
      </c>
      <c r="AH24" s="22" t="str">
        <f>Predloge!$B$24</f>
        <v>52☺</v>
      </c>
      <c r="AI24" s="58" t="str">
        <f>RIGHT(C30,1)</f>
        <v>D</v>
      </c>
      <c r="AJ24" s="58" t="str">
        <f t="shared" ref="AJ24:AJ32" si="48">RIGHT(D24,1)</f>
        <v>☻</v>
      </c>
      <c r="AK24" s="58" t="str">
        <f t="shared" ref="AK24:AK32" si="49">RIGHT(E24,1)</f>
        <v/>
      </c>
      <c r="AL24" s="58" t="str">
        <f t="shared" ref="AL24:AL32" si="50">RIGHT(F24,1)</f>
        <v/>
      </c>
      <c r="AM24" s="58" t="str">
        <f t="shared" ref="AM24:AM32" si="51">RIGHT(G24,1)</f>
        <v/>
      </c>
      <c r="AN24" s="58" t="str">
        <f t="shared" ref="AN24:AN32" si="52">RIGHT(H24,1)</f>
        <v/>
      </c>
      <c r="AO24" s="58" t="str">
        <f t="shared" ref="AO24:AO32" si="53">RIGHT(I24,1)</f>
        <v/>
      </c>
      <c r="AP24" s="58" t="str">
        <f t="shared" si="47"/>
        <v/>
      </c>
      <c r="AQ24" s="58" t="str">
        <f t="shared" si="37"/>
        <v/>
      </c>
      <c r="AR24" s="58" t="str">
        <f t="shared" si="38"/>
        <v/>
      </c>
      <c r="AS24" s="58" t="str">
        <f t="shared" si="39"/>
        <v/>
      </c>
      <c r="AT24" s="58" t="str">
        <f t="shared" si="40"/>
        <v/>
      </c>
      <c r="AU24" s="58" t="str">
        <f t="shared" si="41"/>
        <v/>
      </c>
      <c r="AV24" s="58" t="str">
        <f t="shared" si="42"/>
        <v/>
      </c>
      <c r="AW24" s="58" t="str">
        <f t="shared" si="43"/>
        <v>☺</v>
      </c>
      <c r="AX24" s="58" t="str">
        <f t="shared" si="44"/>
        <v/>
      </c>
      <c r="AY24" s="58" t="str">
        <f t="shared" si="45"/>
        <v/>
      </c>
      <c r="AZ24" s="58" t="str">
        <f t="shared" si="46"/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2021-01-24</v>
      </c>
      <c r="B25" s="60" t="str">
        <f t="shared" si="0"/>
        <v>Sun</v>
      </c>
      <c r="C25" s="53"/>
      <c r="D25" s="53"/>
      <c r="E25" s="53"/>
      <c r="F25" s="51" t="str">
        <f>Predloge!$B$14</f>
        <v>☻</v>
      </c>
      <c r="G25" s="53"/>
      <c r="H25" s="53"/>
      <c r="I25" s="53"/>
      <c r="J25" s="53"/>
      <c r="K25" s="53"/>
      <c r="L25" s="52" t="str">
        <f>Predloge!$B$21</f>
        <v>☺</v>
      </c>
      <c r="M25" s="53"/>
      <c r="N25" s="65" t="str">
        <f>Predloge!$B$46</f>
        <v>©☻</v>
      </c>
      <c r="O25" s="53"/>
      <c r="P25" s="53"/>
      <c r="Q25" s="53"/>
      <c r="R25" s="53"/>
      <c r="S25" s="53"/>
      <c r="T25" s="53"/>
      <c r="U25" s="69" t="s">
        <v>19</v>
      </c>
      <c r="V25" s="76" t="s">
        <v>27</v>
      </c>
      <c r="W25" s="56">
        <f t="shared" si="1"/>
        <v>2</v>
      </c>
      <c r="X25" s="56">
        <f t="shared" si="2"/>
        <v>1</v>
      </c>
      <c r="Y25" s="56">
        <f t="shared" si="3"/>
        <v>0</v>
      </c>
      <c r="Z25" s="56">
        <f t="shared" si="4"/>
        <v>0</v>
      </c>
      <c r="AA25" s="56">
        <f t="shared" si="5"/>
        <v>0</v>
      </c>
      <c r="AB25" s="56">
        <f t="shared" si="6"/>
        <v>0</v>
      </c>
      <c r="AC25" s="56">
        <f t="shared" si="7"/>
        <v>0</v>
      </c>
      <c r="AD25" s="56">
        <f t="shared" si="8"/>
        <v>0</v>
      </c>
      <c r="AE25" s="57">
        <f t="shared" si="9"/>
        <v>12</v>
      </c>
      <c r="AF25" s="57">
        <f t="shared" si="10"/>
        <v>0</v>
      </c>
      <c r="AG25" s="56">
        <f t="shared" si="11"/>
        <v>0</v>
      </c>
      <c r="AH25" s="10" t="str">
        <f>Predloge!$B$25</f>
        <v>51¶</v>
      </c>
      <c r="AI25" s="58" t="str">
        <f t="shared" ref="AI25:AI32" si="54">RIGHT(C25,1)</f>
        <v/>
      </c>
      <c r="AJ25" s="58" t="str">
        <f t="shared" si="48"/>
        <v/>
      </c>
      <c r="AK25" s="58" t="str">
        <f t="shared" si="49"/>
        <v/>
      </c>
      <c r="AL25" s="58" t="str">
        <f t="shared" si="50"/>
        <v>☻</v>
      </c>
      <c r="AM25" s="58" t="str">
        <f t="shared" si="51"/>
        <v/>
      </c>
      <c r="AN25" s="58" t="str">
        <f t="shared" si="52"/>
        <v/>
      </c>
      <c r="AO25" s="58" t="str">
        <f t="shared" si="53"/>
        <v/>
      </c>
      <c r="AP25" s="58" t="str">
        <f t="shared" si="47"/>
        <v/>
      </c>
      <c r="AQ25" s="58" t="str">
        <f t="shared" si="37"/>
        <v/>
      </c>
      <c r="AR25" s="58" t="str">
        <f t="shared" si="38"/>
        <v>☺</v>
      </c>
      <c r="AS25" s="58" t="str">
        <f t="shared" si="39"/>
        <v/>
      </c>
      <c r="AT25" s="58" t="str">
        <f t="shared" si="40"/>
        <v>☻</v>
      </c>
      <c r="AU25" s="58" t="str">
        <f t="shared" si="41"/>
        <v/>
      </c>
      <c r="AV25" s="58" t="str">
        <f t="shared" si="42"/>
        <v/>
      </c>
      <c r="AW25" s="58" t="str">
        <f t="shared" si="43"/>
        <v/>
      </c>
      <c r="AX25" s="58" t="str">
        <f t="shared" si="44"/>
        <v/>
      </c>
      <c r="AY25" s="58" t="str">
        <f t="shared" si="45"/>
        <v/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2021-01-25</v>
      </c>
      <c r="B26" s="78" t="str">
        <f t="shared" si="0"/>
        <v>Mon</v>
      </c>
      <c r="C26" s="61" t="str">
        <f>Predloge!$B$12</f>
        <v>D</v>
      </c>
      <c r="D26" s="66" t="str">
        <f>Predloge!$B$26</f>
        <v>52¶</v>
      </c>
      <c r="E26" s="67" t="str">
        <f>Predloge!$B$7</f>
        <v>KVIT☻</v>
      </c>
      <c r="F26" s="66" t="str">
        <f>Predloge!$B$11</f>
        <v>X</v>
      </c>
      <c r="G26" s="71" t="str">
        <f>Predloge!$B$28</f>
        <v>KO</v>
      </c>
      <c r="H26" s="61" t="str">
        <f>Predloge!$B$12</f>
        <v>D</v>
      </c>
      <c r="I26" s="68" t="str">
        <f>Predloge!$B$48</f>
        <v>©</v>
      </c>
      <c r="J26" s="61" t="str">
        <f>Predloge!$B$12</f>
        <v>D</v>
      </c>
      <c r="K26" s="61" t="str">
        <f>Predloge!$B$6</f>
        <v>KVIT</v>
      </c>
      <c r="L26" s="66" t="str">
        <f>Predloge!$B$11</f>
        <v>X</v>
      </c>
      <c r="M26" s="61" t="str">
        <f>Predloge!$B$6</f>
        <v>KVIT</v>
      </c>
      <c r="N26" s="69" t="s">
        <v>69</v>
      </c>
      <c r="O26" s="79"/>
      <c r="P26" s="70" t="str">
        <f>Predloge!$B$46</f>
        <v>©☻</v>
      </c>
      <c r="Q26" s="61" t="str">
        <f>Predloge!$B$5</f>
        <v>52</v>
      </c>
      <c r="R26" s="79"/>
      <c r="S26" s="61" t="str">
        <f>Predloge!$B$4</f>
        <v>51</v>
      </c>
      <c r="T26" s="79"/>
      <c r="U26" s="62" t="s">
        <v>75</v>
      </c>
      <c r="V26" s="7" t="str">
        <f>september!$Q$1</f>
        <v>ŽRJ</v>
      </c>
      <c r="W26" s="56">
        <f t="shared" si="1"/>
        <v>2</v>
      </c>
      <c r="X26" s="56">
        <f t="shared" si="2"/>
        <v>0</v>
      </c>
      <c r="Y26" s="56">
        <f t="shared" si="3"/>
        <v>1</v>
      </c>
      <c r="Z26" s="56">
        <f t="shared" si="4"/>
        <v>1</v>
      </c>
      <c r="AA26" s="56">
        <f t="shared" si="5"/>
        <v>0</v>
      </c>
      <c r="AB26" s="56">
        <f t="shared" si="6"/>
        <v>1</v>
      </c>
      <c r="AC26" s="56">
        <f t="shared" si="7"/>
        <v>0</v>
      </c>
      <c r="AD26" s="56">
        <f t="shared" si="8"/>
        <v>3</v>
      </c>
      <c r="AE26" s="57">
        <f t="shared" si="9"/>
        <v>0</v>
      </c>
      <c r="AF26" s="57">
        <f t="shared" si="10"/>
        <v>2</v>
      </c>
      <c r="AG26" s="56">
        <f t="shared" si="11"/>
        <v>2</v>
      </c>
      <c r="AH26" s="10" t="str">
        <f>Predloge!$B$26</f>
        <v>52¶</v>
      </c>
      <c r="AI26" s="58" t="str">
        <f t="shared" si="54"/>
        <v>D</v>
      </c>
      <c r="AJ26" s="58" t="str">
        <f t="shared" si="48"/>
        <v>¶</v>
      </c>
      <c r="AK26" s="58" t="str">
        <f t="shared" si="49"/>
        <v>☻</v>
      </c>
      <c r="AL26" s="58" t="str">
        <f t="shared" si="50"/>
        <v>X</v>
      </c>
      <c r="AM26" s="58" t="str">
        <f t="shared" si="51"/>
        <v>O</v>
      </c>
      <c r="AN26" s="58" t="str">
        <f t="shared" si="52"/>
        <v>D</v>
      </c>
      <c r="AO26" s="58" t="str">
        <f t="shared" si="53"/>
        <v>©</v>
      </c>
      <c r="AP26" s="58" t="str">
        <f t="shared" si="47"/>
        <v>D</v>
      </c>
      <c r="AQ26" s="58" t="str">
        <f t="shared" si="37"/>
        <v>T</v>
      </c>
      <c r="AR26" s="58" t="str">
        <f t="shared" si="38"/>
        <v>X</v>
      </c>
      <c r="AS26" s="58" t="str">
        <f t="shared" si="39"/>
        <v>T</v>
      </c>
      <c r="AT26" s="58" t="str">
        <f t="shared" si="40"/>
        <v>Z</v>
      </c>
      <c r="AU26" s="58" t="str">
        <f t="shared" si="41"/>
        <v/>
      </c>
      <c r="AV26" s="58" t="str">
        <f t="shared" si="42"/>
        <v>☻</v>
      </c>
      <c r="AW26" s="58" t="str">
        <f t="shared" si="43"/>
        <v>2</v>
      </c>
      <c r="AX26" s="58" t="str">
        <f t="shared" si="44"/>
        <v/>
      </c>
      <c r="AY26" s="58" t="str">
        <f t="shared" si="45"/>
        <v>1</v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2021-01-26</v>
      </c>
      <c r="B27" s="78" t="str">
        <f t="shared" si="0"/>
        <v>Tue</v>
      </c>
      <c r="C27" s="61" t="str">
        <f>Predloge!$B$12</f>
        <v>D</v>
      </c>
      <c r="D27" s="61" t="str">
        <f>Predloge!$B$6</f>
        <v>KVIT</v>
      </c>
      <c r="E27" s="66" t="str">
        <f>Predloge!$B$11</f>
        <v>X</v>
      </c>
      <c r="F27" s="66" t="str">
        <f>Predloge!$B$26</f>
        <v>52¶</v>
      </c>
      <c r="G27" s="71" t="str">
        <f>Predloge!$B$28</f>
        <v>KO</v>
      </c>
      <c r="H27" s="61" t="str">
        <f>Predloge!$B$12</f>
        <v>D</v>
      </c>
      <c r="I27" s="72" t="str">
        <f>Predloge!$B$23</f>
        <v>51☺</v>
      </c>
      <c r="J27" s="68" t="str">
        <f>Predloge!$B$48</f>
        <v>©</v>
      </c>
      <c r="K27" s="67" t="str">
        <f>Predloge!$B$7</f>
        <v>KVIT☻</v>
      </c>
      <c r="L27" s="61" t="str">
        <f>Predloge!$B$8</f>
        <v>U</v>
      </c>
      <c r="M27" s="61" t="str">
        <f>Predloge!$B$6</f>
        <v>KVIT</v>
      </c>
      <c r="N27" s="69" t="s">
        <v>69</v>
      </c>
      <c r="O27" s="79"/>
      <c r="P27" s="66" t="str">
        <f>Predloge!$B$11</f>
        <v>X</v>
      </c>
      <c r="Q27" s="61" t="str">
        <f>Predloge!$B$5</f>
        <v>52</v>
      </c>
      <c r="R27" s="79"/>
      <c r="S27" s="68" t="str">
        <f>Predloge!$B$48</f>
        <v>©</v>
      </c>
      <c r="T27" s="79"/>
      <c r="U27" s="62" t="s">
        <v>13</v>
      </c>
      <c r="V27" s="7" t="str">
        <f>september!$L$1</f>
        <v>ŽIV</v>
      </c>
      <c r="W27" s="56">
        <f t="shared" si="1"/>
        <v>1</v>
      </c>
      <c r="X27" s="56">
        <f t="shared" si="2"/>
        <v>1</v>
      </c>
      <c r="Y27" s="56">
        <f t="shared" si="3"/>
        <v>0</v>
      </c>
      <c r="Z27" s="56">
        <f t="shared" si="4"/>
        <v>1</v>
      </c>
      <c r="AA27" s="56">
        <f t="shared" si="5"/>
        <v>0</v>
      </c>
      <c r="AB27" s="56">
        <f t="shared" si="6"/>
        <v>1</v>
      </c>
      <c r="AC27" s="56">
        <f t="shared" si="7"/>
        <v>1</v>
      </c>
      <c r="AD27" s="56">
        <f t="shared" si="8"/>
        <v>3</v>
      </c>
      <c r="AE27" s="57">
        <f t="shared" si="9"/>
        <v>0</v>
      </c>
      <c r="AF27" s="57">
        <f t="shared" si="10"/>
        <v>2</v>
      </c>
      <c r="AG27" s="56">
        <f t="shared" si="11"/>
        <v>1</v>
      </c>
      <c r="AH27" s="24" t="str">
        <f>Predloge!$B$27</f>
        <v>KVIT☺</v>
      </c>
      <c r="AI27" s="58" t="str">
        <f t="shared" si="54"/>
        <v>D</v>
      </c>
      <c r="AJ27" s="58" t="str">
        <f t="shared" si="48"/>
        <v>T</v>
      </c>
      <c r="AK27" s="58" t="str">
        <f t="shared" si="49"/>
        <v>X</v>
      </c>
      <c r="AL27" s="58" t="str">
        <f t="shared" si="50"/>
        <v>¶</v>
      </c>
      <c r="AM27" s="58" t="str">
        <f t="shared" si="51"/>
        <v>O</v>
      </c>
      <c r="AN27" s="58" t="str">
        <f t="shared" si="52"/>
        <v>D</v>
      </c>
      <c r="AO27" s="58" t="str">
        <f t="shared" si="53"/>
        <v>☺</v>
      </c>
      <c r="AP27" s="58" t="str">
        <f t="shared" si="47"/>
        <v>©</v>
      </c>
      <c r="AQ27" s="58" t="str">
        <f t="shared" si="37"/>
        <v>☻</v>
      </c>
      <c r="AR27" s="58" t="str">
        <f t="shared" si="38"/>
        <v>U</v>
      </c>
      <c r="AS27" s="58" t="str">
        <f t="shared" si="39"/>
        <v>T</v>
      </c>
      <c r="AT27" s="58" t="str">
        <f t="shared" si="40"/>
        <v>Z</v>
      </c>
      <c r="AU27" s="58" t="str">
        <f t="shared" si="41"/>
        <v/>
      </c>
      <c r="AV27" s="58" t="str">
        <f t="shared" si="42"/>
        <v>X</v>
      </c>
      <c r="AW27" s="58" t="str">
        <f t="shared" si="43"/>
        <v>2</v>
      </c>
      <c r="AX27" s="58" t="str">
        <f t="shared" si="44"/>
        <v/>
      </c>
      <c r="AY27" s="58" t="str">
        <f t="shared" si="45"/>
        <v>©</v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2021-01-27</v>
      </c>
      <c r="B28" s="60" t="str">
        <f t="shared" si="0"/>
        <v>Wed</v>
      </c>
      <c r="C28" s="61" t="str">
        <f>Predloge!$B$12</f>
        <v>D</v>
      </c>
      <c r="D28" s="61" t="str">
        <f>Predloge!$B$6</f>
        <v>KVIT</v>
      </c>
      <c r="E28" s="61" t="str">
        <f>Predloge!$B$6</f>
        <v>KVIT</v>
      </c>
      <c r="F28" s="61" t="str">
        <f>Predloge!$B$4</f>
        <v>51</v>
      </c>
      <c r="G28" s="71" t="str">
        <f>Predloge!$B$28</f>
        <v>KO</v>
      </c>
      <c r="H28" s="61" t="str">
        <f>Predloge!$B$12</f>
        <v>D</v>
      </c>
      <c r="I28" s="66" t="str">
        <f>Predloge!$B$11</f>
        <v>X</v>
      </c>
      <c r="J28" s="70" t="str">
        <f>Predloge!$B$46</f>
        <v>©☻</v>
      </c>
      <c r="K28" s="66" t="str">
        <f>Predloge!$B$11</f>
        <v>X</v>
      </c>
      <c r="L28" s="61" t="str">
        <f>Predloge!$B$5</f>
        <v>52</v>
      </c>
      <c r="M28" s="66" t="str">
        <f>Predloge!$B$26</f>
        <v>52¶</v>
      </c>
      <c r="N28" s="10" t="str">
        <f>Predloge!$B$16</f>
        <v>☻</v>
      </c>
      <c r="O28" s="53"/>
      <c r="P28" s="69" t="s">
        <v>69</v>
      </c>
      <c r="Q28" s="66" t="str">
        <f>Predloge!$B$35</f>
        <v>Ta</v>
      </c>
      <c r="R28" s="53"/>
      <c r="S28" s="68" t="str">
        <f>Predloge!$B$48</f>
        <v>©</v>
      </c>
      <c r="T28" s="53"/>
      <c r="U28" s="62" t="s">
        <v>70</v>
      </c>
      <c r="V28" s="7" t="str">
        <f>september!$F$1</f>
        <v>KON</v>
      </c>
      <c r="W28" s="56">
        <f t="shared" si="1"/>
        <v>2</v>
      </c>
      <c r="X28" s="56">
        <f t="shared" si="2"/>
        <v>0</v>
      </c>
      <c r="Y28" s="56">
        <f t="shared" si="3"/>
        <v>1</v>
      </c>
      <c r="Z28" s="56">
        <f t="shared" si="4"/>
        <v>1</v>
      </c>
      <c r="AA28" s="56">
        <f t="shared" si="5"/>
        <v>0</v>
      </c>
      <c r="AB28" s="56">
        <f t="shared" si="6"/>
        <v>1</v>
      </c>
      <c r="AC28" s="56">
        <f t="shared" si="7"/>
        <v>0</v>
      </c>
      <c r="AD28" s="56">
        <f t="shared" si="8"/>
        <v>2</v>
      </c>
      <c r="AE28" s="57">
        <f t="shared" si="9"/>
        <v>0</v>
      </c>
      <c r="AF28" s="57">
        <f t="shared" si="10"/>
        <v>2</v>
      </c>
      <c r="AG28" s="56">
        <f t="shared" si="11"/>
        <v>2</v>
      </c>
      <c r="AH28" s="26" t="str">
        <f>Predloge!$B$28</f>
        <v>KO</v>
      </c>
      <c r="AI28" s="58" t="str">
        <f t="shared" si="54"/>
        <v>D</v>
      </c>
      <c r="AJ28" s="58" t="str">
        <f t="shared" si="48"/>
        <v>T</v>
      </c>
      <c r="AK28" s="58" t="str">
        <f t="shared" si="49"/>
        <v>T</v>
      </c>
      <c r="AL28" s="58" t="str">
        <f t="shared" si="50"/>
        <v>1</v>
      </c>
      <c r="AM28" s="58" t="str">
        <f t="shared" si="51"/>
        <v>O</v>
      </c>
      <c r="AN28" s="58" t="str">
        <f t="shared" si="52"/>
        <v>D</v>
      </c>
      <c r="AO28" s="58" t="str">
        <f t="shared" si="53"/>
        <v>X</v>
      </c>
      <c r="AP28" s="58" t="str">
        <f t="shared" si="47"/>
        <v>☻</v>
      </c>
      <c r="AQ28" s="58" t="str">
        <f t="shared" si="37"/>
        <v>X</v>
      </c>
      <c r="AR28" s="58" t="str">
        <f t="shared" si="38"/>
        <v>2</v>
      </c>
      <c r="AS28" s="58" t="str">
        <f t="shared" si="39"/>
        <v>¶</v>
      </c>
      <c r="AT28" s="58" t="str">
        <f t="shared" si="40"/>
        <v>☻</v>
      </c>
      <c r="AU28" s="58" t="str">
        <f t="shared" si="41"/>
        <v/>
      </c>
      <c r="AV28" s="58" t="str">
        <f t="shared" si="42"/>
        <v>Z</v>
      </c>
      <c r="AW28" s="58" t="str">
        <f t="shared" si="43"/>
        <v>a</v>
      </c>
      <c r="AX28" s="58" t="str">
        <f t="shared" si="44"/>
        <v/>
      </c>
      <c r="AY28" s="58" t="str">
        <f t="shared" si="45"/>
        <v>©</v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2021-01-28</v>
      </c>
      <c r="B29" s="60" t="str">
        <f t="shared" si="0"/>
        <v>Thu</v>
      </c>
      <c r="C29" s="61" t="str">
        <f>Predloge!$B$12</f>
        <v>D</v>
      </c>
      <c r="D29" s="67" t="str">
        <f>Predloge!$B$7</f>
        <v>KVIT☻</v>
      </c>
      <c r="E29" s="61" t="str">
        <f>Predloge!$B$6</f>
        <v>KVIT</v>
      </c>
      <c r="F29" s="61" t="str">
        <f>Predloge!$B$4</f>
        <v>51</v>
      </c>
      <c r="G29" s="71" t="str">
        <f>Predloge!$B$28</f>
        <v>KO</v>
      </c>
      <c r="H29" s="61" t="str">
        <f>Predloge!$B$12</f>
        <v>D</v>
      </c>
      <c r="I29" s="66" t="str">
        <f>Predloge!$B$26</f>
        <v>52¶</v>
      </c>
      <c r="J29" s="66" t="str">
        <f>Predloge!$B$11</f>
        <v>X</v>
      </c>
      <c r="K29" s="61" t="str">
        <f>Predloge!$B$6</f>
        <v>KVIT</v>
      </c>
      <c r="L29" s="72" t="str">
        <f>Predloge!$B$23</f>
        <v>51☺</v>
      </c>
      <c r="M29" s="61" t="str">
        <f>Predloge!$B$5</f>
        <v>52</v>
      </c>
      <c r="N29" s="66" t="str">
        <f>Predloge!$B$11</f>
        <v>X</v>
      </c>
      <c r="O29" s="53"/>
      <c r="P29" s="69" t="s">
        <v>69</v>
      </c>
      <c r="Q29" s="61" t="str">
        <f>Predloge!$B$12</f>
        <v>D</v>
      </c>
      <c r="R29" s="53"/>
      <c r="S29" s="70" t="str">
        <f>Predloge!$B$46</f>
        <v>©☻</v>
      </c>
      <c r="T29" s="53"/>
      <c r="U29" s="69" t="s">
        <v>19</v>
      </c>
      <c r="V29" s="7" t="str">
        <f>september!$F$1</f>
        <v>KON</v>
      </c>
      <c r="W29" s="56">
        <f t="shared" si="1"/>
        <v>2</v>
      </c>
      <c r="X29" s="56">
        <f t="shared" si="2"/>
        <v>1</v>
      </c>
      <c r="Y29" s="56">
        <f t="shared" si="3"/>
        <v>1</v>
      </c>
      <c r="Z29" s="56">
        <f t="shared" si="4"/>
        <v>1</v>
      </c>
      <c r="AA29" s="56">
        <f t="shared" si="5"/>
        <v>0</v>
      </c>
      <c r="AB29" s="56">
        <f t="shared" si="6"/>
        <v>1</v>
      </c>
      <c r="AC29" s="56">
        <f t="shared" si="7"/>
        <v>0</v>
      </c>
      <c r="AD29" s="56">
        <f t="shared" si="8"/>
        <v>3</v>
      </c>
      <c r="AE29" s="57">
        <f t="shared" si="9"/>
        <v>0</v>
      </c>
      <c r="AF29" s="57">
        <f t="shared" si="10"/>
        <v>2</v>
      </c>
      <c r="AG29" s="56">
        <f t="shared" si="11"/>
        <v>2</v>
      </c>
      <c r="AH29" s="26" t="str">
        <f>Predloge!$B$29</f>
        <v>Rt</v>
      </c>
      <c r="AI29" s="58" t="str">
        <f t="shared" si="54"/>
        <v>D</v>
      </c>
      <c r="AJ29" s="58" t="str">
        <f t="shared" si="48"/>
        <v>☻</v>
      </c>
      <c r="AK29" s="58" t="str">
        <f t="shared" si="49"/>
        <v>T</v>
      </c>
      <c r="AL29" s="58" t="str">
        <f t="shared" si="50"/>
        <v>1</v>
      </c>
      <c r="AM29" s="58" t="str">
        <f t="shared" si="51"/>
        <v>O</v>
      </c>
      <c r="AN29" s="58" t="str">
        <f t="shared" si="52"/>
        <v>D</v>
      </c>
      <c r="AO29" s="58" t="str">
        <f t="shared" si="53"/>
        <v>¶</v>
      </c>
      <c r="AP29" s="58" t="str">
        <f t="shared" si="47"/>
        <v>X</v>
      </c>
      <c r="AQ29" s="58" t="str">
        <f t="shared" si="37"/>
        <v>T</v>
      </c>
      <c r="AR29" s="58" t="str">
        <f t="shared" si="38"/>
        <v>☺</v>
      </c>
      <c r="AS29" s="58" t="str">
        <f t="shared" si="39"/>
        <v>2</v>
      </c>
      <c r="AT29" s="58" t="str">
        <f t="shared" si="40"/>
        <v>X</v>
      </c>
      <c r="AU29" s="58" t="str">
        <f t="shared" si="41"/>
        <v/>
      </c>
      <c r="AV29" s="58" t="str">
        <f t="shared" si="42"/>
        <v>Z</v>
      </c>
      <c r="AW29" s="58" t="str">
        <f t="shared" si="43"/>
        <v>D</v>
      </c>
      <c r="AX29" s="58" t="str">
        <f t="shared" si="44"/>
        <v/>
      </c>
      <c r="AY29" s="58" t="str">
        <f t="shared" si="45"/>
        <v>☻</v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2021-01-29</v>
      </c>
      <c r="B30" s="60" t="str">
        <f t="shared" si="0"/>
        <v>Fri</v>
      </c>
      <c r="C30" s="61" t="str">
        <f>Predloge!$B$12</f>
        <v>D</v>
      </c>
      <c r="D30" s="66" t="str">
        <f>Predloge!$B$11</f>
        <v>X</v>
      </c>
      <c r="E30" s="67" t="str">
        <f>Predloge!$B$7</f>
        <v>KVIT☻</v>
      </c>
      <c r="F30" s="61" t="str">
        <f>Predloge!$B$4</f>
        <v>51</v>
      </c>
      <c r="G30" s="73" t="str">
        <f>Predloge!$B$20</f>
        <v>☺</v>
      </c>
      <c r="H30" s="61" t="str">
        <f>Predloge!$B$12</f>
        <v>D</v>
      </c>
      <c r="I30" s="61" t="str">
        <f>Predloge!$B$5</f>
        <v>52</v>
      </c>
      <c r="J30" s="68" t="str">
        <f>Predloge!$B$48</f>
        <v>©</v>
      </c>
      <c r="K30" s="61" t="str">
        <f>Predloge!$B$6</f>
        <v>KVIT</v>
      </c>
      <c r="L30" s="66" t="str">
        <f>Predloge!$B$11</f>
        <v>X</v>
      </c>
      <c r="M30" s="61" t="str">
        <f>Predloge!$B$5</f>
        <v>52</v>
      </c>
      <c r="N30" s="69" t="s">
        <v>69</v>
      </c>
      <c r="O30" s="53"/>
      <c r="P30" s="69" t="s">
        <v>69</v>
      </c>
      <c r="Q30" s="61" t="str">
        <f>Predloge!$B$12</f>
        <v>D</v>
      </c>
      <c r="R30" s="53"/>
      <c r="S30" s="66" t="str">
        <f>Predloge!$B$11</f>
        <v>X</v>
      </c>
      <c r="T30" s="53"/>
      <c r="U30" s="69" t="s">
        <v>9</v>
      </c>
      <c r="V30" s="7" t="str">
        <f>september!$F$1</f>
        <v>KON</v>
      </c>
      <c r="W30" s="56">
        <f t="shared" si="1"/>
        <v>1</v>
      </c>
      <c r="X30" s="56">
        <f t="shared" si="2"/>
        <v>1</v>
      </c>
      <c r="Y30" s="56">
        <f t="shared" si="3"/>
        <v>1</v>
      </c>
      <c r="Z30" s="56">
        <f t="shared" si="4"/>
        <v>2</v>
      </c>
      <c r="AA30" s="56">
        <f t="shared" si="5"/>
        <v>0</v>
      </c>
      <c r="AB30" s="56">
        <f t="shared" si="6"/>
        <v>0</v>
      </c>
      <c r="AC30" s="56">
        <f t="shared" si="7"/>
        <v>0</v>
      </c>
      <c r="AD30" s="56">
        <f t="shared" si="8"/>
        <v>2</v>
      </c>
      <c r="AE30" s="57">
        <f t="shared" si="9"/>
        <v>0</v>
      </c>
      <c r="AF30" s="57">
        <f t="shared" si="10"/>
        <v>3</v>
      </c>
      <c r="AG30" s="56">
        <f t="shared" si="11"/>
        <v>3</v>
      </c>
      <c r="AH30" s="5" t="str">
        <f>Predloge!$B$30</f>
        <v>Rt☻</v>
      </c>
      <c r="AI30" s="58" t="str">
        <f t="shared" si="54"/>
        <v>D</v>
      </c>
      <c r="AJ30" s="58" t="str">
        <f t="shared" si="48"/>
        <v>X</v>
      </c>
      <c r="AK30" s="58" t="str">
        <f t="shared" si="49"/>
        <v>☻</v>
      </c>
      <c r="AL30" s="58" t="str">
        <f t="shared" si="50"/>
        <v>1</v>
      </c>
      <c r="AM30" s="58" t="str">
        <f t="shared" si="51"/>
        <v>☺</v>
      </c>
      <c r="AN30" s="58" t="str">
        <f t="shared" si="52"/>
        <v>D</v>
      </c>
      <c r="AO30" s="58" t="str">
        <f t="shared" si="53"/>
        <v>2</v>
      </c>
      <c r="AP30" s="58" t="str">
        <f t="shared" si="47"/>
        <v>©</v>
      </c>
      <c r="AQ30" s="58" t="str">
        <f t="shared" si="37"/>
        <v>T</v>
      </c>
      <c r="AR30" s="58" t="str">
        <f t="shared" si="38"/>
        <v>X</v>
      </c>
      <c r="AS30" s="58" t="str">
        <f t="shared" si="39"/>
        <v>2</v>
      </c>
      <c r="AT30" s="58" t="str">
        <f t="shared" si="40"/>
        <v>Z</v>
      </c>
      <c r="AU30" s="58" t="str">
        <f t="shared" si="41"/>
        <v/>
      </c>
      <c r="AV30" s="58" t="str">
        <f t="shared" si="42"/>
        <v>Z</v>
      </c>
      <c r="AW30" s="58" t="str">
        <f t="shared" si="43"/>
        <v>D</v>
      </c>
      <c r="AX30" s="58" t="str">
        <f t="shared" si="44"/>
        <v/>
      </c>
      <c r="AY30" s="58" t="str">
        <f t="shared" si="45"/>
        <v>X</v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2021-01-30</v>
      </c>
      <c r="B31" s="60" t="str">
        <f t="shared" si="0"/>
        <v>Sat</v>
      </c>
      <c r="C31" s="53"/>
      <c r="D31" s="53"/>
      <c r="E31" s="53"/>
      <c r="F31" s="53"/>
      <c r="G31" s="53"/>
      <c r="H31" s="53"/>
      <c r="I31" s="53"/>
      <c r="J31" s="53"/>
      <c r="K31" s="51" t="str">
        <f>Predloge!$B$14</f>
        <v>☻</v>
      </c>
      <c r="L31" s="53"/>
      <c r="M31" s="53"/>
      <c r="N31" s="53"/>
      <c r="O31" s="53"/>
      <c r="P31" s="53"/>
      <c r="Q31" s="53"/>
      <c r="R31" s="53"/>
      <c r="S31" s="53"/>
      <c r="T31" s="53"/>
      <c r="U31" s="62" t="s">
        <v>78</v>
      </c>
      <c r="V31" s="76" t="s">
        <v>23</v>
      </c>
      <c r="W31" s="56">
        <f t="shared" si="1"/>
        <v>1</v>
      </c>
      <c r="X31" s="56">
        <f t="shared" si="2"/>
        <v>0</v>
      </c>
      <c r="Y31" s="56">
        <f t="shared" si="3"/>
        <v>0</v>
      </c>
      <c r="Z31" s="56">
        <f t="shared" si="4"/>
        <v>0</v>
      </c>
      <c r="AA31" s="56">
        <f t="shared" si="5"/>
        <v>0</v>
      </c>
      <c r="AB31" s="56">
        <f t="shared" si="6"/>
        <v>0</v>
      </c>
      <c r="AC31" s="56">
        <f t="shared" si="7"/>
        <v>0</v>
      </c>
      <c r="AD31" s="56">
        <f t="shared" si="8"/>
        <v>0</v>
      </c>
      <c r="AE31" s="57">
        <f t="shared" si="9"/>
        <v>14</v>
      </c>
      <c r="AF31" s="57">
        <f t="shared" si="10"/>
        <v>0</v>
      </c>
      <c r="AG31" s="56">
        <f t="shared" si="11"/>
        <v>0</v>
      </c>
      <c r="AH31" s="27" t="str">
        <f>Predloge!$B$31</f>
        <v>Rt☺</v>
      </c>
      <c r="AI31" s="58" t="str">
        <f t="shared" si="54"/>
        <v/>
      </c>
      <c r="AJ31" s="58" t="str">
        <f t="shared" si="48"/>
        <v/>
      </c>
      <c r="AK31" s="58" t="str">
        <f t="shared" si="49"/>
        <v/>
      </c>
      <c r="AL31" s="58" t="str">
        <f t="shared" si="50"/>
        <v/>
      </c>
      <c r="AM31" s="58" t="str">
        <f t="shared" si="51"/>
        <v/>
      </c>
      <c r="AN31" s="58" t="str">
        <f t="shared" si="52"/>
        <v/>
      </c>
      <c r="AO31" s="58" t="str">
        <f t="shared" si="53"/>
        <v/>
      </c>
      <c r="AP31" s="58" t="str">
        <f t="shared" si="47"/>
        <v/>
      </c>
      <c r="AQ31" s="58" t="str">
        <f t="shared" si="37"/>
        <v>☻</v>
      </c>
      <c r="AR31" s="58" t="str">
        <f t="shared" si="38"/>
        <v/>
      </c>
      <c r="AS31" s="58" t="str">
        <f t="shared" si="39"/>
        <v/>
      </c>
      <c r="AT31" s="58" t="str">
        <f t="shared" si="40"/>
        <v/>
      </c>
      <c r="AU31" s="58" t="str">
        <f t="shared" si="41"/>
        <v/>
      </c>
      <c r="AV31" s="58" t="str">
        <f t="shared" si="42"/>
        <v/>
      </c>
      <c r="AW31" s="58" t="str">
        <f t="shared" si="43"/>
        <v/>
      </c>
      <c r="AX31" s="58" t="str">
        <f t="shared" si="44"/>
        <v/>
      </c>
      <c r="AY31" s="58" t="str">
        <f t="shared" si="45"/>
        <v/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A32" s="59" t="d">
        <v>2021-01-31</v>
      </c>
      <c r="B32" s="60" t="str">
        <f t="shared" si="0"/>
        <v>Sun</v>
      </c>
      <c r="C32" s="53"/>
      <c r="D32" s="53"/>
      <c r="E32" s="51" t="str">
        <f>Predloge!$B$14</f>
        <v>☻</v>
      </c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2" t="str">
        <f>Predloge!$B$21</f>
        <v>☺</v>
      </c>
      <c r="R32" s="53"/>
      <c r="S32" s="53"/>
      <c r="T32" s="53"/>
      <c r="U32" s="69" t="s">
        <v>28</v>
      </c>
      <c r="V32" s="76" t="s">
        <v>23</v>
      </c>
      <c r="W32" s="56">
        <f t="shared" si="1"/>
        <v>1</v>
      </c>
      <c r="X32" s="56">
        <f t="shared" si="2"/>
        <v>1</v>
      </c>
      <c r="Y32" s="56">
        <f t="shared" si="3"/>
        <v>0</v>
      </c>
      <c r="Z32" s="56">
        <f t="shared" si="4"/>
        <v>0</v>
      </c>
      <c r="AA32" s="56">
        <f t="shared" si="5"/>
        <v>0</v>
      </c>
      <c r="AB32" s="56">
        <f t="shared" si="6"/>
        <v>0</v>
      </c>
      <c r="AC32" s="56">
        <f t="shared" si="7"/>
        <v>0</v>
      </c>
      <c r="AD32" s="56">
        <f t="shared" si="8"/>
        <v>0</v>
      </c>
      <c r="AE32" s="57">
        <f t="shared" si="9"/>
        <v>13</v>
      </c>
      <c r="AF32" s="57">
        <f t="shared" si="10"/>
        <v>0</v>
      </c>
      <c r="AG32" s="56">
        <f t="shared" si="11"/>
        <v>0</v>
      </c>
      <c r="AH32" s="10" t="str">
        <f>Predloge!$B$32</f>
        <v>Am</v>
      </c>
      <c r="AI32" s="58" t="str">
        <f t="shared" si="54"/>
        <v/>
      </c>
      <c r="AJ32" s="58" t="str">
        <f t="shared" si="48"/>
        <v/>
      </c>
      <c r="AK32" s="58" t="str">
        <f t="shared" si="49"/>
        <v>☻</v>
      </c>
      <c r="AL32" s="58" t="str">
        <f t="shared" si="50"/>
        <v/>
      </c>
      <c r="AM32" s="58" t="str">
        <f t="shared" si="51"/>
        <v/>
      </c>
      <c r="AN32" s="58" t="str">
        <f t="shared" si="52"/>
        <v/>
      </c>
      <c r="AO32" s="58" t="str">
        <f t="shared" si="53"/>
        <v/>
      </c>
      <c r="AP32" s="58" t="str">
        <f t="shared" si="47"/>
        <v/>
      </c>
      <c r="AQ32" s="58" t="str">
        <f t="shared" si="37"/>
        <v/>
      </c>
      <c r="AR32" s="58" t="str">
        <f t="shared" si="38"/>
        <v/>
      </c>
      <c r="AS32" s="58" t="str">
        <f t="shared" si="39"/>
        <v/>
      </c>
      <c r="AT32" s="58" t="str">
        <f t="shared" si="40"/>
        <v/>
      </c>
      <c r="AU32" s="58" t="str">
        <f t="shared" si="41"/>
        <v/>
      </c>
      <c r="AV32" s="58" t="str">
        <f t="shared" si="42"/>
        <v/>
      </c>
      <c r="AW32" s="58" t="str">
        <f t="shared" si="43"/>
        <v>☺</v>
      </c>
      <c r="AX32" s="58" t="str">
        <f t="shared" si="44"/>
        <v/>
      </c>
      <c r="AY32" s="58" t="str">
        <f t="shared" si="45"/>
        <v/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AND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55">COUNTIF(AI2:AI32,"☺")</f>
        <v>0</v>
      </c>
      <c r="D35" s="84">
        <f t="shared" si="55"/>
        <v>0</v>
      </c>
      <c r="E35" s="84">
        <f t="shared" si="55"/>
        <v>0</v>
      </c>
      <c r="F35" s="84">
        <f t="shared" si="55"/>
        <v>0</v>
      </c>
      <c r="G35" s="84">
        <f t="shared" si="55"/>
        <v>4</v>
      </c>
      <c r="H35" s="84">
        <f t="shared" si="55"/>
        <v>1</v>
      </c>
      <c r="I35" s="84">
        <f t="shared" si="55"/>
        <v>5</v>
      </c>
      <c r="J35" s="84">
        <f t="shared" si="55"/>
        <v>0</v>
      </c>
      <c r="K35" s="84">
        <f t="shared" si="55"/>
        <v>0</v>
      </c>
      <c r="L35" s="84">
        <f t="shared" si="55"/>
        <v>5</v>
      </c>
      <c r="M35" s="84">
        <f t="shared" si="55"/>
        <v>0</v>
      </c>
      <c r="N35" s="84">
        <f t="shared" si="55"/>
        <v>3</v>
      </c>
      <c r="O35" s="84">
        <f t="shared" si="55"/>
        <v>0</v>
      </c>
      <c r="P35" s="84">
        <f t="shared" si="55"/>
        <v>0</v>
      </c>
      <c r="Q35" s="84">
        <f t="shared" si="55"/>
        <v>6</v>
      </c>
      <c r="R35" s="84">
        <f t="shared" si="55"/>
        <v>0</v>
      </c>
      <c r="S35" s="84">
        <f t="shared" si="55"/>
        <v>0</v>
      </c>
      <c r="T35" s="84">
        <f t="shared" si="55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56">COUNTIF(AI3:AI33,"☻")</f>
        <v>0</v>
      </c>
      <c r="D36" s="84">
        <f t="shared" si="56"/>
        <v>5</v>
      </c>
      <c r="E36" s="84">
        <f t="shared" si="56"/>
        <v>5</v>
      </c>
      <c r="F36" s="84">
        <f t="shared" si="56"/>
        <v>4</v>
      </c>
      <c r="G36" s="84">
        <f t="shared" si="56"/>
        <v>0</v>
      </c>
      <c r="H36" s="84">
        <f t="shared" si="56"/>
        <v>1</v>
      </c>
      <c r="I36" s="84">
        <f t="shared" si="56"/>
        <v>0</v>
      </c>
      <c r="J36" s="84">
        <f t="shared" si="56"/>
        <v>4</v>
      </c>
      <c r="K36" s="84">
        <f t="shared" si="56"/>
        <v>5</v>
      </c>
      <c r="L36" s="84">
        <f t="shared" si="56"/>
        <v>0</v>
      </c>
      <c r="M36" s="84">
        <f t="shared" si="56"/>
        <v>0</v>
      </c>
      <c r="N36" s="84">
        <f t="shared" si="56"/>
        <v>4</v>
      </c>
      <c r="O36" s="84">
        <f t="shared" si="56"/>
        <v>0</v>
      </c>
      <c r="P36" s="84">
        <f t="shared" si="56"/>
        <v>5</v>
      </c>
      <c r="Q36" s="84">
        <f t="shared" si="56"/>
        <v>0</v>
      </c>
      <c r="R36" s="84">
        <f t="shared" si="56"/>
        <v>0</v>
      </c>
      <c r="S36" s="84">
        <f t="shared" si="56"/>
        <v>4</v>
      </c>
      <c r="T36" s="84">
        <f t="shared" si="56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7">SUM(C35:C36)</f>
        <v>0</v>
      </c>
      <c r="D37" s="89">
        <f t="shared" si="57"/>
        <v>5</v>
      </c>
      <c r="E37" s="89">
        <f t="shared" si="57"/>
        <v>5</v>
      </c>
      <c r="F37" s="89">
        <f t="shared" si="57"/>
        <v>4</v>
      </c>
      <c r="G37" s="89">
        <f t="shared" si="57"/>
        <v>4</v>
      </c>
      <c r="H37" s="89">
        <f t="shared" si="57"/>
        <v>2</v>
      </c>
      <c r="I37" s="89">
        <f t="shared" si="57"/>
        <v>5</v>
      </c>
      <c r="J37" s="89">
        <f t="shared" si="57"/>
        <v>4</v>
      </c>
      <c r="K37" s="89">
        <f t="shared" si="57"/>
        <v>5</v>
      </c>
      <c r="L37" s="89">
        <f t="shared" si="57"/>
        <v>5</v>
      </c>
      <c r="M37" s="89">
        <f t="shared" si="57"/>
        <v>0</v>
      </c>
      <c r="N37" s="89">
        <f t="shared" si="57"/>
        <v>7</v>
      </c>
      <c r="O37" s="89">
        <f t="shared" si="57"/>
        <v>0</v>
      </c>
      <c r="P37" s="89">
        <f t="shared" si="57"/>
        <v>5</v>
      </c>
      <c r="Q37" s="89">
        <f t="shared" si="57"/>
        <v>6</v>
      </c>
      <c r="R37" s="89">
        <f t="shared" si="57"/>
        <v>0</v>
      </c>
      <c r="S37" s="89">
        <f t="shared" si="57"/>
        <v>4</v>
      </c>
      <c r="T37" s="89">
        <f t="shared" si="57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8">COUNTIF(C2:C32,"KVIT")+COUNTIF(C2:C32,"51KVIT")+COUNTIF(C2:C32,"52KVIT")+COUNTIF(C2:C32,"KVIT$")+COUNTIF(C2:C32,"KVIT☻")+COUNTIF(C2:C32,"KVIT☺")</f>
        <v>0</v>
      </c>
      <c r="D38" s="84">
        <f t="shared" si="58"/>
        <v>10</v>
      </c>
      <c r="E38" s="84">
        <f t="shared" si="58"/>
        <v>10</v>
      </c>
      <c r="F38" s="84">
        <f t="shared" si="58"/>
        <v>13</v>
      </c>
      <c r="G38" s="84">
        <f t="shared" si="58"/>
        <v>0</v>
      </c>
      <c r="H38" s="84">
        <f t="shared" si="58"/>
        <v>0</v>
      </c>
      <c r="I38" s="84">
        <f t="shared" si="58"/>
        <v>0</v>
      </c>
      <c r="J38" s="84">
        <f t="shared" si="58"/>
        <v>1</v>
      </c>
      <c r="K38" s="84">
        <f t="shared" si="58"/>
        <v>14</v>
      </c>
      <c r="L38" s="84">
        <f t="shared" si="58"/>
        <v>0</v>
      </c>
      <c r="M38" s="84">
        <f t="shared" si="58"/>
        <v>4</v>
      </c>
      <c r="N38" s="84">
        <f t="shared" si="58"/>
        <v>0</v>
      </c>
      <c r="O38" s="84">
        <f t="shared" si="58"/>
        <v>0</v>
      </c>
      <c r="P38" s="84">
        <f t="shared" si="58"/>
        <v>0</v>
      </c>
      <c r="Q38" s="84">
        <f t="shared" si="58"/>
        <v>3</v>
      </c>
      <c r="R38" s="84">
        <f t="shared" si="58"/>
        <v>0</v>
      </c>
      <c r="S38" s="84">
        <f t="shared" si="58"/>
        <v>2</v>
      </c>
      <c r="T38" s="84">
        <f t="shared" si="58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9">COUNTIF(C2:C32,"51$")+COUNTIF(C2:C32,"52$")+COUNTIF(C2:C32,"kvit$")</f>
        <v>0</v>
      </c>
      <c r="D39" s="84">
        <f t="shared" si="59"/>
        <v>0</v>
      </c>
      <c r="E39" s="84">
        <f t="shared" si="59"/>
        <v>0</v>
      </c>
      <c r="F39" s="84">
        <f t="shared" si="59"/>
        <v>0</v>
      </c>
      <c r="G39" s="84">
        <f t="shared" si="59"/>
        <v>0</v>
      </c>
      <c r="H39" s="84">
        <f t="shared" si="59"/>
        <v>0</v>
      </c>
      <c r="I39" s="84">
        <f t="shared" si="59"/>
        <v>0</v>
      </c>
      <c r="J39" s="84">
        <f t="shared" si="59"/>
        <v>0</v>
      </c>
      <c r="K39" s="84">
        <f t="shared" si="59"/>
        <v>0</v>
      </c>
      <c r="L39" s="84">
        <f t="shared" si="59"/>
        <v>0</v>
      </c>
      <c r="M39" s="84">
        <f t="shared" si="59"/>
        <v>0</v>
      </c>
      <c r="N39" s="84">
        <f t="shared" si="59"/>
        <v>0</v>
      </c>
      <c r="O39" s="84">
        <f t="shared" si="59"/>
        <v>0</v>
      </c>
      <c r="P39" s="84">
        <f t="shared" si="59"/>
        <v>0</v>
      </c>
      <c r="Q39" s="84">
        <f t="shared" si="59"/>
        <v>0</v>
      </c>
      <c r="R39" s="84">
        <f t="shared" si="59"/>
        <v>0</v>
      </c>
      <c r="S39" s="84">
        <f t="shared" si="59"/>
        <v>0</v>
      </c>
      <c r="T39" s="84">
        <f t="shared" si="59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60">COUNTIF(C2:C32,"D")</f>
        <v>7</v>
      </c>
      <c r="D40" s="84">
        <f t="shared" si="60"/>
        <v>1</v>
      </c>
      <c r="E40" s="84">
        <f t="shared" si="60"/>
        <v>5</v>
      </c>
      <c r="F40" s="84">
        <f t="shared" si="60"/>
        <v>0</v>
      </c>
      <c r="G40" s="84">
        <f t="shared" si="60"/>
        <v>1</v>
      </c>
      <c r="H40" s="84">
        <f t="shared" si="60"/>
        <v>8</v>
      </c>
      <c r="I40" s="84">
        <f t="shared" si="60"/>
        <v>3</v>
      </c>
      <c r="J40" s="84">
        <f t="shared" si="60"/>
        <v>6</v>
      </c>
      <c r="K40" s="84">
        <f t="shared" si="60"/>
        <v>1</v>
      </c>
      <c r="L40" s="84">
        <f t="shared" si="60"/>
        <v>5</v>
      </c>
      <c r="M40" s="84">
        <f t="shared" si="60"/>
        <v>1</v>
      </c>
      <c r="N40" s="84">
        <f t="shared" si="60"/>
        <v>1</v>
      </c>
      <c r="O40" s="84">
        <f t="shared" si="60"/>
        <v>0</v>
      </c>
      <c r="P40" s="84">
        <f t="shared" si="60"/>
        <v>1</v>
      </c>
      <c r="Q40" s="84">
        <f t="shared" si="60"/>
        <v>3</v>
      </c>
      <c r="R40" s="84">
        <f t="shared" si="60"/>
        <v>0</v>
      </c>
      <c r="S40" s="84">
        <f t="shared" si="60"/>
        <v>1</v>
      </c>
      <c r="T40" s="84">
        <f t="shared" si="60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61">COUNTIF(C2:C32,"SO")</f>
        <v>0</v>
      </c>
      <c r="D41" s="84">
        <f t="shared" si="61"/>
        <v>0</v>
      </c>
      <c r="E41" s="84">
        <f t="shared" si="61"/>
        <v>0</v>
      </c>
      <c r="F41" s="84">
        <f t="shared" si="61"/>
        <v>0</v>
      </c>
      <c r="G41" s="84">
        <f t="shared" si="61"/>
        <v>0</v>
      </c>
      <c r="H41" s="84">
        <f t="shared" si="61"/>
        <v>0</v>
      </c>
      <c r="I41" s="84">
        <f t="shared" si="61"/>
        <v>0</v>
      </c>
      <c r="J41" s="84">
        <f t="shared" si="61"/>
        <v>2</v>
      </c>
      <c r="K41" s="84">
        <f t="shared" si="61"/>
        <v>0</v>
      </c>
      <c r="L41" s="84">
        <f t="shared" si="61"/>
        <v>0</v>
      </c>
      <c r="M41" s="84">
        <f t="shared" si="61"/>
        <v>0</v>
      </c>
      <c r="N41" s="84">
        <f t="shared" si="61"/>
        <v>0</v>
      </c>
      <c r="O41" s="84">
        <f t="shared" si="61"/>
        <v>0</v>
      </c>
      <c r="P41" s="84">
        <f t="shared" si="61"/>
        <v>0</v>
      </c>
      <c r="Q41" s="84">
        <f t="shared" si="61"/>
        <v>0</v>
      </c>
      <c r="R41" s="84">
        <f t="shared" si="61"/>
        <v>0</v>
      </c>
      <c r="S41" s="84">
        <f t="shared" si="61"/>
        <v>0</v>
      </c>
      <c r="T41" s="84">
        <f t="shared" si="61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62">COUNTIF(C2:C32,"BOL")</f>
        <v>0</v>
      </c>
      <c r="D42" s="84">
        <f t="shared" si="62"/>
        <v>0</v>
      </c>
      <c r="E42" s="84">
        <f t="shared" si="62"/>
        <v>0</v>
      </c>
      <c r="F42" s="84">
        <f t="shared" si="62"/>
        <v>0</v>
      </c>
      <c r="G42" s="84">
        <f t="shared" si="62"/>
        <v>0</v>
      </c>
      <c r="H42" s="84">
        <f t="shared" si="62"/>
        <v>0</v>
      </c>
      <c r="I42" s="84">
        <f t="shared" si="62"/>
        <v>0</v>
      </c>
      <c r="J42" s="84">
        <f t="shared" si="62"/>
        <v>0</v>
      </c>
      <c r="K42" s="84">
        <f t="shared" si="62"/>
        <v>0</v>
      </c>
      <c r="L42" s="84">
        <f t="shared" si="62"/>
        <v>0</v>
      </c>
      <c r="M42" s="84">
        <f t="shared" si="62"/>
        <v>0</v>
      </c>
      <c r="N42" s="84">
        <f t="shared" si="62"/>
        <v>0</v>
      </c>
      <c r="O42" s="84">
        <f t="shared" si="62"/>
        <v>0</v>
      </c>
      <c r="P42" s="84">
        <f t="shared" si="62"/>
        <v>0</v>
      </c>
      <c r="Q42" s="84">
        <f t="shared" si="62"/>
        <v>0</v>
      </c>
      <c r="R42" s="84">
        <f t="shared" si="62"/>
        <v>0</v>
      </c>
      <c r="S42" s="84">
        <f t="shared" si="62"/>
        <v>0</v>
      </c>
      <c r="T42" s="84">
        <f t="shared" si="62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63">COUNTIF(C2:C32,"X")</f>
        <v>3</v>
      </c>
      <c r="D43" s="84">
        <f t="shared" si="63"/>
        <v>4</v>
      </c>
      <c r="E43" s="84">
        <f t="shared" si="63"/>
        <v>2</v>
      </c>
      <c r="F43" s="84">
        <f t="shared" si="63"/>
        <v>3</v>
      </c>
      <c r="G43" s="84">
        <f t="shared" si="63"/>
        <v>0</v>
      </c>
      <c r="H43" s="84">
        <f t="shared" si="63"/>
        <v>1</v>
      </c>
      <c r="I43" s="84">
        <f t="shared" si="63"/>
        <v>4</v>
      </c>
      <c r="J43" s="84">
        <f t="shared" si="63"/>
        <v>3</v>
      </c>
      <c r="K43" s="84">
        <f t="shared" si="63"/>
        <v>3</v>
      </c>
      <c r="L43" s="84">
        <f t="shared" si="63"/>
        <v>5</v>
      </c>
      <c r="M43" s="84">
        <f t="shared" si="63"/>
        <v>1</v>
      </c>
      <c r="N43" s="84">
        <f t="shared" si="63"/>
        <v>4</v>
      </c>
      <c r="O43" s="84">
        <f t="shared" si="63"/>
        <v>0</v>
      </c>
      <c r="P43" s="84">
        <f t="shared" si="63"/>
        <v>4</v>
      </c>
      <c r="Q43" s="84">
        <f t="shared" si="63"/>
        <v>4</v>
      </c>
      <c r="R43" s="84">
        <f t="shared" si="63"/>
        <v>0</v>
      </c>
      <c r="S43" s="84">
        <f t="shared" si="63"/>
        <v>3</v>
      </c>
      <c r="T43" s="84">
        <f t="shared" si="63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0</v>
      </c>
      <c r="F44" s="84">
        <f>COUNTIF(V2:V32,"KON")</f>
        <v>5</v>
      </c>
      <c r="G44" s="84">
        <f>COUNTIF(V2:V32,"oro")</f>
        <v>0</v>
      </c>
      <c r="H44" s="84">
        <f>COUNTIF(V2:V32,"MIO")</f>
        <v>0</v>
      </c>
      <c r="I44" s="84">
        <f>COUNTIF(V2:V32,"BOŽ")</f>
        <v>3</v>
      </c>
      <c r="J44" s="84">
        <f>COUNTIF(V2:V32,"TOM")</f>
        <v>3</v>
      </c>
      <c r="K44" s="84">
        <f>COUNTIF(V2:V32,"MŠŠ")</f>
        <v>2</v>
      </c>
      <c r="L44" s="84">
        <f>COUNTIF(V2:V32,"ŽIV")</f>
        <v>3</v>
      </c>
      <c r="M44" s="84">
        <f>COUNTIF(V2:V32,"TAL")</f>
        <v>0</v>
      </c>
      <c r="N44" s="84">
        <f>COUNTIF(V2:V32,"PIR")</f>
        <v>3</v>
      </c>
      <c r="O44" s="84">
        <f>COUNTIF(V2:V32,"HOL")</f>
        <v>0</v>
      </c>
      <c r="P44" s="84">
        <f>COUNTIF(V2:V32,P1)</f>
        <v>6</v>
      </c>
      <c r="Q44" s="84">
        <f>COUNTIF(V2:V32,Q1)</f>
        <v>4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64">COUNTIF(C2:C32,"51¶")+COUNTIF(C2:C32,"52¶")+COUNTIF(C2:C32,"kvit¶")</f>
        <v>0</v>
      </c>
      <c r="D45" s="84">
        <f t="shared" si="64"/>
        <v>2</v>
      </c>
      <c r="E45" s="84">
        <f t="shared" si="64"/>
        <v>2</v>
      </c>
      <c r="F45" s="84">
        <f t="shared" si="64"/>
        <v>1</v>
      </c>
      <c r="G45" s="84">
        <f t="shared" si="64"/>
        <v>0</v>
      </c>
      <c r="H45" s="84">
        <f t="shared" si="64"/>
        <v>2</v>
      </c>
      <c r="I45" s="84">
        <f t="shared" si="64"/>
        <v>1</v>
      </c>
      <c r="J45" s="84">
        <f t="shared" si="64"/>
        <v>1</v>
      </c>
      <c r="K45" s="84">
        <f t="shared" si="64"/>
        <v>1</v>
      </c>
      <c r="L45" s="84">
        <f t="shared" si="64"/>
        <v>1</v>
      </c>
      <c r="M45" s="84">
        <f t="shared" si="64"/>
        <v>2</v>
      </c>
      <c r="N45" s="84">
        <f t="shared" si="64"/>
        <v>0</v>
      </c>
      <c r="O45" s="84">
        <f t="shared" si="64"/>
        <v>0</v>
      </c>
      <c r="P45" s="84">
        <f t="shared" si="64"/>
        <v>0</v>
      </c>
      <c r="Q45" s="84">
        <f t="shared" si="64"/>
        <v>1</v>
      </c>
      <c r="R45" s="84">
        <f t="shared" si="64"/>
        <v>0</v>
      </c>
      <c r="S45" s="84">
        <f t="shared" si="64"/>
        <v>0</v>
      </c>
      <c r="T45" s="84">
        <f t="shared" si="64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65">COUNTIF(C2:C32,"U☺")+COUNTIF(C2:C32,"U☻")+COUNTIF(C2:C32,"U")</f>
        <v>0</v>
      </c>
      <c r="D46" s="84">
        <f t="shared" si="65"/>
        <v>0</v>
      </c>
      <c r="E46" s="84">
        <f t="shared" si="65"/>
        <v>0</v>
      </c>
      <c r="F46" s="84">
        <f t="shared" si="65"/>
        <v>0</v>
      </c>
      <c r="G46" s="84">
        <f t="shared" si="65"/>
        <v>0</v>
      </c>
      <c r="H46" s="84">
        <f t="shared" si="65"/>
        <v>1</v>
      </c>
      <c r="I46" s="84">
        <f t="shared" si="65"/>
        <v>3</v>
      </c>
      <c r="J46" s="84">
        <f t="shared" si="65"/>
        <v>0</v>
      </c>
      <c r="K46" s="84">
        <f t="shared" si="65"/>
        <v>0</v>
      </c>
      <c r="L46" s="84">
        <f t="shared" si="65"/>
        <v>3</v>
      </c>
      <c r="M46" s="84">
        <f t="shared" si="65"/>
        <v>0</v>
      </c>
      <c r="N46" s="84">
        <f t="shared" si="65"/>
        <v>0</v>
      </c>
      <c r="O46" s="84">
        <f t="shared" si="65"/>
        <v>0</v>
      </c>
      <c r="P46" s="84">
        <f t="shared" si="65"/>
        <v>0</v>
      </c>
      <c r="Q46" s="84">
        <f t="shared" si="65"/>
        <v>2</v>
      </c>
      <c r="R46" s="84">
        <f t="shared" si="65"/>
        <v>0</v>
      </c>
      <c r="S46" s="84">
        <f t="shared" si="65"/>
        <v>0</v>
      </c>
      <c r="T46" s="84">
        <f t="shared" si="65"/>
        <v>0</v>
      </c>
      <c r="AH46" s="37" t="str">
        <f>Predloge!$B$46</f>
        <v>©☻</v>
      </c>
    </row>
    <row r="47" spans="1:65" ht="17" customHeight="1">
      <c r="AH47" s="37" t="str">
        <f>Predloge!$B$47</f>
        <v>®☻</v>
      </c>
    </row>
    <row r="48" spans="1:65" ht="17" customHeight="1">
      <c r="AH48" s="37" t="str">
        <f>Predloge!$B$48</f>
        <v>©</v>
      </c>
    </row>
    <row r="49" spans="34:34" ht="17" customHeight="1">
      <c r="AH49" s="37" t="str">
        <f>Predloge!$B$49</f>
        <v>®</v>
      </c>
    </row>
  </sheetData>
  <sheetProtection sheet="1" objects="1" scenarios="1"/>
  <conditionalFormatting sqref="AE2:AE32">
    <cfRule type="cellIs" dxfId="369" priority="9" stopIfTrue="1" operator="notEqual">
      <formula>0</formula>
    </cfRule>
  </conditionalFormatting>
  <conditionalFormatting sqref="W2:AD32">
    <cfRule type="cellIs" dxfId="368" priority="7" stopIfTrue="1" operator="lessThan">
      <formula>1</formula>
    </cfRule>
  </conditionalFormatting>
  <conditionalFormatting sqref="AG2:AG32">
    <cfRule type="cellIs" dxfId="367" priority="12" stopIfTrue="1" operator="lessThan">
      <formula>2</formula>
    </cfRule>
  </conditionalFormatting>
  <conditionalFormatting sqref="AF2:AF32">
    <cfRule type="cellIs" dxfId="366" priority="10" stopIfTrue="1" operator="equal">
      <formula>1</formula>
    </cfRule>
  </conditionalFormatting>
  <conditionalFormatting sqref="AF2:AF32">
    <cfRule type="cellIs" dxfId="365" priority="11" stopIfTrue="1" operator="greaterThan">
      <formula>1</formula>
    </cfRule>
  </conditionalFormatting>
  <conditionalFormatting sqref="W2:AD32">
    <cfRule type="cellIs" dxfId="364" priority="8" stopIfTrue="1" operator="greaterThan">
      <formula>1</formula>
    </cfRule>
  </conditionalFormatting>
  <conditionalFormatting sqref="AG2:AG32">
    <cfRule type="cellIs" dxfId="363" priority="13" stopIfTrue="1" operator="greaterThan">
      <formula>2</formula>
    </cfRule>
  </conditionalFormatting>
  <conditionalFormatting sqref="D17:E17 S24 P31">
    <cfRule type="expression" dxfId="362" priority="3" stopIfTrue="1">
      <formula>WEEKDAY($A17,2)=6</formula>
    </cfRule>
  </conditionalFormatting>
  <conditionalFormatting sqref="D17:E17 S24 P31">
    <cfRule type="expression" dxfId="361" priority="4" stopIfTrue="1">
      <formula>WEEKDAY($A17,2)=7</formula>
    </cfRule>
  </conditionalFormatting>
  <conditionalFormatting sqref="A2:E2 G2:M2 O2:U2 A3:H3 J3 L3:V3 A4:M4 O4:P4 T4:V4 A5:B32 N5:O6 D8:D9 O7:P8 N9:O9 R4:R9 T5:U9 C10:I10 K10:V10 C11:G11 J11:O11 Q11:V11 N12:O15 P13:P14 D16 O16 R12:R16 T12:U16 C17 F17:G17 I17:R17 T17:V17 C18:M18 O18:V18 O19:R19 N20:P21 O22:P22 O23 T19:U23 C24 E24:P24 R20:R24 T24:V24 C25:E25 G25:K25 M25 O25:V25 N26:O27 O28:P29 N30:P30 R26:R30 T26:U30 C31:J31 L31:O31 Q31:V31 C32:D32 F32:P32 R32:V32">
    <cfRule type="expression" dxfId="360" priority="1" stopIfTrue="1">
      <formula>WEEKDAY($A2,2)=6</formula>
    </cfRule>
  </conditionalFormatting>
  <conditionalFormatting sqref="A2:E2 G2:M2 O2:U2 A3:H3 J3 L3:V3 A4:M4 O4:P4 T4:V4 A5:B32 N5:O6 D8:D9 O7:P8 N9:O9 R4:R9 T5:U9 C10:I10 K10:V10 C11:G11 J11:O11 Q11:V11 N12:O15 P13:P14 D16 O16 R12:R16 T12:U16 C17 F17:G17 I17:R17 T17:V17 C18:M18 O18:V18 O19:R19 N20:P21 O22:P22 O23 T19:U23 C24 E24:P24 R20:R24 T24:V24 C25:E25 G25:K25 M25 O25:V25 N26:O27 O28:P29 N30:P30 R26:R30 T26:U30 C31:J31 L31:O31 Q31:V31 C32:D32 F32:P32 R32:V32">
    <cfRule type="expression" dxfId="359" priority="2" stopIfTrue="1">
      <formula>WEEKDAY($A2,2)=7</formula>
    </cfRule>
  </conditionalFormatting>
  <pageMargins left="0" right="0.2" top="1.2508000000000001" bottom="0.23620000000000002" header="0.7299000000000001" footer="0.23620000000000002"/>
  <pageSetup paperSize="0" fitToWidth="0" fitToHeight="0" orientation="portrait" horizontalDpi="0" verticalDpi="0" copies="0"/>
  <headerFooter>
    <oddHeader>&amp;LZadnja sprememba:&amp;C&amp;D  &amp;T</oddHeader>
    <oddFooter>&amp;CPage 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49"/>
  <sheetViews>
    <sheetView topLeftCell="A13" zoomScale="132" workbookViewId="0">
      <selection activeCell="J26" sqref="J26"/>
    </sheetView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tr">
        <f>Predloge!$E$2</f>
        <v>AND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2021-02-01</v>
      </c>
      <c r="B2" s="60" t="str">
        <f t="shared" ref="B2:B29" si="0">TEXT(A2,"Ddd")</f>
        <v>Mon</v>
      </c>
      <c r="C2" s="61" t="str">
        <f>Predloge!$B$4</f>
        <v>51</v>
      </c>
      <c r="D2" s="66" t="s">
        <v>79</v>
      </c>
      <c r="E2" s="66" t="str">
        <f>Predloge!$B$11</f>
        <v>X</v>
      </c>
      <c r="F2" s="61" t="str">
        <f>Predloge!$B$6</f>
        <v>KVIT</v>
      </c>
      <c r="G2" s="61" t="str">
        <f>Predloge!$B$12</f>
        <v>D</v>
      </c>
      <c r="H2" s="66" t="str">
        <f>Predloge!$B$26</f>
        <v>52¶</v>
      </c>
      <c r="I2" s="61" t="str">
        <f>Predloge!$B$5</f>
        <v>52</v>
      </c>
      <c r="J2" s="92" t="str">
        <f>Predloge!$B$48</f>
        <v>©</v>
      </c>
      <c r="K2" s="61" t="str">
        <f>Predloge!$B$6</f>
        <v>KVIT</v>
      </c>
      <c r="L2" s="72" t="str">
        <f>Predloge!$B$23</f>
        <v>51☺</v>
      </c>
      <c r="M2" s="69" t="s">
        <v>69</v>
      </c>
      <c r="N2" s="61" t="str">
        <f>Predloge!$B$8</f>
        <v>U</v>
      </c>
      <c r="O2" s="53"/>
      <c r="P2" s="92" t="str">
        <f>Predloge!$B$46</f>
        <v>©☻</v>
      </c>
      <c r="Q2" s="66" t="str">
        <f>Predloge!$B$11</f>
        <v>X</v>
      </c>
      <c r="R2" s="53"/>
      <c r="S2" s="61" t="str">
        <f>Predloge!$B$6</f>
        <v>KVIT</v>
      </c>
      <c r="T2" s="53"/>
      <c r="U2" s="93" t="s">
        <v>70</v>
      </c>
      <c r="V2" s="74" t="str">
        <f>Predloge!$E$18</f>
        <v>JNK</v>
      </c>
      <c r="W2" s="56">
        <f t="shared" ref="W2:W32" si="1">COUNTIF(AI2:AZ2,"☻")</f>
        <v>1</v>
      </c>
      <c r="X2" s="56">
        <f t="shared" ref="X2:X32" si="2">COUNTIF(AI2:AZ2,"☺")</f>
        <v>1</v>
      </c>
      <c r="Y2" s="56">
        <f>COUNTIF(C2:U2,"51")+COUNTIF(C2:U2,"51$")+COUNTIF(C2:U2,"51☻")</f>
        <v>1</v>
      </c>
      <c r="Z2" s="56">
        <f t="shared" ref="Z2:Z32" si="3">COUNTIF(C2:U2,"52")+COUNTIF(C2:U2,"52$")+COUNTIF(C2:U2,"52☻")</f>
        <v>1</v>
      </c>
      <c r="AA2" s="56">
        <f t="shared" ref="AA2:AA32" si="4">COUNTIF(C2:U2,"51¶")</f>
        <v>0</v>
      </c>
      <c r="AB2" s="56">
        <f t="shared" ref="AB2:AB32" si="5">COUNTIF(C2:U2,"52¶")</f>
        <v>1</v>
      </c>
      <c r="AC2" s="56">
        <f t="shared" ref="AC2:AC32" si="6">COUNTIF(C2:U2,"U")+COUNTIF(C2:U2,"U☻")+COUNTIF(C2:U2,"U☺")</f>
        <v>1</v>
      </c>
      <c r="AD2" s="56">
        <f t="shared" ref="AD2:AD32" si="7">COUNTIF(C2:U2,"KVIT")+COUNTIF(C2:U2,"KVIT☻")+COUNTIF(C2:U2,"kvit$")</f>
        <v>3</v>
      </c>
      <c r="AE2" s="57">
        <f t="shared" ref="AE2:AE32" si="8">COUNTBLANK(C2:T2)-3</f>
        <v>0</v>
      </c>
      <c r="AF2" s="57">
        <f t="shared" ref="AF2:AF32" si="9">COUNTIF(C2:U2,"x")</f>
        <v>2</v>
      </c>
      <c r="AG2" s="56">
        <f t="shared" ref="AG2:AG32" si="10">COUNTIF(C2:U2,"51")+COUNTIF(C2:U2,"51☻")+COUNTIF(C2:U2,"2")+COUNTIF(C2:U2,"52")+COUNTIF(C2:U2,"52☻")+COUNTIF(C2:U2,"51$")+COUNTIF(C2:U2,"52$")</f>
        <v>2</v>
      </c>
      <c r="AH2" s="5" t="str">
        <f>Predloge!$B$2</f>
        <v>51☻</v>
      </c>
      <c r="AI2" s="58" t="str">
        <f t="shared" ref="AI2:AI11" si="11">RIGHT(C2,1)</f>
        <v>1</v>
      </c>
      <c r="AJ2" s="58" t="str">
        <f t="shared" ref="AJ2:AJ11" si="12">RIGHT(D2,1)</f>
        <v>S</v>
      </c>
      <c r="AK2" s="58" t="str">
        <f t="shared" ref="AK2:AK11" si="13">RIGHT(E2,1)</f>
        <v>X</v>
      </c>
      <c r="AL2" s="58" t="str">
        <f t="shared" ref="AL2:AL11" si="14">RIGHT(F2,1)</f>
        <v>T</v>
      </c>
      <c r="AM2" s="58" t="str">
        <f t="shared" ref="AM2:AM11" si="15">RIGHT(G2,1)</f>
        <v>D</v>
      </c>
      <c r="AN2" s="58" t="str">
        <f t="shared" ref="AN2:AN11" si="16">RIGHT(H2,1)</f>
        <v>¶</v>
      </c>
      <c r="AO2" s="58" t="str">
        <f t="shared" ref="AO2:AO11" si="17">RIGHT(I2,1)</f>
        <v>2</v>
      </c>
      <c r="AP2" s="58" t="str">
        <f t="shared" ref="AP2:AP11" si="18">RIGHT(J2,1)</f>
        <v>©</v>
      </c>
      <c r="AQ2" s="58" t="str">
        <f t="shared" ref="AQ2:AQ11" si="19">RIGHT(K2,1)</f>
        <v>T</v>
      </c>
      <c r="AR2" s="58" t="str">
        <f t="shared" ref="AR2:AR11" si="20">RIGHT(L2,1)</f>
        <v>☺</v>
      </c>
      <c r="AS2" s="58" t="str">
        <f t="shared" ref="AS2:AS11" si="21">RIGHT(M2,1)</f>
        <v>Z</v>
      </c>
      <c r="AT2" s="58" t="str">
        <f t="shared" ref="AT2:AT11" si="22">RIGHT(N2,1)</f>
        <v>U</v>
      </c>
      <c r="AU2" s="58" t="str">
        <f t="shared" ref="AU2:AU11" si="23">RIGHT(O2,1)</f>
        <v/>
      </c>
      <c r="AV2" s="58" t="str">
        <f t="shared" ref="AV2:AV11" si="24">RIGHT(P2,1)</f>
        <v>☻</v>
      </c>
      <c r="AW2" s="58" t="str">
        <f t="shared" ref="AW2:AW11" si="25">RIGHT(Q2,1)</f>
        <v>X</v>
      </c>
      <c r="AX2" s="58" t="str">
        <f t="shared" ref="AX2:AX11" si="26">RIGHT(R2,1)</f>
        <v/>
      </c>
      <c r="AY2" s="58" t="str">
        <f t="shared" ref="AY2:AY11" si="27">RIGHT(S2,1)</f>
        <v>T</v>
      </c>
      <c r="AZ2" s="58" t="str">
        <f t="shared" ref="AZ2:AZ11" si="28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2021-02-02</v>
      </c>
      <c r="B3" s="60" t="str">
        <f t="shared" si="0"/>
        <v>Tue</v>
      </c>
      <c r="C3" s="66" t="str">
        <f>Predloge!$B$11</f>
        <v>X</v>
      </c>
      <c r="D3" s="61" t="str">
        <f>Predloge!$B$8</f>
        <v>U</v>
      </c>
      <c r="E3" s="66" t="str">
        <f>Predloge!$B$26</f>
        <v>52¶</v>
      </c>
      <c r="F3" s="67" t="str">
        <f>Predloge!$B$7</f>
        <v>KVIT☻</v>
      </c>
      <c r="G3" s="61" t="str">
        <f>Predloge!$B$12</f>
        <v>D</v>
      </c>
      <c r="H3" s="61" t="str">
        <f>Predloge!$B$5</f>
        <v>52</v>
      </c>
      <c r="I3" s="72" t="str">
        <f>Predloge!$B$23</f>
        <v>51☺</v>
      </c>
      <c r="J3" s="92" t="str">
        <f>Predloge!$B$48</f>
        <v>©</v>
      </c>
      <c r="K3" s="61" t="str">
        <f>Predloge!$B$6</f>
        <v>KVIT</v>
      </c>
      <c r="L3" s="66" t="str">
        <f>Predloge!$B$11</f>
        <v>X</v>
      </c>
      <c r="M3" s="69" t="s">
        <v>69</v>
      </c>
      <c r="N3" s="61" t="s">
        <v>80</v>
      </c>
      <c r="O3" s="53"/>
      <c r="P3" s="66" t="str">
        <f>Predloge!$B$11</f>
        <v>X</v>
      </c>
      <c r="Q3" s="61" t="str">
        <f>Predloge!$B$4</f>
        <v>51</v>
      </c>
      <c r="R3" s="53"/>
      <c r="S3" s="61" t="str">
        <f>Predloge!$B$6</f>
        <v>KVIT</v>
      </c>
      <c r="T3" s="53"/>
      <c r="U3" s="93" t="s">
        <v>13</v>
      </c>
      <c r="V3" s="74" t="str">
        <f>Predloge!$E$18</f>
        <v>JNK</v>
      </c>
      <c r="W3" s="56">
        <f t="shared" si="1"/>
        <v>1</v>
      </c>
      <c r="X3" s="56">
        <f t="shared" si="2"/>
        <v>1</v>
      </c>
      <c r="Y3" s="56">
        <f>COUNTIF(C3:U3,"51")+COUNTIF(C3:U3,"51$")+COUNTIF(C3:U3,"51☻")</f>
        <v>1</v>
      </c>
      <c r="Z3" s="56">
        <f t="shared" si="3"/>
        <v>1</v>
      </c>
      <c r="AA3" s="56">
        <f t="shared" si="4"/>
        <v>0</v>
      </c>
      <c r="AB3" s="56">
        <f t="shared" si="5"/>
        <v>1</v>
      </c>
      <c r="AC3" s="56">
        <f t="shared" si="6"/>
        <v>1</v>
      </c>
      <c r="AD3" s="56">
        <f t="shared" si="7"/>
        <v>3</v>
      </c>
      <c r="AE3" s="57">
        <f t="shared" si="8"/>
        <v>0</v>
      </c>
      <c r="AF3" s="57">
        <f t="shared" si="9"/>
        <v>3</v>
      </c>
      <c r="AG3" s="56">
        <f t="shared" si="10"/>
        <v>2</v>
      </c>
      <c r="AH3" s="5" t="str">
        <f>Predloge!$B$3</f>
        <v>52☻</v>
      </c>
      <c r="AI3" s="58" t="str">
        <f t="shared" si="11"/>
        <v>X</v>
      </c>
      <c r="AJ3" s="58" t="str">
        <f t="shared" si="12"/>
        <v>U</v>
      </c>
      <c r="AK3" s="58" t="str">
        <f t="shared" si="13"/>
        <v>¶</v>
      </c>
      <c r="AL3" s="58" t="str">
        <f t="shared" si="14"/>
        <v>☻</v>
      </c>
      <c r="AM3" s="58" t="str">
        <f t="shared" si="15"/>
        <v>D</v>
      </c>
      <c r="AN3" s="58" t="str">
        <f t="shared" si="16"/>
        <v>2</v>
      </c>
      <c r="AO3" s="58" t="str">
        <f t="shared" si="17"/>
        <v>☺</v>
      </c>
      <c r="AP3" s="58" t="str">
        <f t="shared" si="18"/>
        <v>©</v>
      </c>
      <c r="AQ3" s="58" t="str">
        <f t="shared" si="19"/>
        <v>T</v>
      </c>
      <c r="AR3" s="58" t="str">
        <f t="shared" si="20"/>
        <v>X</v>
      </c>
      <c r="AS3" s="58" t="str">
        <f t="shared" si="21"/>
        <v>Z</v>
      </c>
      <c r="AT3" s="58" t="str">
        <f t="shared" si="22"/>
        <v>G</v>
      </c>
      <c r="AU3" s="58" t="str">
        <f t="shared" si="23"/>
        <v/>
      </c>
      <c r="AV3" s="58" t="str">
        <f t="shared" si="24"/>
        <v>X</v>
      </c>
      <c r="AW3" s="58" t="str">
        <f t="shared" si="25"/>
        <v>1</v>
      </c>
      <c r="AX3" s="58" t="str">
        <f t="shared" si="26"/>
        <v/>
      </c>
      <c r="AY3" s="58" t="str">
        <f t="shared" si="27"/>
        <v>T</v>
      </c>
      <c r="AZ3" s="58" t="str">
        <f t="shared" si="28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2021-02-03</v>
      </c>
      <c r="B4" s="60" t="str">
        <f t="shared" si="0"/>
        <v>Wed</v>
      </c>
      <c r="C4" s="61" t="s">
        <v>79</v>
      </c>
      <c r="D4" s="61" t="str">
        <f>Predloge!$B$6</f>
        <v>KVIT</v>
      </c>
      <c r="E4" s="61" t="str">
        <f>Predloge!$B$6</f>
        <v>KVIT</v>
      </c>
      <c r="F4" s="66" t="str">
        <f>Predloge!$B$11</f>
        <v>X</v>
      </c>
      <c r="G4" s="61" t="str">
        <f>Predloge!$B$12</f>
        <v>D</v>
      </c>
      <c r="H4" s="61" t="str">
        <f>Predloge!$B$5</f>
        <v>52</v>
      </c>
      <c r="I4" s="66" t="str">
        <f>Predloge!$B$11</f>
        <v>X</v>
      </c>
      <c r="J4" s="92" t="str">
        <f>Predloge!$B$46</f>
        <v>©☻</v>
      </c>
      <c r="K4" s="67" t="str">
        <f>Predloge!$B$7</f>
        <v>KVIT☻</v>
      </c>
      <c r="L4" s="66" t="str">
        <f>Predloge!$B$26</f>
        <v>52¶</v>
      </c>
      <c r="M4" s="69" t="s">
        <v>69</v>
      </c>
      <c r="N4" s="61" t="str">
        <f>Predloge!$B$4</f>
        <v>51</v>
      </c>
      <c r="O4" s="53"/>
      <c r="P4" s="69" t="s">
        <v>69</v>
      </c>
      <c r="Q4" s="66" t="str">
        <f>Predloge!$B$35</f>
        <v>Ta</v>
      </c>
      <c r="R4" s="53"/>
      <c r="S4" s="61" t="s">
        <v>76</v>
      </c>
      <c r="T4" s="53"/>
      <c r="U4" s="93" t="s">
        <v>75</v>
      </c>
      <c r="V4" s="74" t="str">
        <f>Predloge!$E$15</f>
        <v>BUT</v>
      </c>
      <c r="W4" s="56">
        <f t="shared" si="1"/>
        <v>2</v>
      </c>
      <c r="X4" s="56">
        <f t="shared" si="2"/>
        <v>0</v>
      </c>
      <c r="Y4" s="56">
        <f>COUNTIF(C4:U4,"51")+COUNTIF(C4:U4,"51$")+COUNTIF(C4:U4,"51☻")</f>
        <v>1</v>
      </c>
      <c r="Z4" s="56">
        <f t="shared" si="3"/>
        <v>1</v>
      </c>
      <c r="AA4" s="56">
        <f t="shared" si="4"/>
        <v>0</v>
      </c>
      <c r="AB4" s="56">
        <f t="shared" si="5"/>
        <v>1</v>
      </c>
      <c r="AC4" s="56">
        <f t="shared" si="6"/>
        <v>0</v>
      </c>
      <c r="AD4" s="56">
        <f t="shared" si="7"/>
        <v>3</v>
      </c>
      <c r="AE4" s="57">
        <f t="shared" si="8"/>
        <v>0</v>
      </c>
      <c r="AF4" s="57">
        <f t="shared" si="9"/>
        <v>2</v>
      </c>
      <c r="AG4" s="56">
        <f t="shared" si="10"/>
        <v>2</v>
      </c>
      <c r="AH4" s="5" t="str">
        <f>Predloge!$B$4</f>
        <v>51</v>
      </c>
      <c r="AI4" s="58" t="str">
        <f t="shared" si="11"/>
        <v>S</v>
      </c>
      <c r="AJ4" s="58" t="str">
        <f t="shared" si="12"/>
        <v>T</v>
      </c>
      <c r="AK4" s="58" t="str">
        <f t="shared" si="13"/>
        <v>T</v>
      </c>
      <c r="AL4" s="58" t="str">
        <f t="shared" si="14"/>
        <v>X</v>
      </c>
      <c r="AM4" s="58" t="str">
        <f t="shared" si="15"/>
        <v>D</v>
      </c>
      <c r="AN4" s="58" t="str">
        <f t="shared" si="16"/>
        <v>2</v>
      </c>
      <c r="AO4" s="58" t="str">
        <f t="shared" si="17"/>
        <v>X</v>
      </c>
      <c r="AP4" s="58" t="str">
        <f t="shared" si="18"/>
        <v>☻</v>
      </c>
      <c r="AQ4" s="58" t="str">
        <f t="shared" si="19"/>
        <v>☻</v>
      </c>
      <c r="AR4" s="58" t="str">
        <f t="shared" si="20"/>
        <v>¶</v>
      </c>
      <c r="AS4" s="58" t="str">
        <f t="shared" si="21"/>
        <v>Z</v>
      </c>
      <c r="AT4" s="58" t="str">
        <f t="shared" si="22"/>
        <v>1</v>
      </c>
      <c r="AU4" s="58" t="str">
        <f t="shared" si="23"/>
        <v/>
      </c>
      <c r="AV4" s="58" t="str">
        <f t="shared" si="24"/>
        <v>Z</v>
      </c>
      <c r="AW4" s="58" t="str">
        <f t="shared" si="25"/>
        <v>a</v>
      </c>
      <c r="AX4" s="58" t="str">
        <f t="shared" si="26"/>
        <v/>
      </c>
      <c r="AY4" s="58" t="str">
        <f t="shared" si="27"/>
        <v>K</v>
      </c>
      <c r="AZ4" s="58" t="str">
        <f t="shared" si="28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2021-02-04</v>
      </c>
      <c r="B5" s="60" t="str">
        <f t="shared" si="0"/>
        <v>Thu</v>
      </c>
      <c r="C5" s="61" t="str">
        <f>Predloge!$B$5</f>
        <v>52</v>
      </c>
      <c r="D5" s="93" t="s">
        <v>74</v>
      </c>
      <c r="E5" s="61" t="str">
        <f>Predloge!$B$6</f>
        <v>KVIT</v>
      </c>
      <c r="F5" s="61" t="str">
        <f>Predloge!$B$6</f>
        <v>KVIT</v>
      </c>
      <c r="G5" s="61" t="str">
        <f>Predloge!$B$12</f>
        <v>D</v>
      </c>
      <c r="H5" s="61" t="str">
        <f>Predloge!$B$12</f>
        <v>D</v>
      </c>
      <c r="I5" s="61" t="str">
        <f>Predloge!$B$4</f>
        <v>51</v>
      </c>
      <c r="J5" s="66" t="str">
        <f>Predloge!$B$11</f>
        <v>X</v>
      </c>
      <c r="K5" s="66" t="str">
        <f>Predloge!$B$11</f>
        <v>X</v>
      </c>
      <c r="L5" s="72" t="str">
        <f>Predloge!$B$24</f>
        <v>52☺</v>
      </c>
      <c r="M5" s="69" t="s">
        <v>69</v>
      </c>
      <c r="N5" s="67" t="str">
        <f>Predloge!$B$7</f>
        <v>KVIT☻</v>
      </c>
      <c r="O5" s="53"/>
      <c r="P5" s="69" t="s">
        <v>69</v>
      </c>
      <c r="Q5" s="66" t="str">
        <f>Predloge!$B$26</f>
        <v>52¶</v>
      </c>
      <c r="R5" s="53"/>
      <c r="S5" s="92" t="str">
        <f>Predloge!$B$48</f>
        <v>©</v>
      </c>
      <c r="T5" s="53"/>
      <c r="U5" s="93" t="s">
        <v>19</v>
      </c>
      <c r="V5" s="74" t="str">
        <f>Predloge!$E$15</f>
        <v>BUT</v>
      </c>
      <c r="W5" s="56">
        <f t="shared" si="1"/>
        <v>1</v>
      </c>
      <c r="X5" s="56">
        <f t="shared" si="2"/>
        <v>1</v>
      </c>
      <c r="Y5" s="56">
        <f>COUNTIF(C5:U5,"51")+COUNTIF(C5:U5,"51$")+COUNTIF(C5:U5,"51☻")</f>
        <v>1</v>
      </c>
      <c r="Z5" s="56">
        <f t="shared" si="3"/>
        <v>1</v>
      </c>
      <c r="AA5" s="56">
        <f t="shared" si="4"/>
        <v>0</v>
      </c>
      <c r="AB5" s="56">
        <f t="shared" si="5"/>
        <v>1</v>
      </c>
      <c r="AC5" s="56">
        <f t="shared" si="6"/>
        <v>0</v>
      </c>
      <c r="AD5" s="56">
        <f t="shared" si="7"/>
        <v>3</v>
      </c>
      <c r="AE5" s="57">
        <f t="shared" si="8"/>
        <v>0</v>
      </c>
      <c r="AF5" s="57">
        <f t="shared" si="9"/>
        <v>2</v>
      </c>
      <c r="AG5" s="56">
        <f t="shared" si="10"/>
        <v>2</v>
      </c>
      <c r="AH5" s="5" t="str">
        <f>Predloge!$B$5</f>
        <v>52</v>
      </c>
      <c r="AI5" s="58" t="str">
        <f t="shared" si="11"/>
        <v>2</v>
      </c>
      <c r="AJ5" s="58" t="str">
        <f t="shared" si="12"/>
        <v>F</v>
      </c>
      <c r="AK5" s="58" t="str">
        <f t="shared" si="13"/>
        <v>T</v>
      </c>
      <c r="AL5" s="58" t="str">
        <f t="shared" si="14"/>
        <v>T</v>
      </c>
      <c r="AM5" s="58" t="str">
        <f t="shared" si="15"/>
        <v>D</v>
      </c>
      <c r="AN5" s="58" t="str">
        <f t="shared" si="16"/>
        <v>D</v>
      </c>
      <c r="AO5" s="58" t="str">
        <f t="shared" si="17"/>
        <v>1</v>
      </c>
      <c r="AP5" s="58" t="str">
        <f t="shared" si="18"/>
        <v>X</v>
      </c>
      <c r="AQ5" s="58" t="str">
        <f t="shared" si="19"/>
        <v>X</v>
      </c>
      <c r="AR5" s="58" t="str">
        <f t="shared" si="20"/>
        <v>☺</v>
      </c>
      <c r="AS5" s="58" t="str">
        <f t="shared" si="21"/>
        <v>Z</v>
      </c>
      <c r="AT5" s="58" t="str">
        <f t="shared" si="22"/>
        <v>☻</v>
      </c>
      <c r="AU5" s="58" t="str">
        <f t="shared" si="23"/>
        <v/>
      </c>
      <c r="AV5" s="58" t="str">
        <f t="shared" si="24"/>
        <v>Z</v>
      </c>
      <c r="AW5" s="58" t="str">
        <f t="shared" si="25"/>
        <v>¶</v>
      </c>
      <c r="AX5" s="58" t="str">
        <f t="shared" si="26"/>
        <v/>
      </c>
      <c r="AY5" s="58" t="str">
        <f t="shared" si="27"/>
        <v>©</v>
      </c>
      <c r="AZ5" s="58" t="str">
        <f t="shared" si="28"/>
        <v/>
      </c>
      <c r="BA5" s="4"/>
      <c r="BB5" s="4" t="s">
        <v>81</v>
      </c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2021-02-05</v>
      </c>
      <c r="B6" s="60" t="str">
        <f t="shared" si="0"/>
        <v>Fri</v>
      </c>
      <c r="C6" s="61" t="str">
        <f>Predloge!$B$4</f>
        <v>51</v>
      </c>
      <c r="D6" s="67" t="str">
        <f>Predloge!$B$7</f>
        <v>KVIT☻</v>
      </c>
      <c r="E6" s="61" t="str">
        <f>Predloge!$B$12</f>
        <v>D</v>
      </c>
      <c r="F6" s="61" t="str">
        <f>Predloge!$B$6</f>
        <v>KVIT</v>
      </c>
      <c r="G6" s="61" t="str">
        <f>Predloge!$B$12</f>
        <v>D</v>
      </c>
      <c r="H6" s="61" t="str">
        <f>Predloge!$B$12</f>
        <v>D</v>
      </c>
      <c r="I6" s="72" t="str">
        <f>Predloge!$B$23</f>
        <v>51☺</v>
      </c>
      <c r="J6" s="92" t="str">
        <f>Predloge!$B$48</f>
        <v>©</v>
      </c>
      <c r="K6" s="61" t="str">
        <f>Predloge!$B$6</f>
        <v>KVIT</v>
      </c>
      <c r="L6" s="66" t="str">
        <f>Predloge!$B$11</f>
        <v>X</v>
      </c>
      <c r="M6" s="69" t="s">
        <v>69</v>
      </c>
      <c r="N6" s="66" t="str">
        <f>Predloge!$B$11</f>
        <v>X</v>
      </c>
      <c r="O6" s="53"/>
      <c r="P6" s="69" t="s">
        <v>69</v>
      </c>
      <c r="Q6" s="61" t="str">
        <f>Predloge!$B$5</f>
        <v>52</v>
      </c>
      <c r="R6" s="53"/>
      <c r="S6" s="92" t="str">
        <f>Predloge!$B$46</f>
        <v>©☻</v>
      </c>
      <c r="T6" s="53"/>
      <c r="U6" s="93" t="s">
        <v>13</v>
      </c>
      <c r="V6" s="74" t="str">
        <f>Predloge!$E$16</f>
        <v>ŽRJ</v>
      </c>
      <c r="W6" s="56">
        <f t="shared" si="1"/>
        <v>2</v>
      </c>
      <c r="X6" s="56">
        <f t="shared" si="2"/>
        <v>1</v>
      </c>
      <c r="Y6" s="56">
        <f>COUNTIF(C6:U6,"51")+COUNTIF(C6:U6,"51$")+COUNTIF(C6:U6,"51☻")</f>
        <v>1</v>
      </c>
      <c r="Z6" s="56">
        <f t="shared" si="3"/>
        <v>1</v>
      </c>
      <c r="AA6" s="56">
        <f t="shared" si="4"/>
        <v>0</v>
      </c>
      <c r="AB6" s="56">
        <f t="shared" si="5"/>
        <v>0</v>
      </c>
      <c r="AC6" s="56">
        <f t="shared" si="6"/>
        <v>0</v>
      </c>
      <c r="AD6" s="56">
        <f t="shared" si="7"/>
        <v>3</v>
      </c>
      <c r="AE6" s="57">
        <f t="shared" si="8"/>
        <v>0</v>
      </c>
      <c r="AF6" s="57">
        <f t="shared" si="9"/>
        <v>2</v>
      </c>
      <c r="AG6" s="56">
        <f t="shared" si="10"/>
        <v>2</v>
      </c>
      <c r="AH6" s="5" t="str">
        <f>Predloge!$B$6</f>
        <v>KVIT</v>
      </c>
      <c r="AI6" s="58" t="str">
        <f t="shared" si="11"/>
        <v>1</v>
      </c>
      <c r="AJ6" s="58" t="str">
        <f t="shared" si="12"/>
        <v>☻</v>
      </c>
      <c r="AK6" s="58" t="str">
        <f t="shared" si="13"/>
        <v>D</v>
      </c>
      <c r="AL6" s="58" t="str">
        <f t="shared" si="14"/>
        <v>T</v>
      </c>
      <c r="AM6" s="58" t="str">
        <f t="shared" si="15"/>
        <v>D</v>
      </c>
      <c r="AN6" s="58" t="str">
        <f t="shared" si="16"/>
        <v>D</v>
      </c>
      <c r="AO6" s="58" t="str">
        <f t="shared" si="17"/>
        <v>☺</v>
      </c>
      <c r="AP6" s="58" t="str">
        <f t="shared" si="18"/>
        <v>©</v>
      </c>
      <c r="AQ6" s="58" t="str">
        <f t="shared" si="19"/>
        <v>T</v>
      </c>
      <c r="AR6" s="58" t="str">
        <f t="shared" si="20"/>
        <v>X</v>
      </c>
      <c r="AS6" s="58" t="str">
        <f t="shared" si="21"/>
        <v>Z</v>
      </c>
      <c r="AT6" s="58" t="str">
        <f t="shared" si="22"/>
        <v>X</v>
      </c>
      <c r="AU6" s="58" t="str">
        <f t="shared" si="23"/>
        <v/>
      </c>
      <c r="AV6" s="58" t="str">
        <f t="shared" si="24"/>
        <v>Z</v>
      </c>
      <c r="AW6" s="58" t="str">
        <f t="shared" si="25"/>
        <v>2</v>
      </c>
      <c r="AX6" s="58" t="str">
        <f t="shared" si="26"/>
        <v/>
      </c>
      <c r="AY6" s="58" t="str">
        <f t="shared" si="27"/>
        <v>☻</v>
      </c>
      <c r="AZ6" s="58" t="str">
        <f t="shared" si="28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2021-02-06</v>
      </c>
      <c r="B7" s="60" t="str">
        <f t="shared" si="0"/>
        <v>Sat</v>
      </c>
      <c r="C7" s="53"/>
      <c r="D7" s="53"/>
      <c r="E7" s="53"/>
      <c r="F7" s="51" t="str">
        <f>Predloge!$B$14</f>
        <v>☻</v>
      </c>
      <c r="G7" s="53"/>
      <c r="H7" s="53"/>
      <c r="I7" s="53"/>
      <c r="J7" s="53"/>
      <c r="K7" s="53"/>
      <c r="L7" s="53"/>
      <c r="M7" s="53"/>
      <c r="N7" s="53"/>
      <c r="O7" s="53"/>
      <c r="P7" s="94" t="str">
        <f>Predloge!$B$46</f>
        <v>©☻</v>
      </c>
      <c r="Q7" s="53"/>
      <c r="R7" s="53"/>
      <c r="S7" s="53"/>
      <c r="T7" s="53"/>
      <c r="U7" s="93" t="s">
        <v>70</v>
      </c>
      <c r="V7" s="95" t="s">
        <v>13</v>
      </c>
      <c r="W7" s="56">
        <f t="shared" si="1"/>
        <v>2</v>
      </c>
      <c r="X7" s="56">
        <f t="shared" si="2"/>
        <v>0</v>
      </c>
      <c r="Y7" s="56">
        <f t="shared" ref="Y7:Y32" si="29">COUNTIF(C7:U7,"51")+COUNTIF(C7:U7,"51$")+COUNTIF(C7:U7,"51☻")+COUNTIF(C7:U7,"51☺")</f>
        <v>0</v>
      </c>
      <c r="Z7" s="56">
        <f t="shared" si="3"/>
        <v>0</v>
      </c>
      <c r="AA7" s="56">
        <f t="shared" si="4"/>
        <v>0</v>
      </c>
      <c r="AB7" s="56">
        <f t="shared" si="5"/>
        <v>0</v>
      </c>
      <c r="AC7" s="56">
        <f t="shared" si="6"/>
        <v>0</v>
      </c>
      <c r="AD7" s="56">
        <f t="shared" si="7"/>
        <v>0</v>
      </c>
      <c r="AE7" s="57">
        <f t="shared" si="8"/>
        <v>13</v>
      </c>
      <c r="AF7" s="57">
        <f t="shared" si="9"/>
        <v>0</v>
      </c>
      <c r="AG7" s="56">
        <f t="shared" si="10"/>
        <v>0</v>
      </c>
      <c r="AH7" s="8" t="str">
        <f>Predloge!$B$7</f>
        <v>KVIT☻</v>
      </c>
      <c r="AI7" s="58" t="str">
        <f t="shared" si="11"/>
        <v/>
      </c>
      <c r="AJ7" s="58" t="str">
        <f t="shared" si="12"/>
        <v/>
      </c>
      <c r="AK7" s="58" t="str">
        <f t="shared" si="13"/>
        <v/>
      </c>
      <c r="AL7" s="58" t="str">
        <f t="shared" si="14"/>
        <v>☻</v>
      </c>
      <c r="AM7" s="58" t="str">
        <f t="shared" si="15"/>
        <v/>
      </c>
      <c r="AN7" s="58" t="str">
        <f t="shared" si="16"/>
        <v/>
      </c>
      <c r="AO7" s="58" t="str">
        <f t="shared" si="17"/>
        <v/>
      </c>
      <c r="AP7" s="58" t="str">
        <f t="shared" si="18"/>
        <v/>
      </c>
      <c r="AQ7" s="58" t="str">
        <f t="shared" si="19"/>
        <v/>
      </c>
      <c r="AR7" s="58" t="str">
        <f t="shared" si="20"/>
        <v/>
      </c>
      <c r="AS7" s="58" t="str">
        <f t="shared" si="21"/>
        <v/>
      </c>
      <c r="AT7" s="58" t="str">
        <f t="shared" si="22"/>
        <v/>
      </c>
      <c r="AU7" s="58" t="str">
        <f t="shared" si="23"/>
        <v/>
      </c>
      <c r="AV7" s="58" t="str">
        <f t="shared" si="24"/>
        <v>☻</v>
      </c>
      <c r="AW7" s="58" t="str">
        <f t="shared" si="25"/>
        <v/>
      </c>
      <c r="AX7" s="58" t="str">
        <f t="shared" si="26"/>
        <v/>
      </c>
      <c r="AY7" s="58" t="str">
        <f t="shared" si="27"/>
        <v/>
      </c>
      <c r="AZ7" s="58" t="str">
        <f t="shared" si="28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2021-02-07</v>
      </c>
      <c r="B8" s="60" t="str">
        <f t="shared" si="0"/>
        <v>Sun</v>
      </c>
      <c r="C8" s="53"/>
      <c r="D8" s="53"/>
      <c r="E8" s="53"/>
      <c r="F8" s="53"/>
      <c r="G8" s="53"/>
      <c r="H8" s="53"/>
      <c r="I8" s="53"/>
      <c r="J8" s="53"/>
      <c r="K8" s="61"/>
      <c r="L8" s="53"/>
      <c r="M8" s="53"/>
      <c r="N8" s="51" t="str">
        <f>Predloge!$B$14</f>
        <v>☻</v>
      </c>
      <c r="O8" s="53"/>
      <c r="P8" s="53"/>
      <c r="Q8" s="52" t="str">
        <f>Predloge!$B$21</f>
        <v>☺</v>
      </c>
      <c r="R8" s="53"/>
      <c r="S8" s="96" t="str">
        <f>Predloge!$B$46</f>
        <v>©☻</v>
      </c>
      <c r="T8" s="53"/>
      <c r="U8" s="93" t="s">
        <v>28</v>
      </c>
      <c r="V8" s="95" t="s">
        <v>13</v>
      </c>
      <c r="W8" s="56">
        <f t="shared" si="1"/>
        <v>2</v>
      </c>
      <c r="X8" s="56">
        <f t="shared" si="2"/>
        <v>1</v>
      </c>
      <c r="Y8" s="56">
        <f t="shared" si="29"/>
        <v>0</v>
      </c>
      <c r="Z8" s="56">
        <f t="shared" si="3"/>
        <v>0</v>
      </c>
      <c r="AA8" s="56">
        <f t="shared" si="4"/>
        <v>0</v>
      </c>
      <c r="AB8" s="56">
        <f t="shared" si="5"/>
        <v>0</v>
      </c>
      <c r="AC8" s="56">
        <f t="shared" si="6"/>
        <v>0</v>
      </c>
      <c r="AD8" s="56">
        <f t="shared" si="7"/>
        <v>0</v>
      </c>
      <c r="AE8" s="57">
        <f t="shared" si="8"/>
        <v>12</v>
      </c>
      <c r="AF8" s="57">
        <f t="shared" si="9"/>
        <v>0</v>
      </c>
      <c r="AG8" s="56">
        <f t="shared" si="10"/>
        <v>0</v>
      </c>
      <c r="AH8" s="5" t="str">
        <f>Predloge!$B$8</f>
        <v>U</v>
      </c>
      <c r="AI8" s="58" t="str">
        <f t="shared" si="11"/>
        <v/>
      </c>
      <c r="AJ8" s="58" t="str">
        <f t="shared" si="12"/>
        <v/>
      </c>
      <c r="AK8" s="58" t="str">
        <f t="shared" si="13"/>
        <v/>
      </c>
      <c r="AL8" s="58" t="str">
        <f t="shared" si="14"/>
        <v/>
      </c>
      <c r="AM8" s="58" t="str">
        <f t="shared" si="15"/>
        <v/>
      </c>
      <c r="AN8" s="58" t="str">
        <f t="shared" si="16"/>
        <v/>
      </c>
      <c r="AO8" s="58" t="str">
        <f t="shared" si="17"/>
        <v/>
      </c>
      <c r="AP8" s="58" t="str">
        <f t="shared" si="18"/>
        <v/>
      </c>
      <c r="AQ8" s="58" t="str">
        <f t="shared" si="19"/>
        <v/>
      </c>
      <c r="AR8" s="58" t="str">
        <f t="shared" si="20"/>
        <v/>
      </c>
      <c r="AS8" s="58" t="str">
        <f t="shared" si="21"/>
        <v/>
      </c>
      <c r="AT8" s="58" t="str">
        <f t="shared" si="22"/>
        <v>☻</v>
      </c>
      <c r="AU8" s="58" t="str">
        <f t="shared" si="23"/>
        <v/>
      </c>
      <c r="AV8" s="58" t="str">
        <f t="shared" si="24"/>
        <v/>
      </c>
      <c r="AW8" s="58" t="str">
        <f t="shared" si="25"/>
        <v>☺</v>
      </c>
      <c r="AX8" s="58" t="str">
        <f t="shared" si="26"/>
        <v/>
      </c>
      <c r="AY8" s="58" t="str">
        <f t="shared" si="27"/>
        <v>☻</v>
      </c>
      <c r="AZ8" s="58" t="str">
        <f t="shared" si="28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97" t="d">
        <v>2021-02-08</v>
      </c>
      <c r="B9" s="98" t="str">
        <f t="shared" si="0"/>
        <v>Mon</v>
      </c>
      <c r="C9" s="99"/>
      <c r="D9" s="51" t="str">
        <f>Predloge!$B$14</f>
        <v>☻</v>
      </c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100"/>
      <c r="U9" s="101" t="s">
        <v>70</v>
      </c>
      <c r="V9" s="102" t="s">
        <v>13</v>
      </c>
      <c r="W9" s="56">
        <f t="shared" si="1"/>
        <v>1</v>
      </c>
      <c r="X9" s="56">
        <f t="shared" si="2"/>
        <v>0</v>
      </c>
      <c r="Y9" s="56">
        <f t="shared" si="29"/>
        <v>0</v>
      </c>
      <c r="Z9" s="56">
        <f t="shared" si="3"/>
        <v>0</v>
      </c>
      <c r="AA9" s="56">
        <f t="shared" si="4"/>
        <v>0</v>
      </c>
      <c r="AB9" s="56">
        <f t="shared" si="5"/>
        <v>0</v>
      </c>
      <c r="AC9" s="56">
        <f t="shared" si="6"/>
        <v>0</v>
      </c>
      <c r="AD9" s="56">
        <f t="shared" si="7"/>
        <v>0</v>
      </c>
      <c r="AE9" s="57">
        <f t="shared" si="8"/>
        <v>14</v>
      </c>
      <c r="AF9" s="57">
        <f t="shared" si="9"/>
        <v>0</v>
      </c>
      <c r="AG9" s="56">
        <f t="shared" si="10"/>
        <v>0</v>
      </c>
      <c r="AH9" s="5" t="str">
        <f>Predloge!$B$9</f>
        <v>U☻</v>
      </c>
      <c r="AI9" s="58" t="str">
        <f t="shared" si="11"/>
        <v/>
      </c>
      <c r="AJ9" s="58" t="str">
        <f t="shared" si="12"/>
        <v>☻</v>
      </c>
      <c r="AK9" s="58" t="str">
        <f t="shared" si="13"/>
        <v/>
      </c>
      <c r="AL9" s="58" t="str">
        <f t="shared" si="14"/>
        <v/>
      </c>
      <c r="AM9" s="58" t="str">
        <f t="shared" si="15"/>
        <v/>
      </c>
      <c r="AN9" s="58" t="str">
        <f t="shared" si="16"/>
        <v/>
      </c>
      <c r="AO9" s="58" t="str">
        <f t="shared" si="17"/>
        <v/>
      </c>
      <c r="AP9" s="58" t="str">
        <f t="shared" si="18"/>
        <v/>
      </c>
      <c r="AQ9" s="58" t="str">
        <f t="shared" si="19"/>
        <v/>
      </c>
      <c r="AR9" s="58" t="str">
        <f t="shared" si="20"/>
        <v/>
      </c>
      <c r="AS9" s="58" t="str">
        <f t="shared" si="21"/>
        <v/>
      </c>
      <c r="AT9" s="58" t="str">
        <f t="shared" si="22"/>
        <v/>
      </c>
      <c r="AU9" s="58" t="str">
        <f t="shared" si="23"/>
        <v/>
      </c>
      <c r="AV9" s="58" t="str">
        <f t="shared" si="24"/>
        <v/>
      </c>
      <c r="AW9" s="58" t="str">
        <f t="shared" si="25"/>
        <v/>
      </c>
      <c r="AX9" s="58" t="str">
        <f t="shared" si="26"/>
        <v/>
      </c>
      <c r="AY9" s="58" t="str">
        <f t="shared" si="27"/>
        <v/>
      </c>
      <c r="AZ9" s="58" t="str">
        <f t="shared" si="28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2021-02-09</v>
      </c>
      <c r="B10" s="60" t="str">
        <f t="shared" si="0"/>
        <v>Tue</v>
      </c>
      <c r="C10" s="61" t="str">
        <f>Predloge!$B$4</f>
        <v>51</v>
      </c>
      <c r="D10" s="66" t="str">
        <f>Predloge!$B$11</f>
        <v>X</v>
      </c>
      <c r="E10" s="61" t="str">
        <f>Predloge!$B$6</f>
        <v>KVIT</v>
      </c>
      <c r="F10" s="66" t="str">
        <f>Predloge!$B$26</f>
        <v>52¶</v>
      </c>
      <c r="G10" s="103" t="str">
        <f>Predloge!$B$28</f>
        <v>KO</v>
      </c>
      <c r="H10" s="92" t="str">
        <f>Predloge!$B$46</f>
        <v>©☻</v>
      </c>
      <c r="I10" s="72" t="str">
        <f>Predloge!$B$23</f>
        <v>51☺</v>
      </c>
      <c r="J10" s="67" t="str">
        <f>Predloge!$B$7</f>
        <v>KVIT☻</v>
      </c>
      <c r="K10" s="61" t="str">
        <f>Predloge!$B$12</f>
        <v>D</v>
      </c>
      <c r="L10" s="61" t="str">
        <f>Predloge!$B$4</f>
        <v>51</v>
      </c>
      <c r="M10" s="69" t="s">
        <v>69</v>
      </c>
      <c r="N10" s="61" t="str">
        <f>Predloge!$B$5</f>
        <v>52</v>
      </c>
      <c r="O10" s="53"/>
      <c r="P10" s="69" t="s">
        <v>69</v>
      </c>
      <c r="Q10" s="61" t="str">
        <f>Predloge!$B$12</f>
        <v>D</v>
      </c>
      <c r="R10" s="53"/>
      <c r="S10" s="61" t="str">
        <f>Predloge!$B$12</f>
        <v>D</v>
      </c>
      <c r="T10" s="53"/>
      <c r="U10" s="93" t="s">
        <v>13</v>
      </c>
      <c r="V10" s="74" t="str">
        <f>Predloge!$E$16</f>
        <v>ŽRJ</v>
      </c>
      <c r="W10" s="56">
        <f t="shared" si="1"/>
        <v>2</v>
      </c>
      <c r="X10" s="56">
        <f t="shared" si="2"/>
        <v>1</v>
      </c>
      <c r="Y10" s="56">
        <f t="shared" si="29"/>
        <v>3</v>
      </c>
      <c r="Z10" s="56">
        <f t="shared" si="3"/>
        <v>1</v>
      </c>
      <c r="AA10" s="56">
        <f t="shared" si="4"/>
        <v>0</v>
      </c>
      <c r="AB10" s="56">
        <f t="shared" si="5"/>
        <v>1</v>
      </c>
      <c r="AC10" s="56">
        <f t="shared" si="6"/>
        <v>0</v>
      </c>
      <c r="AD10" s="56">
        <f t="shared" si="7"/>
        <v>2</v>
      </c>
      <c r="AE10" s="57">
        <f t="shared" si="8"/>
        <v>0</v>
      </c>
      <c r="AF10" s="57">
        <f t="shared" si="9"/>
        <v>1</v>
      </c>
      <c r="AG10" s="56">
        <f t="shared" si="10"/>
        <v>3</v>
      </c>
      <c r="AH10" s="5" t="str">
        <f>Predloge!$B$10</f>
        <v>12-20</v>
      </c>
      <c r="AI10" s="58" t="str">
        <f t="shared" si="11"/>
        <v>1</v>
      </c>
      <c r="AJ10" s="58" t="str">
        <f t="shared" si="12"/>
        <v>X</v>
      </c>
      <c r="AK10" s="58" t="str">
        <f t="shared" si="13"/>
        <v>T</v>
      </c>
      <c r="AL10" s="58" t="str">
        <f t="shared" si="14"/>
        <v>¶</v>
      </c>
      <c r="AM10" s="58" t="str">
        <f t="shared" si="15"/>
        <v>O</v>
      </c>
      <c r="AN10" s="58" t="str">
        <f t="shared" si="16"/>
        <v>☻</v>
      </c>
      <c r="AO10" s="58" t="str">
        <f t="shared" si="17"/>
        <v>☺</v>
      </c>
      <c r="AP10" s="58" t="str">
        <f t="shared" si="18"/>
        <v>☻</v>
      </c>
      <c r="AQ10" s="58" t="str">
        <f t="shared" si="19"/>
        <v>D</v>
      </c>
      <c r="AR10" s="58" t="str">
        <f t="shared" si="20"/>
        <v>1</v>
      </c>
      <c r="AS10" s="58" t="str">
        <f t="shared" si="21"/>
        <v>Z</v>
      </c>
      <c r="AT10" s="58" t="str">
        <f t="shared" si="22"/>
        <v>2</v>
      </c>
      <c r="AU10" s="58" t="str">
        <f t="shared" si="23"/>
        <v/>
      </c>
      <c r="AV10" s="58" t="str">
        <f t="shared" si="24"/>
        <v>Z</v>
      </c>
      <c r="AW10" s="58" t="str">
        <f t="shared" si="25"/>
        <v>D</v>
      </c>
      <c r="AX10" s="58" t="str">
        <f t="shared" si="26"/>
        <v/>
      </c>
      <c r="AY10" s="58" t="str">
        <f t="shared" si="27"/>
        <v>D</v>
      </c>
      <c r="AZ10" s="58" t="str">
        <f t="shared" si="28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2021-02-10</v>
      </c>
      <c r="B11" s="60" t="str">
        <f t="shared" si="0"/>
        <v>Wed</v>
      </c>
      <c r="C11" s="66" t="str">
        <f>Predloge!$B$26</f>
        <v>52¶</v>
      </c>
      <c r="D11" s="61" t="str">
        <f>Predloge!$B$6</f>
        <v>KVIT</v>
      </c>
      <c r="E11" s="61" t="str">
        <f>Predloge!$B$6</f>
        <v>KVIT</v>
      </c>
      <c r="F11" s="66" t="str">
        <f>Predloge!$B$35</f>
        <v>Ta</v>
      </c>
      <c r="G11" s="103" t="str">
        <f>Predloge!$B$28</f>
        <v>KO</v>
      </c>
      <c r="H11" s="66" t="str">
        <f>Predloge!$B$11</f>
        <v>X</v>
      </c>
      <c r="I11" s="66" t="str">
        <f>Predloge!$B$11</f>
        <v>X</v>
      </c>
      <c r="J11" s="66" t="str">
        <f>Predloge!$B$11</f>
        <v>X</v>
      </c>
      <c r="K11" s="61" t="str">
        <f>Predloge!$B$12</f>
        <v>D</v>
      </c>
      <c r="L11" s="61" t="str">
        <f>Predloge!$B$5</f>
        <v>52</v>
      </c>
      <c r="M11" s="61" t="s">
        <v>76</v>
      </c>
      <c r="N11" s="72" t="str">
        <f>Predloge!$B$23</f>
        <v>51☺</v>
      </c>
      <c r="O11" s="53"/>
      <c r="P11" s="66" t="str">
        <f>Predloge!$B$16</f>
        <v>☻</v>
      </c>
      <c r="Q11" s="61" t="str">
        <f>Predloge!$B$12</f>
        <v>D</v>
      </c>
      <c r="R11" s="53"/>
      <c r="S11" s="61" t="str">
        <f>Predloge!$B$12</f>
        <v>D</v>
      </c>
      <c r="T11" s="53"/>
      <c r="U11" s="93" t="s">
        <v>23</v>
      </c>
      <c r="V11" s="74" t="str">
        <f>Predloge!$E$16</f>
        <v>ŽRJ</v>
      </c>
      <c r="W11" s="56">
        <f t="shared" si="1"/>
        <v>1</v>
      </c>
      <c r="X11" s="56">
        <f t="shared" si="2"/>
        <v>1</v>
      </c>
      <c r="Y11" s="56">
        <f t="shared" si="29"/>
        <v>1</v>
      </c>
      <c r="Z11" s="56">
        <f t="shared" si="3"/>
        <v>1</v>
      </c>
      <c r="AA11" s="56">
        <f t="shared" si="4"/>
        <v>0</v>
      </c>
      <c r="AB11" s="56">
        <f t="shared" si="5"/>
        <v>1</v>
      </c>
      <c r="AC11" s="56">
        <f t="shared" si="6"/>
        <v>0</v>
      </c>
      <c r="AD11" s="56">
        <f t="shared" si="7"/>
        <v>2</v>
      </c>
      <c r="AE11" s="57">
        <f t="shared" si="8"/>
        <v>0</v>
      </c>
      <c r="AF11" s="57">
        <f t="shared" si="9"/>
        <v>3</v>
      </c>
      <c r="AG11" s="56">
        <f t="shared" si="10"/>
        <v>1</v>
      </c>
      <c r="AH11" s="10" t="str">
        <f>Predloge!$B$11</f>
        <v>X</v>
      </c>
      <c r="AI11" s="58" t="str">
        <f t="shared" si="11"/>
        <v>¶</v>
      </c>
      <c r="AJ11" s="58" t="str">
        <f t="shared" si="12"/>
        <v>T</v>
      </c>
      <c r="AK11" s="58" t="str">
        <f t="shared" si="13"/>
        <v>T</v>
      </c>
      <c r="AL11" s="58" t="str">
        <f t="shared" si="14"/>
        <v>a</v>
      </c>
      <c r="AM11" s="58" t="str">
        <f t="shared" si="15"/>
        <v>O</v>
      </c>
      <c r="AN11" s="58" t="str">
        <f t="shared" si="16"/>
        <v>X</v>
      </c>
      <c r="AO11" s="58" t="str">
        <f t="shared" si="17"/>
        <v>X</v>
      </c>
      <c r="AP11" s="58" t="str">
        <f t="shared" si="18"/>
        <v>X</v>
      </c>
      <c r="AQ11" s="58" t="str">
        <f t="shared" si="19"/>
        <v>D</v>
      </c>
      <c r="AR11" s="58" t="str">
        <f t="shared" si="20"/>
        <v>2</v>
      </c>
      <c r="AS11" s="58" t="str">
        <f t="shared" si="21"/>
        <v>K</v>
      </c>
      <c r="AT11" s="58" t="str">
        <f t="shared" si="22"/>
        <v>☺</v>
      </c>
      <c r="AU11" s="58" t="str">
        <f t="shared" si="23"/>
        <v/>
      </c>
      <c r="AV11" s="58" t="str">
        <f t="shared" si="24"/>
        <v>☻</v>
      </c>
      <c r="AW11" s="58" t="str">
        <f t="shared" si="25"/>
        <v>D</v>
      </c>
      <c r="AX11" s="58" t="str">
        <f t="shared" si="26"/>
        <v/>
      </c>
      <c r="AY11" s="58" t="str">
        <f t="shared" si="27"/>
        <v>D</v>
      </c>
      <c r="AZ11" s="58" t="str">
        <f t="shared" si="28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2021-02-11</v>
      </c>
      <c r="B12" s="60" t="str">
        <f t="shared" si="0"/>
        <v>Thu</v>
      </c>
      <c r="C12" s="61" t="str">
        <f>Predloge!$B$5</f>
        <v>52</v>
      </c>
      <c r="D12" s="93" t="s">
        <v>74</v>
      </c>
      <c r="E12" s="61" t="str">
        <f>Predloge!$B$6</f>
        <v>KVIT</v>
      </c>
      <c r="F12" s="67" t="str">
        <f>Predloge!$B$7</f>
        <v>KVIT☻</v>
      </c>
      <c r="G12" s="103" t="str">
        <f>Predloge!$B$28</f>
        <v>KO</v>
      </c>
      <c r="H12" s="92" t="str">
        <f>Predloge!$B$48</f>
        <v>©</v>
      </c>
      <c r="I12" s="66" t="str">
        <f>Predloge!$B$26</f>
        <v>52¶</v>
      </c>
      <c r="J12" s="61" t="str">
        <f>Predloge!$B$4</f>
        <v>51</v>
      </c>
      <c r="K12" s="61" t="str">
        <f>Predloge!$B$12</f>
        <v>D</v>
      </c>
      <c r="L12" s="61" t="s">
        <v>76</v>
      </c>
      <c r="M12" s="69" t="s">
        <v>69</v>
      </c>
      <c r="N12" s="66" t="str">
        <f>Predloge!$B$11</f>
        <v>X</v>
      </c>
      <c r="O12" s="53"/>
      <c r="P12" s="66" t="str">
        <f>Predloge!$B$11</f>
        <v>X</v>
      </c>
      <c r="Q12" s="61" t="str">
        <f>Predloge!$B$12</f>
        <v>D</v>
      </c>
      <c r="R12" s="53"/>
      <c r="S12" s="61" t="str">
        <f>Predloge!$B$12</f>
        <v>D</v>
      </c>
      <c r="T12" s="53"/>
      <c r="U12" s="93" t="s">
        <v>70</v>
      </c>
      <c r="V12" s="74" t="str">
        <f>Predloge!$E$11</f>
        <v>ŽIV</v>
      </c>
      <c r="W12" s="56">
        <f t="shared" si="1"/>
        <v>1</v>
      </c>
      <c r="X12" s="56">
        <f t="shared" si="2"/>
        <v>1</v>
      </c>
      <c r="Y12" s="56">
        <f t="shared" si="29"/>
        <v>1</v>
      </c>
      <c r="Z12" s="56">
        <f t="shared" si="3"/>
        <v>1</v>
      </c>
      <c r="AA12" s="56">
        <f t="shared" si="4"/>
        <v>0</v>
      </c>
      <c r="AB12" s="56">
        <f t="shared" si="5"/>
        <v>1</v>
      </c>
      <c r="AC12" s="56">
        <f t="shared" si="6"/>
        <v>0</v>
      </c>
      <c r="AD12" s="56">
        <f t="shared" si="7"/>
        <v>2</v>
      </c>
      <c r="AE12" s="57">
        <f t="shared" si="8"/>
        <v>0</v>
      </c>
      <c r="AF12" s="57">
        <f t="shared" si="9"/>
        <v>2</v>
      </c>
      <c r="AG12" s="56">
        <f t="shared" si="10"/>
        <v>2</v>
      </c>
      <c r="AH12" s="5" t="str">
        <f>Predloge!$B$12</f>
        <v>D</v>
      </c>
      <c r="AI12" s="58" t="str">
        <f t="shared" ref="AI12:AI23" si="30">RIGHT(C12,1)</f>
        <v>2</v>
      </c>
      <c r="AJ12" s="58" t="str">
        <f t="shared" ref="AJ12:AJ23" si="31">RIGHT(D12,1)</f>
        <v>F</v>
      </c>
      <c r="AK12" s="58" t="str">
        <f t="shared" ref="AK12:AK23" si="32">RIGHT(E12,1)</f>
        <v>T</v>
      </c>
      <c r="AL12" s="58" t="str">
        <f t="shared" ref="AL12:AL23" si="33">RIGHT(F12,1)</f>
        <v>☻</v>
      </c>
      <c r="AM12" s="58" t="str">
        <f>RIGHT(G13,1)</f>
        <v>☺</v>
      </c>
      <c r="AN12" s="58" t="str">
        <f t="shared" ref="AN12:AN32" si="34">RIGHT(H12,1)</f>
        <v>©</v>
      </c>
      <c r="AO12" s="58" t="str">
        <f t="shared" ref="AO12:AO32" si="35">RIGHT(I12,1)</f>
        <v>¶</v>
      </c>
      <c r="AP12" s="58" t="str">
        <f t="shared" ref="AP12:AP32" si="36">RIGHT(J12,1)</f>
        <v>1</v>
      </c>
      <c r="AQ12" s="58" t="str">
        <f t="shared" ref="AQ12:AQ32" si="37">RIGHT(K12,1)</f>
        <v>D</v>
      </c>
      <c r="AR12" s="58" t="str">
        <f t="shared" ref="AR12:AR32" si="38">RIGHT(L12,1)</f>
        <v>K</v>
      </c>
      <c r="AS12" s="58" t="str">
        <f t="shared" ref="AS12:AS32" si="39">RIGHT(M12,1)</f>
        <v>Z</v>
      </c>
      <c r="AT12" s="58" t="str">
        <f t="shared" ref="AT12:AT32" si="40">RIGHT(N12,1)</f>
        <v>X</v>
      </c>
      <c r="AU12" s="58" t="str">
        <f t="shared" ref="AU12:AU32" si="41">RIGHT(O12,1)</f>
        <v/>
      </c>
      <c r="AV12" s="58" t="str">
        <f t="shared" ref="AV12:AV32" si="42">RIGHT(P12,1)</f>
        <v>X</v>
      </c>
      <c r="AW12" s="58" t="str">
        <f t="shared" ref="AW12:AW32" si="43">RIGHT(Q12,1)</f>
        <v>D</v>
      </c>
      <c r="AX12" s="58" t="str">
        <f t="shared" ref="AX12:AX32" si="44">RIGHT(R12,1)</f>
        <v/>
      </c>
      <c r="AY12" s="58" t="str">
        <f t="shared" ref="AY12:AY32" si="45">RIGHT(S12,1)</f>
        <v>D</v>
      </c>
      <c r="AZ12" s="58" t="str">
        <f t="shared" ref="AZ12:AZ32" si="46">RIGHT(T12,1)</f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2021-02-12</v>
      </c>
      <c r="B13" s="60" t="str">
        <f t="shared" si="0"/>
        <v>Fri</v>
      </c>
      <c r="C13" s="61" t="str">
        <f>Predloge!$B$5</f>
        <v>52</v>
      </c>
      <c r="D13" s="61" t="str">
        <f>Predloge!$B$12</f>
        <v>D</v>
      </c>
      <c r="E13" s="67" t="str">
        <f>Predloge!$B$7</f>
        <v>KVIT☻</v>
      </c>
      <c r="F13" s="66" t="str">
        <f>Predloge!$B$11</f>
        <v>X</v>
      </c>
      <c r="G13" s="73" t="str">
        <f>Predloge!$B$20</f>
        <v>☺</v>
      </c>
      <c r="H13" s="92" t="str">
        <f>Predloge!$B$48</f>
        <v>©</v>
      </c>
      <c r="I13" s="61" t="str">
        <f>Predloge!$B$4</f>
        <v>51</v>
      </c>
      <c r="J13" s="61" t="str">
        <f>Predloge!$B$6</f>
        <v>KVIT</v>
      </c>
      <c r="K13" s="61" t="str">
        <f>Predloge!$B$12</f>
        <v>D</v>
      </c>
      <c r="L13" s="61" t="s">
        <v>76</v>
      </c>
      <c r="M13" s="69" t="s">
        <v>69</v>
      </c>
      <c r="N13" s="61" t="str">
        <f>Predloge!$B$8</f>
        <v>U</v>
      </c>
      <c r="O13" s="53"/>
      <c r="P13" s="69" t="s">
        <v>69</v>
      </c>
      <c r="Q13" s="61" t="str">
        <f>Predloge!$B$12</f>
        <v>D</v>
      </c>
      <c r="R13" s="53"/>
      <c r="S13" s="61" t="s">
        <v>76</v>
      </c>
      <c r="T13" s="53"/>
      <c r="U13" s="93" t="s">
        <v>9</v>
      </c>
      <c r="V13" s="74" t="str">
        <f>Predloge!$E$9</f>
        <v>TOM</v>
      </c>
      <c r="W13" s="56">
        <f t="shared" si="1"/>
        <v>1</v>
      </c>
      <c r="X13" s="56">
        <f t="shared" si="2"/>
        <v>1</v>
      </c>
      <c r="Y13" s="56">
        <f t="shared" si="29"/>
        <v>1</v>
      </c>
      <c r="Z13" s="56">
        <f t="shared" si="3"/>
        <v>1</v>
      </c>
      <c r="AA13" s="56">
        <f t="shared" si="4"/>
        <v>0</v>
      </c>
      <c r="AB13" s="56">
        <f t="shared" si="5"/>
        <v>0</v>
      </c>
      <c r="AC13" s="56">
        <f t="shared" si="6"/>
        <v>1</v>
      </c>
      <c r="AD13" s="56">
        <f t="shared" si="7"/>
        <v>2</v>
      </c>
      <c r="AE13" s="57">
        <f t="shared" si="8"/>
        <v>0</v>
      </c>
      <c r="AF13" s="57">
        <f t="shared" si="9"/>
        <v>1</v>
      </c>
      <c r="AG13" s="56">
        <f t="shared" si="10"/>
        <v>2</v>
      </c>
      <c r="AH13" s="5" t="str">
        <f>Predloge!$B$13</f>
        <v>BOL</v>
      </c>
      <c r="AI13" s="58" t="str">
        <f t="shared" si="30"/>
        <v>2</v>
      </c>
      <c r="AJ13" s="58" t="str">
        <f t="shared" si="31"/>
        <v>D</v>
      </c>
      <c r="AK13" s="58" t="str">
        <f t="shared" si="32"/>
        <v>☻</v>
      </c>
      <c r="AL13" s="58" t="str">
        <f t="shared" si="33"/>
        <v>X</v>
      </c>
      <c r="AM13" s="58" t="str">
        <f t="shared" ref="AM13:AM32" si="47">RIGHT(G13,1)</f>
        <v>☺</v>
      </c>
      <c r="AN13" s="58" t="str">
        <f t="shared" si="34"/>
        <v>©</v>
      </c>
      <c r="AO13" s="58" t="str">
        <f t="shared" si="35"/>
        <v>1</v>
      </c>
      <c r="AP13" s="58" t="str">
        <f t="shared" si="36"/>
        <v>T</v>
      </c>
      <c r="AQ13" s="58" t="str">
        <f t="shared" si="37"/>
        <v>D</v>
      </c>
      <c r="AR13" s="58" t="str">
        <f t="shared" si="38"/>
        <v>K</v>
      </c>
      <c r="AS13" s="58" t="str">
        <f t="shared" si="39"/>
        <v>Z</v>
      </c>
      <c r="AT13" s="58" t="str">
        <f t="shared" si="40"/>
        <v>U</v>
      </c>
      <c r="AU13" s="58" t="str">
        <f t="shared" si="41"/>
        <v/>
      </c>
      <c r="AV13" s="58" t="str">
        <f t="shared" si="42"/>
        <v>Z</v>
      </c>
      <c r="AW13" s="58" t="str">
        <f t="shared" si="43"/>
        <v>D</v>
      </c>
      <c r="AX13" s="58" t="str">
        <f t="shared" si="44"/>
        <v/>
      </c>
      <c r="AY13" s="58" t="str">
        <f t="shared" si="45"/>
        <v>K</v>
      </c>
      <c r="AZ13" s="58" t="str">
        <f t="shared" si="46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2021-02-13</v>
      </c>
      <c r="B14" s="60" t="str">
        <f t="shared" si="0"/>
        <v>Sat</v>
      </c>
      <c r="C14" s="53"/>
      <c r="D14" s="53"/>
      <c r="E14" s="53"/>
      <c r="F14" s="53"/>
      <c r="G14" s="53"/>
      <c r="H14" s="104" t="str">
        <f>Predloge!$B$46</f>
        <v>©☻</v>
      </c>
      <c r="I14" s="53"/>
      <c r="J14" s="53"/>
      <c r="K14" s="53"/>
      <c r="L14" s="52" t="str">
        <f>Predloge!$B$21</f>
        <v>☺</v>
      </c>
      <c r="M14" s="53"/>
      <c r="N14" s="51" t="str">
        <f>Predloge!$B$14</f>
        <v>☻</v>
      </c>
      <c r="O14" s="53"/>
      <c r="P14" s="53"/>
      <c r="Q14" s="53"/>
      <c r="R14" s="53"/>
      <c r="S14" s="53"/>
      <c r="T14" s="53"/>
      <c r="U14" s="93" t="s">
        <v>19</v>
      </c>
      <c r="V14" s="95" t="s">
        <v>15</v>
      </c>
      <c r="W14" s="56">
        <f t="shared" si="1"/>
        <v>2</v>
      </c>
      <c r="X14" s="56">
        <f t="shared" si="2"/>
        <v>1</v>
      </c>
      <c r="Y14" s="56">
        <f t="shared" si="29"/>
        <v>0</v>
      </c>
      <c r="Z14" s="56">
        <f t="shared" si="3"/>
        <v>0</v>
      </c>
      <c r="AA14" s="56">
        <f t="shared" si="4"/>
        <v>0</v>
      </c>
      <c r="AB14" s="56">
        <f t="shared" si="5"/>
        <v>0</v>
      </c>
      <c r="AC14" s="56">
        <f t="shared" si="6"/>
        <v>0</v>
      </c>
      <c r="AD14" s="56">
        <f t="shared" si="7"/>
        <v>0</v>
      </c>
      <c r="AE14" s="57">
        <f t="shared" si="8"/>
        <v>12</v>
      </c>
      <c r="AF14" s="57">
        <f t="shared" si="9"/>
        <v>0</v>
      </c>
      <c r="AG14" s="56">
        <f t="shared" si="10"/>
        <v>0</v>
      </c>
      <c r="AH14" s="12" t="str">
        <f>Predloge!$B$14</f>
        <v>☻</v>
      </c>
      <c r="AI14" s="58" t="str">
        <f t="shared" si="30"/>
        <v/>
      </c>
      <c r="AJ14" s="58" t="str">
        <f t="shared" si="31"/>
        <v/>
      </c>
      <c r="AK14" s="58" t="str">
        <f t="shared" si="32"/>
        <v/>
      </c>
      <c r="AL14" s="58" t="str">
        <f t="shared" si="33"/>
        <v/>
      </c>
      <c r="AM14" s="58" t="str">
        <f t="shared" si="47"/>
        <v/>
      </c>
      <c r="AN14" s="58" t="str">
        <f t="shared" si="34"/>
        <v>☻</v>
      </c>
      <c r="AO14" s="58" t="str">
        <f t="shared" si="35"/>
        <v/>
      </c>
      <c r="AP14" s="58" t="str">
        <f t="shared" si="36"/>
        <v/>
      </c>
      <c r="AQ14" s="58" t="str">
        <f t="shared" si="37"/>
        <v/>
      </c>
      <c r="AR14" s="58" t="str">
        <f t="shared" si="38"/>
        <v>☺</v>
      </c>
      <c r="AS14" s="58" t="str">
        <f t="shared" si="39"/>
        <v/>
      </c>
      <c r="AT14" s="58" t="str">
        <f t="shared" si="40"/>
        <v>☻</v>
      </c>
      <c r="AU14" s="58" t="str">
        <f t="shared" si="41"/>
        <v/>
      </c>
      <c r="AV14" s="58" t="str">
        <f t="shared" si="42"/>
        <v/>
      </c>
      <c r="AW14" s="58" t="str">
        <f t="shared" si="43"/>
        <v/>
      </c>
      <c r="AX14" s="58" t="str">
        <f t="shared" si="44"/>
        <v/>
      </c>
      <c r="AY14" s="58" t="str">
        <f t="shared" si="45"/>
        <v/>
      </c>
      <c r="AZ14" s="58" t="str">
        <f t="shared" si="46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2021-02-14</v>
      </c>
      <c r="B15" s="60" t="str">
        <f t="shared" si="0"/>
        <v>Sun</v>
      </c>
      <c r="C15" s="53"/>
      <c r="D15" s="53"/>
      <c r="E15" s="51" t="str">
        <f>Predloge!$B$14</f>
        <v>☻</v>
      </c>
      <c r="F15" s="53"/>
      <c r="G15" s="53"/>
      <c r="H15" s="53"/>
      <c r="I15" s="52" t="str">
        <f>Predloge!$B$21</f>
        <v>☺</v>
      </c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93" t="s">
        <v>13</v>
      </c>
      <c r="V15" s="95" t="s">
        <v>15</v>
      </c>
      <c r="W15" s="56">
        <f t="shared" si="1"/>
        <v>1</v>
      </c>
      <c r="X15" s="56">
        <f t="shared" si="2"/>
        <v>1</v>
      </c>
      <c r="Y15" s="56">
        <f t="shared" si="29"/>
        <v>0</v>
      </c>
      <c r="Z15" s="56">
        <f t="shared" si="3"/>
        <v>0</v>
      </c>
      <c r="AA15" s="56">
        <f t="shared" si="4"/>
        <v>0</v>
      </c>
      <c r="AB15" s="56">
        <f t="shared" si="5"/>
        <v>0</v>
      </c>
      <c r="AC15" s="56">
        <f t="shared" si="6"/>
        <v>0</v>
      </c>
      <c r="AD15" s="56">
        <f t="shared" si="7"/>
        <v>0</v>
      </c>
      <c r="AE15" s="57">
        <f t="shared" si="8"/>
        <v>13</v>
      </c>
      <c r="AF15" s="57">
        <f t="shared" si="9"/>
        <v>0</v>
      </c>
      <c r="AG15" s="56">
        <f t="shared" si="10"/>
        <v>0</v>
      </c>
      <c r="AH15" s="5" t="str">
        <f>Predloge!$B$15</f>
        <v>SO</v>
      </c>
      <c r="AI15" s="58" t="str">
        <f t="shared" si="30"/>
        <v/>
      </c>
      <c r="AJ15" s="58" t="str">
        <f t="shared" si="31"/>
        <v/>
      </c>
      <c r="AK15" s="58" t="str">
        <f t="shared" si="32"/>
        <v>☻</v>
      </c>
      <c r="AL15" s="58" t="str">
        <f t="shared" si="33"/>
        <v/>
      </c>
      <c r="AM15" s="58" t="str">
        <f t="shared" si="47"/>
        <v/>
      </c>
      <c r="AN15" s="58" t="str">
        <f t="shared" si="34"/>
        <v/>
      </c>
      <c r="AO15" s="58" t="str">
        <f t="shared" si="35"/>
        <v>☺</v>
      </c>
      <c r="AP15" s="58" t="str">
        <f t="shared" si="36"/>
        <v/>
      </c>
      <c r="AQ15" s="58" t="str">
        <f t="shared" si="37"/>
        <v/>
      </c>
      <c r="AR15" s="58" t="str">
        <f t="shared" si="38"/>
        <v/>
      </c>
      <c r="AS15" s="58" t="str">
        <f t="shared" si="39"/>
        <v/>
      </c>
      <c r="AT15" s="58" t="str">
        <f t="shared" si="40"/>
        <v/>
      </c>
      <c r="AU15" s="58" t="str">
        <f t="shared" si="41"/>
        <v/>
      </c>
      <c r="AV15" s="58" t="str">
        <f t="shared" si="42"/>
        <v/>
      </c>
      <c r="AW15" s="58" t="str">
        <f t="shared" si="43"/>
        <v/>
      </c>
      <c r="AX15" s="58" t="str">
        <f t="shared" si="44"/>
        <v/>
      </c>
      <c r="AY15" s="58" t="str">
        <f t="shared" si="45"/>
        <v/>
      </c>
      <c r="AZ15" s="58" t="str">
        <f t="shared" si="46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2021-02-15</v>
      </c>
      <c r="B16" s="60" t="str">
        <f t="shared" si="0"/>
        <v>Mon</v>
      </c>
      <c r="C16" s="61" t="str">
        <f>Predloge!$B$5</f>
        <v>52</v>
      </c>
      <c r="D16" s="61" t="str">
        <f>Predloge!$B$12</f>
        <v>D</v>
      </c>
      <c r="E16" s="66" t="str">
        <f>Predloge!$B$11</f>
        <v>X</v>
      </c>
      <c r="F16" s="61" t="str">
        <f>Predloge!$B$6</f>
        <v>KVIT</v>
      </c>
      <c r="G16" s="103" t="str">
        <f>Predloge!$B$28</f>
        <v>KO</v>
      </c>
      <c r="H16" s="61" t="str">
        <f>Predloge!$B$15</f>
        <v>SO</v>
      </c>
      <c r="I16" s="66" t="str">
        <f>Predloge!$B$11</f>
        <v>X</v>
      </c>
      <c r="J16" s="67" t="str">
        <f>Predloge!$B$7</f>
        <v>KVIT☻</v>
      </c>
      <c r="K16" s="66" t="str">
        <f>Predloge!$B$26</f>
        <v>52¶</v>
      </c>
      <c r="L16" s="61" t="str">
        <f>Predloge!$B$12</f>
        <v>D</v>
      </c>
      <c r="M16" s="69" t="s">
        <v>69</v>
      </c>
      <c r="N16" s="92" t="str">
        <f>Predloge!$B$48</f>
        <v>©</v>
      </c>
      <c r="O16" s="53"/>
      <c r="P16" s="69" t="s">
        <v>69</v>
      </c>
      <c r="Q16" s="72" t="str">
        <f>Predloge!$B$23</f>
        <v>51☺</v>
      </c>
      <c r="R16" s="53"/>
      <c r="S16" s="61" t="str">
        <f>Predloge!$B$12</f>
        <v>D</v>
      </c>
      <c r="T16" s="53"/>
      <c r="U16" s="93" t="s">
        <v>28</v>
      </c>
      <c r="V16" s="74" t="str">
        <f>Predloge!$E$15</f>
        <v>BUT</v>
      </c>
      <c r="W16" s="56">
        <f t="shared" si="1"/>
        <v>1</v>
      </c>
      <c r="X16" s="56">
        <f t="shared" si="2"/>
        <v>1</v>
      </c>
      <c r="Y16" s="56">
        <f t="shared" si="29"/>
        <v>1</v>
      </c>
      <c r="Z16" s="56">
        <f t="shared" si="3"/>
        <v>1</v>
      </c>
      <c r="AA16" s="56">
        <f t="shared" si="4"/>
        <v>0</v>
      </c>
      <c r="AB16" s="56">
        <f t="shared" si="5"/>
        <v>1</v>
      </c>
      <c r="AC16" s="56">
        <f t="shared" si="6"/>
        <v>0</v>
      </c>
      <c r="AD16" s="56">
        <f t="shared" si="7"/>
        <v>2</v>
      </c>
      <c r="AE16" s="57">
        <f t="shared" si="8"/>
        <v>0</v>
      </c>
      <c r="AF16" s="57">
        <f t="shared" si="9"/>
        <v>2</v>
      </c>
      <c r="AG16" s="56">
        <f t="shared" si="10"/>
        <v>1</v>
      </c>
      <c r="AH16" s="10" t="str">
        <f>Predloge!$B$16</f>
        <v>☻</v>
      </c>
      <c r="AI16" s="58" t="str">
        <f t="shared" si="30"/>
        <v>2</v>
      </c>
      <c r="AJ16" s="58" t="str">
        <f t="shared" si="31"/>
        <v>D</v>
      </c>
      <c r="AK16" s="58" t="str">
        <f t="shared" si="32"/>
        <v>X</v>
      </c>
      <c r="AL16" s="58" t="str">
        <f t="shared" si="33"/>
        <v>T</v>
      </c>
      <c r="AM16" s="58" t="str">
        <f t="shared" si="47"/>
        <v>O</v>
      </c>
      <c r="AN16" s="58" t="str">
        <f t="shared" si="34"/>
        <v>O</v>
      </c>
      <c r="AO16" s="58" t="str">
        <f t="shared" si="35"/>
        <v>X</v>
      </c>
      <c r="AP16" s="58" t="str">
        <f t="shared" si="36"/>
        <v>☻</v>
      </c>
      <c r="AQ16" s="58" t="str">
        <f t="shared" si="37"/>
        <v>¶</v>
      </c>
      <c r="AR16" s="58" t="str">
        <f t="shared" si="38"/>
        <v>D</v>
      </c>
      <c r="AS16" s="58" t="str">
        <f t="shared" si="39"/>
        <v>Z</v>
      </c>
      <c r="AT16" s="58" t="str">
        <f t="shared" si="40"/>
        <v>©</v>
      </c>
      <c r="AU16" s="58" t="str">
        <f t="shared" si="41"/>
        <v/>
      </c>
      <c r="AV16" s="58" t="str">
        <f t="shared" si="42"/>
        <v>Z</v>
      </c>
      <c r="AW16" s="58" t="str">
        <f t="shared" si="43"/>
        <v>☺</v>
      </c>
      <c r="AX16" s="58" t="str">
        <f t="shared" si="44"/>
        <v/>
      </c>
      <c r="AY16" s="58" t="str">
        <f t="shared" si="45"/>
        <v>D</v>
      </c>
      <c r="AZ16" s="58" t="str">
        <f t="shared" si="46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2021-02-16</v>
      </c>
      <c r="B17" s="60" t="str">
        <f t="shared" si="0"/>
        <v>Tue</v>
      </c>
      <c r="C17" s="61" t="str">
        <f>Predloge!$B$5</f>
        <v>52</v>
      </c>
      <c r="D17" s="61" t="str">
        <f>Predloge!$B$12</f>
        <v>D</v>
      </c>
      <c r="E17" s="61" t="str">
        <f>Predloge!$B$8</f>
        <v>U</v>
      </c>
      <c r="F17" s="67" t="str">
        <f>Predloge!$B$7</f>
        <v>KVIT☻</v>
      </c>
      <c r="G17" s="103" t="str">
        <f>Predloge!$B$28</f>
        <v>KO</v>
      </c>
      <c r="H17" s="66" t="str">
        <f>Predloge!$B$26</f>
        <v>52¶</v>
      </c>
      <c r="I17" s="61" t="str">
        <f>Predloge!$B$4</f>
        <v>51</v>
      </c>
      <c r="J17" s="66" t="str">
        <f>Predloge!$B$11</f>
        <v>X</v>
      </c>
      <c r="K17" s="61" t="str">
        <f>Predloge!$B$6</f>
        <v>KVIT</v>
      </c>
      <c r="L17" s="61" t="str">
        <f>Predloge!$B$12</f>
        <v>D</v>
      </c>
      <c r="M17" s="69" t="s">
        <v>69</v>
      </c>
      <c r="N17" s="92" t="str">
        <f>Predloge!$B$48</f>
        <v>©</v>
      </c>
      <c r="O17" s="53"/>
      <c r="P17" s="69" t="s">
        <v>69</v>
      </c>
      <c r="Q17" s="66" t="str">
        <f>Predloge!$B$11</f>
        <v>X</v>
      </c>
      <c r="R17" s="53"/>
      <c r="S17" s="61" t="str">
        <f>Predloge!$B$12</f>
        <v>D</v>
      </c>
      <c r="T17" s="53"/>
      <c r="U17" s="93" t="s">
        <v>78</v>
      </c>
      <c r="V17" s="74" t="str">
        <f>Predloge!$E$10</f>
        <v>MŠŠ</v>
      </c>
      <c r="W17" s="56">
        <f t="shared" si="1"/>
        <v>1</v>
      </c>
      <c r="X17" s="56">
        <f t="shared" si="2"/>
        <v>0</v>
      </c>
      <c r="Y17" s="56">
        <f t="shared" si="29"/>
        <v>1</v>
      </c>
      <c r="Z17" s="56">
        <f t="shared" si="3"/>
        <v>1</v>
      </c>
      <c r="AA17" s="56">
        <f t="shared" si="4"/>
        <v>0</v>
      </c>
      <c r="AB17" s="56">
        <f t="shared" si="5"/>
        <v>1</v>
      </c>
      <c r="AC17" s="56">
        <f t="shared" si="6"/>
        <v>1</v>
      </c>
      <c r="AD17" s="56">
        <f t="shared" si="7"/>
        <v>2</v>
      </c>
      <c r="AE17" s="57">
        <f t="shared" si="8"/>
        <v>0</v>
      </c>
      <c r="AF17" s="57">
        <f t="shared" si="9"/>
        <v>2</v>
      </c>
      <c r="AG17" s="56">
        <f t="shared" si="10"/>
        <v>2</v>
      </c>
      <c r="AH17" s="14" t="str">
        <f>Predloge!$B$17</f>
        <v>51$</v>
      </c>
      <c r="AI17" s="58" t="str">
        <f t="shared" si="30"/>
        <v>2</v>
      </c>
      <c r="AJ17" s="58" t="str">
        <f t="shared" si="31"/>
        <v>D</v>
      </c>
      <c r="AK17" s="58" t="str">
        <f t="shared" si="32"/>
        <v>U</v>
      </c>
      <c r="AL17" s="58" t="str">
        <f t="shared" si="33"/>
        <v>☻</v>
      </c>
      <c r="AM17" s="58" t="str">
        <f t="shared" si="47"/>
        <v>O</v>
      </c>
      <c r="AN17" s="58" t="str">
        <f t="shared" si="34"/>
        <v>¶</v>
      </c>
      <c r="AO17" s="58" t="str">
        <f t="shared" si="35"/>
        <v>1</v>
      </c>
      <c r="AP17" s="58" t="str">
        <f t="shared" si="36"/>
        <v>X</v>
      </c>
      <c r="AQ17" s="58" t="str">
        <f t="shared" si="37"/>
        <v>T</v>
      </c>
      <c r="AR17" s="58" t="str">
        <f t="shared" si="38"/>
        <v>D</v>
      </c>
      <c r="AS17" s="58" t="str">
        <f t="shared" si="39"/>
        <v>Z</v>
      </c>
      <c r="AT17" s="58" t="str">
        <f t="shared" si="40"/>
        <v>©</v>
      </c>
      <c r="AU17" s="58" t="str">
        <f t="shared" si="41"/>
        <v/>
      </c>
      <c r="AV17" s="58" t="str">
        <f t="shared" si="42"/>
        <v>Z</v>
      </c>
      <c r="AW17" s="58" t="str">
        <f t="shared" si="43"/>
        <v>X</v>
      </c>
      <c r="AX17" s="58" t="str">
        <f t="shared" si="44"/>
        <v/>
      </c>
      <c r="AY17" s="58" t="str">
        <f t="shared" si="45"/>
        <v>D</v>
      </c>
      <c r="AZ17" s="58" t="str">
        <f t="shared" si="46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2021-02-17</v>
      </c>
      <c r="B18" s="60" t="str">
        <f t="shared" si="0"/>
        <v>Wed</v>
      </c>
      <c r="C18" s="66" t="str">
        <f>Predloge!$B$11</f>
        <v>X</v>
      </c>
      <c r="D18" s="61" t="str">
        <f>Predloge!$B$12</f>
        <v>D</v>
      </c>
      <c r="E18" s="61" t="str">
        <f>Predloge!$B$4</f>
        <v>51</v>
      </c>
      <c r="F18" s="66" t="str">
        <f>Predloge!$B$11</f>
        <v>X</v>
      </c>
      <c r="G18" s="103" t="str">
        <f>Predloge!$B$28</f>
        <v>KO</v>
      </c>
      <c r="H18" s="61" t="str">
        <f>Predloge!$B$15</f>
        <v>SO</v>
      </c>
      <c r="I18" s="61" t="str">
        <f>Predloge!$B$5</f>
        <v>52</v>
      </c>
      <c r="J18" s="92" t="str">
        <f>Predloge!$B$48</f>
        <v>©</v>
      </c>
      <c r="K18" s="61" t="str">
        <f>Predloge!$B$6</f>
        <v>KVIT</v>
      </c>
      <c r="L18" s="61" t="str">
        <f>Predloge!$B$12</f>
        <v>D</v>
      </c>
      <c r="M18" s="69" t="s">
        <v>69</v>
      </c>
      <c r="N18" s="67" t="str">
        <f>Predloge!$B$7</f>
        <v>KVIT☻</v>
      </c>
      <c r="O18" s="53"/>
      <c r="P18" s="69" t="s">
        <v>69</v>
      </c>
      <c r="Q18" s="66" t="str">
        <f>Predloge!$B$35</f>
        <v>Ta</v>
      </c>
      <c r="R18" s="53"/>
      <c r="S18" s="61" t="str">
        <f>Predloge!$B$12</f>
        <v>D</v>
      </c>
      <c r="T18" s="53"/>
      <c r="U18" s="93" t="s">
        <v>75</v>
      </c>
      <c r="V18" s="74" t="str">
        <f>Predloge!$E$10</f>
        <v>MŠŠ</v>
      </c>
      <c r="W18" s="56">
        <f t="shared" si="1"/>
        <v>1</v>
      </c>
      <c r="X18" s="56">
        <f t="shared" si="2"/>
        <v>0</v>
      </c>
      <c r="Y18" s="56">
        <f t="shared" si="29"/>
        <v>1</v>
      </c>
      <c r="Z18" s="56">
        <f t="shared" si="3"/>
        <v>1</v>
      </c>
      <c r="AA18" s="56">
        <f t="shared" si="4"/>
        <v>0</v>
      </c>
      <c r="AB18" s="56">
        <f t="shared" si="5"/>
        <v>0</v>
      </c>
      <c r="AC18" s="56">
        <f t="shared" si="6"/>
        <v>0</v>
      </c>
      <c r="AD18" s="56">
        <f t="shared" si="7"/>
        <v>2</v>
      </c>
      <c r="AE18" s="57">
        <f t="shared" si="8"/>
        <v>0</v>
      </c>
      <c r="AF18" s="57">
        <f t="shared" si="9"/>
        <v>2</v>
      </c>
      <c r="AG18" s="56">
        <f t="shared" si="10"/>
        <v>2</v>
      </c>
      <c r="AH18" s="14" t="str">
        <f>Predloge!$B$18</f>
        <v>52$</v>
      </c>
      <c r="AI18" s="58" t="str">
        <f t="shared" si="30"/>
        <v>X</v>
      </c>
      <c r="AJ18" s="58" t="str">
        <f t="shared" si="31"/>
        <v>D</v>
      </c>
      <c r="AK18" s="58" t="str">
        <f t="shared" si="32"/>
        <v>1</v>
      </c>
      <c r="AL18" s="58" t="str">
        <f t="shared" si="33"/>
        <v>X</v>
      </c>
      <c r="AM18" s="58" t="str">
        <f t="shared" si="47"/>
        <v>O</v>
      </c>
      <c r="AN18" s="58" t="str">
        <f t="shared" si="34"/>
        <v>O</v>
      </c>
      <c r="AO18" s="58" t="str">
        <f t="shared" si="35"/>
        <v>2</v>
      </c>
      <c r="AP18" s="58" t="str">
        <f t="shared" si="36"/>
        <v>©</v>
      </c>
      <c r="AQ18" s="58" t="str">
        <f t="shared" si="37"/>
        <v>T</v>
      </c>
      <c r="AR18" s="58" t="str">
        <f t="shared" si="38"/>
        <v>D</v>
      </c>
      <c r="AS18" s="58" t="str">
        <f t="shared" si="39"/>
        <v>Z</v>
      </c>
      <c r="AT18" s="58" t="str">
        <f t="shared" si="40"/>
        <v>☻</v>
      </c>
      <c r="AU18" s="58" t="str">
        <f t="shared" si="41"/>
        <v/>
      </c>
      <c r="AV18" s="58" t="str">
        <f t="shared" si="42"/>
        <v>Z</v>
      </c>
      <c r="AW18" s="58" t="str">
        <f t="shared" si="43"/>
        <v>a</v>
      </c>
      <c r="AX18" s="58" t="str">
        <f t="shared" si="44"/>
        <v/>
      </c>
      <c r="AY18" s="58" t="str">
        <f t="shared" si="45"/>
        <v>D</v>
      </c>
      <c r="AZ18" s="58" t="str">
        <f t="shared" si="46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2021-02-18</v>
      </c>
      <c r="B19" s="60" t="str">
        <f t="shared" si="0"/>
        <v>Thu</v>
      </c>
      <c r="C19" s="61" t="str">
        <f>Predloge!$B$4</f>
        <v>51</v>
      </c>
      <c r="D19" s="61" t="str">
        <f>Predloge!$B$12</f>
        <v>D</v>
      </c>
      <c r="E19" s="67" t="str">
        <f>Predloge!$B$7</f>
        <v>KVIT☻</v>
      </c>
      <c r="F19" s="66" t="str">
        <f>Predloge!$B$26</f>
        <v>52¶</v>
      </c>
      <c r="G19" s="103" t="str">
        <f>Predloge!$B$28</f>
        <v>KO</v>
      </c>
      <c r="H19" s="61" t="str">
        <f>Predloge!$B$15</f>
        <v>SO</v>
      </c>
      <c r="I19" s="72" t="str">
        <f>Predloge!$B$23</f>
        <v>51☺</v>
      </c>
      <c r="J19" s="92" t="str">
        <f>Predloge!$B$48</f>
        <v>©</v>
      </c>
      <c r="K19" s="61" t="str">
        <f>Predloge!$B$6</f>
        <v>KVIT</v>
      </c>
      <c r="L19" s="61" t="str">
        <f>Predloge!$B$12</f>
        <v>D</v>
      </c>
      <c r="M19" s="69" t="s">
        <v>69</v>
      </c>
      <c r="N19" s="66" t="str">
        <f>Predloge!$B$11</f>
        <v>X</v>
      </c>
      <c r="O19" s="53"/>
      <c r="P19" s="69" t="s">
        <v>69</v>
      </c>
      <c r="Q19" s="61" t="str">
        <f>Predloge!$B$5</f>
        <v>52</v>
      </c>
      <c r="R19" s="53"/>
      <c r="S19" s="61" t="str">
        <f>Predloge!$B$12</f>
        <v>D</v>
      </c>
      <c r="T19" s="53"/>
      <c r="U19" s="93" t="s">
        <v>13</v>
      </c>
      <c r="V19" s="74" t="str">
        <f>Predloge!$E$16</f>
        <v>ŽRJ</v>
      </c>
      <c r="W19" s="56">
        <f t="shared" si="1"/>
        <v>1</v>
      </c>
      <c r="X19" s="56">
        <f t="shared" si="2"/>
        <v>1</v>
      </c>
      <c r="Y19" s="56">
        <f t="shared" si="29"/>
        <v>2</v>
      </c>
      <c r="Z19" s="56">
        <f t="shared" si="3"/>
        <v>1</v>
      </c>
      <c r="AA19" s="56">
        <f t="shared" si="4"/>
        <v>0</v>
      </c>
      <c r="AB19" s="56">
        <f t="shared" si="5"/>
        <v>1</v>
      </c>
      <c r="AC19" s="56">
        <f t="shared" si="6"/>
        <v>0</v>
      </c>
      <c r="AD19" s="56">
        <f t="shared" si="7"/>
        <v>2</v>
      </c>
      <c r="AE19" s="57">
        <f t="shared" si="8"/>
        <v>0</v>
      </c>
      <c r="AF19" s="57">
        <f t="shared" si="9"/>
        <v>1</v>
      </c>
      <c r="AG19" s="56">
        <f t="shared" si="10"/>
        <v>2</v>
      </c>
      <c r="AH19" s="16" t="str">
        <f>Predloge!$B$19</f>
        <v>KVIT$</v>
      </c>
      <c r="AI19" s="58" t="str">
        <f t="shared" si="30"/>
        <v>1</v>
      </c>
      <c r="AJ19" s="58" t="str">
        <f t="shared" si="31"/>
        <v>D</v>
      </c>
      <c r="AK19" s="58" t="str">
        <f t="shared" si="32"/>
        <v>☻</v>
      </c>
      <c r="AL19" s="58" t="str">
        <f t="shared" si="33"/>
        <v>¶</v>
      </c>
      <c r="AM19" s="58" t="str">
        <f t="shared" si="47"/>
        <v>O</v>
      </c>
      <c r="AN19" s="58" t="str">
        <f t="shared" si="34"/>
        <v>O</v>
      </c>
      <c r="AO19" s="58" t="str">
        <f t="shared" si="35"/>
        <v>☺</v>
      </c>
      <c r="AP19" s="58" t="str">
        <f t="shared" si="36"/>
        <v>©</v>
      </c>
      <c r="AQ19" s="58" t="str">
        <f t="shared" si="37"/>
        <v>T</v>
      </c>
      <c r="AR19" s="58" t="str">
        <f t="shared" si="38"/>
        <v>D</v>
      </c>
      <c r="AS19" s="58" t="str">
        <f t="shared" si="39"/>
        <v>Z</v>
      </c>
      <c r="AT19" s="58" t="str">
        <f t="shared" si="40"/>
        <v>X</v>
      </c>
      <c r="AU19" s="58" t="str">
        <f t="shared" si="41"/>
        <v/>
      </c>
      <c r="AV19" s="58" t="str">
        <f t="shared" si="42"/>
        <v>Z</v>
      </c>
      <c r="AW19" s="58" t="str">
        <f t="shared" si="43"/>
        <v>2</v>
      </c>
      <c r="AX19" s="58" t="str">
        <f t="shared" si="44"/>
        <v/>
      </c>
      <c r="AY19" s="58" t="str">
        <f t="shared" si="45"/>
        <v>D</v>
      </c>
      <c r="AZ19" s="58" t="str">
        <f t="shared" si="46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2021-02-19</v>
      </c>
      <c r="B20" s="60" t="str">
        <f t="shared" si="0"/>
        <v>Fri</v>
      </c>
      <c r="C20" s="61" t="str">
        <f>Predloge!$B$4</f>
        <v>51</v>
      </c>
      <c r="D20" s="61" t="str">
        <f>Predloge!$B$12</f>
        <v>D</v>
      </c>
      <c r="E20" s="66" t="str">
        <f>Predloge!$B$11</f>
        <v>X</v>
      </c>
      <c r="F20" s="61" t="str">
        <f>Predloge!$B$8</f>
        <v>U</v>
      </c>
      <c r="G20" s="73" t="str">
        <f>Predloge!$B$20</f>
        <v>☺</v>
      </c>
      <c r="H20" s="61" t="str">
        <f>Predloge!$B$15</f>
        <v>SO</v>
      </c>
      <c r="I20" s="66" t="str">
        <f>Predloge!$B$11</f>
        <v>X</v>
      </c>
      <c r="J20" s="92" t="str">
        <f>Predloge!$B$48</f>
        <v>©</v>
      </c>
      <c r="K20" s="67" t="str">
        <f>Predloge!$B$7</f>
        <v>KVIT☻</v>
      </c>
      <c r="L20" s="61" t="str">
        <f>Predloge!$B$12</f>
        <v>D</v>
      </c>
      <c r="M20" s="69" t="s">
        <v>69</v>
      </c>
      <c r="N20" s="61" t="str">
        <f>Predloge!$B$6</f>
        <v>KVIT</v>
      </c>
      <c r="O20" s="53"/>
      <c r="P20" s="69" t="s">
        <v>69</v>
      </c>
      <c r="Q20" s="61" t="str">
        <f>Predloge!$B$5</f>
        <v>52</v>
      </c>
      <c r="R20" s="53"/>
      <c r="S20" s="61" t="str">
        <f>Predloge!$B$12</f>
        <v>D</v>
      </c>
      <c r="T20" s="53"/>
      <c r="U20" s="93" t="s">
        <v>9</v>
      </c>
      <c r="V20" s="74" t="str">
        <f>september!$H$1</f>
        <v>MIO</v>
      </c>
      <c r="W20" s="56">
        <f t="shared" si="1"/>
        <v>1</v>
      </c>
      <c r="X20" s="56">
        <f t="shared" si="2"/>
        <v>1</v>
      </c>
      <c r="Y20" s="56">
        <f t="shared" si="29"/>
        <v>1</v>
      </c>
      <c r="Z20" s="56">
        <f t="shared" si="3"/>
        <v>1</v>
      </c>
      <c r="AA20" s="56">
        <f t="shared" si="4"/>
        <v>0</v>
      </c>
      <c r="AB20" s="56">
        <f t="shared" si="5"/>
        <v>0</v>
      </c>
      <c r="AC20" s="56">
        <f t="shared" si="6"/>
        <v>1</v>
      </c>
      <c r="AD20" s="56">
        <f t="shared" si="7"/>
        <v>2</v>
      </c>
      <c r="AE20" s="57">
        <f t="shared" si="8"/>
        <v>0</v>
      </c>
      <c r="AF20" s="57">
        <f t="shared" si="9"/>
        <v>2</v>
      </c>
      <c r="AG20" s="56">
        <f t="shared" si="10"/>
        <v>2</v>
      </c>
      <c r="AH20" s="18" t="str">
        <f>Predloge!$B$20</f>
        <v>☺</v>
      </c>
      <c r="AI20" s="58" t="str">
        <f t="shared" si="30"/>
        <v>1</v>
      </c>
      <c r="AJ20" s="58" t="str">
        <f t="shared" si="31"/>
        <v>D</v>
      </c>
      <c r="AK20" s="58" t="str">
        <f t="shared" si="32"/>
        <v>X</v>
      </c>
      <c r="AL20" s="58" t="str">
        <f t="shared" si="33"/>
        <v>U</v>
      </c>
      <c r="AM20" s="58" t="str">
        <f t="shared" si="47"/>
        <v>☺</v>
      </c>
      <c r="AN20" s="58" t="str">
        <f t="shared" si="34"/>
        <v>O</v>
      </c>
      <c r="AO20" s="58" t="str">
        <f t="shared" si="35"/>
        <v>X</v>
      </c>
      <c r="AP20" s="58" t="str">
        <f t="shared" si="36"/>
        <v>©</v>
      </c>
      <c r="AQ20" s="58" t="str">
        <f t="shared" si="37"/>
        <v>☻</v>
      </c>
      <c r="AR20" s="58" t="str">
        <f t="shared" si="38"/>
        <v>D</v>
      </c>
      <c r="AS20" s="58" t="str">
        <f t="shared" si="39"/>
        <v>Z</v>
      </c>
      <c r="AT20" s="58" t="str">
        <f t="shared" si="40"/>
        <v>T</v>
      </c>
      <c r="AU20" s="58" t="str">
        <f t="shared" si="41"/>
        <v/>
      </c>
      <c r="AV20" s="58" t="str">
        <f t="shared" si="42"/>
        <v>Z</v>
      </c>
      <c r="AW20" s="58" t="str">
        <f t="shared" si="43"/>
        <v>2</v>
      </c>
      <c r="AX20" s="58" t="str">
        <f t="shared" si="44"/>
        <v/>
      </c>
      <c r="AY20" s="58" t="str">
        <f t="shared" si="45"/>
        <v>D</v>
      </c>
      <c r="AZ20" s="58" t="str">
        <f t="shared" si="46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2021-02-20</v>
      </c>
      <c r="B21" s="60" t="str">
        <f t="shared" si="0"/>
        <v>Sat</v>
      </c>
      <c r="C21" s="53"/>
      <c r="D21" s="53"/>
      <c r="E21" s="53"/>
      <c r="F21" s="53"/>
      <c r="G21" s="53"/>
      <c r="H21" s="53"/>
      <c r="I21" s="53"/>
      <c r="J21" s="51" t="str">
        <f>Predloge!$B$14</f>
        <v>☻</v>
      </c>
      <c r="K21" s="53"/>
      <c r="L21" s="53"/>
      <c r="M21" s="53"/>
      <c r="N21" s="53"/>
      <c r="O21" s="53"/>
      <c r="P21" s="53"/>
      <c r="Q21" s="52" t="str">
        <f>Predloge!$B$21</f>
        <v>☺</v>
      </c>
      <c r="R21" s="53"/>
      <c r="S21" s="53"/>
      <c r="T21" s="53"/>
      <c r="U21" s="93" t="s">
        <v>28</v>
      </c>
      <c r="V21" s="95" t="s">
        <v>11</v>
      </c>
      <c r="W21" s="56">
        <f t="shared" si="1"/>
        <v>1</v>
      </c>
      <c r="X21" s="56">
        <f t="shared" si="2"/>
        <v>1</v>
      </c>
      <c r="Y21" s="56">
        <f t="shared" si="29"/>
        <v>0</v>
      </c>
      <c r="Z21" s="56">
        <f t="shared" si="3"/>
        <v>0</v>
      </c>
      <c r="AA21" s="56">
        <f t="shared" si="4"/>
        <v>0</v>
      </c>
      <c r="AB21" s="56">
        <f t="shared" si="5"/>
        <v>0</v>
      </c>
      <c r="AC21" s="56">
        <f t="shared" si="6"/>
        <v>0</v>
      </c>
      <c r="AD21" s="56">
        <f t="shared" si="7"/>
        <v>0</v>
      </c>
      <c r="AE21" s="57">
        <f t="shared" si="8"/>
        <v>13</v>
      </c>
      <c r="AF21" s="57">
        <f t="shared" si="9"/>
        <v>0</v>
      </c>
      <c r="AG21" s="56">
        <f t="shared" si="10"/>
        <v>0</v>
      </c>
      <c r="AH21" s="20" t="str">
        <f>Predloge!$B$21</f>
        <v>☺</v>
      </c>
      <c r="AI21" s="58" t="str">
        <f t="shared" si="30"/>
        <v/>
      </c>
      <c r="AJ21" s="58" t="str">
        <f t="shared" si="31"/>
        <v/>
      </c>
      <c r="AK21" s="58" t="str">
        <f t="shared" si="32"/>
        <v/>
      </c>
      <c r="AL21" s="58" t="str">
        <f t="shared" si="33"/>
        <v/>
      </c>
      <c r="AM21" s="58" t="str">
        <f t="shared" si="47"/>
        <v/>
      </c>
      <c r="AN21" s="58" t="str">
        <f t="shared" si="34"/>
        <v/>
      </c>
      <c r="AO21" s="58" t="str">
        <f t="shared" si="35"/>
        <v/>
      </c>
      <c r="AP21" s="58" t="str">
        <f t="shared" si="36"/>
        <v>☻</v>
      </c>
      <c r="AQ21" s="58" t="str">
        <f t="shared" si="37"/>
        <v/>
      </c>
      <c r="AR21" s="58" t="str">
        <f t="shared" si="38"/>
        <v/>
      </c>
      <c r="AS21" s="58" t="str">
        <f t="shared" si="39"/>
        <v/>
      </c>
      <c r="AT21" s="58" t="str">
        <f t="shared" si="40"/>
        <v/>
      </c>
      <c r="AU21" s="58" t="str">
        <f t="shared" si="41"/>
        <v/>
      </c>
      <c r="AV21" s="58" t="str">
        <f t="shared" si="42"/>
        <v/>
      </c>
      <c r="AW21" s="58" t="str">
        <f t="shared" si="43"/>
        <v>☺</v>
      </c>
      <c r="AX21" s="58" t="str">
        <f t="shared" si="44"/>
        <v/>
      </c>
      <c r="AY21" s="58" t="str">
        <f t="shared" si="45"/>
        <v/>
      </c>
      <c r="AZ21" s="58" t="str">
        <f t="shared" si="46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2021-02-21</v>
      </c>
      <c r="B22" s="60" t="str">
        <f t="shared" si="0"/>
        <v>Sun</v>
      </c>
      <c r="C22" s="53"/>
      <c r="D22" s="53"/>
      <c r="E22" s="53"/>
      <c r="F22" s="53"/>
      <c r="G22" s="53"/>
      <c r="H22" s="53"/>
      <c r="I22" s="53"/>
      <c r="J22" s="53"/>
      <c r="K22" s="51" t="str">
        <f>Predloge!$B$14</f>
        <v>☻</v>
      </c>
      <c r="L22" s="53"/>
      <c r="M22" s="53"/>
      <c r="N22" s="52" t="str">
        <f>Predloge!$B$21</f>
        <v>☺</v>
      </c>
      <c r="O22" s="53"/>
      <c r="P22" s="53"/>
      <c r="Q22" s="53"/>
      <c r="R22" s="53"/>
      <c r="S22" s="53"/>
      <c r="T22" s="53"/>
      <c r="U22" s="53" t="s">
        <v>23</v>
      </c>
      <c r="V22" s="95" t="s">
        <v>11</v>
      </c>
      <c r="W22" s="56">
        <f t="shared" si="1"/>
        <v>1</v>
      </c>
      <c r="X22" s="56">
        <f t="shared" si="2"/>
        <v>1</v>
      </c>
      <c r="Y22" s="56">
        <f t="shared" si="29"/>
        <v>0</v>
      </c>
      <c r="Z22" s="56">
        <f t="shared" si="3"/>
        <v>0</v>
      </c>
      <c r="AA22" s="56">
        <f t="shared" si="4"/>
        <v>0</v>
      </c>
      <c r="AB22" s="56">
        <f t="shared" si="5"/>
        <v>0</v>
      </c>
      <c r="AC22" s="56">
        <f t="shared" si="6"/>
        <v>0</v>
      </c>
      <c r="AD22" s="56">
        <f t="shared" si="7"/>
        <v>0</v>
      </c>
      <c r="AE22" s="57">
        <f t="shared" si="8"/>
        <v>13</v>
      </c>
      <c r="AF22" s="57">
        <f t="shared" si="9"/>
        <v>0</v>
      </c>
      <c r="AG22" s="56">
        <f t="shared" si="10"/>
        <v>0</v>
      </c>
      <c r="AH22" s="22" t="str">
        <f>Predloge!$B$22</f>
        <v>U☺</v>
      </c>
      <c r="AI22" s="58" t="str">
        <f t="shared" si="30"/>
        <v/>
      </c>
      <c r="AJ22" s="58" t="str">
        <f t="shared" si="31"/>
        <v/>
      </c>
      <c r="AK22" s="58" t="str">
        <f t="shared" si="32"/>
        <v/>
      </c>
      <c r="AL22" s="58" t="str">
        <f t="shared" si="33"/>
        <v/>
      </c>
      <c r="AM22" s="58" t="str">
        <f t="shared" si="47"/>
        <v/>
      </c>
      <c r="AN22" s="58" t="str">
        <f t="shared" si="34"/>
        <v/>
      </c>
      <c r="AO22" s="58" t="str">
        <f t="shared" si="35"/>
        <v/>
      </c>
      <c r="AP22" s="58" t="str">
        <f t="shared" si="36"/>
        <v/>
      </c>
      <c r="AQ22" s="58" t="str">
        <f t="shared" si="37"/>
        <v>☻</v>
      </c>
      <c r="AR22" s="58" t="str">
        <f t="shared" si="38"/>
        <v/>
      </c>
      <c r="AS22" s="58" t="str">
        <f t="shared" si="39"/>
        <v/>
      </c>
      <c r="AT22" s="58" t="str">
        <f t="shared" si="40"/>
        <v>☺</v>
      </c>
      <c r="AU22" s="58" t="str">
        <f t="shared" si="41"/>
        <v/>
      </c>
      <c r="AV22" s="58" t="str">
        <f t="shared" si="42"/>
        <v/>
      </c>
      <c r="AW22" s="58" t="str">
        <f t="shared" si="43"/>
        <v/>
      </c>
      <c r="AX22" s="58" t="str">
        <f t="shared" si="44"/>
        <v/>
      </c>
      <c r="AY22" s="58" t="str">
        <f t="shared" si="45"/>
        <v/>
      </c>
      <c r="AZ22" s="58" t="str">
        <f t="shared" si="46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2021-02-22</v>
      </c>
      <c r="B23" s="60" t="str">
        <f t="shared" si="0"/>
        <v>Mon</v>
      </c>
      <c r="C23" s="61" t="str">
        <f>Predloge!$B$5</f>
        <v>52</v>
      </c>
      <c r="D23" s="61" t="str">
        <f>Predloge!$B$12</f>
        <v>D</v>
      </c>
      <c r="E23" s="66" t="str">
        <f>Predloge!$B$26</f>
        <v>52¶</v>
      </c>
      <c r="F23" s="61" t="str">
        <f>Predloge!$B$12</f>
        <v>D</v>
      </c>
      <c r="G23" s="103" t="str">
        <f>Predloge!$B$28</f>
        <v>KO</v>
      </c>
      <c r="H23" s="92" t="str">
        <f>Predloge!$B$48</f>
        <v>©</v>
      </c>
      <c r="I23" s="61" t="str">
        <f>Predloge!$B$12</f>
        <v>D</v>
      </c>
      <c r="J23" s="61" t="str">
        <f>Predloge!$B$6</f>
        <v>KVIT</v>
      </c>
      <c r="K23" s="66" t="str">
        <f>Predloge!$B$11</f>
        <v>X</v>
      </c>
      <c r="L23" s="72" t="str">
        <f>Predloge!$B$23</f>
        <v>51☺</v>
      </c>
      <c r="M23" s="69" t="s">
        <v>69</v>
      </c>
      <c r="N23" s="66" t="str">
        <f>Predloge!$B$11</f>
        <v>X</v>
      </c>
      <c r="O23" s="53"/>
      <c r="P23" s="69" t="s">
        <v>69</v>
      </c>
      <c r="Q23" s="61" t="str">
        <f>Predloge!$B$12</f>
        <v>D</v>
      </c>
      <c r="R23" s="53"/>
      <c r="S23" s="67" t="str">
        <f>Predloge!$B$7</f>
        <v>KVIT☻</v>
      </c>
      <c r="T23" s="53"/>
      <c r="U23" s="93" t="s">
        <v>19</v>
      </c>
      <c r="V23" s="74" t="str">
        <f>september!$P$1</f>
        <v>BUT</v>
      </c>
      <c r="W23" s="56">
        <f t="shared" si="1"/>
        <v>1</v>
      </c>
      <c r="X23" s="56">
        <f t="shared" si="2"/>
        <v>1</v>
      </c>
      <c r="Y23" s="56">
        <f t="shared" si="29"/>
        <v>1</v>
      </c>
      <c r="Z23" s="56">
        <f t="shared" si="3"/>
        <v>1</v>
      </c>
      <c r="AA23" s="56">
        <f t="shared" si="4"/>
        <v>0</v>
      </c>
      <c r="AB23" s="56">
        <f t="shared" si="5"/>
        <v>1</v>
      </c>
      <c r="AC23" s="56">
        <f t="shared" si="6"/>
        <v>0</v>
      </c>
      <c r="AD23" s="56">
        <f t="shared" si="7"/>
        <v>2</v>
      </c>
      <c r="AE23" s="57">
        <f t="shared" si="8"/>
        <v>0</v>
      </c>
      <c r="AF23" s="57">
        <f t="shared" si="9"/>
        <v>2</v>
      </c>
      <c r="AG23" s="56">
        <f t="shared" si="10"/>
        <v>1</v>
      </c>
      <c r="AH23" s="22" t="str">
        <f>Predloge!$B$23</f>
        <v>51☺</v>
      </c>
      <c r="AI23" s="58" t="str">
        <f t="shared" si="30"/>
        <v>2</v>
      </c>
      <c r="AJ23" s="58" t="str">
        <f t="shared" si="31"/>
        <v>D</v>
      </c>
      <c r="AK23" s="58" t="str">
        <f t="shared" si="32"/>
        <v>¶</v>
      </c>
      <c r="AL23" s="58" t="str">
        <f t="shared" si="33"/>
        <v>D</v>
      </c>
      <c r="AM23" s="58" t="str">
        <f t="shared" si="47"/>
        <v>O</v>
      </c>
      <c r="AN23" s="58" t="str">
        <f t="shared" si="34"/>
        <v>©</v>
      </c>
      <c r="AO23" s="58" t="str">
        <f t="shared" si="35"/>
        <v>D</v>
      </c>
      <c r="AP23" s="58" t="str">
        <f t="shared" si="36"/>
        <v>T</v>
      </c>
      <c r="AQ23" s="58" t="str">
        <f t="shared" si="37"/>
        <v>X</v>
      </c>
      <c r="AR23" s="58" t="str">
        <f t="shared" si="38"/>
        <v>☺</v>
      </c>
      <c r="AS23" s="58" t="str">
        <f t="shared" si="39"/>
        <v>Z</v>
      </c>
      <c r="AT23" s="58" t="str">
        <f t="shared" si="40"/>
        <v>X</v>
      </c>
      <c r="AU23" s="58" t="str">
        <f t="shared" si="41"/>
        <v/>
      </c>
      <c r="AV23" s="58" t="str">
        <f t="shared" si="42"/>
        <v>Z</v>
      </c>
      <c r="AW23" s="58" t="str">
        <f t="shared" si="43"/>
        <v>D</v>
      </c>
      <c r="AX23" s="58" t="str">
        <f t="shared" si="44"/>
        <v/>
      </c>
      <c r="AY23" s="58" t="str">
        <f t="shared" si="45"/>
        <v>☻</v>
      </c>
      <c r="AZ23" s="58" t="str">
        <f t="shared" si="46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2021-02-23</v>
      </c>
      <c r="B24" s="60" t="str">
        <f t="shared" si="0"/>
        <v>Tue</v>
      </c>
      <c r="C24" s="66" t="str">
        <f>Predloge!$B$26</f>
        <v>52¶</v>
      </c>
      <c r="D24" s="61" t="str">
        <f>Predloge!$B$6</f>
        <v>KVIT</v>
      </c>
      <c r="E24" s="67" t="str">
        <f>Predloge!$B$7</f>
        <v>KVIT☻</v>
      </c>
      <c r="F24" s="61" t="str">
        <f>Predloge!$B$12</f>
        <v>D</v>
      </c>
      <c r="G24" s="103" t="str">
        <f>Predloge!$B$28</f>
        <v>KO</v>
      </c>
      <c r="H24" s="72" t="str">
        <f>Predloge!$B$23</f>
        <v>51☺</v>
      </c>
      <c r="I24" s="61" t="str">
        <f>Predloge!$B$12</f>
        <v>D</v>
      </c>
      <c r="J24" s="61" t="str">
        <f>Predloge!$B$12</f>
        <v>D</v>
      </c>
      <c r="K24" s="61" t="str">
        <f>Predloge!$B$6</f>
        <v>KVIT</v>
      </c>
      <c r="L24" s="66" t="str">
        <f>Predloge!$B$11</f>
        <v>X</v>
      </c>
      <c r="M24" s="61" t="str">
        <f>Predloge!$B$12</f>
        <v>D</v>
      </c>
      <c r="N24" s="61" t="str">
        <f>Predloge!$B$5</f>
        <v>52</v>
      </c>
      <c r="O24" s="53"/>
      <c r="P24" s="69" t="s">
        <v>69</v>
      </c>
      <c r="Q24" s="61" t="str">
        <f>Predloge!$B$12</f>
        <v>D</v>
      </c>
      <c r="R24" s="53"/>
      <c r="S24" s="66" t="str">
        <f>Predloge!$B$11</f>
        <v>X</v>
      </c>
      <c r="T24" s="53"/>
      <c r="U24" s="93" t="s">
        <v>11</v>
      </c>
      <c r="V24" s="74" t="str">
        <f>september!$K$1</f>
        <v>MŠŠ</v>
      </c>
      <c r="W24" s="56">
        <f t="shared" si="1"/>
        <v>1</v>
      </c>
      <c r="X24" s="56">
        <f t="shared" si="2"/>
        <v>1</v>
      </c>
      <c r="Y24" s="56">
        <f t="shared" si="29"/>
        <v>1</v>
      </c>
      <c r="Z24" s="56">
        <f t="shared" si="3"/>
        <v>1</v>
      </c>
      <c r="AA24" s="56">
        <f t="shared" si="4"/>
        <v>0</v>
      </c>
      <c r="AB24" s="56">
        <f t="shared" si="5"/>
        <v>1</v>
      </c>
      <c r="AC24" s="56">
        <f t="shared" si="6"/>
        <v>0</v>
      </c>
      <c r="AD24" s="56">
        <f t="shared" si="7"/>
        <v>3</v>
      </c>
      <c r="AE24" s="57">
        <f t="shared" si="8"/>
        <v>0</v>
      </c>
      <c r="AF24" s="57">
        <f t="shared" si="9"/>
        <v>2</v>
      </c>
      <c r="AG24" s="56">
        <f t="shared" si="10"/>
        <v>1</v>
      </c>
      <c r="AH24" s="22" t="str">
        <f>Predloge!$B$24</f>
        <v>52☺</v>
      </c>
      <c r="AI24" s="58" t="str">
        <f>RIGHT(C30,1)</f>
        <v/>
      </c>
      <c r="AJ24" s="58" t="str">
        <f t="shared" ref="AJ24:AJ32" si="48">RIGHT(D24,1)</f>
        <v>T</v>
      </c>
      <c r="AK24" s="58" t="str">
        <f t="shared" ref="AK24:AK32" si="49">RIGHT(E24,1)</f>
        <v>☻</v>
      </c>
      <c r="AL24" s="58" t="str">
        <f t="shared" ref="AL24:AL32" si="50">RIGHT(F24,1)</f>
        <v>D</v>
      </c>
      <c r="AM24" s="58" t="str">
        <f t="shared" si="47"/>
        <v>O</v>
      </c>
      <c r="AN24" s="58" t="str">
        <f t="shared" si="34"/>
        <v>☺</v>
      </c>
      <c r="AO24" s="58" t="str">
        <f t="shared" si="35"/>
        <v>D</v>
      </c>
      <c r="AP24" s="58" t="str">
        <f t="shared" si="36"/>
        <v>D</v>
      </c>
      <c r="AQ24" s="58" t="str">
        <f t="shared" si="37"/>
        <v>T</v>
      </c>
      <c r="AR24" s="58" t="str">
        <f t="shared" si="38"/>
        <v>X</v>
      </c>
      <c r="AS24" s="58" t="str">
        <f t="shared" si="39"/>
        <v>D</v>
      </c>
      <c r="AT24" s="58" t="str">
        <f t="shared" si="40"/>
        <v>2</v>
      </c>
      <c r="AU24" s="58" t="str">
        <f t="shared" si="41"/>
        <v/>
      </c>
      <c r="AV24" s="58" t="str">
        <f t="shared" si="42"/>
        <v>Z</v>
      </c>
      <c r="AW24" s="58" t="str">
        <f t="shared" si="43"/>
        <v>D</v>
      </c>
      <c r="AX24" s="58" t="str">
        <f t="shared" si="44"/>
        <v/>
      </c>
      <c r="AY24" s="58" t="str">
        <f t="shared" si="45"/>
        <v>X</v>
      </c>
      <c r="AZ24" s="58" t="str">
        <f t="shared" si="46"/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2021-02-24</v>
      </c>
      <c r="B25" s="60" t="str">
        <f t="shared" si="0"/>
        <v>Wed</v>
      </c>
      <c r="C25" s="61" t="str">
        <f>Predloge!$B$5</f>
        <v>52</v>
      </c>
      <c r="D25" s="61" t="str">
        <f>Predloge!$B$6</f>
        <v>KVIT</v>
      </c>
      <c r="E25" s="66" t="str">
        <f>Predloge!$B$11</f>
        <v>X</v>
      </c>
      <c r="F25" s="61" t="str">
        <f>Predloge!$B$12</f>
        <v>D</v>
      </c>
      <c r="G25" s="103" t="str">
        <f>Predloge!$B$28</f>
        <v>KO</v>
      </c>
      <c r="H25" s="66" t="str">
        <f>Predloge!$B$11</f>
        <v>X</v>
      </c>
      <c r="I25" s="61" t="str">
        <f>Predloge!$B$12</f>
        <v>D</v>
      </c>
      <c r="J25" s="61" t="str">
        <f>Predloge!$B$12</f>
        <v>D</v>
      </c>
      <c r="K25" s="61" t="str">
        <f>Predloge!$B$6</f>
        <v>KVIT</v>
      </c>
      <c r="L25" s="61" t="str">
        <f>Predloge!$B$4</f>
        <v>51</v>
      </c>
      <c r="M25" s="61" t="str">
        <f>Predloge!$B$12</f>
        <v>D</v>
      </c>
      <c r="N25" s="67" t="str">
        <f>Predloge!$B$7</f>
        <v>KVIT☻</v>
      </c>
      <c r="O25" s="53"/>
      <c r="P25" s="68" t="str">
        <f>Predloge!$B$46</f>
        <v>©☻</v>
      </c>
      <c r="Q25" s="66" t="str">
        <f>Predloge!$B$35</f>
        <v>Ta</v>
      </c>
      <c r="R25" s="53"/>
      <c r="S25" s="61" t="str">
        <f>Predloge!$B$5</f>
        <v>52</v>
      </c>
      <c r="T25" s="53"/>
      <c r="U25" s="93" t="s">
        <v>75</v>
      </c>
      <c r="V25" s="74" t="str">
        <f>september!$S$1</f>
        <v>JNK</v>
      </c>
      <c r="W25" s="56">
        <f t="shared" si="1"/>
        <v>2</v>
      </c>
      <c r="X25" s="56">
        <f t="shared" si="2"/>
        <v>0</v>
      </c>
      <c r="Y25" s="56">
        <f t="shared" si="29"/>
        <v>1</v>
      </c>
      <c r="Z25" s="56">
        <f t="shared" si="3"/>
        <v>2</v>
      </c>
      <c r="AA25" s="56">
        <f t="shared" si="4"/>
        <v>0</v>
      </c>
      <c r="AB25" s="56">
        <f t="shared" si="5"/>
        <v>0</v>
      </c>
      <c r="AC25" s="56">
        <f t="shared" si="6"/>
        <v>0</v>
      </c>
      <c r="AD25" s="56">
        <f t="shared" si="7"/>
        <v>3</v>
      </c>
      <c r="AE25" s="57">
        <f t="shared" si="8"/>
        <v>0</v>
      </c>
      <c r="AF25" s="57">
        <f t="shared" si="9"/>
        <v>2</v>
      </c>
      <c r="AG25" s="56">
        <f t="shared" si="10"/>
        <v>3</v>
      </c>
      <c r="AH25" s="10" t="str">
        <f>Predloge!$B$25</f>
        <v>51¶</v>
      </c>
      <c r="AI25" s="58" t="str">
        <f t="shared" ref="AI25:AI32" si="51">RIGHT(C25,1)</f>
        <v>2</v>
      </c>
      <c r="AJ25" s="58" t="str">
        <f t="shared" si="48"/>
        <v>T</v>
      </c>
      <c r="AK25" s="58" t="str">
        <f t="shared" si="49"/>
        <v>X</v>
      </c>
      <c r="AL25" s="58" t="str">
        <f t="shared" si="50"/>
        <v>D</v>
      </c>
      <c r="AM25" s="58" t="str">
        <f t="shared" si="47"/>
        <v>O</v>
      </c>
      <c r="AN25" s="58" t="str">
        <f t="shared" si="34"/>
        <v>X</v>
      </c>
      <c r="AO25" s="58" t="str">
        <f t="shared" si="35"/>
        <v>D</v>
      </c>
      <c r="AP25" s="58" t="str">
        <f t="shared" si="36"/>
        <v>D</v>
      </c>
      <c r="AQ25" s="58" t="str">
        <f t="shared" si="37"/>
        <v>T</v>
      </c>
      <c r="AR25" s="58" t="str">
        <f t="shared" si="38"/>
        <v>1</v>
      </c>
      <c r="AS25" s="58" t="str">
        <f t="shared" si="39"/>
        <v>D</v>
      </c>
      <c r="AT25" s="58" t="str">
        <f t="shared" si="40"/>
        <v>☻</v>
      </c>
      <c r="AU25" s="58" t="str">
        <f t="shared" si="41"/>
        <v/>
      </c>
      <c r="AV25" s="58" t="str">
        <f t="shared" si="42"/>
        <v>☻</v>
      </c>
      <c r="AW25" s="58" t="str">
        <f t="shared" si="43"/>
        <v>a</v>
      </c>
      <c r="AX25" s="58" t="str">
        <f t="shared" si="44"/>
        <v/>
      </c>
      <c r="AY25" s="58" t="str">
        <f t="shared" si="45"/>
        <v>2</v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2021-02-25</v>
      </c>
      <c r="B26" s="78" t="str">
        <f t="shared" si="0"/>
        <v>Thu</v>
      </c>
      <c r="C26" s="61" t="str">
        <f>Predloge!$B$5</f>
        <v>52</v>
      </c>
      <c r="D26" s="93" t="s">
        <v>74</v>
      </c>
      <c r="E26" s="61" t="str">
        <f>Predloge!$B$6</f>
        <v>KVIT</v>
      </c>
      <c r="F26" s="61" t="str">
        <f>Predloge!$B$12</f>
        <v>D</v>
      </c>
      <c r="G26" s="103" t="str">
        <f>Predloge!$B$28</f>
        <v>KO</v>
      </c>
      <c r="H26" s="61" t="str">
        <f>Predloge!$B$5</f>
        <v>52</v>
      </c>
      <c r="I26" s="61" t="str">
        <f>Predloge!$B$12</f>
        <v>D</v>
      </c>
      <c r="J26" s="92" t="str">
        <f>Predloge!$B$48</f>
        <v>©</v>
      </c>
      <c r="K26" s="67" t="str">
        <f>Predloge!$B$7</f>
        <v>KVIT☻</v>
      </c>
      <c r="L26" s="61" t="str">
        <f>Predloge!$B$4</f>
        <v>51</v>
      </c>
      <c r="M26" s="61" t="str">
        <f>Predloge!$B$12</f>
        <v>D</v>
      </c>
      <c r="N26" s="66" t="str">
        <f>Predloge!$B$11</f>
        <v>X</v>
      </c>
      <c r="O26" s="79"/>
      <c r="P26" s="66" t="str">
        <f>Predloge!$B$11</f>
        <v>X</v>
      </c>
      <c r="Q26" s="72" t="str">
        <f>Predloge!$B$23</f>
        <v>51☺</v>
      </c>
      <c r="R26" s="79"/>
      <c r="S26" s="66" t="str">
        <f>Predloge!$B$26</f>
        <v>52¶</v>
      </c>
      <c r="T26" s="79"/>
      <c r="U26" s="93" t="s">
        <v>28</v>
      </c>
      <c r="V26" s="74" t="str">
        <f>september!$E$1</f>
        <v>PIN</v>
      </c>
      <c r="W26" s="56">
        <f t="shared" si="1"/>
        <v>1</v>
      </c>
      <c r="X26" s="56">
        <f t="shared" si="2"/>
        <v>1</v>
      </c>
      <c r="Y26" s="56">
        <f t="shared" si="29"/>
        <v>2</v>
      </c>
      <c r="Z26" s="56">
        <f t="shared" si="3"/>
        <v>2</v>
      </c>
      <c r="AA26" s="56">
        <f t="shared" si="4"/>
        <v>0</v>
      </c>
      <c r="AB26" s="56">
        <f t="shared" si="5"/>
        <v>1</v>
      </c>
      <c r="AC26" s="56">
        <f t="shared" si="6"/>
        <v>0</v>
      </c>
      <c r="AD26" s="56">
        <f t="shared" si="7"/>
        <v>2</v>
      </c>
      <c r="AE26" s="57">
        <f t="shared" si="8"/>
        <v>0</v>
      </c>
      <c r="AF26" s="57">
        <f t="shared" si="9"/>
        <v>2</v>
      </c>
      <c r="AG26" s="56">
        <f t="shared" si="10"/>
        <v>3</v>
      </c>
      <c r="AH26" s="10" t="str">
        <f>Predloge!$B$26</f>
        <v>52¶</v>
      </c>
      <c r="AI26" s="58" t="str">
        <f t="shared" si="51"/>
        <v>2</v>
      </c>
      <c r="AJ26" s="58" t="str">
        <f t="shared" si="48"/>
        <v>F</v>
      </c>
      <c r="AK26" s="58" t="str">
        <f t="shared" si="49"/>
        <v>T</v>
      </c>
      <c r="AL26" s="58" t="str">
        <f t="shared" si="50"/>
        <v>D</v>
      </c>
      <c r="AM26" s="58" t="str">
        <f t="shared" si="47"/>
        <v>O</v>
      </c>
      <c r="AN26" s="58" t="str">
        <f t="shared" si="34"/>
        <v>2</v>
      </c>
      <c r="AO26" s="58" t="str">
        <f t="shared" si="35"/>
        <v>D</v>
      </c>
      <c r="AP26" s="58" t="str">
        <f t="shared" si="36"/>
        <v>©</v>
      </c>
      <c r="AQ26" s="58" t="str">
        <f t="shared" si="37"/>
        <v>☻</v>
      </c>
      <c r="AR26" s="58" t="str">
        <f t="shared" si="38"/>
        <v>1</v>
      </c>
      <c r="AS26" s="58" t="str">
        <f t="shared" si="39"/>
        <v>D</v>
      </c>
      <c r="AT26" s="58" t="str">
        <f t="shared" si="40"/>
        <v>X</v>
      </c>
      <c r="AU26" s="58" t="str">
        <f t="shared" si="41"/>
        <v/>
      </c>
      <c r="AV26" s="58" t="str">
        <f t="shared" si="42"/>
        <v>X</v>
      </c>
      <c r="AW26" s="58" t="str">
        <f t="shared" si="43"/>
        <v>☺</v>
      </c>
      <c r="AX26" s="58" t="str">
        <f t="shared" si="44"/>
        <v/>
      </c>
      <c r="AY26" s="58" t="str">
        <f t="shared" si="45"/>
        <v>¶</v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2021-02-26</v>
      </c>
      <c r="B27" s="78" t="str">
        <f t="shared" si="0"/>
        <v>Fri</v>
      </c>
      <c r="C27" s="61" t="str">
        <f>Predloge!$B$5</f>
        <v>52</v>
      </c>
      <c r="D27" s="61" t="str">
        <f>Predloge!$B$6</f>
        <v>KVIT</v>
      </c>
      <c r="E27" s="61" t="str">
        <f>Predloge!$B$12</f>
        <v>D</v>
      </c>
      <c r="F27" s="61" t="str">
        <f>Predloge!$B$12</f>
        <v>D</v>
      </c>
      <c r="G27" s="73" t="str">
        <f>Predloge!$B$20</f>
        <v>☺</v>
      </c>
      <c r="H27" s="92" t="str">
        <f>Predloge!$B$48</f>
        <v>©</v>
      </c>
      <c r="I27" s="61" t="str">
        <f>Predloge!$B$12</f>
        <v>D</v>
      </c>
      <c r="J27" s="67" t="str">
        <f>Predloge!$B$7</f>
        <v>KVIT☻</v>
      </c>
      <c r="K27" s="66" t="str">
        <f>Predloge!$B$11</f>
        <v>X</v>
      </c>
      <c r="L27" s="61" t="str">
        <f>Predloge!$B$4</f>
        <v>51</v>
      </c>
      <c r="M27" s="61" t="str">
        <f>Predloge!$B$12</f>
        <v>D</v>
      </c>
      <c r="N27" s="61" t="str">
        <f>Predloge!$B$12</f>
        <v>D</v>
      </c>
      <c r="O27" s="79"/>
      <c r="P27" s="69" t="s">
        <v>69</v>
      </c>
      <c r="Q27" s="66" t="str">
        <f>Predloge!$B$11</f>
        <v>X</v>
      </c>
      <c r="R27" s="79"/>
      <c r="S27" s="68" t="str">
        <f>Predloge!$B$46</f>
        <v>©☻</v>
      </c>
      <c r="T27" s="79"/>
      <c r="U27" s="93" t="s">
        <v>9</v>
      </c>
      <c r="V27" s="74" t="str">
        <f>september!$P$1</f>
        <v>BUT</v>
      </c>
      <c r="W27" s="56">
        <f t="shared" si="1"/>
        <v>2</v>
      </c>
      <c r="X27" s="56">
        <f t="shared" si="2"/>
        <v>1</v>
      </c>
      <c r="Y27" s="56">
        <f t="shared" si="29"/>
        <v>1</v>
      </c>
      <c r="Z27" s="56">
        <f t="shared" si="3"/>
        <v>1</v>
      </c>
      <c r="AA27" s="56">
        <f t="shared" si="4"/>
        <v>0</v>
      </c>
      <c r="AB27" s="56">
        <f t="shared" si="5"/>
        <v>0</v>
      </c>
      <c r="AC27" s="56">
        <f t="shared" si="6"/>
        <v>0</v>
      </c>
      <c r="AD27" s="56">
        <f t="shared" si="7"/>
        <v>2</v>
      </c>
      <c r="AE27" s="57">
        <f t="shared" si="8"/>
        <v>0</v>
      </c>
      <c r="AF27" s="57">
        <f t="shared" si="9"/>
        <v>2</v>
      </c>
      <c r="AG27" s="56">
        <f t="shared" si="10"/>
        <v>2</v>
      </c>
      <c r="AH27" s="24" t="str">
        <f>Predloge!$B$27</f>
        <v>KVIT☺</v>
      </c>
      <c r="AI27" s="58" t="str">
        <f t="shared" si="51"/>
        <v>2</v>
      </c>
      <c r="AJ27" s="58" t="str">
        <f t="shared" si="48"/>
        <v>T</v>
      </c>
      <c r="AK27" s="58" t="str">
        <f t="shared" si="49"/>
        <v>D</v>
      </c>
      <c r="AL27" s="58" t="str">
        <f t="shared" si="50"/>
        <v>D</v>
      </c>
      <c r="AM27" s="58" t="str">
        <f t="shared" si="47"/>
        <v>☺</v>
      </c>
      <c r="AN27" s="58" t="str">
        <f t="shared" si="34"/>
        <v>©</v>
      </c>
      <c r="AO27" s="58" t="str">
        <f t="shared" si="35"/>
        <v>D</v>
      </c>
      <c r="AP27" s="58" t="str">
        <f t="shared" si="36"/>
        <v>☻</v>
      </c>
      <c r="AQ27" s="58" t="str">
        <f t="shared" si="37"/>
        <v>X</v>
      </c>
      <c r="AR27" s="58" t="str">
        <f t="shared" si="38"/>
        <v>1</v>
      </c>
      <c r="AS27" s="58" t="str">
        <f t="shared" si="39"/>
        <v>D</v>
      </c>
      <c r="AT27" s="58" t="str">
        <f t="shared" si="40"/>
        <v>D</v>
      </c>
      <c r="AU27" s="58" t="str">
        <f t="shared" si="41"/>
        <v/>
      </c>
      <c r="AV27" s="58" t="str">
        <f t="shared" si="42"/>
        <v>Z</v>
      </c>
      <c r="AW27" s="58" t="str">
        <f t="shared" si="43"/>
        <v>X</v>
      </c>
      <c r="AX27" s="58" t="str">
        <f t="shared" si="44"/>
        <v/>
      </c>
      <c r="AY27" s="58" t="str">
        <f t="shared" si="45"/>
        <v>☻</v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2021-02-27</v>
      </c>
      <c r="B28" s="78" t="str">
        <f t="shared" si="0"/>
        <v>Sat</v>
      </c>
      <c r="C28" s="79"/>
      <c r="D28" s="79"/>
      <c r="E28" s="79"/>
      <c r="F28" s="79"/>
      <c r="G28" s="79"/>
      <c r="H28" s="79"/>
      <c r="I28" s="53"/>
      <c r="J28" s="79"/>
      <c r="K28" s="79"/>
      <c r="L28" s="52" t="str">
        <f>Predloge!$B$21</f>
        <v>☺</v>
      </c>
      <c r="M28" s="79"/>
      <c r="N28" s="79"/>
      <c r="O28" s="79"/>
      <c r="P28" s="79"/>
      <c r="Q28" s="79"/>
      <c r="R28" s="79"/>
      <c r="S28" s="79"/>
      <c r="T28" s="79"/>
      <c r="U28" s="105" t="s">
        <v>78</v>
      </c>
      <c r="V28" s="115" t="s">
        <v>27</v>
      </c>
      <c r="W28" s="56">
        <f t="shared" si="1"/>
        <v>0</v>
      </c>
      <c r="X28" s="56">
        <f t="shared" si="2"/>
        <v>1</v>
      </c>
      <c r="Y28" s="56">
        <f t="shared" si="29"/>
        <v>0</v>
      </c>
      <c r="Z28" s="56">
        <f t="shared" si="3"/>
        <v>0</v>
      </c>
      <c r="AA28" s="56">
        <f t="shared" si="4"/>
        <v>0</v>
      </c>
      <c r="AB28" s="56">
        <f t="shared" si="5"/>
        <v>0</v>
      </c>
      <c r="AC28" s="56">
        <f t="shared" si="6"/>
        <v>0</v>
      </c>
      <c r="AD28" s="56">
        <f t="shared" si="7"/>
        <v>0</v>
      </c>
      <c r="AE28" s="57">
        <f t="shared" si="8"/>
        <v>14</v>
      </c>
      <c r="AF28" s="57">
        <f t="shared" si="9"/>
        <v>0</v>
      </c>
      <c r="AG28" s="56">
        <f t="shared" si="10"/>
        <v>0</v>
      </c>
      <c r="AH28" s="26" t="str">
        <f>Predloge!$B$28</f>
        <v>KO</v>
      </c>
      <c r="AI28" s="58" t="str">
        <f t="shared" si="51"/>
        <v/>
      </c>
      <c r="AJ28" s="58" t="str">
        <f t="shared" si="48"/>
        <v/>
      </c>
      <c r="AK28" s="58" t="str">
        <f t="shared" si="49"/>
        <v/>
      </c>
      <c r="AL28" s="58" t="str">
        <f t="shared" si="50"/>
        <v/>
      </c>
      <c r="AM28" s="58" t="str">
        <f t="shared" si="47"/>
        <v/>
      </c>
      <c r="AN28" s="58" t="str">
        <f t="shared" si="34"/>
        <v/>
      </c>
      <c r="AO28" s="58" t="str">
        <f t="shared" si="35"/>
        <v/>
      </c>
      <c r="AP28" s="58" t="str">
        <f t="shared" si="36"/>
        <v/>
      </c>
      <c r="AQ28" s="58" t="str">
        <f t="shared" si="37"/>
        <v/>
      </c>
      <c r="AR28" s="58" t="str">
        <f t="shared" si="38"/>
        <v>☺</v>
      </c>
      <c r="AS28" s="58" t="str">
        <f t="shared" si="39"/>
        <v/>
      </c>
      <c r="AT28" s="58" t="str">
        <f t="shared" si="40"/>
        <v/>
      </c>
      <c r="AU28" s="58" t="str">
        <f t="shared" si="41"/>
        <v/>
      </c>
      <c r="AV28" s="58" t="str">
        <f t="shared" si="42"/>
        <v/>
      </c>
      <c r="AW28" s="58" t="str">
        <f t="shared" si="43"/>
        <v/>
      </c>
      <c r="AX28" s="58" t="str">
        <f t="shared" si="44"/>
        <v/>
      </c>
      <c r="AY28" s="58" t="str">
        <f t="shared" si="45"/>
        <v/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2021-02-28</v>
      </c>
      <c r="B29" s="60" t="str">
        <f t="shared" si="0"/>
        <v>Sun</v>
      </c>
      <c r="C29" s="53"/>
      <c r="D29" s="53"/>
      <c r="E29" s="79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1" t="str">
        <f>Predloge!$B$14</f>
        <v>☻</v>
      </c>
      <c r="Q29" s="52" t="str">
        <f>Predloge!$B$21</f>
        <v>☺</v>
      </c>
      <c r="R29" s="53"/>
      <c r="S29" s="104" t="str">
        <f>Predloge!$B$46</f>
        <v>©☻</v>
      </c>
      <c r="T29" s="53"/>
      <c r="U29" s="93" t="s">
        <v>28</v>
      </c>
      <c r="V29" s="95" t="s">
        <v>5</v>
      </c>
      <c r="W29" s="56">
        <f t="shared" si="1"/>
        <v>2</v>
      </c>
      <c r="X29" s="56">
        <f t="shared" si="2"/>
        <v>1</v>
      </c>
      <c r="Y29" s="56">
        <f t="shared" si="29"/>
        <v>0</v>
      </c>
      <c r="Z29" s="56">
        <f t="shared" si="3"/>
        <v>0</v>
      </c>
      <c r="AA29" s="56">
        <f t="shared" si="4"/>
        <v>0</v>
      </c>
      <c r="AB29" s="56">
        <f t="shared" si="5"/>
        <v>0</v>
      </c>
      <c r="AC29" s="56">
        <f t="shared" si="6"/>
        <v>0</v>
      </c>
      <c r="AD29" s="56">
        <f t="shared" si="7"/>
        <v>0</v>
      </c>
      <c r="AE29" s="57">
        <f t="shared" si="8"/>
        <v>12</v>
      </c>
      <c r="AF29" s="57">
        <f t="shared" si="9"/>
        <v>0</v>
      </c>
      <c r="AG29" s="56">
        <f t="shared" si="10"/>
        <v>0</v>
      </c>
      <c r="AH29" s="26" t="str">
        <f>Predloge!$B$29</f>
        <v>Rt</v>
      </c>
      <c r="AI29" s="58" t="str">
        <f t="shared" si="51"/>
        <v/>
      </c>
      <c r="AJ29" s="58" t="str">
        <f t="shared" si="48"/>
        <v/>
      </c>
      <c r="AK29" s="58" t="str">
        <f t="shared" si="49"/>
        <v/>
      </c>
      <c r="AL29" s="58" t="str">
        <f t="shared" si="50"/>
        <v/>
      </c>
      <c r="AM29" s="58" t="str">
        <f t="shared" si="47"/>
        <v/>
      </c>
      <c r="AN29" s="58" t="str">
        <f t="shared" si="34"/>
        <v/>
      </c>
      <c r="AO29" s="58" t="str">
        <f t="shared" si="35"/>
        <v/>
      </c>
      <c r="AP29" s="58" t="str">
        <f t="shared" si="36"/>
        <v/>
      </c>
      <c r="AQ29" s="58" t="str">
        <f t="shared" si="37"/>
        <v/>
      </c>
      <c r="AR29" s="58" t="str">
        <f t="shared" si="38"/>
        <v/>
      </c>
      <c r="AS29" s="58" t="str">
        <f t="shared" si="39"/>
        <v/>
      </c>
      <c r="AT29" s="58" t="str">
        <f t="shared" si="40"/>
        <v/>
      </c>
      <c r="AU29" s="58" t="str">
        <f t="shared" si="41"/>
        <v/>
      </c>
      <c r="AV29" s="58" t="str">
        <f t="shared" si="42"/>
        <v>☻</v>
      </c>
      <c r="AW29" s="58" t="str">
        <f t="shared" si="43"/>
        <v>☺</v>
      </c>
      <c r="AX29" s="58" t="str">
        <f t="shared" si="44"/>
        <v/>
      </c>
      <c r="AY29" s="58" t="str">
        <f t="shared" si="45"/>
        <v>☻</v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W30" s="56">
        <f t="shared" si="1"/>
        <v>0</v>
      </c>
      <c r="X30" s="56">
        <f t="shared" si="2"/>
        <v>0</v>
      </c>
      <c r="Y30" s="56">
        <f t="shared" si="29"/>
        <v>0</v>
      </c>
      <c r="Z30" s="56">
        <f t="shared" si="3"/>
        <v>0</v>
      </c>
      <c r="AA30" s="56">
        <f t="shared" si="4"/>
        <v>0</v>
      </c>
      <c r="AB30" s="56">
        <f t="shared" si="5"/>
        <v>0</v>
      </c>
      <c r="AC30" s="56">
        <f t="shared" si="6"/>
        <v>0</v>
      </c>
      <c r="AD30" s="56">
        <f t="shared" si="7"/>
        <v>0</v>
      </c>
      <c r="AE30" s="57">
        <f t="shared" si="8"/>
        <v>15</v>
      </c>
      <c r="AF30" s="57">
        <f t="shared" si="9"/>
        <v>0</v>
      </c>
      <c r="AG30" s="56">
        <f t="shared" si="10"/>
        <v>0</v>
      </c>
      <c r="AH30" s="5" t="str">
        <f>Predloge!$B$30</f>
        <v>Rt☻</v>
      </c>
      <c r="AI30" s="58" t="str">
        <f t="shared" si="51"/>
        <v/>
      </c>
      <c r="AJ30" s="58" t="str">
        <f t="shared" si="48"/>
        <v/>
      </c>
      <c r="AK30" s="58" t="str">
        <f t="shared" si="49"/>
        <v/>
      </c>
      <c r="AL30" s="58" t="str">
        <f t="shared" si="50"/>
        <v/>
      </c>
      <c r="AM30" s="58" t="str">
        <f t="shared" si="47"/>
        <v/>
      </c>
      <c r="AN30" s="58" t="str">
        <f t="shared" si="34"/>
        <v/>
      </c>
      <c r="AO30" s="58" t="str">
        <f t="shared" si="35"/>
        <v/>
      </c>
      <c r="AP30" s="58" t="str">
        <f t="shared" si="36"/>
        <v/>
      </c>
      <c r="AQ30" s="58" t="str">
        <f t="shared" si="37"/>
        <v/>
      </c>
      <c r="AR30" s="58" t="str">
        <f t="shared" si="38"/>
        <v/>
      </c>
      <c r="AS30" s="58" t="str">
        <f t="shared" si="39"/>
        <v/>
      </c>
      <c r="AT30" s="58" t="str">
        <f t="shared" si="40"/>
        <v/>
      </c>
      <c r="AU30" s="58" t="str">
        <f t="shared" si="41"/>
        <v/>
      </c>
      <c r="AV30" s="58" t="str">
        <f t="shared" si="42"/>
        <v/>
      </c>
      <c r="AW30" s="58" t="str">
        <f t="shared" si="43"/>
        <v/>
      </c>
      <c r="AX30" s="58" t="str">
        <f t="shared" si="44"/>
        <v/>
      </c>
      <c r="AY30" s="58" t="str">
        <f t="shared" si="45"/>
        <v/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W31" s="56">
        <f t="shared" si="1"/>
        <v>0</v>
      </c>
      <c r="X31" s="56">
        <f t="shared" si="2"/>
        <v>0</v>
      </c>
      <c r="Y31" s="56">
        <f t="shared" si="29"/>
        <v>0</v>
      </c>
      <c r="Z31" s="56">
        <f t="shared" si="3"/>
        <v>0</v>
      </c>
      <c r="AA31" s="56">
        <f t="shared" si="4"/>
        <v>0</v>
      </c>
      <c r="AB31" s="56">
        <f t="shared" si="5"/>
        <v>0</v>
      </c>
      <c r="AC31" s="56">
        <f t="shared" si="6"/>
        <v>0</v>
      </c>
      <c r="AD31" s="56">
        <f t="shared" si="7"/>
        <v>0</v>
      </c>
      <c r="AE31" s="57">
        <f t="shared" si="8"/>
        <v>15</v>
      </c>
      <c r="AF31" s="57">
        <f t="shared" si="9"/>
        <v>0</v>
      </c>
      <c r="AG31" s="56">
        <f t="shared" si="10"/>
        <v>0</v>
      </c>
      <c r="AH31" s="27" t="str">
        <f>Predloge!$B$31</f>
        <v>Rt☺</v>
      </c>
      <c r="AI31" s="58" t="str">
        <f t="shared" si="51"/>
        <v/>
      </c>
      <c r="AJ31" s="58" t="str">
        <f t="shared" si="48"/>
        <v/>
      </c>
      <c r="AK31" s="58" t="str">
        <f t="shared" si="49"/>
        <v/>
      </c>
      <c r="AL31" s="58" t="str">
        <f t="shared" si="50"/>
        <v/>
      </c>
      <c r="AM31" s="58" t="str">
        <f t="shared" si="47"/>
        <v/>
      </c>
      <c r="AN31" s="58" t="str">
        <f t="shared" si="34"/>
        <v/>
      </c>
      <c r="AO31" s="58" t="str">
        <f t="shared" si="35"/>
        <v/>
      </c>
      <c r="AP31" s="58" t="str">
        <f t="shared" si="36"/>
        <v/>
      </c>
      <c r="AQ31" s="58" t="str">
        <f t="shared" si="37"/>
        <v/>
      </c>
      <c r="AR31" s="58" t="str">
        <f t="shared" si="38"/>
        <v/>
      </c>
      <c r="AS31" s="58" t="str">
        <f t="shared" si="39"/>
        <v/>
      </c>
      <c r="AT31" s="58" t="str">
        <f t="shared" si="40"/>
        <v/>
      </c>
      <c r="AU31" s="58" t="str">
        <f t="shared" si="41"/>
        <v/>
      </c>
      <c r="AV31" s="58" t="str">
        <f t="shared" si="42"/>
        <v/>
      </c>
      <c r="AW31" s="58" t="str">
        <f t="shared" si="43"/>
        <v/>
      </c>
      <c r="AX31" s="58" t="str">
        <f t="shared" si="44"/>
        <v/>
      </c>
      <c r="AY31" s="58" t="str">
        <f t="shared" si="45"/>
        <v/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W32" s="56">
        <f t="shared" si="1"/>
        <v>0</v>
      </c>
      <c r="X32" s="56">
        <f t="shared" si="2"/>
        <v>0</v>
      </c>
      <c r="Y32" s="56">
        <f t="shared" si="29"/>
        <v>0</v>
      </c>
      <c r="Z32" s="56">
        <f t="shared" si="3"/>
        <v>0</v>
      </c>
      <c r="AA32" s="56">
        <f t="shared" si="4"/>
        <v>0</v>
      </c>
      <c r="AB32" s="56">
        <f t="shared" si="5"/>
        <v>0</v>
      </c>
      <c r="AC32" s="56">
        <f t="shared" si="6"/>
        <v>0</v>
      </c>
      <c r="AD32" s="56">
        <f t="shared" si="7"/>
        <v>0</v>
      </c>
      <c r="AE32" s="57">
        <f t="shared" si="8"/>
        <v>15</v>
      </c>
      <c r="AF32" s="57">
        <f t="shared" si="9"/>
        <v>0</v>
      </c>
      <c r="AG32" s="56">
        <f t="shared" si="10"/>
        <v>0</v>
      </c>
      <c r="AH32" s="10" t="str">
        <f>Predloge!$B$32</f>
        <v>Am</v>
      </c>
      <c r="AI32" s="58" t="str">
        <f t="shared" si="51"/>
        <v/>
      </c>
      <c r="AJ32" s="58" t="str">
        <f t="shared" si="48"/>
        <v/>
      </c>
      <c r="AK32" s="58" t="str">
        <f t="shared" si="49"/>
        <v/>
      </c>
      <c r="AL32" s="58" t="str">
        <f t="shared" si="50"/>
        <v/>
      </c>
      <c r="AM32" s="58" t="str">
        <f t="shared" si="47"/>
        <v/>
      </c>
      <c r="AN32" s="58" t="str">
        <f t="shared" si="34"/>
        <v/>
      </c>
      <c r="AO32" s="58" t="str">
        <f t="shared" si="35"/>
        <v/>
      </c>
      <c r="AP32" s="58" t="str">
        <f t="shared" si="36"/>
        <v/>
      </c>
      <c r="AQ32" s="58" t="str">
        <f t="shared" si="37"/>
        <v/>
      </c>
      <c r="AR32" s="58" t="str">
        <f t="shared" si="38"/>
        <v/>
      </c>
      <c r="AS32" s="58" t="str">
        <f t="shared" si="39"/>
        <v/>
      </c>
      <c r="AT32" s="58" t="str">
        <f t="shared" si="40"/>
        <v/>
      </c>
      <c r="AU32" s="58" t="str">
        <f t="shared" si="41"/>
        <v/>
      </c>
      <c r="AV32" s="58" t="str">
        <f t="shared" si="42"/>
        <v/>
      </c>
      <c r="AW32" s="58" t="str">
        <f t="shared" si="43"/>
        <v/>
      </c>
      <c r="AX32" s="58" t="str">
        <f t="shared" si="44"/>
        <v/>
      </c>
      <c r="AY32" s="58" t="str">
        <f t="shared" si="45"/>
        <v/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AND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52">COUNTIF(AI2:AI32,"☺")</f>
        <v>0</v>
      </c>
      <c r="D35" s="84">
        <f t="shared" si="52"/>
        <v>0</v>
      </c>
      <c r="E35" s="84">
        <f t="shared" si="52"/>
        <v>0</v>
      </c>
      <c r="F35" s="84">
        <f t="shared" si="52"/>
        <v>0</v>
      </c>
      <c r="G35" s="84">
        <f t="shared" si="52"/>
        <v>4</v>
      </c>
      <c r="H35" s="84">
        <f t="shared" si="52"/>
        <v>1</v>
      </c>
      <c r="I35" s="84">
        <f t="shared" si="52"/>
        <v>5</v>
      </c>
      <c r="J35" s="84">
        <f t="shared" si="52"/>
        <v>0</v>
      </c>
      <c r="K35" s="84">
        <f t="shared" si="52"/>
        <v>0</v>
      </c>
      <c r="L35" s="84">
        <f t="shared" si="52"/>
        <v>5</v>
      </c>
      <c r="M35" s="84">
        <f t="shared" si="52"/>
        <v>0</v>
      </c>
      <c r="N35" s="84">
        <f t="shared" si="52"/>
        <v>2</v>
      </c>
      <c r="O35" s="84">
        <f t="shared" si="52"/>
        <v>0</v>
      </c>
      <c r="P35" s="84">
        <f t="shared" si="52"/>
        <v>0</v>
      </c>
      <c r="Q35" s="84">
        <f t="shared" si="52"/>
        <v>5</v>
      </c>
      <c r="R35" s="84">
        <f t="shared" si="52"/>
        <v>0</v>
      </c>
      <c r="S35" s="84">
        <f t="shared" si="52"/>
        <v>0</v>
      </c>
      <c r="T35" s="84">
        <f t="shared" si="52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53">COUNTIF(AI3:AI33,"☻")</f>
        <v>0</v>
      </c>
      <c r="D36" s="84">
        <f t="shared" si="53"/>
        <v>2</v>
      </c>
      <c r="E36" s="84">
        <f t="shared" si="53"/>
        <v>4</v>
      </c>
      <c r="F36" s="84">
        <f t="shared" si="53"/>
        <v>4</v>
      </c>
      <c r="G36" s="84">
        <f t="shared" si="53"/>
        <v>0</v>
      </c>
      <c r="H36" s="84">
        <f t="shared" si="53"/>
        <v>2</v>
      </c>
      <c r="I36" s="84">
        <f t="shared" si="53"/>
        <v>0</v>
      </c>
      <c r="J36" s="84">
        <f t="shared" si="53"/>
        <v>5</v>
      </c>
      <c r="K36" s="84">
        <f t="shared" si="53"/>
        <v>4</v>
      </c>
      <c r="L36" s="84">
        <f t="shared" si="53"/>
        <v>0</v>
      </c>
      <c r="M36" s="84">
        <f t="shared" si="53"/>
        <v>0</v>
      </c>
      <c r="N36" s="84">
        <f t="shared" si="53"/>
        <v>5</v>
      </c>
      <c r="O36" s="84">
        <f t="shared" si="53"/>
        <v>0</v>
      </c>
      <c r="P36" s="84">
        <f t="shared" si="53"/>
        <v>4</v>
      </c>
      <c r="Q36" s="84">
        <f t="shared" si="53"/>
        <v>0</v>
      </c>
      <c r="R36" s="84">
        <f t="shared" si="53"/>
        <v>0</v>
      </c>
      <c r="S36" s="84">
        <f t="shared" si="53"/>
        <v>5</v>
      </c>
      <c r="T36" s="84">
        <f t="shared" si="53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4">SUM(C35:C36)</f>
        <v>0</v>
      </c>
      <c r="D37" s="89">
        <f t="shared" si="54"/>
        <v>2</v>
      </c>
      <c r="E37" s="89">
        <f t="shared" si="54"/>
        <v>4</v>
      </c>
      <c r="F37" s="89">
        <f t="shared" si="54"/>
        <v>4</v>
      </c>
      <c r="G37" s="89">
        <f t="shared" si="54"/>
        <v>4</v>
      </c>
      <c r="H37" s="89">
        <f t="shared" si="54"/>
        <v>3</v>
      </c>
      <c r="I37" s="89">
        <f t="shared" si="54"/>
        <v>5</v>
      </c>
      <c r="J37" s="89">
        <f t="shared" si="54"/>
        <v>5</v>
      </c>
      <c r="K37" s="89">
        <f t="shared" si="54"/>
        <v>4</v>
      </c>
      <c r="L37" s="89">
        <f t="shared" si="54"/>
        <v>5</v>
      </c>
      <c r="M37" s="89">
        <f t="shared" si="54"/>
        <v>0</v>
      </c>
      <c r="N37" s="89">
        <f t="shared" si="54"/>
        <v>7</v>
      </c>
      <c r="O37" s="89">
        <f t="shared" si="54"/>
        <v>0</v>
      </c>
      <c r="P37" s="89">
        <f t="shared" si="54"/>
        <v>4</v>
      </c>
      <c r="Q37" s="89">
        <f t="shared" si="54"/>
        <v>5</v>
      </c>
      <c r="R37" s="89">
        <f t="shared" si="54"/>
        <v>0</v>
      </c>
      <c r="S37" s="89">
        <f t="shared" si="54"/>
        <v>5</v>
      </c>
      <c r="T37" s="89">
        <f t="shared" si="54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5">COUNTIF(C2:C32,"KVIT")+COUNTIF(C2:C32,"51KVIT")+COUNTIF(C2:C32,"52KVIT")+COUNTIF(C2:C32,"KVIT$")+COUNTIF(C2:C32,"KVIT☻")+COUNTIF(C2:C32,"KVIT☺")</f>
        <v>0</v>
      </c>
      <c r="D38" s="84">
        <f t="shared" si="55"/>
        <v>6</v>
      </c>
      <c r="E38" s="84">
        <f t="shared" si="55"/>
        <v>9</v>
      </c>
      <c r="F38" s="84">
        <f t="shared" si="55"/>
        <v>7</v>
      </c>
      <c r="G38" s="84">
        <f t="shared" si="55"/>
        <v>0</v>
      </c>
      <c r="H38" s="84">
        <f t="shared" si="55"/>
        <v>0</v>
      </c>
      <c r="I38" s="84">
        <f t="shared" si="55"/>
        <v>0</v>
      </c>
      <c r="J38" s="84">
        <f t="shared" si="55"/>
        <v>5</v>
      </c>
      <c r="K38" s="84">
        <f t="shared" si="55"/>
        <v>11</v>
      </c>
      <c r="L38" s="84">
        <f t="shared" si="55"/>
        <v>0</v>
      </c>
      <c r="M38" s="84">
        <f t="shared" si="55"/>
        <v>0</v>
      </c>
      <c r="N38" s="84">
        <f t="shared" si="55"/>
        <v>4</v>
      </c>
      <c r="O38" s="84">
        <f t="shared" si="55"/>
        <v>0</v>
      </c>
      <c r="P38" s="84">
        <f t="shared" si="55"/>
        <v>0</v>
      </c>
      <c r="Q38" s="84">
        <f t="shared" si="55"/>
        <v>0</v>
      </c>
      <c r="R38" s="84">
        <f t="shared" si="55"/>
        <v>0</v>
      </c>
      <c r="S38" s="84">
        <f t="shared" si="55"/>
        <v>3</v>
      </c>
      <c r="T38" s="84">
        <f t="shared" si="55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6">COUNTIF(C2:C32,"51$")+COUNTIF(C2:C32,"52$")+COUNTIF(C2:C32,"kvit$")</f>
        <v>0</v>
      </c>
      <c r="D39" s="84">
        <f t="shared" si="56"/>
        <v>0</v>
      </c>
      <c r="E39" s="84">
        <f t="shared" si="56"/>
        <v>0</v>
      </c>
      <c r="F39" s="84">
        <f t="shared" si="56"/>
        <v>0</v>
      </c>
      <c r="G39" s="84">
        <f t="shared" si="56"/>
        <v>0</v>
      </c>
      <c r="H39" s="84">
        <f t="shared" si="56"/>
        <v>0</v>
      </c>
      <c r="I39" s="84">
        <f t="shared" si="56"/>
        <v>0</v>
      </c>
      <c r="J39" s="84">
        <f t="shared" si="56"/>
        <v>0</v>
      </c>
      <c r="K39" s="84">
        <f t="shared" si="56"/>
        <v>0</v>
      </c>
      <c r="L39" s="84">
        <f t="shared" si="56"/>
        <v>0</v>
      </c>
      <c r="M39" s="84">
        <f t="shared" si="56"/>
        <v>0</v>
      </c>
      <c r="N39" s="84">
        <f t="shared" si="56"/>
        <v>0</v>
      </c>
      <c r="O39" s="84">
        <f t="shared" si="56"/>
        <v>0</v>
      </c>
      <c r="P39" s="84">
        <f t="shared" si="56"/>
        <v>0</v>
      </c>
      <c r="Q39" s="84">
        <f t="shared" si="56"/>
        <v>0</v>
      </c>
      <c r="R39" s="84">
        <f t="shared" si="56"/>
        <v>0</v>
      </c>
      <c r="S39" s="84">
        <f t="shared" si="56"/>
        <v>0</v>
      </c>
      <c r="T39" s="84">
        <f t="shared" si="56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57">COUNTIF(C2:C32,"D")</f>
        <v>0</v>
      </c>
      <c r="D40" s="84">
        <f t="shared" si="57"/>
        <v>7</v>
      </c>
      <c r="E40" s="84">
        <f t="shared" si="57"/>
        <v>2</v>
      </c>
      <c r="F40" s="84">
        <f t="shared" si="57"/>
        <v>5</v>
      </c>
      <c r="G40" s="84">
        <f t="shared" si="57"/>
        <v>5</v>
      </c>
      <c r="H40" s="84">
        <f t="shared" si="57"/>
        <v>2</v>
      </c>
      <c r="I40" s="84">
        <f t="shared" si="57"/>
        <v>5</v>
      </c>
      <c r="J40" s="84">
        <f t="shared" si="57"/>
        <v>2</v>
      </c>
      <c r="K40" s="84">
        <f t="shared" si="57"/>
        <v>4</v>
      </c>
      <c r="L40" s="84">
        <f t="shared" si="57"/>
        <v>5</v>
      </c>
      <c r="M40" s="84">
        <f t="shared" si="57"/>
        <v>4</v>
      </c>
      <c r="N40" s="84">
        <f t="shared" si="57"/>
        <v>1</v>
      </c>
      <c r="O40" s="84">
        <f t="shared" si="57"/>
        <v>0</v>
      </c>
      <c r="P40" s="84">
        <f t="shared" si="57"/>
        <v>0</v>
      </c>
      <c r="Q40" s="84">
        <f t="shared" si="57"/>
        <v>6</v>
      </c>
      <c r="R40" s="84">
        <f t="shared" si="57"/>
        <v>0</v>
      </c>
      <c r="S40" s="84">
        <f t="shared" si="57"/>
        <v>8</v>
      </c>
      <c r="T40" s="84">
        <f t="shared" si="57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58">COUNTIF(C2:C32,"SO")</f>
        <v>0</v>
      </c>
      <c r="D41" s="84">
        <f t="shared" si="58"/>
        <v>0</v>
      </c>
      <c r="E41" s="84">
        <f t="shared" si="58"/>
        <v>0</v>
      </c>
      <c r="F41" s="84">
        <f t="shared" si="58"/>
        <v>0</v>
      </c>
      <c r="G41" s="84">
        <f t="shared" si="58"/>
        <v>0</v>
      </c>
      <c r="H41" s="84">
        <f t="shared" si="58"/>
        <v>4</v>
      </c>
      <c r="I41" s="84">
        <f t="shared" si="58"/>
        <v>0</v>
      </c>
      <c r="J41" s="84">
        <f t="shared" si="58"/>
        <v>0</v>
      </c>
      <c r="K41" s="84">
        <f t="shared" si="58"/>
        <v>0</v>
      </c>
      <c r="L41" s="84">
        <f t="shared" si="58"/>
        <v>0</v>
      </c>
      <c r="M41" s="84">
        <f t="shared" si="58"/>
        <v>0</v>
      </c>
      <c r="N41" s="84">
        <f t="shared" si="58"/>
        <v>0</v>
      </c>
      <c r="O41" s="84">
        <f t="shared" si="58"/>
        <v>0</v>
      </c>
      <c r="P41" s="84">
        <f t="shared" si="58"/>
        <v>0</v>
      </c>
      <c r="Q41" s="84">
        <f t="shared" si="58"/>
        <v>0</v>
      </c>
      <c r="R41" s="84">
        <f t="shared" si="58"/>
        <v>0</v>
      </c>
      <c r="S41" s="84">
        <f t="shared" si="58"/>
        <v>0</v>
      </c>
      <c r="T41" s="84">
        <f t="shared" si="58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59">COUNTIF(C2:C32,"BOL")</f>
        <v>0</v>
      </c>
      <c r="D42" s="84">
        <f t="shared" si="59"/>
        <v>0</v>
      </c>
      <c r="E42" s="84">
        <f t="shared" si="59"/>
        <v>0</v>
      </c>
      <c r="F42" s="84">
        <f t="shared" si="59"/>
        <v>0</v>
      </c>
      <c r="G42" s="84">
        <f t="shared" si="59"/>
        <v>0</v>
      </c>
      <c r="H42" s="84">
        <f t="shared" si="59"/>
        <v>0</v>
      </c>
      <c r="I42" s="84">
        <f t="shared" si="59"/>
        <v>0</v>
      </c>
      <c r="J42" s="84">
        <f t="shared" si="59"/>
        <v>0</v>
      </c>
      <c r="K42" s="84">
        <f t="shared" si="59"/>
        <v>0</v>
      </c>
      <c r="L42" s="84">
        <f t="shared" si="59"/>
        <v>0</v>
      </c>
      <c r="M42" s="84">
        <f t="shared" si="59"/>
        <v>0</v>
      </c>
      <c r="N42" s="84">
        <f t="shared" si="59"/>
        <v>0</v>
      </c>
      <c r="O42" s="84">
        <f t="shared" si="59"/>
        <v>0</v>
      </c>
      <c r="P42" s="84">
        <f t="shared" si="59"/>
        <v>0</v>
      </c>
      <c r="Q42" s="84">
        <f t="shared" si="59"/>
        <v>0</v>
      </c>
      <c r="R42" s="84">
        <f t="shared" si="59"/>
        <v>0</v>
      </c>
      <c r="S42" s="84">
        <f t="shared" si="59"/>
        <v>0</v>
      </c>
      <c r="T42" s="84">
        <f t="shared" si="59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60">COUNTIF(C2:C32,"X")</f>
        <v>2</v>
      </c>
      <c r="D43" s="84">
        <f t="shared" si="60"/>
        <v>1</v>
      </c>
      <c r="E43" s="84">
        <f t="shared" si="60"/>
        <v>4</v>
      </c>
      <c r="F43" s="84">
        <f t="shared" si="60"/>
        <v>3</v>
      </c>
      <c r="G43" s="84">
        <f t="shared" si="60"/>
        <v>0</v>
      </c>
      <c r="H43" s="84">
        <f t="shared" si="60"/>
        <v>2</v>
      </c>
      <c r="I43" s="84">
        <f t="shared" si="60"/>
        <v>4</v>
      </c>
      <c r="J43" s="84">
        <f t="shared" si="60"/>
        <v>3</v>
      </c>
      <c r="K43" s="84">
        <f t="shared" si="60"/>
        <v>3</v>
      </c>
      <c r="L43" s="84">
        <f t="shared" si="60"/>
        <v>3</v>
      </c>
      <c r="M43" s="84">
        <f t="shared" si="60"/>
        <v>0</v>
      </c>
      <c r="N43" s="84">
        <f t="shared" si="60"/>
        <v>5</v>
      </c>
      <c r="O43" s="84">
        <f t="shared" si="60"/>
        <v>0</v>
      </c>
      <c r="P43" s="84">
        <f t="shared" si="60"/>
        <v>3</v>
      </c>
      <c r="Q43" s="84">
        <f t="shared" si="60"/>
        <v>3</v>
      </c>
      <c r="R43" s="84">
        <f t="shared" si="60"/>
        <v>0</v>
      </c>
      <c r="S43" s="84">
        <f t="shared" si="60"/>
        <v>1</v>
      </c>
      <c r="T43" s="84">
        <f t="shared" si="60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2</v>
      </c>
      <c r="F44" s="84">
        <f>COUNTIF(V2:V32,"KON")</f>
        <v>0</v>
      </c>
      <c r="G44" s="84">
        <f>COUNTIF(V2:V32,"oro")</f>
        <v>0</v>
      </c>
      <c r="H44" s="84">
        <f>COUNTIF(V2:V32,"MIO")</f>
        <v>3</v>
      </c>
      <c r="I44" s="84">
        <f>COUNTIF(V2:V32,"BOŽ")</f>
        <v>3</v>
      </c>
      <c r="J44" s="84">
        <f>COUNTIF(V2:V32,"TOM")</f>
        <v>3</v>
      </c>
      <c r="K44" s="84">
        <f>COUNTIF(V2:V32,"MŠŠ")</f>
        <v>3</v>
      </c>
      <c r="L44" s="84">
        <f>COUNTIF(V2:V32,"ŽIV")</f>
        <v>1</v>
      </c>
      <c r="M44" s="84">
        <f>COUNTIF(V2:V32,"TAL")</f>
        <v>0</v>
      </c>
      <c r="N44" s="84">
        <f>COUNTIF(V2:V32,"PIR")</f>
        <v>0</v>
      </c>
      <c r="O44" s="84">
        <f>COUNTIF(V2:V32,"HOL")</f>
        <v>0</v>
      </c>
      <c r="P44" s="84">
        <f>COUNTIF(V2:V32,P1)</f>
        <v>6</v>
      </c>
      <c r="Q44" s="84">
        <f>COUNTIF(V2:V32,Q1)</f>
        <v>4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61">COUNTIF(C2:C32,"51¶")+COUNTIF(C2:C32,"52¶")+COUNTIF(C2:C32,"kvit¶")</f>
        <v>2</v>
      </c>
      <c r="D45" s="84">
        <f t="shared" si="61"/>
        <v>0</v>
      </c>
      <c r="E45" s="84">
        <f t="shared" si="61"/>
        <v>2</v>
      </c>
      <c r="F45" s="84">
        <f t="shared" si="61"/>
        <v>2</v>
      </c>
      <c r="G45" s="84">
        <f t="shared" si="61"/>
        <v>0</v>
      </c>
      <c r="H45" s="84">
        <f t="shared" si="61"/>
        <v>2</v>
      </c>
      <c r="I45" s="84">
        <f t="shared" si="61"/>
        <v>1</v>
      </c>
      <c r="J45" s="84">
        <f t="shared" si="61"/>
        <v>0</v>
      </c>
      <c r="K45" s="84">
        <f t="shared" si="61"/>
        <v>1</v>
      </c>
      <c r="L45" s="84">
        <f t="shared" si="61"/>
        <v>1</v>
      </c>
      <c r="M45" s="84">
        <f t="shared" si="61"/>
        <v>0</v>
      </c>
      <c r="N45" s="84">
        <f t="shared" si="61"/>
        <v>0</v>
      </c>
      <c r="O45" s="84">
        <f t="shared" si="61"/>
        <v>0</v>
      </c>
      <c r="P45" s="84">
        <f t="shared" si="61"/>
        <v>0</v>
      </c>
      <c r="Q45" s="84">
        <f t="shared" si="61"/>
        <v>1</v>
      </c>
      <c r="R45" s="84">
        <f t="shared" si="61"/>
        <v>0</v>
      </c>
      <c r="S45" s="84">
        <f t="shared" si="61"/>
        <v>1</v>
      </c>
      <c r="T45" s="84">
        <f t="shared" si="61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62">COUNTIF(C2:C32,"U☺")+COUNTIF(C2:C32,"U☻")+COUNTIF(C2:C32,"U")</f>
        <v>0</v>
      </c>
      <c r="D46" s="84">
        <f t="shared" si="62"/>
        <v>1</v>
      </c>
      <c r="E46" s="84">
        <f t="shared" si="62"/>
        <v>1</v>
      </c>
      <c r="F46" s="84">
        <f t="shared" si="62"/>
        <v>1</v>
      </c>
      <c r="G46" s="84">
        <f t="shared" si="62"/>
        <v>0</v>
      </c>
      <c r="H46" s="84">
        <f t="shared" si="62"/>
        <v>0</v>
      </c>
      <c r="I46" s="84">
        <f t="shared" si="62"/>
        <v>0</v>
      </c>
      <c r="J46" s="84">
        <f t="shared" si="62"/>
        <v>0</v>
      </c>
      <c r="K46" s="84">
        <f t="shared" si="62"/>
        <v>0</v>
      </c>
      <c r="L46" s="84">
        <f t="shared" si="62"/>
        <v>0</v>
      </c>
      <c r="M46" s="84">
        <f t="shared" si="62"/>
        <v>0</v>
      </c>
      <c r="N46" s="84">
        <f t="shared" si="62"/>
        <v>2</v>
      </c>
      <c r="O46" s="84">
        <f t="shared" si="62"/>
        <v>0</v>
      </c>
      <c r="P46" s="84">
        <f t="shared" si="62"/>
        <v>0</v>
      </c>
      <c r="Q46" s="84">
        <f t="shared" si="62"/>
        <v>0</v>
      </c>
      <c r="R46" s="84">
        <f t="shared" si="62"/>
        <v>0</v>
      </c>
      <c r="S46" s="84">
        <f t="shared" si="62"/>
        <v>0</v>
      </c>
      <c r="T46" s="84">
        <f t="shared" si="62"/>
        <v>0</v>
      </c>
      <c r="AH46" s="37" t="str">
        <f>Predloge!$B$46</f>
        <v>©☻</v>
      </c>
    </row>
    <row r="47" spans="1:65" ht="17" customHeight="1">
      <c r="AH47" s="37" t="str">
        <f>Predloge!$B$47</f>
        <v>®☻</v>
      </c>
    </row>
    <row r="48" spans="1:65" ht="17" customHeight="1">
      <c r="AH48" s="37" t="str">
        <f>Predloge!$B$48</f>
        <v>©</v>
      </c>
    </row>
    <row r="49" spans="34:34" ht="17" customHeight="1">
      <c r="AH49" s="37" t="str">
        <f>Predloge!$B$49</f>
        <v>®</v>
      </c>
    </row>
  </sheetData>
  <sheetProtection sheet="1" objects="1" scenarios="1"/>
  <conditionalFormatting sqref="AE2:AE32">
    <cfRule type="cellIs" dxfId="358" priority="66" stopIfTrue="1" operator="notEqual">
      <formula>0</formula>
    </cfRule>
  </conditionalFormatting>
  <conditionalFormatting sqref="W2:AD32">
    <cfRule type="cellIs" dxfId="357" priority="64" stopIfTrue="1" operator="lessThan">
      <formula>1</formula>
    </cfRule>
  </conditionalFormatting>
  <conditionalFormatting sqref="AG2:AG32">
    <cfRule type="cellIs" dxfId="356" priority="69" stopIfTrue="1" operator="lessThan">
      <formula>2</formula>
    </cfRule>
  </conditionalFormatting>
  <conditionalFormatting sqref="AF2:AF32">
    <cfRule type="cellIs" dxfId="355" priority="67" stopIfTrue="1" operator="equal">
      <formula>1</formula>
    </cfRule>
  </conditionalFormatting>
  <conditionalFormatting sqref="AF2:AF32">
    <cfRule type="cellIs" dxfId="354" priority="68" stopIfTrue="1" operator="greaterThan">
      <formula>1</formula>
    </cfRule>
  </conditionalFormatting>
  <conditionalFormatting sqref="W2:AD32">
    <cfRule type="cellIs" dxfId="353" priority="65" stopIfTrue="1" operator="greaterThan">
      <formula>1</formula>
    </cfRule>
  </conditionalFormatting>
  <conditionalFormatting sqref="AG2:AG32">
    <cfRule type="cellIs" dxfId="352" priority="70" stopIfTrue="1" operator="greaterThan">
      <formula>2</formula>
    </cfRule>
  </conditionalFormatting>
  <conditionalFormatting sqref="M10 M12:M13">
    <cfRule type="expression" dxfId="351" priority="38" stopIfTrue="1">
      <formula>WEEKDAY($A10,2)=6</formula>
    </cfRule>
  </conditionalFormatting>
  <conditionalFormatting sqref="P10">
    <cfRule type="expression" dxfId="350" priority="48" stopIfTrue="1">
      <formula>WEEKDAY($A10,2)=6</formula>
    </cfRule>
  </conditionalFormatting>
  <conditionalFormatting sqref="M10 M12:M13">
    <cfRule type="expression" dxfId="349" priority="39" stopIfTrue="1">
      <formula>WEEKDAY($A10,2)=7</formula>
    </cfRule>
  </conditionalFormatting>
  <conditionalFormatting sqref="P10">
    <cfRule type="expression" dxfId="348" priority="49" stopIfTrue="1">
      <formula>WEEKDAY($A10,2)=7</formula>
    </cfRule>
  </conditionalFormatting>
  <conditionalFormatting sqref="P13">
    <cfRule type="expression" dxfId="347" priority="50" stopIfTrue="1">
      <formula>WEEKDAY($A13,2)=6</formula>
    </cfRule>
  </conditionalFormatting>
  <conditionalFormatting sqref="P13">
    <cfRule type="expression" dxfId="346" priority="51" stopIfTrue="1">
      <formula>WEEKDAY($A13,2)=7</formula>
    </cfRule>
  </conditionalFormatting>
  <conditionalFormatting sqref="E14">
    <cfRule type="expression" dxfId="345" priority="18" stopIfTrue="1">
      <formula>WEEKDAY($A14,2)=6</formula>
    </cfRule>
  </conditionalFormatting>
  <conditionalFormatting sqref="E14">
    <cfRule type="expression" dxfId="344" priority="19" stopIfTrue="1">
      <formula>WEEKDAY($A14,2)=7</formula>
    </cfRule>
  </conditionalFormatting>
  <conditionalFormatting sqref="K15">
    <cfRule type="expression" dxfId="343" priority="32" stopIfTrue="1">
      <formula>WEEKDAY($A15,2)=6</formula>
    </cfRule>
  </conditionalFormatting>
  <conditionalFormatting sqref="L15">
    <cfRule type="expression" dxfId="342" priority="34" stopIfTrue="1">
      <formula>WEEKDAY($A15,2)=6</formula>
    </cfRule>
  </conditionalFormatting>
  <conditionalFormatting sqref="K15">
    <cfRule type="expression" dxfId="341" priority="33" stopIfTrue="1">
      <formula>WEEKDAY($A15,2)=7</formula>
    </cfRule>
  </conditionalFormatting>
  <conditionalFormatting sqref="L15">
    <cfRule type="expression" dxfId="340" priority="35" stopIfTrue="1">
      <formula>WEEKDAY($A15,2)=7</formula>
    </cfRule>
  </conditionalFormatting>
  <conditionalFormatting sqref="M16:M20">
    <cfRule type="expression" dxfId="339" priority="40" stopIfTrue="1">
      <formula>WEEKDAY($A16,2)=6</formula>
    </cfRule>
  </conditionalFormatting>
  <conditionalFormatting sqref="P16:P20">
    <cfRule type="expression" dxfId="338" priority="52" stopIfTrue="1">
      <formula>WEEKDAY($A16,2)=6</formula>
    </cfRule>
  </conditionalFormatting>
  <conditionalFormatting sqref="M16:M20">
    <cfRule type="expression" dxfId="337" priority="41" stopIfTrue="1">
      <formula>WEEKDAY($A16,2)=7</formula>
    </cfRule>
  </conditionalFormatting>
  <conditionalFormatting sqref="P16:P20">
    <cfRule type="expression" dxfId="336" priority="53" stopIfTrue="1">
      <formula>WEEKDAY($A16,2)=7</formula>
    </cfRule>
  </conditionalFormatting>
  <conditionalFormatting sqref="A2:B29 D5 O2:O6 R2:R6 T2:U6 C7:E7 G7:O7 R7:V7 C8:M8 O8:P8 R8 C9 T8:V9 D12 G13 O10:O13 R10:R13 T10:U13 C14:D15 F14:G14 I14:K14 M14 O14:V14 F15:H15 J15 M15:V15 O16:O20 R16:R20 T16:U20 C21:I21 K21:P21 R21:V21 C22:J22 L22:M22 Q22:V22 D26 O22:O27 R23:R27 T23:U27 C28:H28 J28:K28 M28:V28 C29:D29 F29:O29 R29 T29:V29">
    <cfRule type="expression" dxfId="335" priority="5" stopIfTrue="1">
      <formula>WEEKDAY($A2,2)=6</formula>
    </cfRule>
  </conditionalFormatting>
  <conditionalFormatting sqref="M2:M6">
    <cfRule type="expression" dxfId="334" priority="36" stopIfTrue="1">
      <formula>WEEKDAY($A2,2)=6</formula>
    </cfRule>
  </conditionalFormatting>
  <conditionalFormatting sqref="A2:B29 D5 O2:O6 R2:R6 T2:U6 C7:E7 G7:O7 R7:V7 C8:M8 O8:P8 R8 C9 T8:V9 D12 G13 O10:O13 R10:R13 T10:U13 C14:D15 F14:G14 I14:K14 M14 O14:V14 F15:H15 J15 M15:V15 O16:O20 R16:R20 T16:U20 C21:I21 K21:P21 R21:V21 C22:J22 L22:M22 Q22:V22 D26 O22:O27 R23:R27 T23:U27 C28:H28 J28:K28 M28:V28 C29:D29 F29:O29 R29 T29:V29">
    <cfRule type="expression" dxfId="333" priority="6" stopIfTrue="1">
      <formula>WEEKDAY($A2,2)=7</formula>
    </cfRule>
  </conditionalFormatting>
  <conditionalFormatting sqref="M2:M6">
    <cfRule type="expression" dxfId="332" priority="37" stopIfTrue="1">
      <formula>WEEKDAY($A2,2)=7</formula>
    </cfRule>
  </conditionalFormatting>
  <conditionalFormatting sqref="P22">
    <cfRule type="expression" dxfId="331" priority="54" stopIfTrue="1">
      <formula>WEEKDAY($A22,2)=6</formula>
    </cfRule>
  </conditionalFormatting>
  <conditionalFormatting sqref="P22">
    <cfRule type="expression" dxfId="330" priority="55" stopIfTrue="1">
      <formula>WEEKDAY($A22,2)=7</formula>
    </cfRule>
  </conditionalFormatting>
  <conditionalFormatting sqref="M23">
    <cfRule type="expression" dxfId="329" priority="42" stopIfTrue="1">
      <formula>WEEKDAY($A23,2)=6</formula>
    </cfRule>
  </conditionalFormatting>
  <conditionalFormatting sqref="P23">
    <cfRule type="expression" dxfId="328" priority="56" stopIfTrue="1">
      <formula>WEEKDAY($A23,2)=6</formula>
    </cfRule>
  </conditionalFormatting>
  <conditionalFormatting sqref="M23">
    <cfRule type="expression" dxfId="327" priority="43" stopIfTrue="1">
      <formula>WEEKDAY($A23,2)=7</formula>
    </cfRule>
  </conditionalFormatting>
  <conditionalFormatting sqref="P23">
    <cfRule type="expression" dxfId="326" priority="57" stopIfTrue="1">
      <formula>WEEKDAY($A23,2)=7</formula>
    </cfRule>
  </conditionalFormatting>
  <conditionalFormatting sqref="P24">
    <cfRule type="expression" dxfId="325" priority="58" stopIfTrue="1">
      <formula>WEEKDAY($A24,2)=6</formula>
    </cfRule>
  </conditionalFormatting>
  <conditionalFormatting sqref="P24">
    <cfRule type="expression" dxfId="324" priority="59" stopIfTrue="1">
      <formula>WEEKDAY($A24,2)=7</formula>
    </cfRule>
  </conditionalFormatting>
  <conditionalFormatting sqref="P27">
    <cfRule type="expression" dxfId="323" priority="60" stopIfTrue="1">
      <formula>WEEKDAY($A27,2)=6</formula>
    </cfRule>
  </conditionalFormatting>
  <conditionalFormatting sqref="P27">
    <cfRule type="expression" dxfId="322" priority="61" stopIfTrue="1">
      <formula>WEEKDAY($A27,2)=7</formula>
    </cfRule>
  </conditionalFormatting>
  <conditionalFormatting sqref="I28">
    <cfRule type="expression" dxfId="321" priority="30" stopIfTrue="1">
      <formula>WEEKDAY($A28,2)=6</formula>
    </cfRule>
  </conditionalFormatting>
  <conditionalFormatting sqref="I28">
    <cfRule type="expression" dxfId="320" priority="31" stopIfTrue="1">
      <formula>WEEKDAY($A28,2)=7</formula>
    </cfRule>
  </conditionalFormatting>
  <conditionalFormatting sqref="E29">
    <cfRule type="expression" dxfId="319" priority="20" stopIfTrue="1">
      <formula>WEEKDAY($A29,2)=6</formula>
    </cfRule>
  </conditionalFormatting>
  <conditionalFormatting sqref="E29">
    <cfRule type="expression" dxfId="318" priority="21" stopIfTrue="1">
      <formula>WEEKDAY($A29,2)=7</formula>
    </cfRule>
  </conditionalFormatting>
  <conditionalFormatting sqref="P4:P6">
    <cfRule type="expression" dxfId="317" priority="46" stopIfTrue="1">
      <formula>WEEKDAY($A4,2)=6</formula>
    </cfRule>
  </conditionalFormatting>
  <conditionalFormatting sqref="P4:P6">
    <cfRule type="expression" dxfId="316" priority="47" stopIfTrue="1">
      <formula>WEEKDAY($A4,2)=7</formula>
    </cfRule>
  </conditionalFormatting>
  <conditionalFormatting sqref="Q7">
    <cfRule type="expression" dxfId="315" priority="62" stopIfTrue="1">
      <formula>WEEKDAY($A7,2)=6</formula>
    </cfRule>
  </conditionalFormatting>
  <conditionalFormatting sqref="Q7">
    <cfRule type="expression" dxfId="314" priority="63" stopIfTrue="1">
      <formula>WEEKDAY($A7,2)=7</formula>
    </cfRule>
  </conditionalFormatting>
  <conditionalFormatting sqref="E9:F9 I9:M9">
    <cfRule type="expression" dxfId="313" priority="16" stopIfTrue="1">
      <formula>WEEKDAY($A9,2)=6</formula>
    </cfRule>
  </conditionalFormatting>
  <conditionalFormatting sqref="E9:F9 I9:M9">
    <cfRule type="expression" dxfId="312" priority="14" stopIfTrue="1">
      <formula>WEEKDAY($A9,2)=6</formula>
    </cfRule>
  </conditionalFormatting>
  <conditionalFormatting sqref="G9">
    <cfRule type="expression" dxfId="311" priority="24" stopIfTrue="1">
      <formula>WEEKDAY($A9,2)=6</formula>
    </cfRule>
  </conditionalFormatting>
  <conditionalFormatting sqref="G9">
    <cfRule type="expression" dxfId="310" priority="22" stopIfTrue="1">
      <formula>WEEKDAY($A9,2)=6</formula>
    </cfRule>
  </conditionalFormatting>
  <conditionalFormatting sqref="H9">
    <cfRule type="expression" dxfId="309" priority="28" stopIfTrue="1">
      <formula>WEEKDAY($A9,2)=6</formula>
    </cfRule>
  </conditionalFormatting>
  <conditionalFormatting sqref="H9">
    <cfRule type="expression" dxfId="308" priority="26" stopIfTrue="1">
      <formula>WEEKDAY($A9,2)=6</formula>
    </cfRule>
  </conditionalFormatting>
  <conditionalFormatting sqref="N9:S9">
    <cfRule type="expression" dxfId="307" priority="44" stopIfTrue="1">
      <formula>WEEKDAY($A9,2)=6</formula>
    </cfRule>
  </conditionalFormatting>
  <conditionalFormatting sqref="E9:F9 I9:M9">
    <cfRule type="expression" dxfId="306" priority="17" stopIfTrue="1">
      <formula>WEEKDAY($A9,2)=7</formula>
    </cfRule>
  </conditionalFormatting>
  <conditionalFormatting sqref="E9:F9 I9:M9">
    <cfRule type="expression" dxfId="305" priority="15" stopIfTrue="1">
      <formula>WEEKDAY($A9,2)=7</formula>
    </cfRule>
  </conditionalFormatting>
  <conditionalFormatting sqref="G9">
    <cfRule type="expression" dxfId="304" priority="25" stopIfTrue="1">
      <formula>WEEKDAY($A9,2)=7</formula>
    </cfRule>
  </conditionalFormatting>
  <conditionalFormatting sqref="G9">
    <cfRule type="expression" dxfId="303" priority="23" stopIfTrue="1">
      <formula>WEEKDAY($A9,2)=7</formula>
    </cfRule>
  </conditionalFormatting>
  <conditionalFormatting sqref="H9">
    <cfRule type="expression" dxfId="302" priority="29" stopIfTrue="1">
      <formula>WEEKDAY($A9,2)=7</formula>
    </cfRule>
  </conditionalFormatting>
  <conditionalFormatting sqref="H9">
    <cfRule type="expression" dxfId="301" priority="27" stopIfTrue="1">
      <formula>WEEKDAY($A9,2)=7</formula>
    </cfRule>
  </conditionalFormatting>
  <conditionalFormatting sqref="N9:S9">
    <cfRule type="expression" dxfId="300" priority="45" stopIfTrue="1">
      <formula>WEEKDAY($A9,2)=7</formula>
    </cfRule>
  </conditionalFormatting>
  <pageMargins left="0" right="0" top="1.25" bottom="0.39370000000000005" header="0" footer="0"/>
  <pageSetup paperSize="0" fitToWidth="0" fitToHeight="0" orientation="portrait" horizontalDpi="0" verticalDpi="0" copies="0"/>
  <headerFooter>
    <oddHeader>&amp;LZadnja sprememba:&amp;C&amp;D   &amp;T</oddHeader>
    <oddFooter>&amp;CPage &amp;P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9"/>
  <sheetViews>
    <sheetView topLeftCell="A19" zoomScale="130" zoomScaleNormal="130" workbookViewId="0">
      <selection activeCell="P32" sqref="P32"/>
    </sheetView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">
        <v>82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2021-03-01</v>
      </c>
      <c r="B2" s="60" t="str">
        <f t="shared" ref="B2:B32" si="0">TEXT(A2,"Ddd")</f>
        <v>Mon</v>
      </c>
      <c r="C2" s="66" t="str">
        <f>Predloge!$B$11</f>
        <v>X</v>
      </c>
      <c r="D2" s="61" t="str">
        <f>Predloge!$B$6</f>
        <v>KVIT</v>
      </c>
      <c r="E2" s="61" t="str">
        <f>Predloge!$B$6</f>
        <v>KVIT</v>
      </c>
      <c r="F2" s="61" t="str">
        <f>Predloge!$B$6</f>
        <v>KVIT</v>
      </c>
      <c r="G2" s="71" t="str">
        <f>Predloge!$B$28</f>
        <v>KO</v>
      </c>
      <c r="H2" s="61" t="str">
        <f>Predloge!$B$4</f>
        <v>51</v>
      </c>
      <c r="I2" s="61" t="str">
        <f>Predloge!$B$12</f>
        <v>D</v>
      </c>
      <c r="J2" s="61" t="str">
        <f>Predloge!$B$5</f>
        <v>52</v>
      </c>
      <c r="K2" s="61" t="str">
        <f>Predloge!$B$6</f>
        <v>KVIT</v>
      </c>
      <c r="L2" s="73" t="str">
        <f>Predloge!$B$20</f>
        <v>☺</v>
      </c>
      <c r="M2" s="93" t="s">
        <v>83</v>
      </c>
      <c r="N2" s="67" t="str">
        <f>Predloge!$B$7</f>
        <v>KVIT☻</v>
      </c>
      <c r="O2" s="53"/>
      <c r="P2" s="61" t="str">
        <f>Predloge!$B$12</f>
        <v>D</v>
      </c>
      <c r="Q2" s="66" t="str">
        <f>Predloge!$B$11</f>
        <v>X</v>
      </c>
      <c r="R2" s="53"/>
      <c r="S2" s="66" t="str">
        <f>Predloge!$B$11</f>
        <v>X</v>
      </c>
      <c r="T2" s="53"/>
      <c r="U2" s="93" t="s">
        <v>19</v>
      </c>
      <c r="V2" s="7" t="s">
        <v>15</v>
      </c>
      <c r="W2" s="56">
        <f t="shared" ref="W2:W32" si="1">COUNTIF(AI2:AZ2,"☻")</f>
        <v>1</v>
      </c>
      <c r="X2" s="56">
        <f t="shared" ref="X2:X32" si="2">COUNTIF(AI2:AZ2,"☺")</f>
        <v>1</v>
      </c>
      <c r="Y2" s="56">
        <f t="shared" ref="Y2:Y32" si="3">COUNTIF(C2:U2,"51")+COUNTIF(C2:U2,"51$")+COUNTIF(C2:U2,"51☻")</f>
        <v>1</v>
      </c>
      <c r="Z2" s="56">
        <f t="shared" ref="Z2:Z32" si="4">COUNTIF(C2:U2,"52")+COUNTIF(C2:U2,"52$")+COUNTIF(C2:U2,"52☻")</f>
        <v>1</v>
      </c>
      <c r="AA2" s="56">
        <f t="shared" ref="AA2:AA32" si="5">COUNTIF(C2:U2,"51¶")</f>
        <v>0</v>
      </c>
      <c r="AB2" s="56">
        <f t="shared" ref="AB2:AB32" si="6">COUNTIF(C2:U2,"52¶")</f>
        <v>0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5</v>
      </c>
      <c r="AE2" s="57">
        <f t="shared" ref="AE2:AE32" si="9">COUNTBLANK(C2:T2)-3</f>
        <v>0</v>
      </c>
      <c r="AF2" s="57">
        <f t="shared" ref="AF2:AF32" si="10">COUNTIF(C2:U2,"x")</f>
        <v>3</v>
      </c>
      <c r="AG2" s="56">
        <f t="shared" ref="AG2:AG32" si="11">COUNTIF(C2:U2,"51")+COUNTIF(C2:U2,"51☻")+COUNTIF(C2:U2,"2")+COUNTIF(C2:U2,"52")+COUNTIF(C2:U2,"52☻")+COUNTIF(C2:U2,"51$")+COUNTIF(C2:U2,"52$")</f>
        <v>2</v>
      </c>
      <c r="AH2" s="5" t="str">
        <f>Predloge!$B$2</f>
        <v>51☻</v>
      </c>
      <c r="AI2" s="58" t="str">
        <f t="shared" ref="AI2:AI23" si="12">RIGHT(C2,1)</f>
        <v>X</v>
      </c>
      <c r="AJ2" s="58" t="str">
        <f t="shared" ref="AJ2:AJ23" si="13">RIGHT(D2,1)</f>
        <v>T</v>
      </c>
      <c r="AK2" s="58" t="str">
        <f t="shared" ref="AK2:AK23" si="14">RIGHT(E2,1)</f>
        <v>T</v>
      </c>
      <c r="AL2" s="58" t="str">
        <f t="shared" ref="AL2:AL23" si="15">RIGHT(F2,1)</f>
        <v>T</v>
      </c>
      <c r="AM2" s="58" t="str">
        <f t="shared" ref="AM2:AM23" si="16">RIGHT(G2,1)</f>
        <v>O</v>
      </c>
      <c r="AN2" s="58" t="str">
        <f t="shared" ref="AN2:AN23" si="17">RIGHT(H2,1)</f>
        <v>1</v>
      </c>
      <c r="AO2" s="58" t="str">
        <f t="shared" ref="AO2:AO23" si="18">RIGHT(I2,1)</f>
        <v>D</v>
      </c>
      <c r="AP2" s="58" t="str">
        <f t="shared" ref="AP2:AP23" si="19">RIGHT(J2,1)</f>
        <v>2</v>
      </c>
      <c r="AQ2" s="58" t="str">
        <f t="shared" ref="AQ2:AQ23" si="20">RIGHT(K2,1)</f>
        <v>T</v>
      </c>
      <c r="AR2" s="58" t="str">
        <f t="shared" ref="AR2:AR23" si="21">RIGHT(L2,1)</f>
        <v>☺</v>
      </c>
      <c r="AS2" s="58" t="str">
        <f t="shared" ref="AS2:AS23" si="22">RIGHT(M2,1)</f>
        <v>T</v>
      </c>
      <c r="AT2" s="58" t="str">
        <f t="shared" ref="AT2:AT23" si="23">RIGHT(N2,1)</f>
        <v>☻</v>
      </c>
      <c r="AU2" s="58" t="str">
        <f t="shared" ref="AU2:AU23" si="24">RIGHT(O2,1)</f>
        <v/>
      </c>
      <c r="AV2" s="58" t="str">
        <f t="shared" ref="AV2:AV23" si="25">RIGHT(P2,1)</f>
        <v>D</v>
      </c>
      <c r="AW2" s="58" t="str">
        <f t="shared" ref="AW2:AW23" si="26">RIGHT(Q2,1)</f>
        <v>X</v>
      </c>
      <c r="AX2" s="58" t="str">
        <f t="shared" ref="AX2:AX23" si="27">RIGHT(R2,1)</f>
        <v/>
      </c>
      <c r="AY2" s="58" t="str">
        <f t="shared" ref="AY2:AY23" si="28">RIGHT(S2,1)</f>
        <v>X</v>
      </c>
      <c r="AZ2" s="58" t="str">
        <f t="shared" ref="AZ2:AZ23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2021-03-02</v>
      </c>
      <c r="B3" s="60" t="str">
        <f t="shared" si="0"/>
        <v>Tue</v>
      </c>
      <c r="C3" s="61" t="str">
        <f>Predloge!$B$4</f>
        <v>51</v>
      </c>
      <c r="D3" s="67" t="str">
        <f>Predloge!$B$7</f>
        <v>KVIT☻</v>
      </c>
      <c r="E3" s="61" t="str">
        <f>Predloge!$B$6</f>
        <v>KVIT</v>
      </c>
      <c r="F3" s="61" t="str">
        <f>Predloge!$B$12</f>
        <v>D</v>
      </c>
      <c r="G3" s="71" t="str">
        <f>Predloge!$B$28</f>
        <v>KO</v>
      </c>
      <c r="H3" s="61" t="str">
        <f>Predloge!$B$4</f>
        <v>51</v>
      </c>
      <c r="I3" s="61" t="str">
        <f>Predloge!$B$12</f>
        <v>D</v>
      </c>
      <c r="J3" s="61" t="str">
        <f>Predloge!$B$6</f>
        <v>KVIT</v>
      </c>
      <c r="K3" s="61" t="str">
        <f>Predloge!$B$6</f>
        <v>KVIT</v>
      </c>
      <c r="L3" s="66" t="str">
        <f>Predloge!$B$11</f>
        <v>X</v>
      </c>
      <c r="M3" s="93" t="s">
        <v>83</v>
      </c>
      <c r="N3" s="66" t="str">
        <f>Predloge!$B$11</f>
        <v>X</v>
      </c>
      <c r="O3" s="53"/>
      <c r="P3" s="61" t="str">
        <f>Predloge!$B$12</f>
        <v>D</v>
      </c>
      <c r="Q3" s="61" t="str">
        <f>Predloge!$B$5</f>
        <v>52</v>
      </c>
      <c r="R3" s="53"/>
      <c r="S3" s="66" t="str">
        <f>Predloge!$B$26</f>
        <v>52¶</v>
      </c>
      <c r="T3" s="53"/>
      <c r="U3" s="53" t="s">
        <v>70</v>
      </c>
      <c r="V3" s="7" t="str">
        <f>Predloge!$E$4</f>
        <v>PIN</v>
      </c>
      <c r="W3" s="56">
        <f t="shared" si="1"/>
        <v>1</v>
      </c>
      <c r="X3" s="56">
        <f t="shared" si="2"/>
        <v>0</v>
      </c>
      <c r="Y3" s="56">
        <f t="shared" si="3"/>
        <v>2</v>
      </c>
      <c r="Z3" s="56">
        <f t="shared" si="4"/>
        <v>1</v>
      </c>
      <c r="AA3" s="56">
        <f t="shared" si="5"/>
        <v>0</v>
      </c>
      <c r="AB3" s="56">
        <f t="shared" si="6"/>
        <v>1</v>
      </c>
      <c r="AC3" s="56">
        <f t="shared" si="7"/>
        <v>0</v>
      </c>
      <c r="AD3" s="56">
        <f t="shared" si="8"/>
        <v>4</v>
      </c>
      <c r="AE3" s="57">
        <f t="shared" si="9"/>
        <v>0</v>
      </c>
      <c r="AF3" s="57">
        <f t="shared" si="10"/>
        <v>2</v>
      </c>
      <c r="AG3" s="56">
        <f t="shared" si="11"/>
        <v>3</v>
      </c>
      <c r="AH3" s="5" t="str">
        <f>Predloge!$B$3</f>
        <v>52☻</v>
      </c>
      <c r="AI3" s="58" t="str">
        <f t="shared" si="12"/>
        <v>1</v>
      </c>
      <c r="AJ3" s="58" t="str">
        <f t="shared" si="13"/>
        <v>☻</v>
      </c>
      <c r="AK3" s="58" t="str">
        <f t="shared" si="14"/>
        <v>T</v>
      </c>
      <c r="AL3" s="58" t="str">
        <f t="shared" si="15"/>
        <v>D</v>
      </c>
      <c r="AM3" s="58" t="str">
        <f t="shared" si="16"/>
        <v>O</v>
      </c>
      <c r="AN3" s="58" t="str">
        <f t="shared" si="17"/>
        <v>1</v>
      </c>
      <c r="AO3" s="58" t="str">
        <f t="shared" si="18"/>
        <v>D</v>
      </c>
      <c r="AP3" s="58" t="str">
        <f t="shared" si="19"/>
        <v>T</v>
      </c>
      <c r="AQ3" s="58" t="str">
        <f t="shared" si="20"/>
        <v>T</v>
      </c>
      <c r="AR3" s="58" t="str">
        <f t="shared" si="21"/>
        <v>X</v>
      </c>
      <c r="AS3" s="58" t="str">
        <f t="shared" si="22"/>
        <v>T</v>
      </c>
      <c r="AT3" s="58" t="str">
        <f t="shared" si="23"/>
        <v>X</v>
      </c>
      <c r="AU3" s="58" t="str">
        <f t="shared" si="24"/>
        <v/>
      </c>
      <c r="AV3" s="58" t="str">
        <f t="shared" si="25"/>
        <v>D</v>
      </c>
      <c r="AW3" s="58" t="str">
        <f t="shared" si="26"/>
        <v>2</v>
      </c>
      <c r="AX3" s="58" t="str">
        <f t="shared" si="27"/>
        <v/>
      </c>
      <c r="AY3" s="58" t="str">
        <f t="shared" si="28"/>
        <v>¶</v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2021-03-03</v>
      </c>
      <c r="B4" s="60" t="str">
        <f t="shared" si="0"/>
        <v>Wed</v>
      </c>
      <c r="C4" s="61" t="str">
        <f>Predloge!$B$4</f>
        <v>51</v>
      </c>
      <c r="D4" s="66" t="str">
        <f>Predloge!$B$11</f>
        <v>X</v>
      </c>
      <c r="E4" s="61" t="str">
        <f>Predloge!$B$6</f>
        <v>KVIT</v>
      </c>
      <c r="F4" s="66" t="str">
        <f>Predloge!$B$26</f>
        <v>52¶</v>
      </c>
      <c r="G4" s="71" t="str">
        <f>Predloge!$B$28</f>
        <v>KO</v>
      </c>
      <c r="H4" s="61" t="str">
        <f>Predloge!$B$5</f>
        <v>52</v>
      </c>
      <c r="I4" s="61" t="str">
        <f>Predloge!$B$12</f>
        <v>D</v>
      </c>
      <c r="J4" s="67" t="str">
        <f>Predloge!$B$7</f>
        <v>KVIT☻</v>
      </c>
      <c r="K4" s="61" t="str">
        <f>Predloge!$B$6</f>
        <v>KVIT</v>
      </c>
      <c r="L4" s="69" t="s">
        <v>69</v>
      </c>
      <c r="M4" s="93" t="s">
        <v>83</v>
      </c>
      <c r="N4" s="61" t="str">
        <f>Predloge!$B$4</f>
        <v>51</v>
      </c>
      <c r="O4" s="53"/>
      <c r="P4" s="61" t="str">
        <f>Predloge!$B$12</f>
        <v>D</v>
      </c>
      <c r="Q4" s="66" t="str">
        <f>Predloge!$B$35</f>
        <v>Ta</v>
      </c>
      <c r="R4" s="53"/>
      <c r="S4" s="61" t="str">
        <f>Predloge!$B$6</f>
        <v>KVIT</v>
      </c>
      <c r="T4" s="53"/>
      <c r="U4" s="93" t="s">
        <v>75</v>
      </c>
      <c r="V4" s="7" t="str">
        <f>Predloge!$E$4</f>
        <v>PIN</v>
      </c>
      <c r="W4" s="56">
        <f t="shared" si="1"/>
        <v>1</v>
      </c>
      <c r="X4" s="56">
        <f t="shared" si="2"/>
        <v>0</v>
      </c>
      <c r="Y4" s="56">
        <f t="shared" si="3"/>
        <v>2</v>
      </c>
      <c r="Z4" s="56">
        <f t="shared" si="4"/>
        <v>1</v>
      </c>
      <c r="AA4" s="56">
        <f t="shared" si="5"/>
        <v>0</v>
      </c>
      <c r="AB4" s="56">
        <f t="shared" si="6"/>
        <v>1</v>
      </c>
      <c r="AC4" s="56">
        <f t="shared" si="7"/>
        <v>0</v>
      </c>
      <c r="AD4" s="56">
        <f t="shared" si="8"/>
        <v>4</v>
      </c>
      <c r="AE4" s="57">
        <f t="shared" si="9"/>
        <v>0</v>
      </c>
      <c r="AF4" s="57">
        <f t="shared" si="10"/>
        <v>1</v>
      </c>
      <c r="AG4" s="56">
        <f t="shared" si="11"/>
        <v>3</v>
      </c>
      <c r="AH4" s="5" t="str">
        <f>Predloge!$B$4</f>
        <v>51</v>
      </c>
      <c r="AI4" s="58" t="str">
        <f t="shared" si="12"/>
        <v>1</v>
      </c>
      <c r="AJ4" s="58" t="str">
        <f t="shared" si="13"/>
        <v>X</v>
      </c>
      <c r="AK4" s="58" t="str">
        <f t="shared" si="14"/>
        <v>T</v>
      </c>
      <c r="AL4" s="58" t="str">
        <f t="shared" si="15"/>
        <v>¶</v>
      </c>
      <c r="AM4" s="58" t="str">
        <f t="shared" si="16"/>
        <v>O</v>
      </c>
      <c r="AN4" s="58" t="str">
        <f t="shared" si="17"/>
        <v>2</v>
      </c>
      <c r="AO4" s="58" t="str">
        <f t="shared" si="18"/>
        <v>D</v>
      </c>
      <c r="AP4" s="58" t="str">
        <f t="shared" si="19"/>
        <v>☻</v>
      </c>
      <c r="AQ4" s="58" t="str">
        <f t="shared" si="20"/>
        <v>T</v>
      </c>
      <c r="AR4" s="58" t="str">
        <f t="shared" si="21"/>
        <v>Z</v>
      </c>
      <c r="AS4" s="58" t="str">
        <f t="shared" si="22"/>
        <v>T</v>
      </c>
      <c r="AT4" s="58" t="str">
        <f t="shared" si="23"/>
        <v>1</v>
      </c>
      <c r="AU4" s="58" t="str">
        <f t="shared" si="24"/>
        <v/>
      </c>
      <c r="AV4" s="58" t="str">
        <f t="shared" si="25"/>
        <v>D</v>
      </c>
      <c r="AW4" s="58" t="str">
        <f t="shared" si="26"/>
        <v>a</v>
      </c>
      <c r="AX4" s="58" t="str">
        <f t="shared" si="27"/>
        <v/>
      </c>
      <c r="AY4" s="58" t="str">
        <f t="shared" si="28"/>
        <v>T</v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2021-03-04</v>
      </c>
      <c r="B5" s="60" t="str">
        <f t="shared" si="0"/>
        <v>Thu</v>
      </c>
      <c r="C5" s="61" t="str">
        <f>Predloge!$B$4</f>
        <v>51</v>
      </c>
      <c r="D5" s="62" t="s">
        <v>74</v>
      </c>
      <c r="E5" s="61" t="str">
        <f>Predloge!$B$6</f>
        <v>KVIT</v>
      </c>
      <c r="F5" s="61" t="str">
        <f>Predloge!$B$3</f>
        <v>52☻</v>
      </c>
      <c r="G5" s="71" t="str">
        <f>Predloge!$B$28</f>
        <v>KO</v>
      </c>
      <c r="H5" s="66" t="str">
        <f>Predloge!$B$26</f>
        <v>52¶</v>
      </c>
      <c r="I5" s="61" t="str">
        <f>Predloge!$B$12</f>
        <v>D</v>
      </c>
      <c r="J5" s="66" t="str">
        <f>Predloge!$B$11</f>
        <v>X</v>
      </c>
      <c r="K5" s="61" t="str">
        <f>Predloge!$B$6</f>
        <v>KVIT</v>
      </c>
      <c r="L5" s="69" t="s">
        <v>69</v>
      </c>
      <c r="M5" s="93" t="s">
        <v>83</v>
      </c>
      <c r="N5" s="72" t="str">
        <f>Predloge!$B$23</f>
        <v>51☺</v>
      </c>
      <c r="O5" s="53"/>
      <c r="P5" s="61" t="str">
        <f>Predloge!$B$12</f>
        <v>D</v>
      </c>
      <c r="Q5" s="61" t="str">
        <f>Predloge!$B$4</f>
        <v>51</v>
      </c>
      <c r="R5" s="53"/>
      <c r="S5" s="61" t="str">
        <f>Predloge!$B$6</f>
        <v>KVIT</v>
      </c>
      <c r="T5" s="53"/>
      <c r="U5" s="93" t="s">
        <v>23</v>
      </c>
      <c r="V5" s="7" t="str">
        <f>Predloge!$E$4</f>
        <v>PIN</v>
      </c>
      <c r="W5" s="56">
        <f t="shared" si="1"/>
        <v>1</v>
      </c>
      <c r="X5" s="56">
        <f t="shared" si="2"/>
        <v>1</v>
      </c>
      <c r="Y5" s="56">
        <f t="shared" si="3"/>
        <v>2</v>
      </c>
      <c r="Z5" s="56">
        <f t="shared" si="4"/>
        <v>1</v>
      </c>
      <c r="AA5" s="56">
        <f t="shared" si="5"/>
        <v>0</v>
      </c>
      <c r="AB5" s="56">
        <f t="shared" si="6"/>
        <v>1</v>
      </c>
      <c r="AC5" s="56">
        <f t="shared" si="7"/>
        <v>0</v>
      </c>
      <c r="AD5" s="56">
        <f t="shared" si="8"/>
        <v>3</v>
      </c>
      <c r="AE5" s="57">
        <f t="shared" si="9"/>
        <v>0</v>
      </c>
      <c r="AF5" s="57">
        <f t="shared" si="10"/>
        <v>1</v>
      </c>
      <c r="AG5" s="56">
        <f t="shared" si="11"/>
        <v>3</v>
      </c>
      <c r="AH5" s="5" t="str">
        <f>Predloge!$B$5</f>
        <v>52</v>
      </c>
      <c r="AI5" s="58" t="str">
        <f t="shared" si="12"/>
        <v>1</v>
      </c>
      <c r="AJ5" s="58" t="str">
        <f t="shared" si="13"/>
        <v>F</v>
      </c>
      <c r="AK5" s="58" t="str">
        <f t="shared" si="14"/>
        <v>T</v>
      </c>
      <c r="AL5" s="58" t="str">
        <f t="shared" si="15"/>
        <v>☻</v>
      </c>
      <c r="AM5" s="58" t="str">
        <f t="shared" si="16"/>
        <v>O</v>
      </c>
      <c r="AN5" s="58" t="str">
        <f t="shared" si="17"/>
        <v>¶</v>
      </c>
      <c r="AO5" s="58" t="str">
        <f t="shared" si="18"/>
        <v>D</v>
      </c>
      <c r="AP5" s="58" t="str">
        <f t="shared" si="19"/>
        <v>X</v>
      </c>
      <c r="AQ5" s="58" t="str">
        <f t="shared" si="20"/>
        <v>T</v>
      </c>
      <c r="AR5" s="58" t="str">
        <f t="shared" si="21"/>
        <v>Z</v>
      </c>
      <c r="AS5" s="58" t="str">
        <f t="shared" si="22"/>
        <v>T</v>
      </c>
      <c r="AT5" s="58" t="str">
        <f t="shared" si="23"/>
        <v>☺</v>
      </c>
      <c r="AU5" s="58" t="str">
        <f t="shared" si="24"/>
        <v/>
      </c>
      <c r="AV5" s="58" t="str">
        <f t="shared" si="25"/>
        <v>D</v>
      </c>
      <c r="AW5" s="58" t="str">
        <f t="shared" si="26"/>
        <v>1</v>
      </c>
      <c r="AX5" s="58" t="str">
        <f t="shared" si="27"/>
        <v/>
      </c>
      <c r="AY5" s="58" t="str">
        <f t="shared" si="28"/>
        <v>T</v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2021-03-05</v>
      </c>
      <c r="B6" s="60" t="str">
        <f t="shared" si="0"/>
        <v>Fri</v>
      </c>
      <c r="C6" s="61" t="str">
        <f>Predloge!$B$4</f>
        <v>51</v>
      </c>
      <c r="D6" s="67" t="str">
        <f>Predloge!$B$7</f>
        <v>KVIT☻</v>
      </c>
      <c r="E6" s="61" t="str">
        <f>Predloge!$B$6</f>
        <v>KVIT</v>
      </c>
      <c r="F6" s="66" t="str">
        <f>Predloge!$B$11</f>
        <v>X</v>
      </c>
      <c r="G6" s="73" t="str">
        <f>Predloge!$B$20</f>
        <v>☺</v>
      </c>
      <c r="H6" s="61" t="str">
        <f>Predloge!$B$4</f>
        <v>51</v>
      </c>
      <c r="I6" s="61" t="str">
        <f>Predloge!$B$12</f>
        <v>D</v>
      </c>
      <c r="J6" s="61" t="str">
        <f>Predloge!$B$12</f>
        <v>D</v>
      </c>
      <c r="K6" s="61" t="str">
        <f>Predloge!$B$6</f>
        <v>KVIT</v>
      </c>
      <c r="L6" s="69" t="s">
        <v>69</v>
      </c>
      <c r="M6" s="93" t="s">
        <v>83</v>
      </c>
      <c r="N6" s="66" t="str">
        <f>Predloge!$B$11</f>
        <v>X</v>
      </c>
      <c r="O6" s="53"/>
      <c r="P6" s="61" t="str">
        <f>Predloge!$B$12</f>
        <v>D</v>
      </c>
      <c r="Q6" s="66" t="str">
        <f>Predloge!$B$26</f>
        <v>52¶</v>
      </c>
      <c r="R6" s="53"/>
      <c r="S6" s="61" t="str">
        <f>Predloge!$B$5</f>
        <v>52</v>
      </c>
      <c r="T6" s="53"/>
      <c r="U6" s="93" t="s">
        <v>9</v>
      </c>
      <c r="V6" s="7" t="str">
        <f>Predloge!$E$4</f>
        <v>PIN</v>
      </c>
      <c r="W6" s="56">
        <f t="shared" si="1"/>
        <v>1</v>
      </c>
      <c r="X6" s="56">
        <f t="shared" si="2"/>
        <v>1</v>
      </c>
      <c r="Y6" s="56">
        <f t="shared" si="3"/>
        <v>2</v>
      </c>
      <c r="Z6" s="56">
        <f t="shared" si="4"/>
        <v>1</v>
      </c>
      <c r="AA6" s="56">
        <f t="shared" si="5"/>
        <v>0</v>
      </c>
      <c r="AB6" s="56">
        <f t="shared" si="6"/>
        <v>1</v>
      </c>
      <c r="AC6" s="56">
        <f t="shared" si="7"/>
        <v>0</v>
      </c>
      <c r="AD6" s="56">
        <f t="shared" si="8"/>
        <v>3</v>
      </c>
      <c r="AE6" s="57">
        <f t="shared" si="9"/>
        <v>0</v>
      </c>
      <c r="AF6" s="57">
        <f t="shared" si="10"/>
        <v>2</v>
      </c>
      <c r="AG6" s="56">
        <f t="shared" si="11"/>
        <v>3</v>
      </c>
      <c r="AH6" s="5" t="str">
        <f>Predloge!$B$6</f>
        <v>KVIT</v>
      </c>
      <c r="AI6" s="58" t="str">
        <f t="shared" si="12"/>
        <v>1</v>
      </c>
      <c r="AJ6" s="58" t="str">
        <f t="shared" si="13"/>
        <v>☻</v>
      </c>
      <c r="AK6" s="58" t="str">
        <f t="shared" si="14"/>
        <v>T</v>
      </c>
      <c r="AL6" s="58" t="str">
        <f t="shared" si="15"/>
        <v>X</v>
      </c>
      <c r="AM6" s="58" t="str">
        <f t="shared" si="16"/>
        <v>☺</v>
      </c>
      <c r="AN6" s="58" t="str">
        <f t="shared" si="17"/>
        <v>1</v>
      </c>
      <c r="AO6" s="58" t="str">
        <f t="shared" si="18"/>
        <v>D</v>
      </c>
      <c r="AP6" s="58" t="str">
        <f t="shared" si="19"/>
        <v>D</v>
      </c>
      <c r="AQ6" s="58" t="str">
        <f t="shared" si="20"/>
        <v>T</v>
      </c>
      <c r="AR6" s="58" t="str">
        <f t="shared" si="21"/>
        <v>Z</v>
      </c>
      <c r="AS6" s="58" t="str">
        <f t="shared" si="22"/>
        <v>T</v>
      </c>
      <c r="AT6" s="58" t="str">
        <f t="shared" si="23"/>
        <v>X</v>
      </c>
      <c r="AU6" s="58" t="str">
        <f t="shared" si="24"/>
        <v/>
      </c>
      <c r="AV6" s="58" t="str">
        <f t="shared" si="25"/>
        <v>D</v>
      </c>
      <c r="AW6" s="58" t="str">
        <f t="shared" si="26"/>
        <v>¶</v>
      </c>
      <c r="AX6" s="58" t="str">
        <f t="shared" si="27"/>
        <v/>
      </c>
      <c r="AY6" s="58" t="str">
        <f t="shared" si="28"/>
        <v>2</v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2021-03-06</v>
      </c>
      <c r="B7" s="60" t="str">
        <f t="shared" si="0"/>
        <v>Sat</v>
      </c>
      <c r="C7" s="53"/>
      <c r="D7" s="53"/>
      <c r="E7" s="53"/>
      <c r="F7" s="53"/>
      <c r="G7" s="53"/>
      <c r="H7" s="53"/>
      <c r="I7" s="53"/>
      <c r="J7" s="53"/>
      <c r="K7" s="53"/>
      <c r="L7" s="52" t="str">
        <f>Predloge!$B$21</f>
        <v>☺</v>
      </c>
      <c r="M7" s="53"/>
      <c r="N7" s="94" t="str">
        <f>Predloge!$B$46</f>
        <v>©☻</v>
      </c>
      <c r="O7" s="53"/>
      <c r="P7" s="53"/>
      <c r="Q7" s="53"/>
      <c r="R7" s="53"/>
      <c r="S7" s="53"/>
      <c r="T7" s="53"/>
      <c r="U7" s="93" t="s">
        <v>70</v>
      </c>
      <c r="V7" s="95" t="s">
        <v>7</v>
      </c>
      <c r="W7" s="56">
        <f t="shared" si="1"/>
        <v>1</v>
      </c>
      <c r="X7" s="56">
        <f t="shared" si="2"/>
        <v>1</v>
      </c>
      <c r="Y7" s="56">
        <f t="shared" si="3"/>
        <v>0</v>
      </c>
      <c r="Z7" s="56">
        <f t="shared" si="4"/>
        <v>0</v>
      </c>
      <c r="AA7" s="56">
        <f t="shared" si="5"/>
        <v>0</v>
      </c>
      <c r="AB7" s="56">
        <f t="shared" si="6"/>
        <v>0</v>
      </c>
      <c r="AC7" s="56">
        <f t="shared" si="7"/>
        <v>0</v>
      </c>
      <c r="AD7" s="56">
        <f t="shared" si="8"/>
        <v>0</v>
      </c>
      <c r="AE7" s="57">
        <f t="shared" si="9"/>
        <v>13</v>
      </c>
      <c r="AF7" s="57">
        <f t="shared" si="10"/>
        <v>0</v>
      </c>
      <c r="AG7" s="56">
        <f t="shared" si="11"/>
        <v>0</v>
      </c>
      <c r="AH7" s="8" t="str">
        <f>Predloge!$B$7</f>
        <v>KVIT☻</v>
      </c>
      <c r="AI7" s="58" t="str">
        <f t="shared" si="12"/>
        <v/>
      </c>
      <c r="AJ7" s="58" t="str">
        <f t="shared" si="13"/>
        <v/>
      </c>
      <c r="AK7" s="58" t="str">
        <f t="shared" si="14"/>
        <v/>
      </c>
      <c r="AL7" s="58" t="str">
        <f t="shared" si="15"/>
        <v/>
      </c>
      <c r="AM7" s="58" t="str">
        <f t="shared" si="16"/>
        <v/>
      </c>
      <c r="AN7" s="58" t="str">
        <f t="shared" si="17"/>
        <v/>
      </c>
      <c r="AO7" s="58" t="str">
        <f t="shared" si="18"/>
        <v/>
      </c>
      <c r="AP7" s="58" t="str">
        <f t="shared" si="19"/>
        <v/>
      </c>
      <c r="AQ7" s="58" t="str">
        <f t="shared" si="20"/>
        <v/>
      </c>
      <c r="AR7" s="58" t="str">
        <f t="shared" si="21"/>
        <v>☺</v>
      </c>
      <c r="AS7" s="58" t="str">
        <f t="shared" si="22"/>
        <v/>
      </c>
      <c r="AT7" s="58" t="str">
        <f t="shared" si="23"/>
        <v>☻</v>
      </c>
      <c r="AU7" s="58" t="str">
        <f t="shared" si="24"/>
        <v/>
      </c>
      <c r="AV7" s="58" t="str">
        <f t="shared" si="25"/>
        <v/>
      </c>
      <c r="AW7" s="58" t="str">
        <f t="shared" si="26"/>
        <v/>
      </c>
      <c r="AX7" s="58" t="str">
        <f t="shared" si="27"/>
        <v/>
      </c>
      <c r="AY7" s="58" t="str">
        <f t="shared" si="28"/>
        <v/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2021-03-07</v>
      </c>
      <c r="B8" s="60" t="str">
        <f t="shared" si="0"/>
        <v>Sun</v>
      </c>
      <c r="C8" s="53"/>
      <c r="D8" s="51" t="str">
        <f>Predloge!$B$14</f>
        <v>☻</v>
      </c>
      <c r="E8" s="53"/>
      <c r="F8" s="53"/>
      <c r="G8" s="53"/>
      <c r="H8" s="94" t="str">
        <f>Predloge!$B$46</f>
        <v>©☻</v>
      </c>
      <c r="I8" s="53"/>
      <c r="J8" s="53"/>
      <c r="K8" s="61"/>
      <c r="L8" s="53"/>
      <c r="M8" s="53"/>
      <c r="N8" s="53"/>
      <c r="O8" s="53"/>
      <c r="P8" s="53"/>
      <c r="Q8" s="52" t="str">
        <f>Predloge!$B$21</f>
        <v>☺</v>
      </c>
      <c r="R8" s="53"/>
      <c r="S8" s="53"/>
      <c r="T8" s="53"/>
      <c r="U8" s="93" t="s">
        <v>28</v>
      </c>
      <c r="V8" s="95" t="s">
        <v>7</v>
      </c>
      <c r="W8" s="56">
        <f t="shared" si="1"/>
        <v>2</v>
      </c>
      <c r="X8" s="56">
        <f t="shared" si="2"/>
        <v>1</v>
      </c>
      <c r="Y8" s="56">
        <f t="shared" si="3"/>
        <v>0</v>
      </c>
      <c r="Z8" s="56">
        <f t="shared" si="4"/>
        <v>0</v>
      </c>
      <c r="AA8" s="56">
        <f t="shared" si="5"/>
        <v>0</v>
      </c>
      <c r="AB8" s="56">
        <f t="shared" si="6"/>
        <v>0</v>
      </c>
      <c r="AC8" s="56">
        <f t="shared" si="7"/>
        <v>0</v>
      </c>
      <c r="AD8" s="56">
        <f t="shared" si="8"/>
        <v>0</v>
      </c>
      <c r="AE8" s="57">
        <f t="shared" si="9"/>
        <v>12</v>
      </c>
      <c r="AF8" s="57">
        <f t="shared" si="10"/>
        <v>0</v>
      </c>
      <c r="AG8" s="56">
        <f t="shared" si="11"/>
        <v>0</v>
      </c>
      <c r="AH8" s="5" t="str">
        <f>Predloge!$B$8</f>
        <v>U</v>
      </c>
      <c r="AI8" s="58" t="str">
        <f t="shared" si="12"/>
        <v/>
      </c>
      <c r="AJ8" s="58" t="str">
        <f t="shared" si="13"/>
        <v>☻</v>
      </c>
      <c r="AK8" s="58" t="str">
        <f t="shared" si="14"/>
        <v/>
      </c>
      <c r="AL8" s="58" t="str">
        <f t="shared" si="15"/>
        <v/>
      </c>
      <c r="AM8" s="58" t="str">
        <f t="shared" si="16"/>
        <v/>
      </c>
      <c r="AN8" s="58" t="str">
        <f t="shared" si="17"/>
        <v>☻</v>
      </c>
      <c r="AO8" s="58" t="str">
        <f t="shared" si="18"/>
        <v/>
      </c>
      <c r="AP8" s="58" t="str">
        <f t="shared" si="19"/>
        <v/>
      </c>
      <c r="AQ8" s="58" t="str">
        <f t="shared" si="20"/>
        <v/>
      </c>
      <c r="AR8" s="58" t="str">
        <f t="shared" si="21"/>
        <v/>
      </c>
      <c r="AS8" s="58" t="str">
        <f t="shared" si="22"/>
        <v/>
      </c>
      <c r="AT8" s="58" t="str">
        <f t="shared" si="23"/>
        <v/>
      </c>
      <c r="AU8" s="58" t="str">
        <f t="shared" si="24"/>
        <v/>
      </c>
      <c r="AV8" s="58" t="str">
        <f t="shared" si="25"/>
        <v/>
      </c>
      <c r="AW8" s="58" t="str">
        <f t="shared" si="26"/>
        <v>☺</v>
      </c>
      <c r="AX8" s="58" t="str">
        <f t="shared" si="27"/>
        <v/>
      </c>
      <c r="AY8" s="58" t="str">
        <f t="shared" si="28"/>
        <v/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2021-03-08</v>
      </c>
      <c r="B9" s="60" t="str">
        <f t="shared" si="0"/>
        <v>Mon</v>
      </c>
      <c r="C9" s="66" t="str">
        <f>Predloge!$B$11</f>
        <v>X</v>
      </c>
      <c r="D9" s="66" t="str">
        <f>Predloge!$B$11</f>
        <v>X</v>
      </c>
      <c r="E9" s="61" t="str">
        <f>Predloge!$B$6</f>
        <v>KVIT</v>
      </c>
      <c r="F9" s="66" t="str">
        <f>Predloge!$B$26</f>
        <v>52¶</v>
      </c>
      <c r="G9" s="71" t="str">
        <f>Predloge!$B$28</f>
        <v>KO</v>
      </c>
      <c r="H9" s="66" t="str">
        <f>Predloge!$B$11</f>
        <v>X</v>
      </c>
      <c r="I9" s="61" t="str">
        <f>Predloge!$B$8</f>
        <v>U</v>
      </c>
      <c r="J9" s="61" t="str">
        <f>Predloge!$B$12</f>
        <v>D</v>
      </c>
      <c r="K9" s="67" t="str">
        <f>Predloge!$B$7</f>
        <v>KVIT☻</v>
      </c>
      <c r="L9" s="69" t="s">
        <v>69</v>
      </c>
      <c r="M9" s="93" t="s">
        <v>83</v>
      </c>
      <c r="N9" s="61" t="str">
        <f>Predloge!$B$5</f>
        <v>52</v>
      </c>
      <c r="O9" s="53"/>
      <c r="P9" s="69" t="s">
        <v>69</v>
      </c>
      <c r="Q9" s="66" t="str">
        <f>Predloge!$B$11</f>
        <v>X</v>
      </c>
      <c r="R9" s="53"/>
      <c r="S9" s="61" t="str">
        <f>Predloge!$B$4</f>
        <v>51</v>
      </c>
      <c r="T9" s="53"/>
      <c r="U9" s="93" t="s">
        <v>75</v>
      </c>
      <c r="V9" s="7" t="str">
        <f>Predloge!$E$18</f>
        <v>JNK</v>
      </c>
      <c r="W9" s="56">
        <f t="shared" si="1"/>
        <v>1</v>
      </c>
      <c r="X9" s="56">
        <f t="shared" si="2"/>
        <v>0</v>
      </c>
      <c r="Y9" s="56">
        <f t="shared" si="3"/>
        <v>1</v>
      </c>
      <c r="Z9" s="56">
        <f t="shared" si="4"/>
        <v>1</v>
      </c>
      <c r="AA9" s="56">
        <f t="shared" si="5"/>
        <v>0</v>
      </c>
      <c r="AB9" s="56">
        <f t="shared" si="6"/>
        <v>1</v>
      </c>
      <c r="AC9" s="56">
        <f t="shared" si="7"/>
        <v>1</v>
      </c>
      <c r="AD9" s="56">
        <f t="shared" si="8"/>
        <v>2</v>
      </c>
      <c r="AE9" s="57">
        <f t="shared" si="9"/>
        <v>0</v>
      </c>
      <c r="AF9" s="57">
        <f t="shared" si="10"/>
        <v>4</v>
      </c>
      <c r="AG9" s="56">
        <f t="shared" si="11"/>
        <v>2</v>
      </c>
      <c r="AH9" s="5" t="str">
        <f>Predloge!$B$9</f>
        <v>U☻</v>
      </c>
      <c r="AI9" s="58" t="str">
        <f t="shared" si="12"/>
        <v>X</v>
      </c>
      <c r="AJ9" s="58" t="str">
        <f t="shared" si="13"/>
        <v>X</v>
      </c>
      <c r="AK9" s="58" t="str">
        <f t="shared" si="14"/>
        <v>T</v>
      </c>
      <c r="AL9" s="58" t="str">
        <f t="shared" si="15"/>
        <v>¶</v>
      </c>
      <c r="AM9" s="58" t="str">
        <f t="shared" si="16"/>
        <v>O</v>
      </c>
      <c r="AN9" s="58" t="str">
        <f t="shared" si="17"/>
        <v>X</v>
      </c>
      <c r="AO9" s="58" t="str">
        <f t="shared" si="18"/>
        <v>U</v>
      </c>
      <c r="AP9" s="58" t="str">
        <f t="shared" si="19"/>
        <v>D</v>
      </c>
      <c r="AQ9" s="58" t="str">
        <f t="shared" si="20"/>
        <v>☻</v>
      </c>
      <c r="AR9" s="58" t="str">
        <f t="shared" si="21"/>
        <v>Z</v>
      </c>
      <c r="AS9" s="58" t="str">
        <f t="shared" si="22"/>
        <v>T</v>
      </c>
      <c r="AT9" s="58" t="str">
        <f t="shared" si="23"/>
        <v>2</v>
      </c>
      <c r="AU9" s="58" t="str">
        <f t="shared" si="24"/>
        <v/>
      </c>
      <c r="AV9" s="58" t="str">
        <f t="shared" si="25"/>
        <v>Z</v>
      </c>
      <c r="AW9" s="58" t="str">
        <f t="shared" si="26"/>
        <v>X</v>
      </c>
      <c r="AX9" s="58" t="str">
        <f t="shared" si="27"/>
        <v/>
      </c>
      <c r="AY9" s="58" t="str">
        <f t="shared" si="28"/>
        <v>1</v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2021-03-09</v>
      </c>
      <c r="B10" s="60" t="str">
        <f t="shared" si="0"/>
        <v>Tue</v>
      </c>
      <c r="C10" s="61" t="str">
        <f>Predloge!$B$4</f>
        <v>51</v>
      </c>
      <c r="D10" s="61" t="str">
        <f>Predloge!$B$6</f>
        <v>KVIT</v>
      </c>
      <c r="E10" s="67" t="str">
        <f>Predloge!$B$7</f>
        <v>KVIT☻</v>
      </c>
      <c r="F10" s="61" t="str">
        <f>Predloge!$B$6</f>
        <v>KVIT</v>
      </c>
      <c r="G10" s="71" t="str">
        <f>Predloge!$B$28</f>
        <v>KO</v>
      </c>
      <c r="H10" s="61" t="str">
        <f>Predloge!$B$8</f>
        <v>U</v>
      </c>
      <c r="I10" s="61" t="str">
        <f>Predloge!$B$4</f>
        <v>51</v>
      </c>
      <c r="J10" s="61" t="str">
        <f>Predloge!$B$5</f>
        <v>52</v>
      </c>
      <c r="K10" s="66" t="str">
        <f>Predloge!$B$11</f>
        <v>X</v>
      </c>
      <c r="L10" s="69" t="s">
        <v>69</v>
      </c>
      <c r="M10" s="93" t="s">
        <v>83</v>
      </c>
      <c r="N10" s="61" t="str">
        <f>Predloge!$B$12</f>
        <v>D</v>
      </c>
      <c r="O10" s="53"/>
      <c r="P10" s="69" t="s">
        <v>69</v>
      </c>
      <c r="Q10" s="66" t="str">
        <f>Predloge!$B$26</f>
        <v>52¶</v>
      </c>
      <c r="R10" s="53"/>
      <c r="S10" s="66" t="str">
        <f>Predloge!$B$11</f>
        <v>X</v>
      </c>
      <c r="T10" s="53"/>
      <c r="U10" s="53" t="s">
        <v>70</v>
      </c>
      <c r="V10" s="7" t="str">
        <f>Predloge!$E$18</f>
        <v>JNK</v>
      </c>
      <c r="W10" s="56">
        <f t="shared" si="1"/>
        <v>1</v>
      </c>
      <c r="X10" s="56">
        <f t="shared" si="2"/>
        <v>0</v>
      </c>
      <c r="Y10" s="56">
        <f t="shared" si="3"/>
        <v>2</v>
      </c>
      <c r="Z10" s="56">
        <f t="shared" si="4"/>
        <v>1</v>
      </c>
      <c r="AA10" s="56">
        <f t="shared" si="5"/>
        <v>0</v>
      </c>
      <c r="AB10" s="56">
        <f t="shared" si="6"/>
        <v>1</v>
      </c>
      <c r="AC10" s="56">
        <f t="shared" si="7"/>
        <v>1</v>
      </c>
      <c r="AD10" s="56">
        <f t="shared" si="8"/>
        <v>3</v>
      </c>
      <c r="AE10" s="57">
        <f t="shared" si="9"/>
        <v>0</v>
      </c>
      <c r="AF10" s="57">
        <f t="shared" si="10"/>
        <v>2</v>
      </c>
      <c r="AG10" s="56">
        <f t="shared" si="11"/>
        <v>3</v>
      </c>
      <c r="AH10" s="5" t="str">
        <f>Predloge!$B$10</f>
        <v>12-20</v>
      </c>
      <c r="AI10" s="58" t="str">
        <f t="shared" si="12"/>
        <v>1</v>
      </c>
      <c r="AJ10" s="58" t="str">
        <f t="shared" si="13"/>
        <v>T</v>
      </c>
      <c r="AK10" s="58" t="str">
        <f t="shared" si="14"/>
        <v>☻</v>
      </c>
      <c r="AL10" s="58" t="str">
        <f t="shared" si="15"/>
        <v>T</v>
      </c>
      <c r="AM10" s="58" t="str">
        <f t="shared" si="16"/>
        <v>O</v>
      </c>
      <c r="AN10" s="58" t="str">
        <f t="shared" si="17"/>
        <v>U</v>
      </c>
      <c r="AO10" s="58" t="str">
        <f t="shared" si="18"/>
        <v>1</v>
      </c>
      <c r="AP10" s="58" t="str">
        <f t="shared" si="19"/>
        <v>2</v>
      </c>
      <c r="AQ10" s="58" t="str">
        <f t="shared" si="20"/>
        <v>X</v>
      </c>
      <c r="AR10" s="58" t="str">
        <f t="shared" si="21"/>
        <v>Z</v>
      </c>
      <c r="AS10" s="58" t="str">
        <f t="shared" si="22"/>
        <v>T</v>
      </c>
      <c r="AT10" s="58" t="str">
        <f t="shared" si="23"/>
        <v>D</v>
      </c>
      <c r="AU10" s="58" t="str">
        <f t="shared" si="24"/>
        <v/>
      </c>
      <c r="AV10" s="58" t="str">
        <f t="shared" si="25"/>
        <v>Z</v>
      </c>
      <c r="AW10" s="58" t="str">
        <f t="shared" si="26"/>
        <v>¶</v>
      </c>
      <c r="AX10" s="58" t="str">
        <f t="shared" si="27"/>
        <v/>
      </c>
      <c r="AY10" s="58" t="str">
        <f t="shared" si="28"/>
        <v>X</v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2021-03-10</v>
      </c>
      <c r="B11" s="60" t="str">
        <f t="shared" si="0"/>
        <v>Wed</v>
      </c>
      <c r="C11" s="61" t="str">
        <f>Predloge!$B$4</f>
        <v>51</v>
      </c>
      <c r="D11" s="62" t="s">
        <v>74</v>
      </c>
      <c r="E11" s="66" t="str">
        <f>Predloge!$B$11</f>
        <v>X</v>
      </c>
      <c r="F11" s="61" t="str">
        <f>Predloge!$B$6</f>
        <v>KVIT</v>
      </c>
      <c r="G11" s="71" t="str">
        <f>Predloge!$B$28</f>
        <v>KO</v>
      </c>
      <c r="H11" s="61" t="str">
        <f>Predloge!$B$4</f>
        <v>51</v>
      </c>
      <c r="I11" s="61" t="str">
        <f>Predloge!$B$8</f>
        <v>U</v>
      </c>
      <c r="J11" s="61" t="str">
        <f>Predloge!$B$6</f>
        <v>KVIT</v>
      </c>
      <c r="K11" s="66" t="str">
        <f>Predloge!$B$26</f>
        <v>52¶</v>
      </c>
      <c r="L11" s="69" t="s">
        <v>69</v>
      </c>
      <c r="M11" s="93" t="s">
        <v>83</v>
      </c>
      <c r="N11" s="67" t="str">
        <f>Predloge!$B$7</f>
        <v>KVIT☻</v>
      </c>
      <c r="O11" s="53"/>
      <c r="P11" s="69" t="s">
        <v>69</v>
      </c>
      <c r="Q11" s="72" t="str">
        <f>Predloge!$B$37</f>
        <v>Ta☺</v>
      </c>
      <c r="R11" s="53"/>
      <c r="S11" s="61" t="str">
        <f>Predloge!$B$5</f>
        <v>52</v>
      </c>
      <c r="T11" s="53"/>
      <c r="U11" s="69" t="s">
        <v>28</v>
      </c>
      <c r="V11" s="7" t="str">
        <f>Predloge!$E$18</f>
        <v>JNK</v>
      </c>
      <c r="W11" s="56">
        <f t="shared" si="1"/>
        <v>1</v>
      </c>
      <c r="X11" s="56">
        <f t="shared" si="2"/>
        <v>1</v>
      </c>
      <c r="Y11" s="56">
        <f t="shared" si="3"/>
        <v>2</v>
      </c>
      <c r="Z11" s="56">
        <f t="shared" si="4"/>
        <v>1</v>
      </c>
      <c r="AA11" s="56">
        <f t="shared" si="5"/>
        <v>0</v>
      </c>
      <c r="AB11" s="56">
        <f t="shared" si="6"/>
        <v>1</v>
      </c>
      <c r="AC11" s="56">
        <f t="shared" si="7"/>
        <v>1</v>
      </c>
      <c r="AD11" s="56">
        <f t="shared" si="8"/>
        <v>3</v>
      </c>
      <c r="AE11" s="57">
        <f t="shared" si="9"/>
        <v>0</v>
      </c>
      <c r="AF11" s="57">
        <f t="shared" si="10"/>
        <v>1</v>
      </c>
      <c r="AG11" s="56">
        <f t="shared" si="11"/>
        <v>3</v>
      </c>
      <c r="AH11" s="10" t="str">
        <f>Predloge!$B$11</f>
        <v>X</v>
      </c>
      <c r="AI11" s="58" t="str">
        <f t="shared" si="12"/>
        <v>1</v>
      </c>
      <c r="AJ11" s="58" t="str">
        <f t="shared" si="13"/>
        <v>F</v>
      </c>
      <c r="AK11" s="58" t="str">
        <f t="shared" si="14"/>
        <v>X</v>
      </c>
      <c r="AL11" s="58" t="str">
        <f t="shared" si="15"/>
        <v>T</v>
      </c>
      <c r="AM11" s="58" t="str">
        <f t="shared" si="16"/>
        <v>O</v>
      </c>
      <c r="AN11" s="58" t="str">
        <f t="shared" si="17"/>
        <v>1</v>
      </c>
      <c r="AO11" s="58" t="str">
        <f t="shared" si="18"/>
        <v>U</v>
      </c>
      <c r="AP11" s="58" t="str">
        <f t="shared" si="19"/>
        <v>T</v>
      </c>
      <c r="AQ11" s="58" t="str">
        <f t="shared" si="20"/>
        <v>¶</v>
      </c>
      <c r="AR11" s="58" t="str">
        <f t="shared" si="21"/>
        <v>Z</v>
      </c>
      <c r="AS11" s="58" t="str">
        <f t="shared" si="22"/>
        <v>T</v>
      </c>
      <c r="AT11" s="58" t="str">
        <f t="shared" si="23"/>
        <v>☻</v>
      </c>
      <c r="AU11" s="58" t="str">
        <f t="shared" si="24"/>
        <v/>
      </c>
      <c r="AV11" s="58" t="str">
        <f t="shared" si="25"/>
        <v>Z</v>
      </c>
      <c r="AW11" s="58" t="str">
        <f t="shared" si="26"/>
        <v>☺</v>
      </c>
      <c r="AX11" s="58" t="str">
        <f t="shared" si="27"/>
        <v/>
      </c>
      <c r="AY11" s="58" t="str">
        <f t="shared" si="28"/>
        <v>2</v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2021-03-11</v>
      </c>
      <c r="B12" s="60" t="str">
        <f t="shared" si="0"/>
        <v>Thu</v>
      </c>
      <c r="C12" s="61" t="str">
        <f>Predloge!$B$4</f>
        <v>51</v>
      </c>
      <c r="D12" s="61" t="str">
        <f>Predloge!$B$6</f>
        <v>KVIT</v>
      </c>
      <c r="E12" s="61" t="str">
        <f>Predloge!$B$6</f>
        <v>KVIT</v>
      </c>
      <c r="F12" s="61" t="str">
        <f>Predloge!$B$6</f>
        <v>KVIT</v>
      </c>
      <c r="G12" s="71" t="str">
        <f>Predloge!$B$28</f>
        <v>KO</v>
      </c>
      <c r="H12" s="72" t="str">
        <f>Predloge!$B$23</f>
        <v>51☺</v>
      </c>
      <c r="I12" s="61" t="str">
        <f>Predloge!$B$4</f>
        <v>51</v>
      </c>
      <c r="J12" s="61" t="str">
        <f>Predloge!$B$5</f>
        <v>52</v>
      </c>
      <c r="K12" s="61" t="str">
        <f>Predloge!$B$6</f>
        <v>KVIT</v>
      </c>
      <c r="L12" s="69" t="s">
        <v>69</v>
      </c>
      <c r="M12" s="93" t="s">
        <v>83</v>
      </c>
      <c r="N12" s="66" t="str">
        <f>Predloge!$B$11</f>
        <v>X</v>
      </c>
      <c r="O12" s="53"/>
      <c r="P12" s="69" t="s">
        <v>69</v>
      </c>
      <c r="Q12" s="66" t="str">
        <f>Predloge!$B$11</f>
        <v>X</v>
      </c>
      <c r="R12" s="53"/>
      <c r="S12" s="66" t="str">
        <f>Predloge!$B$26</f>
        <v>52¶</v>
      </c>
      <c r="T12" s="53"/>
      <c r="U12" s="53" t="s">
        <v>70</v>
      </c>
      <c r="V12" s="7" t="str">
        <f>Predloge!$E$8</f>
        <v>BOŽ</v>
      </c>
      <c r="W12" s="56">
        <f t="shared" si="1"/>
        <v>0</v>
      </c>
      <c r="X12" s="56">
        <f t="shared" si="2"/>
        <v>1</v>
      </c>
      <c r="Y12" s="56">
        <f t="shared" si="3"/>
        <v>2</v>
      </c>
      <c r="Z12" s="56">
        <f t="shared" si="4"/>
        <v>1</v>
      </c>
      <c r="AA12" s="56">
        <f t="shared" si="5"/>
        <v>0</v>
      </c>
      <c r="AB12" s="56">
        <f t="shared" si="6"/>
        <v>1</v>
      </c>
      <c r="AC12" s="56">
        <f t="shared" si="7"/>
        <v>0</v>
      </c>
      <c r="AD12" s="56">
        <f t="shared" si="8"/>
        <v>4</v>
      </c>
      <c r="AE12" s="57">
        <f t="shared" si="9"/>
        <v>0</v>
      </c>
      <c r="AF12" s="57">
        <f t="shared" si="10"/>
        <v>2</v>
      </c>
      <c r="AG12" s="56">
        <f t="shared" si="11"/>
        <v>3</v>
      </c>
      <c r="AH12" s="5" t="str">
        <f>Predloge!$B$12</f>
        <v>D</v>
      </c>
      <c r="AI12" s="58" t="str">
        <f t="shared" si="12"/>
        <v>1</v>
      </c>
      <c r="AJ12" s="58" t="str">
        <f t="shared" si="13"/>
        <v>T</v>
      </c>
      <c r="AK12" s="58" t="str">
        <f t="shared" si="14"/>
        <v>T</v>
      </c>
      <c r="AL12" s="58" t="str">
        <f t="shared" si="15"/>
        <v>T</v>
      </c>
      <c r="AM12" s="58" t="str">
        <f t="shared" si="16"/>
        <v>O</v>
      </c>
      <c r="AN12" s="58" t="str">
        <f t="shared" si="17"/>
        <v>☺</v>
      </c>
      <c r="AO12" s="58" t="str">
        <f t="shared" si="18"/>
        <v>1</v>
      </c>
      <c r="AP12" s="58" t="str">
        <f t="shared" si="19"/>
        <v>2</v>
      </c>
      <c r="AQ12" s="58" t="str">
        <f t="shared" si="20"/>
        <v>T</v>
      </c>
      <c r="AR12" s="58" t="str">
        <f t="shared" si="21"/>
        <v>Z</v>
      </c>
      <c r="AS12" s="58" t="str">
        <f t="shared" si="22"/>
        <v>T</v>
      </c>
      <c r="AT12" s="58" t="str">
        <f t="shared" si="23"/>
        <v>X</v>
      </c>
      <c r="AU12" s="58" t="str">
        <f t="shared" si="24"/>
        <v/>
      </c>
      <c r="AV12" s="58" t="str">
        <f t="shared" si="25"/>
        <v>Z</v>
      </c>
      <c r="AW12" s="58" t="str">
        <f t="shared" si="26"/>
        <v>X</v>
      </c>
      <c r="AX12" s="58" t="str">
        <f t="shared" si="27"/>
        <v/>
      </c>
      <c r="AY12" s="58" t="str">
        <f t="shared" si="28"/>
        <v>¶</v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2021-03-12</v>
      </c>
      <c r="B13" s="60" t="str">
        <f t="shared" si="0"/>
        <v>Fri</v>
      </c>
      <c r="C13" s="61" t="str">
        <f>Predloge!$B$4</f>
        <v>51</v>
      </c>
      <c r="D13" s="66" t="str">
        <f>Predloge!$B$11</f>
        <v>X</v>
      </c>
      <c r="E13" s="61" t="str">
        <f>Predloge!$B$6</f>
        <v>KVIT</v>
      </c>
      <c r="F13" s="67" t="str">
        <f>Predloge!$B$7</f>
        <v>KVIT☻</v>
      </c>
      <c r="G13" s="73" t="str">
        <f>Predloge!$B$20</f>
        <v>☺</v>
      </c>
      <c r="H13" s="66" t="str">
        <f>Predloge!$B$11</f>
        <v>X</v>
      </c>
      <c r="I13" s="61" t="str">
        <f>Predloge!$B$4</f>
        <v>51</v>
      </c>
      <c r="J13" s="61" t="str">
        <f>Predloge!$B$5</f>
        <v>52</v>
      </c>
      <c r="K13" s="61" t="str">
        <f>Predloge!$B$6</f>
        <v>KVIT</v>
      </c>
      <c r="L13" s="69" t="s">
        <v>69</v>
      </c>
      <c r="M13" s="93" t="s">
        <v>83</v>
      </c>
      <c r="N13" s="66" t="str">
        <f>Predloge!$B$26</f>
        <v>52¶</v>
      </c>
      <c r="O13" s="53"/>
      <c r="P13" s="69" t="s">
        <v>69</v>
      </c>
      <c r="Q13" s="61" t="str">
        <f>Predloge!$B$8</f>
        <v>U</v>
      </c>
      <c r="R13" s="53"/>
      <c r="S13" s="61" t="str">
        <f>Predloge!$B$15</f>
        <v>SO</v>
      </c>
      <c r="T13" s="53"/>
      <c r="U13" s="93" t="s">
        <v>9</v>
      </c>
      <c r="V13" s="7" t="str">
        <f>Predloge!$E$7</f>
        <v>MIO</v>
      </c>
      <c r="W13" s="56">
        <f t="shared" si="1"/>
        <v>1</v>
      </c>
      <c r="X13" s="56">
        <f t="shared" si="2"/>
        <v>1</v>
      </c>
      <c r="Y13" s="56">
        <f t="shared" si="3"/>
        <v>2</v>
      </c>
      <c r="Z13" s="56">
        <f t="shared" si="4"/>
        <v>1</v>
      </c>
      <c r="AA13" s="56">
        <f t="shared" si="5"/>
        <v>0</v>
      </c>
      <c r="AB13" s="56">
        <f t="shared" si="6"/>
        <v>1</v>
      </c>
      <c r="AC13" s="56">
        <f t="shared" si="7"/>
        <v>1</v>
      </c>
      <c r="AD13" s="56">
        <f t="shared" si="8"/>
        <v>3</v>
      </c>
      <c r="AE13" s="57">
        <f t="shared" si="9"/>
        <v>0</v>
      </c>
      <c r="AF13" s="57">
        <f t="shared" si="10"/>
        <v>2</v>
      </c>
      <c r="AG13" s="56">
        <f t="shared" si="11"/>
        <v>3</v>
      </c>
      <c r="AH13" s="5" t="str">
        <f>Predloge!$B$13</f>
        <v>BOL</v>
      </c>
      <c r="AI13" s="58" t="str">
        <f t="shared" si="12"/>
        <v>1</v>
      </c>
      <c r="AJ13" s="58" t="str">
        <f t="shared" si="13"/>
        <v>X</v>
      </c>
      <c r="AK13" s="58" t="str">
        <f t="shared" si="14"/>
        <v>T</v>
      </c>
      <c r="AL13" s="58" t="str">
        <f t="shared" si="15"/>
        <v>☻</v>
      </c>
      <c r="AM13" s="58" t="str">
        <f t="shared" si="16"/>
        <v>☺</v>
      </c>
      <c r="AN13" s="58" t="str">
        <f t="shared" si="17"/>
        <v>X</v>
      </c>
      <c r="AO13" s="58" t="str">
        <f t="shared" si="18"/>
        <v>1</v>
      </c>
      <c r="AP13" s="58" t="str">
        <f t="shared" si="19"/>
        <v>2</v>
      </c>
      <c r="AQ13" s="58" t="str">
        <f t="shared" si="20"/>
        <v>T</v>
      </c>
      <c r="AR13" s="58" t="str">
        <f t="shared" si="21"/>
        <v>Z</v>
      </c>
      <c r="AS13" s="58" t="str">
        <f t="shared" si="22"/>
        <v>T</v>
      </c>
      <c r="AT13" s="58" t="str">
        <f t="shared" si="23"/>
        <v>¶</v>
      </c>
      <c r="AU13" s="58" t="str">
        <f t="shared" si="24"/>
        <v/>
      </c>
      <c r="AV13" s="58" t="str">
        <f t="shared" si="25"/>
        <v>Z</v>
      </c>
      <c r="AW13" s="58" t="str">
        <f t="shared" si="26"/>
        <v>U</v>
      </c>
      <c r="AX13" s="58" t="str">
        <f t="shared" si="27"/>
        <v/>
      </c>
      <c r="AY13" s="58" t="str">
        <f t="shared" si="28"/>
        <v>O</v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2021-03-13</v>
      </c>
      <c r="B14" s="60" t="str">
        <f t="shared" si="0"/>
        <v>Sat</v>
      </c>
      <c r="C14" s="53"/>
      <c r="D14" s="53"/>
      <c r="E14" s="51" t="str">
        <f>Predloge!$B$14</f>
        <v>☻</v>
      </c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94" t="str">
        <f>Predloge!$B$46</f>
        <v>©☻</v>
      </c>
      <c r="Q14" s="52" t="str">
        <f>Predloge!$B$21</f>
        <v>☺</v>
      </c>
      <c r="R14" s="53"/>
      <c r="S14" s="53"/>
      <c r="T14" s="53"/>
      <c r="U14" s="93" t="s">
        <v>28</v>
      </c>
      <c r="V14" s="95" t="s">
        <v>11</v>
      </c>
      <c r="W14" s="56">
        <f t="shared" si="1"/>
        <v>2</v>
      </c>
      <c r="X14" s="56">
        <f t="shared" si="2"/>
        <v>1</v>
      </c>
      <c r="Y14" s="56">
        <f t="shared" si="3"/>
        <v>0</v>
      </c>
      <c r="Z14" s="56">
        <f t="shared" si="4"/>
        <v>0</v>
      </c>
      <c r="AA14" s="56">
        <f t="shared" si="5"/>
        <v>0</v>
      </c>
      <c r="AB14" s="56">
        <f t="shared" si="6"/>
        <v>0</v>
      </c>
      <c r="AC14" s="56">
        <f t="shared" si="7"/>
        <v>0</v>
      </c>
      <c r="AD14" s="56">
        <f t="shared" si="8"/>
        <v>0</v>
      </c>
      <c r="AE14" s="57">
        <f t="shared" si="9"/>
        <v>12</v>
      </c>
      <c r="AF14" s="57">
        <f t="shared" si="10"/>
        <v>0</v>
      </c>
      <c r="AG14" s="56">
        <f t="shared" si="11"/>
        <v>0</v>
      </c>
      <c r="AH14" s="12" t="str">
        <f>Predloge!$B$14</f>
        <v>☻</v>
      </c>
      <c r="AI14" s="58" t="str">
        <f t="shared" si="12"/>
        <v/>
      </c>
      <c r="AJ14" s="58" t="str">
        <f t="shared" si="13"/>
        <v/>
      </c>
      <c r="AK14" s="58" t="str">
        <f t="shared" si="14"/>
        <v>☻</v>
      </c>
      <c r="AL14" s="58" t="str">
        <f t="shared" si="15"/>
        <v/>
      </c>
      <c r="AM14" s="58" t="str">
        <f t="shared" si="16"/>
        <v/>
      </c>
      <c r="AN14" s="58" t="str">
        <f t="shared" si="17"/>
        <v/>
      </c>
      <c r="AO14" s="58" t="str">
        <f t="shared" si="18"/>
        <v/>
      </c>
      <c r="AP14" s="58" t="str">
        <f t="shared" si="19"/>
        <v/>
      </c>
      <c r="AQ14" s="58" t="str">
        <f t="shared" si="20"/>
        <v/>
      </c>
      <c r="AR14" s="58" t="str">
        <f t="shared" si="21"/>
        <v/>
      </c>
      <c r="AS14" s="58" t="str">
        <f t="shared" si="22"/>
        <v/>
      </c>
      <c r="AT14" s="58" t="str">
        <f t="shared" si="23"/>
        <v/>
      </c>
      <c r="AU14" s="58" t="str">
        <f t="shared" si="24"/>
        <v/>
      </c>
      <c r="AV14" s="58" t="str">
        <f t="shared" si="25"/>
        <v>☻</v>
      </c>
      <c r="AW14" s="58" t="str">
        <f t="shared" si="26"/>
        <v>☺</v>
      </c>
      <c r="AX14" s="58" t="str">
        <f t="shared" si="27"/>
        <v/>
      </c>
      <c r="AY14" s="58" t="str">
        <f t="shared" si="28"/>
        <v/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2021-03-14</v>
      </c>
      <c r="B15" s="60" t="str">
        <f t="shared" si="0"/>
        <v>Sun</v>
      </c>
      <c r="C15" s="53"/>
      <c r="D15" s="53"/>
      <c r="E15" s="53"/>
      <c r="F15" s="51" t="str">
        <f>Predloge!$B$14</f>
        <v>☻</v>
      </c>
      <c r="G15" s="53"/>
      <c r="H15" s="53"/>
      <c r="I15" s="52" t="str">
        <f>Predloge!$B$21</f>
        <v>☺</v>
      </c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93" t="s">
        <v>19</v>
      </c>
      <c r="V15" s="95" t="s">
        <v>11</v>
      </c>
      <c r="W15" s="56">
        <f t="shared" si="1"/>
        <v>1</v>
      </c>
      <c r="X15" s="56">
        <f t="shared" si="2"/>
        <v>1</v>
      </c>
      <c r="Y15" s="56">
        <f t="shared" si="3"/>
        <v>0</v>
      </c>
      <c r="Z15" s="56">
        <f t="shared" si="4"/>
        <v>0</v>
      </c>
      <c r="AA15" s="56">
        <f t="shared" si="5"/>
        <v>0</v>
      </c>
      <c r="AB15" s="56">
        <f t="shared" si="6"/>
        <v>0</v>
      </c>
      <c r="AC15" s="56">
        <f t="shared" si="7"/>
        <v>0</v>
      </c>
      <c r="AD15" s="56">
        <f t="shared" si="8"/>
        <v>0</v>
      </c>
      <c r="AE15" s="57">
        <f t="shared" si="9"/>
        <v>13</v>
      </c>
      <c r="AF15" s="57">
        <f t="shared" si="10"/>
        <v>0</v>
      </c>
      <c r="AG15" s="56">
        <f t="shared" si="11"/>
        <v>0</v>
      </c>
      <c r="AH15" s="5" t="str">
        <f>Predloge!$B$15</f>
        <v>SO</v>
      </c>
      <c r="AI15" s="58" t="str">
        <f t="shared" si="12"/>
        <v/>
      </c>
      <c r="AJ15" s="58" t="str">
        <f t="shared" si="13"/>
        <v/>
      </c>
      <c r="AK15" s="58" t="str">
        <f t="shared" si="14"/>
        <v/>
      </c>
      <c r="AL15" s="58" t="str">
        <f t="shared" si="15"/>
        <v>☻</v>
      </c>
      <c r="AM15" s="58" t="str">
        <f t="shared" si="16"/>
        <v/>
      </c>
      <c r="AN15" s="58" t="str">
        <f t="shared" si="17"/>
        <v/>
      </c>
      <c r="AO15" s="58" t="str">
        <f t="shared" si="18"/>
        <v>☺</v>
      </c>
      <c r="AP15" s="58" t="str">
        <f t="shared" si="19"/>
        <v/>
      </c>
      <c r="AQ15" s="58" t="str">
        <f t="shared" si="20"/>
        <v/>
      </c>
      <c r="AR15" s="58" t="str">
        <f t="shared" si="21"/>
        <v/>
      </c>
      <c r="AS15" s="58" t="str">
        <f t="shared" si="22"/>
        <v/>
      </c>
      <c r="AT15" s="58" t="str">
        <f t="shared" si="23"/>
        <v/>
      </c>
      <c r="AU15" s="58" t="str">
        <f t="shared" si="24"/>
        <v/>
      </c>
      <c r="AV15" s="58" t="str">
        <f t="shared" si="25"/>
        <v/>
      </c>
      <c r="AW15" s="58" t="str">
        <f t="shared" si="26"/>
        <v/>
      </c>
      <c r="AX15" s="58" t="str">
        <f t="shared" si="27"/>
        <v/>
      </c>
      <c r="AY15" s="58" t="str">
        <f t="shared" si="28"/>
        <v/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2021-03-15</v>
      </c>
      <c r="B16" s="60" t="str">
        <f t="shared" si="0"/>
        <v>Mon</v>
      </c>
      <c r="C16" s="61" t="str">
        <f>Predloge!$B$4</f>
        <v>51</v>
      </c>
      <c r="D16" s="61" t="str">
        <f>Predloge!$B$6</f>
        <v>KVIT</v>
      </c>
      <c r="E16" s="61" t="str">
        <f>Predloge!$B$6</f>
        <v>KVIT</v>
      </c>
      <c r="F16" s="66" t="str">
        <f>Predloge!$B$11</f>
        <v>X</v>
      </c>
      <c r="G16" s="71" t="str">
        <f>Predloge!$B$28</f>
        <v>KO</v>
      </c>
      <c r="H16" s="61" t="str">
        <f>Predloge!$B$4</f>
        <v>51</v>
      </c>
      <c r="I16" s="61" t="str">
        <f>Predloge!$B$8</f>
        <v>U</v>
      </c>
      <c r="J16" s="61" t="str">
        <f>Predloge!$B$12</f>
        <v>D</v>
      </c>
      <c r="K16" s="67" t="str">
        <f>Predloge!$B$7</f>
        <v>KVIT☻</v>
      </c>
      <c r="L16" s="66" t="str">
        <f>Predloge!$B$11</f>
        <v>X</v>
      </c>
      <c r="M16" s="93" t="s">
        <v>83</v>
      </c>
      <c r="N16" s="66" t="str">
        <f>Predloge!$B$26</f>
        <v>52¶</v>
      </c>
      <c r="O16" s="53"/>
      <c r="P16" s="73" t="str">
        <f>Predloge!$B$20</f>
        <v>☺</v>
      </c>
      <c r="Q16" s="61" t="str">
        <f>Predloge!$B$5</f>
        <v>52</v>
      </c>
      <c r="R16" s="53"/>
      <c r="S16" s="61" t="str">
        <f>Predloge!$B$4</f>
        <v>51</v>
      </c>
      <c r="T16" s="53"/>
      <c r="U16" s="53" t="s">
        <v>27</v>
      </c>
      <c r="V16" s="7" t="str">
        <f>Predloge!$E$16</f>
        <v>ŽRJ</v>
      </c>
      <c r="W16" s="56">
        <f t="shared" si="1"/>
        <v>1</v>
      </c>
      <c r="X16" s="56">
        <f t="shared" si="2"/>
        <v>1</v>
      </c>
      <c r="Y16" s="56">
        <f t="shared" si="3"/>
        <v>3</v>
      </c>
      <c r="Z16" s="56">
        <f t="shared" si="4"/>
        <v>1</v>
      </c>
      <c r="AA16" s="56">
        <f t="shared" si="5"/>
        <v>0</v>
      </c>
      <c r="AB16" s="56">
        <f t="shared" si="6"/>
        <v>1</v>
      </c>
      <c r="AC16" s="56">
        <f t="shared" si="7"/>
        <v>1</v>
      </c>
      <c r="AD16" s="56">
        <f t="shared" si="8"/>
        <v>3</v>
      </c>
      <c r="AE16" s="57">
        <f t="shared" si="9"/>
        <v>0</v>
      </c>
      <c r="AF16" s="57">
        <f t="shared" si="10"/>
        <v>2</v>
      </c>
      <c r="AG16" s="56">
        <f t="shared" si="11"/>
        <v>4</v>
      </c>
      <c r="AH16" s="10" t="str">
        <f>Predloge!$B$16</f>
        <v>☻</v>
      </c>
      <c r="AI16" s="58" t="str">
        <f t="shared" si="12"/>
        <v>1</v>
      </c>
      <c r="AJ16" s="58" t="str">
        <f t="shared" si="13"/>
        <v>T</v>
      </c>
      <c r="AK16" s="58" t="str">
        <f t="shared" si="14"/>
        <v>T</v>
      </c>
      <c r="AL16" s="58" t="str">
        <f t="shared" si="15"/>
        <v>X</v>
      </c>
      <c r="AM16" s="58" t="str">
        <f t="shared" si="16"/>
        <v>O</v>
      </c>
      <c r="AN16" s="58" t="str">
        <f t="shared" si="17"/>
        <v>1</v>
      </c>
      <c r="AO16" s="58" t="str">
        <f t="shared" si="18"/>
        <v>U</v>
      </c>
      <c r="AP16" s="58" t="str">
        <f t="shared" si="19"/>
        <v>D</v>
      </c>
      <c r="AQ16" s="58" t="str">
        <f t="shared" si="20"/>
        <v>☻</v>
      </c>
      <c r="AR16" s="58" t="str">
        <f t="shared" si="21"/>
        <v>X</v>
      </c>
      <c r="AS16" s="58" t="str">
        <f t="shared" si="22"/>
        <v>T</v>
      </c>
      <c r="AT16" s="58" t="str">
        <f t="shared" si="23"/>
        <v>¶</v>
      </c>
      <c r="AU16" s="58" t="str">
        <f t="shared" si="24"/>
        <v/>
      </c>
      <c r="AV16" s="58" t="str">
        <f t="shared" si="25"/>
        <v>☺</v>
      </c>
      <c r="AW16" s="58" t="str">
        <f t="shared" si="26"/>
        <v>2</v>
      </c>
      <c r="AX16" s="58" t="str">
        <f t="shared" si="27"/>
        <v/>
      </c>
      <c r="AY16" s="58" t="str">
        <f t="shared" si="28"/>
        <v>1</v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2021-03-16</v>
      </c>
      <c r="B17" s="60" t="str">
        <f t="shared" si="0"/>
        <v>Tue</v>
      </c>
      <c r="C17" s="61" t="str">
        <f>Predloge!$B$4</f>
        <v>51</v>
      </c>
      <c r="D17" s="61" t="str">
        <f>Predloge!$B$6</f>
        <v>KVIT</v>
      </c>
      <c r="E17" s="61" t="str">
        <f>Predloge!$B$6</f>
        <v>KVIT</v>
      </c>
      <c r="F17" s="61" t="str">
        <f>Predloge!$B$5</f>
        <v>52</v>
      </c>
      <c r="G17" s="71" t="str">
        <f>Predloge!$B$28</f>
        <v>KO</v>
      </c>
      <c r="H17" s="66" t="str">
        <f>Predloge!$B$26</f>
        <v>52¶</v>
      </c>
      <c r="I17" s="72" t="str">
        <f>Predloge!$B$23</f>
        <v>51☺</v>
      </c>
      <c r="J17" s="61" t="str">
        <f>Predloge!$B$12</f>
        <v>D</v>
      </c>
      <c r="K17" s="66" t="str">
        <f>Predloge!$B$11</f>
        <v>X</v>
      </c>
      <c r="L17" s="69" t="s">
        <v>69</v>
      </c>
      <c r="M17" s="93" t="s">
        <v>83</v>
      </c>
      <c r="N17" s="67" t="str">
        <f>Predloge!$B$7</f>
        <v>KVIT☻</v>
      </c>
      <c r="O17" s="53"/>
      <c r="P17" s="66" t="str">
        <f>Predloge!$B$11</f>
        <v>X</v>
      </c>
      <c r="Q17" s="61" t="str">
        <f>Predloge!$B$12</f>
        <v>D</v>
      </c>
      <c r="R17" s="53"/>
      <c r="S17" s="61" t="str">
        <f>Predloge!$B$4</f>
        <v>51</v>
      </c>
      <c r="T17" s="53"/>
      <c r="U17" s="93" t="s">
        <v>13</v>
      </c>
      <c r="V17" s="7" t="str">
        <f>september!$S$1</f>
        <v>JNK</v>
      </c>
      <c r="W17" s="56">
        <f t="shared" si="1"/>
        <v>1</v>
      </c>
      <c r="X17" s="56">
        <f t="shared" si="2"/>
        <v>1</v>
      </c>
      <c r="Y17" s="56">
        <f t="shared" si="3"/>
        <v>2</v>
      </c>
      <c r="Z17" s="56">
        <f t="shared" si="4"/>
        <v>1</v>
      </c>
      <c r="AA17" s="56">
        <f t="shared" si="5"/>
        <v>0</v>
      </c>
      <c r="AB17" s="56">
        <f t="shared" si="6"/>
        <v>1</v>
      </c>
      <c r="AC17" s="56">
        <f t="shared" si="7"/>
        <v>0</v>
      </c>
      <c r="AD17" s="56">
        <f t="shared" si="8"/>
        <v>3</v>
      </c>
      <c r="AE17" s="57">
        <f t="shared" si="9"/>
        <v>0</v>
      </c>
      <c r="AF17" s="57">
        <f t="shared" si="10"/>
        <v>2</v>
      </c>
      <c r="AG17" s="56">
        <f t="shared" si="11"/>
        <v>3</v>
      </c>
      <c r="AH17" s="14" t="str">
        <f>Predloge!$B$17</f>
        <v>51$</v>
      </c>
      <c r="AI17" s="58" t="str">
        <f t="shared" si="12"/>
        <v>1</v>
      </c>
      <c r="AJ17" s="58" t="str">
        <f t="shared" si="13"/>
        <v>T</v>
      </c>
      <c r="AK17" s="58" t="str">
        <f t="shared" si="14"/>
        <v>T</v>
      </c>
      <c r="AL17" s="58" t="str">
        <f t="shared" si="15"/>
        <v>2</v>
      </c>
      <c r="AM17" s="58" t="str">
        <f t="shared" si="16"/>
        <v>O</v>
      </c>
      <c r="AN17" s="58" t="str">
        <f t="shared" si="17"/>
        <v>¶</v>
      </c>
      <c r="AO17" s="58" t="str">
        <f t="shared" si="18"/>
        <v>☺</v>
      </c>
      <c r="AP17" s="58" t="str">
        <f t="shared" si="19"/>
        <v>D</v>
      </c>
      <c r="AQ17" s="58" t="str">
        <f t="shared" si="20"/>
        <v>X</v>
      </c>
      <c r="AR17" s="58" t="str">
        <f t="shared" si="21"/>
        <v>Z</v>
      </c>
      <c r="AS17" s="58" t="str">
        <f t="shared" si="22"/>
        <v>T</v>
      </c>
      <c r="AT17" s="58" t="str">
        <f t="shared" si="23"/>
        <v>☻</v>
      </c>
      <c r="AU17" s="58" t="str">
        <f t="shared" si="24"/>
        <v/>
      </c>
      <c r="AV17" s="58" t="str">
        <f t="shared" si="25"/>
        <v>X</v>
      </c>
      <c r="AW17" s="58" t="str">
        <f t="shared" si="26"/>
        <v>D</v>
      </c>
      <c r="AX17" s="58" t="str">
        <f t="shared" si="27"/>
        <v/>
      </c>
      <c r="AY17" s="58" t="str">
        <f t="shared" si="28"/>
        <v>1</v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2021-03-17</v>
      </c>
      <c r="B18" s="60" t="str">
        <f t="shared" si="0"/>
        <v>Wed</v>
      </c>
      <c r="C18" s="66" t="str">
        <f>Predloge!$B$11</f>
        <v>X</v>
      </c>
      <c r="D18" s="61" t="str">
        <f>Predloge!$B$6</f>
        <v>KVIT</v>
      </c>
      <c r="E18" s="61" t="str">
        <f>Predloge!$B$12</f>
        <v>D</v>
      </c>
      <c r="F18" s="61" t="str">
        <f>Predloge!$B$5</f>
        <v>52</v>
      </c>
      <c r="G18" s="71" t="str">
        <f>Predloge!$B$28</f>
        <v>KO</v>
      </c>
      <c r="H18" s="66" t="str">
        <f>Predloge!$B$26</f>
        <v>52¶</v>
      </c>
      <c r="I18" s="66" t="str">
        <f>Predloge!$B$11</f>
        <v>X</v>
      </c>
      <c r="J18" s="61" t="str">
        <f>Predloge!$B$6</f>
        <v>KVIT</v>
      </c>
      <c r="K18" s="61" t="str">
        <f>Predloge!$B$6</f>
        <v>KVIT</v>
      </c>
      <c r="L18" s="69" t="s">
        <v>69</v>
      </c>
      <c r="M18" s="93" t="s">
        <v>83</v>
      </c>
      <c r="N18" s="66" t="str">
        <f>Predloge!$B$11</f>
        <v>X</v>
      </c>
      <c r="O18" s="53"/>
      <c r="P18" s="69" t="s">
        <v>69</v>
      </c>
      <c r="Q18" s="72" t="str">
        <f>Predloge!$B$37</f>
        <v>Ta☺</v>
      </c>
      <c r="R18" s="53"/>
      <c r="S18" s="61" t="str">
        <f>Predloge!$B$4</f>
        <v>51</v>
      </c>
      <c r="T18" s="53"/>
      <c r="U18" s="93" t="s">
        <v>70</v>
      </c>
      <c r="V18" s="7" t="str">
        <f>Predloge!$E$15</f>
        <v>BUT</v>
      </c>
      <c r="W18" s="56">
        <f t="shared" si="1"/>
        <v>0</v>
      </c>
      <c r="X18" s="56">
        <f t="shared" si="2"/>
        <v>1</v>
      </c>
      <c r="Y18" s="56">
        <f t="shared" si="3"/>
        <v>1</v>
      </c>
      <c r="Z18" s="56">
        <f t="shared" si="4"/>
        <v>1</v>
      </c>
      <c r="AA18" s="56">
        <f t="shared" si="5"/>
        <v>0</v>
      </c>
      <c r="AB18" s="56">
        <f t="shared" si="6"/>
        <v>1</v>
      </c>
      <c r="AC18" s="56">
        <f t="shared" si="7"/>
        <v>0</v>
      </c>
      <c r="AD18" s="56">
        <f t="shared" si="8"/>
        <v>3</v>
      </c>
      <c r="AE18" s="57">
        <f t="shared" si="9"/>
        <v>0</v>
      </c>
      <c r="AF18" s="57">
        <f t="shared" si="10"/>
        <v>3</v>
      </c>
      <c r="AG18" s="56">
        <f t="shared" si="11"/>
        <v>2</v>
      </c>
      <c r="AH18" s="14" t="str">
        <f>Predloge!$B$18</f>
        <v>52$</v>
      </c>
      <c r="AI18" s="58" t="str">
        <f t="shared" si="12"/>
        <v>X</v>
      </c>
      <c r="AJ18" s="58" t="str">
        <f t="shared" si="13"/>
        <v>T</v>
      </c>
      <c r="AK18" s="58" t="str">
        <f t="shared" si="14"/>
        <v>D</v>
      </c>
      <c r="AL18" s="58" t="str">
        <f t="shared" si="15"/>
        <v>2</v>
      </c>
      <c r="AM18" s="58" t="str">
        <f t="shared" si="16"/>
        <v>O</v>
      </c>
      <c r="AN18" s="58" t="str">
        <f t="shared" si="17"/>
        <v>¶</v>
      </c>
      <c r="AO18" s="58" t="str">
        <f t="shared" si="18"/>
        <v>X</v>
      </c>
      <c r="AP18" s="58" t="str">
        <f t="shared" si="19"/>
        <v>T</v>
      </c>
      <c r="AQ18" s="58" t="str">
        <f t="shared" si="20"/>
        <v>T</v>
      </c>
      <c r="AR18" s="58" t="str">
        <f t="shared" si="21"/>
        <v>Z</v>
      </c>
      <c r="AS18" s="58" t="str">
        <f t="shared" si="22"/>
        <v>T</v>
      </c>
      <c r="AT18" s="58" t="str">
        <f t="shared" si="23"/>
        <v>X</v>
      </c>
      <c r="AU18" s="58" t="str">
        <f t="shared" si="24"/>
        <v/>
      </c>
      <c r="AV18" s="58" t="str">
        <f t="shared" si="25"/>
        <v>Z</v>
      </c>
      <c r="AW18" s="58" t="str">
        <f t="shared" si="26"/>
        <v>☺</v>
      </c>
      <c r="AX18" s="58" t="str">
        <f t="shared" si="27"/>
        <v/>
      </c>
      <c r="AY18" s="58" t="str">
        <f t="shared" si="28"/>
        <v>1</v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2021-03-18</v>
      </c>
      <c r="B19" s="60" t="str">
        <f t="shared" si="0"/>
        <v>Thu</v>
      </c>
      <c r="C19" s="61" t="str">
        <f>Predloge!$B$4</f>
        <v>51</v>
      </c>
      <c r="D19" s="62" t="s">
        <v>74</v>
      </c>
      <c r="E19" s="61" t="str">
        <f>Predloge!$B$12</f>
        <v>D</v>
      </c>
      <c r="F19" s="66" t="str">
        <f>Predloge!$B$26</f>
        <v>52¶</v>
      </c>
      <c r="G19" s="71" t="str">
        <f>Predloge!$B$28</f>
        <v>KO</v>
      </c>
      <c r="H19" s="61" t="str">
        <f>Predloge!$B$4</f>
        <v>51</v>
      </c>
      <c r="I19" s="61" t="str">
        <f>Predloge!$B$5</f>
        <v>52</v>
      </c>
      <c r="J19" s="61" t="str">
        <f>Predloge!$B$6</f>
        <v>KVIT</v>
      </c>
      <c r="K19" s="61" t="str">
        <f>Predloge!$B$6</f>
        <v>KVIT</v>
      </c>
      <c r="L19" s="73" t="str">
        <f>Predloge!$B$20</f>
        <v>☺</v>
      </c>
      <c r="M19" s="93" t="s">
        <v>83</v>
      </c>
      <c r="N19" s="67" t="str">
        <f>Predloge!$B$7</f>
        <v>KVIT☻</v>
      </c>
      <c r="O19" s="53"/>
      <c r="P19" s="69" t="s">
        <v>69</v>
      </c>
      <c r="Q19" s="66" t="str">
        <f>Predloge!$B$11</f>
        <v>X</v>
      </c>
      <c r="R19" s="53"/>
      <c r="S19" s="75" t="s">
        <v>76</v>
      </c>
      <c r="T19" s="53"/>
      <c r="U19" s="93" t="s">
        <v>19</v>
      </c>
      <c r="V19" s="7" t="str">
        <f>Predloge!$E$15</f>
        <v>BUT</v>
      </c>
      <c r="W19" s="56">
        <f t="shared" si="1"/>
        <v>1</v>
      </c>
      <c r="X19" s="56">
        <f t="shared" si="2"/>
        <v>1</v>
      </c>
      <c r="Y19" s="56">
        <f t="shared" si="3"/>
        <v>2</v>
      </c>
      <c r="Z19" s="56">
        <f t="shared" si="4"/>
        <v>1</v>
      </c>
      <c r="AA19" s="56">
        <f t="shared" si="5"/>
        <v>0</v>
      </c>
      <c r="AB19" s="56">
        <f t="shared" si="6"/>
        <v>1</v>
      </c>
      <c r="AC19" s="56">
        <f t="shared" si="7"/>
        <v>0</v>
      </c>
      <c r="AD19" s="56">
        <f t="shared" si="8"/>
        <v>3</v>
      </c>
      <c r="AE19" s="57">
        <f t="shared" si="9"/>
        <v>0</v>
      </c>
      <c r="AF19" s="57">
        <f t="shared" si="10"/>
        <v>1</v>
      </c>
      <c r="AG19" s="56">
        <f t="shared" si="11"/>
        <v>3</v>
      </c>
      <c r="AH19" s="16" t="str">
        <f>Predloge!$B$19</f>
        <v>KVIT$</v>
      </c>
      <c r="AI19" s="58" t="str">
        <f t="shared" si="12"/>
        <v>1</v>
      </c>
      <c r="AJ19" s="58" t="str">
        <f t="shared" si="13"/>
        <v>F</v>
      </c>
      <c r="AK19" s="58" t="str">
        <f t="shared" si="14"/>
        <v>D</v>
      </c>
      <c r="AL19" s="58" t="str">
        <f t="shared" si="15"/>
        <v>¶</v>
      </c>
      <c r="AM19" s="58" t="str">
        <f t="shared" si="16"/>
        <v>O</v>
      </c>
      <c r="AN19" s="58" t="str">
        <f t="shared" si="17"/>
        <v>1</v>
      </c>
      <c r="AO19" s="58" t="str">
        <f t="shared" si="18"/>
        <v>2</v>
      </c>
      <c r="AP19" s="58" t="str">
        <f t="shared" si="19"/>
        <v>T</v>
      </c>
      <c r="AQ19" s="58" t="str">
        <f t="shared" si="20"/>
        <v>T</v>
      </c>
      <c r="AR19" s="58" t="str">
        <f t="shared" si="21"/>
        <v>☺</v>
      </c>
      <c r="AS19" s="58" t="str">
        <f t="shared" si="22"/>
        <v>T</v>
      </c>
      <c r="AT19" s="58" t="str">
        <f t="shared" si="23"/>
        <v>☻</v>
      </c>
      <c r="AU19" s="58" t="str">
        <f t="shared" si="24"/>
        <v/>
      </c>
      <c r="AV19" s="58" t="str">
        <f t="shared" si="25"/>
        <v>Z</v>
      </c>
      <c r="AW19" s="58" t="str">
        <f t="shared" si="26"/>
        <v>X</v>
      </c>
      <c r="AX19" s="58" t="str">
        <f t="shared" si="27"/>
        <v/>
      </c>
      <c r="AY19" s="58" t="str">
        <f t="shared" si="28"/>
        <v>K</v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2021-03-19</v>
      </c>
      <c r="B20" s="60" t="str">
        <f t="shared" si="0"/>
        <v>Fri</v>
      </c>
      <c r="C20" s="61" t="str">
        <f>Predloge!$B$4</f>
        <v>51</v>
      </c>
      <c r="D20" s="61" t="str">
        <f>Predloge!$B$12</f>
        <v>D</v>
      </c>
      <c r="E20" s="61" t="str">
        <f>Predloge!$B$12</f>
        <v>D</v>
      </c>
      <c r="F20" s="61" t="str">
        <f>Predloge!$B$5</f>
        <v>52</v>
      </c>
      <c r="G20" s="73" t="str">
        <f>Predloge!$B$20</f>
        <v>☺</v>
      </c>
      <c r="H20" s="61" t="str">
        <f>Predloge!$B$8</f>
        <v>U</v>
      </c>
      <c r="I20" s="66" t="str">
        <f>Predloge!$B$26</f>
        <v>52¶</v>
      </c>
      <c r="J20" s="61" t="str">
        <f>Predloge!$B$6</f>
        <v>KVIT</v>
      </c>
      <c r="K20" s="67" t="str">
        <f>Predloge!$B$7</f>
        <v>KVIT☻</v>
      </c>
      <c r="L20" s="66" t="str">
        <f>Predloge!$B$11</f>
        <v>X</v>
      </c>
      <c r="M20" s="93" t="s">
        <v>83</v>
      </c>
      <c r="N20" s="66" t="str">
        <f>Predloge!$B$11</f>
        <v>X</v>
      </c>
      <c r="O20" s="53"/>
      <c r="P20" s="69" t="s">
        <v>69</v>
      </c>
      <c r="Q20" s="61" t="str">
        <f>Predloge!$B$4</f>
        <v>51</v>
      </c>
      <c r="R20" s="53"/>
      <c r="S20" s="75" t="s">
        <v>76</v>
      </c>
      <c r="T20" s="53"/>
      <c r="U20" s="93" t="s">
        <v>9</v>
      </c>
      <c r="V20" s="7" t="str">
        <f>Predloge!$E$15</f>
        <v>BUT</v>
      </c>
      <c r="W20" s="56">
        <f t="shared" si="1"/>
        <v>1</v>
      </c>
      <c r="X20" s="56">
        <f t="shared" si="2"/>
        <v>1</v>
      </c>
      <c r="Y20" s="56">
        <f t="shared" si="3"/>
        <v>2</v>
      </c>
      <c r="Z20" s="56">
        <f t="shared" si="4"/>
        <v>1</v>
      </c>
      <c r="AA20" s="56">
        <f t="shared" si="5"/>
        <v>0</v>
      </c>
      <c r="AB20" s="56">
        <f t="shared" si="6"/>
        <v>1</v>
      </c>
      <c r="AC20" s="56">
        <f t="shared" si="7"/>
        <v>1</v>
      </c>
      <c r="AD20" s="56">
        <f t="shared" si="8"/>
        <v>2</v>
      </c>
      <c r="AE20" s="57">
        <f t="shared" si="9"/>
        <v>0</v>
      </c>
      <c r="AF20" s="57">
        <f t="shared" si="10"/>
        <v>2</v>
      </c>
      <c r="AG20" s="56">
        <f t="shared" si="11"/>
        <v>3</v>
      </c>
      <c r="AH20" s="18" t="str">
        <f>Predloge!$B$20</f>
        <v>☺</v>
      </c>
      <c r="AI20" s="58" t="str">
        <f t="shared" si="12"/>
        <v>1</v>
      </c>
      <c r="AJ20" s="58" t="str">
        <f t="shared" si="13"/>
        <v>D</v>
      </c>
      <c r="AK20" s="58" t="str">
        <f t="shared" si="14"/>
        <v>D</v>
      </c>
      <c r="AL20" s="58" t="str">
        <f t="shared" si="15"/>
        <v>2</v>
      </c>
      <c r="AM20" s="58" t="str">
        <f t="shared" si="16"/>
        <v>☺</v>
      </c>
      <c r="AN20" s="58" t="str">
        <f t="shared" si="17"/>
        <v>U</v>
      </c>
      <c r="AO20" s="58" t="str">
        <f t="shared" si="18"/>
        <v>¶</v>
      </c>
      <c r="AP20" s="58" t="str">
        <f t="shared" si="19"/>
        <v>T</v>
      </c>
      <c r="AQ20" s="58" t="str">
        <f t="shared" si="20"/>
        <v>☻</v>
      </c>
      <c r="AR20" s="58" t="str">
        <f t="shared" si="21"/>
        <v>X</v>
      </c>
      <c r="AS20" s="58" t="str">
        <f t="shared" si="22"/>
        <v>T</v>
      </c>
      <c r="AT20" s="58" t="str">
        <f t="shared" si="23"/>
        <v>X</v>
      </c>
      <c r="AU20" s="58" t="str">
        <f t="shared" si="24"/>
        <v/>
      </c>
      <c r="AV20" s="58" t="str">
        <f t="shared" si="25"/>
        <v>Z</v>
      </c>
      <c r="AW20" s="58" t="str">
        <f t="shared" si="26"/>
        <v>1</v>
      </c>
      <c r="AX20" s="58" t="str">
        <f t="shared" si="27"/>
        <v/>
      </c>
      <c r="AY20" s="58" t="str">
        <f t="shared" si="28"/>
        <v>K</v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2021-03-20</v>
      </c>
      <c r="B21" s="60" t="str">
        <f t="shared" si="0"/>
        <v>Sat</v>
      </c>
      <c r="C21" s="53"/>
      <c r="D21" s="53"/>
      <c r="E21" s="53"/>
      <c r="F21" s="53"/>
      <c r="G21" s="53"/>
      <c r="H21" s="52" t="str">
        <f>Predloge!$B$21</f>
        <v>☺</v>
      </c>
      <c r="I21" s="53"/>
      <c r="J21" s="51" t="str">
        <f>Predloge!$B$14</f>
        <v>☻</v>
      </c>
      <c r="K21" s="53"/>
      <c r="L21" s="53"/>
      <c r="M21" s="53"/>
      <c r="N21" s="53"/>
      <c r="O21" s="53"/>
      <c r="P21" s="53"/>
      <c r="Q21" s="53"/>
      <c r="R21" s="53"/>
      <c r="S21" s="94" t="str">
        <f>Predloge!$B$46</f>
        <v>©☻</v>
      </c>
      <c r="T21" s="53"/>
      <c r="U21" s="93" t="s">
        <v>11</v>
      </c>
      <c r="V21" s="95" t="s">
        <v>13</v>
      </c>
      <c r="W21" s="56">
        <f t="shared" si="1"/>
        <v>2</v>
      </c>
      <c r="X21" s="56">
        <f t="shared" si="2"/>
        <v>1</v>
      </c>
      <c r="Y21" s="56">
        <f t="shared" si="3"/>
        <v>0</v>
      </c>
      <c r="Z21" s="56">
        <f t="shared" si="4"/>
        <v>0</v>
      </c>
      <c r="AA21" s="56">
        <f t="shared" si="5"/>
        <v>0</v>
      </c>
      <c r="AB21" s="56">
        <f t="shared" si="6"/>
        <v>0</v>
      </c>
      <c r="AC21" s="56">
        <f t="shared" si="7"/>
        <v>0</v>
      </c>
      <c r="AD21" s="56">
        <f t="shared" si="8"/>
        <v>0</v>
      </c>
      <c r="AE21" s="57">
        <f t="shared" si="9"/>
        <v>12</v>
      </c>
      <c r="AF21" s="57">
        <f t="shared" si="10"/>
        <v>0</v>
      </c>
      <c r="AG21" s="56">
        <f t="shared" si="11"/>
        <v>0</v>
      </c>
      <c r="AH21" s="20" t="str">
        <f>Predloge!$B$21</f>
        <v>☺</v>
      </c>
      <c r="AI21" s="58" t="str">
        <f t="shared" si="12"/>
        <v/>
      </c>
      <c r="AJ21" s="58" t="str">
        <f t="shared" si="13"/>
        <v/>
      </c>
      <c r="AK21" s="58" t="str">
        <f t="shared" si="14"/>
        <v/>
      </c>
      <c r="AL21" s="58" t="str">
        <f t="shared" si="15"/>
        <v/>
      </c>
      <c r="AM21" s="58" t="str">
        <f t="shared" si="16"/>
        <v/>
      </c>
      <c r="AN21" s="58" t="str">
        <f t="shared" si="17"/>
        <v>☺</v>
      </c>
      <c r="AO21" s="58" t="str">
        <f t="shared" si="18"/>
        <v/>
      </c>
      <c r="AP21" s="58" t="str">
        <f t="shared" si="19"/>
        <v>☻</v>
      </c>
      <c r="AQ21" s="58" t="str">
        <f t="shared" si="20"/>
        <v/>
      </c>
      <c r="AR21" s="58" t="str">
        <f t="shared" si="21"/>
        <v/>
      </c>
      <c r="AS21" s="58" t="str">
        <f t="shared" si="22"/>
        <v/>
      </c>
      <c r="AT21" s="58" t="str">
        <f t="shared" si="23"/>
        <v/>
      </c>
      <c r="AU21" s="58" t="str">
        <f t="shared" si="24"/>
        <v/>
      </c>
      <c r="AV21" s="58" t="str">
        <f t="shared" si="25"/>
        <v/>
      </c>
      <c r="AW21" s="58" t="str">
        <f t="shared" si="26"/>
        <v/>
      </c>
      <c r="AX21" s="58" t="str">
        <f t="shared" si="27"/>
        <v/>
      </c>
      <c r="AY21" s="58" t="str">
        <f t="shared" si="28"/>
        <v>☻</v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2021-03-21</v>
      </c>
      <c r="B22" s="60" t="str">
        <f t="shared" si="0"/>
        <v>Sun</v>
      </c>
      <c r="C22" s="53"/>
      <c r="D22" s="53"/>
      <c r="E22" s="53"/>
      <c r="F22" s="53"/>
      <c r="G22" s="53"/>
      <c r="H22" s="53"/>
      <c r="I22" s="53"/>
      <c r="J22" s="53"/>
      <c r="K22" s="51" t="str">
        <f>Predloge!$B$14</f>
        <v>☻</v>
      </c>
      <c r="L22" s="53"/>
      <c r="M22" s="53"/>
      <c r="N22" s="53"/>
      <c r="O22" s="53"/>
      <c r="P22" s="53"/>
      <c r="Q22" s="53"/>
      <c r="R22" s="53"/>
      <c r="S22" s="53"/>
      <c r="T22" s="53"/>
      <c r="U22" s="105" t="s">
        <v>78</v>
      </c>
      <c r="V22" s="95" t="s">
        <v>13</v>
      </c>
      <c r="W22" s="56">
        <f t="shared" si="1"/>
        <v>1</v>
      </c>
      <c r="X22" s="56">
        <f t="shared" si="2"/>
        <v>0</v>
      </c>
      <c r="Y22" s="56">
        <f t="shared" si="3"/>
        <v>0</v>
      </c>
      <c r="Z22" s="56">
        <f t="shared" si="4"/>
        <v>0</v>
      </c>
      <c r="AA22" s="56">
        <f t="shared" si="5"/>
        <v>0</v>
      </c>
      <c r="AB22" s="56">
        <f t="shared" si="6"/>
        <v>0</v>
      </c>
      <c r="AC22" s="56">
        <f t="shared" si="7"/>
        <v>0</v>
      </c>
      <c r="AD22" s="56">
        <f t="shared" si="8"/>
        <v>0</v>
      </c>
      <c r="AE22" s="57">
        <f t="shared" si="9"/>
        <v>14</v>
      </c>
      <c r="AF22" s="57">
        <f t="shared" si="10"/>
        <v>0</v>
      </c>
      <c r="AG22" s="56">
        <f t="shared" si="11"/>
        <v>0</v>
      </c>
      <c r="AH22" s="22" t="str">
        <f>Predloge!$B$22</f>
        <v>U☺</v>
      </c>
      <c r="AI22" s="58" t="str">
        <f t="shared" si="12"/>
        <v/>
      </c>
      <c r="AJ22" s="58" t="str">
        <f t="shared" si="13"/>
        <v/>
      </c>
      <c r="AK22" s="58" t="str">
        <f t="shared" si="14"/>
        <v/>
      </c>
      <c r="AL22" s="58" t="str">
        <f t="shared" si="15"/>
        <v/>
      </c>
      <c r="AM22" s="58" t="str">
        <f t="shared" si="16"/>
        <v/>
      </c>
      <c r="AN22" s="58" t="str">
        <f t="shared" si="17"/>
        <v/>
      </c>
      <c r="AO22" s="58" t="str">
        <f t="shared" si="18"/>
        <v/>
      </c>
      <c r="AP22" s="58" t="str">
        <f t="shared" si="19"/>
        <v/>
      </c>
      <c r="AQ22" s="58" t="str">
        <f t="shared" si="20"/>
        <v>☻</v>
      </c>
      <c r="AR22" s="58" t="str">
        <f t="shared" si="21"/>
        <v/>
      </c>
      <c r="AS22" s="58" t="str">
        <f t="shared" si="22"/>
        <v/>
      </c>
      <c r="AT22" s="58" t="str">
        <f t="shared" si="23"/>
        <v/>
      </c>
      <c r="AU22" s="58" t="str">
        <f t="shared" si="24"/>
        <v/>
      </c>
      <c r="AV22" s="58" t="str">
        <f t="shared" si="25"/>
        <v/>
      </c>
      <c r="AW22" s="58" t="str">
        <f t="shared" si="26"/>
        <v/>
      </c>
      <c r="AX22" s="58" t="str">
        <f t="shared" si="27"/>
        <v/>
      </c>
      <c r="AY22" s="58" t="str">
        <f t="shared" si="28"/>
        <v/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2021-03-22</v>
      </c>
      <c r="B23" s="60" t="str">
        <f t="shared" si="0"/>
        <v>Mon</v>
      </c>
      <c r="C23" s="66" t="str">
        <f>Predloge!$B$11</f>
        <v>X</v>
      </c>
      <c r="D23" s="61" t="str">
        <f>Predloge!$B$12</f>
        <v>D</v>
      </c>
      <c r="E23" s="61" t="str">
        <f>Predloge!$B$6</f>
        <v>KVIT</v>
      </c>
      <c r="F23" s="61" t="str">
        <f>Predloge!$B$8</f>
        <v>U</v>
      </c>
      <c r="G23" s="71" t="str">
        <f>Predloge!$B$28</f>
        <v>KO</v>
      </c>
      <c r="H23" s="66" t="str">
        <f>Predloge!$B$26</f>
        <v>52¶</v>
      </c>
      <c r="I23" s="72" t="str">
        <f>Predloge!$B$23</f>
        <v>51☺</v>
      </c>
      <c r="J23" s="67" t="str">
        <f>Predloge!$B$7</f>
        <v>KVIT☻</v>
      </c>
      <c r="K23" s="66" t="str">
        <f>Predloge!$B$11</f>
        <v>X</v>
      </c>
      <c r="L23" s="69" t="s">
        <v>69</v>
      </c>
      <c r="M23" s="93" t="s">
        <v>83</v>
      </c>
      <c r="N23" s="61" t="str">
        <f>Predloge!$B$5</f>
        <v>52</v>
      </c>
      <c r="O23" s="53"/>
      <c r="P23" s="68" t="str">
        <f>Predloge!$B$46</f>
        <v>©☻</v>
      </c>
      <c r="Q23" s="61" t="str">
        <f>Predloge!$B$4</f>
        <v>51</v>
      </c>
      <c r="R23" s="53"/>
      <c r="S23" s="61" t="str">
        <f>Predloge!$B$6</f>
        <v>KVIT</v>
      </c>
      <c r="T23" s="53"/>
      <c r="U23" s="93" t="s">
        <v>13</v>
      </c>
      <c r="V23" s="7" t="str">
        <f>september!$L$1</f>
        <v>ŽIV</v>
      </c>
      <c r="W23" s="56">
        <f t="shared" si="1"/>
        <v>2</v>
      </c>
      <c r="X23" s="56">
        <f t="shared" si="2"/>
        <v>1</v>
      </c>
      <c r="Y23" s="56">
        <f t="shared" si="3"/>
        <v>1</v>
      </c>
      <c r="Z23" s="56">
        <f t="shared" si="4"/>
        <v>1</v>
      </c>
      <c r="AA23" s="56">
        <f t="shared" si="5"/>
        <v>0</v>
      </c>
      <c r="AB23" s="56">
        <f t="shared" si="6"/>
        <v>1</v>
      </c>
      <c r="AC23" s="56">
        <f t="shared" si="7"/>
        <v>1</v>
      </c>
      <c r="AD23" s="56">
        <f t="shared" si="8"/>
        <v>3</v>
      </c>
      <c r="AE23" s="57">
        <f t="shared" si="9"/>
        <v>0</v>
      </c>
      <c r="AF23" s="57">
        <f t="shared" si="10"/>
        <v>2</v>
      </c>
      <c r="AG23" s="56">
        <f t="shared" si="11"/>
        <v>2</v>
      </c>
      <c r="AH23" s="22" t="str">
        <f>Predloge!$B$23</f>
        <v>51☺</v>
      </c>
      <c r="AI23" s="58" t="str">
        <f t="shared" si="12"/>
        <v>X</v>
      </c>
      <c r="AJ23" s="58" t="str">
        <f t="shared" si="13"/>
        <v>D</v>
      </c>
      <c r="AK23" s="58" t="str">
        <f t="shared" si="14"/>
        <v>T</v>
      </c>
      <c r="AL23" s="58" t="str">
        <f t="shared" si="15"/>
        <v>U</v>
      </c>
      <c r="AM23" s="58" t="str">
        <f t="shared" si="16"/>
        <v>O</v>
      </c>
      <c r="AN23" s="58" t="str">
        <f t="shared" si="17"/>
        <v>¶</v>
      </c>
      <c r="AO23" s="58" t="str">
        <f t="shared" si="18"/>
        <v>☺</v>
      </c>
      <c r="AP23" s="58" t="str">
        <f t="shared" si="19"/>
        <v>☻</v>
      </c>
      <c r="AQ23" s="58" t="str">
        <f t="shared" si="20"/>
        <v>X</v>
      </c>
      <c r="AR23" s="58" t="str">
        <f t="shared" si="21"/>
        <v>Z</v>
      </c>
      <c r="AS23" s="58" t="str">
        <f t="shared" si="22"/>
        <v>T</v>
      </c>
      <c r="AT23" s="58" t="str">
        <f t="shared" si="23"/>
        <v>2</v>
      </c>
      <c r="AU23" s="58" t="str">
        <f t="shared" si="24"/>
        <v/>
      </c>
      <c r="AV23" s="58" t="str">
        <f t="shared" si="25"/>
        <v>☻</v>
      </c>
      <c r="AW23" s="58" t="str">
        <f t="shared" si="26"/>
        <v>1</v>
      </c>
      <c r="AX23" s="58" t="str">
        <f t="shared" si="27"/>
        <v/>
      </c>
      <c r="AY23" s="58" t="str">
        <f t="shared" si="28"/>
        <v>T</v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2021-03-23</v>
      </c>
      <c r="B24" s="60" t="str">
        <f t="shared" si="0"/>
        <v>Tue</v>
      </c>
      <c r="C24" s="61" t="str">
        <f>Predloge!$B$12</f>
        <v>D</v>
      </c>
      <c r="D24" s="61" t="str">
        <f>Predloge!$B$6</f>
        <v>KVIT</v>
      </c>
      <c r="E24" s="61" t="str">
        <f>Predloge!$B$6</f>
        <v>KVIT</v>
      </c>
      <c r="F24" s="61" t="str">
        <f>Predloge!$B$5</f>
        <v>52</v>
      </c>
      <c r="G24" s="71" t="str">
        <f>Predloge!$B$28</f>
        <v>KO</v>
      </c>
      <c r="H24" s="61" t="str">
        <f>Predloge!$B$4</f>
        <v>51</v>
      </c>
      <c r="I24" s="66" t="str">
        <f>Predloge!$B$11</f>
        <v>X</v>
      </c>
      <c r="J24" s="66" t="str">
        <f>Predloge!$B$11</f>
        <v>X</v>
      </c>
      <c r="K24" s="61" t="str">
        <f>Predloge!$B$6</f>
        <v>KVIT</v>
      </c>
      <c r="L24" s="69" t="s">
        <v>69</v>
      </c>
      <c r="M24" s="93" t="s">
        <v>83</v>
      </c>
      <c r="N24" s="67" t="str">
        <f>Predloge!$B$7</f>
        <v>KVIT☻</v>
      </c>
      <c r="O24" s="53"/>
      <c r="P24" s="66" t="str">
        <f>Predloge!$B$11</f>
        <v>X</v>
      </c>
      <c r="Q24" s="72" t="str">
        <f>Predloge!$B$37</f>
        <v>Ta☺</v>
      </c>
      <c r="R24" s="53"/>
      <c r="S24" s="68" t="str">
        <f>Predloge!$B$46</f>
        <v>©☻</v>
      </c>
      <c r="T24" s="53"/>
      <c r="U24" s="69" t="s">
        <v>28</v>
      </c>
      <c r="V24" s="7" t="str">
        <f>september!$F$1</f>
        <v>KON</v>
      </c>
      <c r="W24" s="56">
        <f t="shared" si="1"/>
        <v>2</v>
      </c>
      <c r="X24" s="56">
        <f t="shared" si="2"/>
        <v>1</v>
      </c>
      <c r="Y24" s="56">
        <f t="shared" si="3"/>
        <v>1</v>
      </c>
      <c r="Z24" s="56">
        <f t="shared" si="4"/>
        <v>1</v>
      </c>
      <c r="AA24" s="56">
        <f t="shared" si="5"/>
        <v>0</v>
      </c>
      <c r="AB24" s="56">
        <f t="shared" si="6"/>
        <v>0</v>
      </c>
      <c r="AC24" s="56">
        <f t="shared" si="7"/>
        <v>0</v>
      </c>
      <c r="AD24" s="56">
        <f t="shared" si="8"/>
        <v>4</v>
      </c>
      <c r="AE24" s="57">
        <f t="shared" si="9"/>
        <v>0</v>
      </c>
      <c r="AF24" s="57">
        <f t="shared" si="10"/>
        <v>3</v>
      </c>
      <c r="AG24" s="56">
        <f t="shared" si="11"/>
        <v>2</v>
      </c>
      <c r="AH24" s="22" t="str">
        <f>Predloge!$B$24</f>
        <v>52☺</v>
      </c>
      <c r="AI24" s="58" t="str">
        <f>RIGHT(C30,1)</f>
        <v>1</v>
      </c>
      <c r="AJ24" s="58" t="str">
        <f t="shared" ref="AJ24:AJ32" si="30">RIGHT(D24,1)</f>
        <v>T</v>
      </c>
      <c r="AK24" s="58" t="str">
        <f t="shared" ref="AK24:AK32" si="31">RIGHT(E24,1)</f>
        <v>T</v>
      </c>
      <c r="AL24" s="58" t="str">
        <f t="shared" ref="AL24:AL32" si="32">RIGHT(F24,1)</f>
        <v>2</v>
      </c>
      <c r="AM24" s="58" t="str">
        <f t="shared" ref="AM24:AM32" si="33">RIGHT(G24,1)</f>
        <v>O</v>
      </c>
      <c r="AN24" s="58" t="str">
        <f t="shared" ref="AN24:AN32" si="34">RIGHT(H24,1)</f>
        <v>1</v>
      </c>
      <c r="AO24" s="58" t="str">
        <f t="shared" ref="AO24:AO32" si="35">RIGHT(I24,1)</f>
        <v>X</v>
      </c>
      <c r="AP24" s="58" t="str">
        <f t="shared" ref="AP24:AP32" si="36">RIGHT(J24,1)</f>
        <v>X</v>
      </c>
      <c r="AQ24" s="58" t="str">
        <f t="shared" ref="AQ24:AQ32" si="37">RIGHT(K24,1)</f>
        <v>T</v>
      </c>
      <c r="AR24" s="58" t="str">
        <f t="shared" ref="AR24:AR32" si="38">RIGHT(L24,1)</f>
        <v>Z</v>
      </c>
      <c r="AS24" s="58" t="str">
        <f t="shared" ref="AS24:AS32" si="39">RIGHT(M24,1)</f>
        <v>T</v>
      </c>
      <c r="AT24" s="58" t="str">
        <f t="shared" ref="AT24:AT32" si="40">RIGHT(N24,1)</f>
        <v>☻</v>
      </c>
      <c r="AU24" s="58" t="str">
        <f t="shared" ref="AU24:AU32" si="41">RIGHT(O24,1)</f>
        <v/>
      </c>
      <c r="AV24" s="58" t="str">
        <f t="shared" ref="AV24:AV32" si="42">RIGHT(P24,1)</f>
        <v>X</v>
      </c>
      <c r="AW24" s="58" t="str">
        <f t="shared" ref="AW24:AW32" si="43">RIGHT(Q24,1)</f>
        <v>☺</v>
      </c>
      <c r="AX24" s="58" t="str">
        <f t="shared" ref="AX24:AX32" si="44">RIGHT(R24,1)</f>
        <v/>
      </c>
      <c r="AY24" s="58" t="str">
        <f t="shared" ref="AY24:AY32" si="45">RIGHT(S24,1)</f>
        <v>☻</v>
      </c>
      <c r="AZ24" s="58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2021-03-24</v>
      </c>
      <c r="B25" s="60" t="str">
        <f t="shared" si="0"/>
        <v>Wed</v>
      </c>
      <c r="C25" s="61" t="str">
        <f>Predloge!$B$12</f>
        <v>D</v>
      </c>
      <c r="D25" s="61" t="str">
        <f>Predloge!$B$6</f>
        <v>KVIT</v>
      </c>
      <c r="E25" s="67" t="str">
        <f>Predloge!$B$7</f>
        <v>KVIT☻</v>
      </c>
      <c r="F25" s="66" t="str">
        <f>Predloge!$B$35</f>
        <v>Ta</v>
      </c>
      <c r="G25" s="71" t="str">
        <f>Predloge!$B$28</f>
        <v>KO</v>
      </c>
      <c r="H25" s="61" t="str">
        <f>Predloge!$B$5</f>
        <v>52</v>
      </c>
      <c r="I25" s="61" t="str">
        <f>Predloge!$B$4</f>
        <v>51</v>
      </c>
      <c r="J25" s="66" t="str">
        <f>Predloge!$B$26</f>
        <v>52¶</v>
      </c>
      <c r="K25" s="61" t="str">
        <f>Predloge!$B$6</f>
        <v>KVIT</v>
      </c>
      <c r="L25" s="73" t="str">
        <f>Predloge!$B$20</f>
        <v>☺</v>
      </c>
      <c r="M25" s="93" t="s">
        <v>83</v>
      </c>
      <c r="N25" s="66" t="str">
        <f>Predloge!$B$11</f>
        <v>X</v>
      </c>
      <c r="O25" s="53"/>
      <c r="P25" s="69" t="s">
        <v>69</v>
      </c>
      <c r="Q25" s="66" t="str">
        <f>Predloge!$B$11</f>
        <v>X</v>
      </c>
      <c r="R25" s="53"/>
      <c r="S25" s="66" t="str">
        <f>Predloge!$B$11</f>
        <v>X</v>
      </c>
      <c r="T25" s="53"/>
      <c r="U25" s="93" t="s">
        <v>19</v>
      </c>
      <c r="V25" s="7" t="str">
        <f>september!$I$1</f>
        <v>BOŽ</v>
      </c>
      <c r="W25" s="56">
        <f t="shared" si="1"/>
        <v>1</v>
      </c>
      <c r="X25" s="56">
        <f t="shared" si="2"/>
        <v>1</v>
      </c>
      <c r="Y25" s="56">
        <f t="shared" si="3"/>
        <v>1</v>
      </c>
      <c r="Z25" s="56">
        <f t="shared" si="4"/>
        <v>1</v>
      </c>
      <c r="AA25" s="56">
        <f t="shared" si="5"/>
        <v>0</v>
      </c>
      <c r="AB25" s="56">
        <f t="shared" si="6"/>
        <v>1</v>
      </c>
      <c r="AC25" s="56">
        <f t="shared" si="7"/>
        <v>0</v>
      </c>
      <c r="AD25" s="56">
        <f t="shared" si="8"/>
        <v>3</v>
      </c>
      <c r="AE25" s="57">
        <f t="shared" si="9"/>
        <v>0</v>
      </c>
      <c r="AF25" s="57">
        <f t="shared" si="10"/>
        <v>3</v>
      </c>
      <c r="AG25" s="56">
        <f t="shared" si="11"/>
        <v>2</v>
      </c>
      <c r="AH25" s="10" t="str">
        <f>Predloge!$B$25</f>
        <v>51¶</v>
      </c>
      <c r="AI25" s="58" t="str">
        <f t="shared" ref="AI25:AI32" si="47">RIGHT(C25,1)</f>
        <v>D</v>
      </c>
      <c r="AJ25" s="58" t="str">
        <f t="shared" si="30"/>
        <v>T</v>
      </c>
      <c r="AK25" s="58" t="str">
        <f t="shared" si="31"/>
        <v>☻</v>
      </c>
      <c r="AL25" s="58" t="str">
        <f t="shared" si="32"/>
        <v>a</v>
      </c>
      <c r="AM25" s="58" t="str">
        <f t="shared" si="33"/>
        <v>O</v>
      </c>
      <c r="AN25" s="58" t="str">
        <f t="shared" si="34"/>
        <v>2</v>
      </c>
      <c r="AO25" s="58" t="str">
        <f t="shared" si="35"/>
        <v>1</v>
      </c>
      <c r="AP25" s="58" t="str">
        <f t="shared" si="36"/>
        <v>¶</v>
      </c>
      <c r="AQ25" s="58" t="str">
        <f t="shared" si="37"/>
        <v>T</v>
      </c>
      <c r="AR25" s="58" t="str">
        <f t="shared" si="38"/>
        <v>☺</v>
      </c>
      <c r="AS25" s="58" t="str">
        <f t="shared" si="39"/>
        <v>T</v>
      </c>
      <c r="AT25" s="58" t="str">
        <f t="shared" si="40"/>
        <v>X</v>
      </c>
      <c r="AU25" s="58" t="str">
        <f t="shared" si="41"/>
        <v/>
      </c>
      <c r="AV25" s="58" t="str">
        <f t="shared" si="42"/>
        <v>Z</v>
      </c>
      <c r="AW25" s="58" t="str">
        <f t="shared" si="43"/>
        <v>X</v>
      </c>
      <c r="AX25" s="58" t="str">
        <f t="shared" si="44"/>
        <v/>
      </c>
      <c r="AY25" s="58" t="str">
        <f t="shared" si="45"/>
        <v>X</v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2021-03-25</v>
      </c>
      <c r="B26" s="60" t="str">
        <f t="shared" si="0"/>
        <v>Thu</v>
      </c>
      <c r="C26" s="61" t="str">
        <f>Predloge!$B$12</f>
        <v>D</v>
      </c>
      <c r="D26" s="61" t="str">
        <f>Predloge!$B$6</f>
        <v>KVIT</v>
      </c>
      <c r="E26" s="66" t="str">
        <f>Predloge!$B$11</f>
        <v>X</v>
      </c>
      <c r="F26" s="61" t="str">
        <f>Predloge!$B$6</f>
        <v>KVIT</v>
      </c>
      <c r="G26" s="71" t="str">
        <f>Predloge!$B$28</f>
        <v>KO</v>
      </c>
      <c r="H26" s="61" t="str">
        <f>Predloge!$B$4</f>
        <v>51</v>
      </c>
      <c r="I26" s="66" t="str">
        <f>Predloge!$B$26</f>
        <v>52¶</v>
      </c>
      <c r="J26" s="61" t="str">
        <f>Predloge!$B$5</f>
        <v>52</v>
      </c>
      <c r="K26" s="67" t="str">
        <f>Predloge!$B$7</f>
        <v>KVIT☻</v>
      </c>
      <c r="L26" s="66" t="str">
        <f>Predloge!$B$11</f>
        <v>X</v>
      </c>
      <c r="M26" s="93" t="s">
        <v>83</v>
      </c>
      <c r="N26" s="61" t="str">
        <f>Predloge!$B$12</f>
        <v>D</v>
      </c>
      <c r="O26" s="53"/>
      <c r="P26" s="69" t="s">
        <v>69</v>
      </c>
      <c r="Q26" s="61" t="str">
        <f>Predloge!$B$8</f>
        <v>U</v>
      </c>
      <c r="R26" s="53"/>
      <c r="S26" s="75" t="s">
        <v>76</v>
      </c>
      <c r="T26" s="53"/>
      <c r="U26" s="93" t="s">
        <v>78</v>
      </c>
      <c r="V26" s="7" t="str">
        <f>september!$Q$1</f>
        <v>ŽRJ</v>
      </c>
      <c r="W26" s="56">
        <f t="shared" si="1"/>
        <v>1</v>
      </c>
      <c r="X26" s="56">
        <f t="shared" si="2"/>
        <v>0</v>
      </c>
      <c r="Y26" s="56">
        <f t="shared" si="3"/>
        <v>1</v>
      </c>
      <c r="Z26" s="56">
        <f t="shared" si="4"/>
        <v>1</v>
      </c>
      <c r="AA26" s="56">
        <f t="shared" si="5"/>
        <v>0</v>
      </c>
      <c r="AB26" s="56">
        <f t="shared" si="6"/>
        <v>1</v>
      </c>
      <c r="AC26" s="56">
        <f t="shared" si="7"/>
        <v>1</v>
      </c>
      <c r="AD26" s="56">
        <f t="shared" si="8"/>
        <v>3</v>
      </c>
      <c r="AE26" s="57">
        <f t="shared" si="9"/>
        <v>0</v>
      </c>
      <c r="AF26" s="57">
        <f t="shared" si="10"/>
        <v>2</v>
      </c>
      <c r="AG26" s="56">
        <f t="shared" si="11"/>
        <v>2</v>
      </c>
      <c r="AH26" s="10" t="str">
        <f>Predloge!$B$26</f>
        <v>52¶</v>
      </c>
      <c r="AI26" s="58" t="str">
        <f t="shared" si="47"/>
        <v>D</v>
      </c>
      <c r="AJ26" s="58" t="str">
        <f t="shared" si="30"/>
        <v>T</v>
      </c>
      <c r="AK26" s="58" t="str">
        <f t="shared" si="31"/>
        <v>X</v>
      </c>
      <c r="AL26" s="58" t="str">
        <f t="shared" si="32"/>
        <v>T</v>
      </c>
      <c r="AM26" s="58" t="str">
        <f t="shared" si="33"/>
        <v>O</v>
      </c>
      <c r="AN26" s="58" t="str">
        <f t="shared" si="34"/>
        <v>1</v>
      </c>
      <c r="AO26" s="58" t="str">
        <f t="shared" si="35"/>
        <v>¶</v>
      </c>
      <c r="AP26" s="58" t="str">
        <f t="shared" si="36"/>
        <v>2</v>
      </c>
      <c r="AQ26" s="58" t="str">
        <f t="shared" si="37"/>
        <v>☻</v>
      </c>
      <c r="AR26" s="58" t="str">
        <f t="shared" si="38"/>
        <v>X</v>
      </c>
      <c r="AS26" s="58" t="str">
        <f t="shared" si="39"/>
        <v>T</v>
      </c>
      <c r="AT26" s="58" t="str">
        <f t="shared" si="40"/>
        <v>D</v>
      </c>
      <c r="AU26" s="58" t="str">
        <f t="shared" si="41"/>
        <v/>
      </c>
      <c r="AV26" s="58" t="str">
        <f t="shared" si="42"/>
        <v>Z</v>
      </c>
      <c r="AW26" s="58" t="str">
        <f t="shared" si="43"/>
        <v>U</v>
      </c>
      <c r="AX26" s="58" t="str">
        <f t="shared" si="44"/>
        <v/>
      </c>
      <c r="AY26" s="58" t="str">
        <f t="shared" si="45"/>
        <v>K</v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2021-03-26</v>
      </c>
      <c r="B27" s="60" t="str">
        <f t="shared" si="0"/>
        <v>Fri</v>
      </c>
      <c r="C27" s="61" t="str">
        <f>Predloge!$B$12</f>
        <v>D</v>
      </c>
      <c r="D27" s="61" t="str">
        <f>Predloge!$B$4</f>
        <v>51</v>
      </c>
      <c r="E27" s="61" t="str">
        <f>Predloge!$B$6</f>
        <v>KVIT</v>
      </c>
      <c r="F27" s="61" t="str">
        <f>Predloge!$B$6</f>
        <v>KVIT</v>
      </c>
      <c r="G27" s="73" t="str">
        <f>Predloge!$B$20</f>
        <v>☺</v>
      </c>
      <c r="H27" s="61" t="str">
        <f>Predloge!$B$5</f>
        <v>52</v>
      </c>
      <c r="I27" s="61" t="str">
        <f>Predloge!$B$8</f>
        <v>U</v>
      </c>
      <c r="J27" s="68" t="str">
        <f>Predloge!$B$46</f>
        <v>©☻</v>
      </c>
      <c r="K27" s="66" t="str">
        <f>Predloge!$B$11</f>
        <v>X</v>
      </c>
      <c r="L27" s="69" t="s">
        <v>69</v>
      </c>
      <c r="M27" s="93" t="s">
        <v>83</v>
      </c>
      <c r="N27" s="61" t="str">
        <f>Predloge!$B$12</f>
        <v>D</v>
      </c>
      <c r="O27" s="53"/>
      <c r="P27" s="67" t="str">
        <f>Predloge!$B$7</f>
        <v>KVIT☻</v>
      </c>
      <c r="Q27" s="61" t="str">
        <f>Predloge!$B$4</f>
        <v>51</v>
      </c>
      <c r="R27" s="53"/>
      <c r="S27" s="61" t="str">
        <f>Predloge!$B$15</f>
        <v>SO</v>
      </c>
      <c r="T27" s="53"/>
      <c r="U27" s="93" t="s">
        <v>9</v>
      </c>
      <c r="V27" s="7" t="str">
        <f>september!$Q$1</f>
        <v>ŽRJ</v>
      </c>
      <c r="W27" s="56">
        <f t="shared" si="1"/>
        <v>2</v>
      </c>
      <c r="X27" s="56">
        <f t="shared" si="2"/>
        <v>1</v>
      </c>
      <c r="Y27" s="56">
        <f t="shared" si="3"/>
        <v>2</v>
      </c>
      <c r="Z27" s="56">
        <f t="shared" si="4"/>
        <v>1</v>
      </c>
      <c r="AA27" s="56">
        <f t="shared" si="5"/>
        <v>0</v>
      </c>
      <c r="AB27" s="56">
        <f t="shared" si="6"/>
        <v>0</v>
      </c>
      <c r="AC27" s="56">
        <f t="shared" si="7"/>
        <v>1</v>
      </c>
      <c r="AD27" s="56">
        <f t="shared" si="8"/>
        <v>3</v>
      </c>
      <c r="AE27" s="57">
        <f t="shared" si="9"/>
        <v>0</v>
      </c>
      <c r="AF27" s="57">
        <f t="shared" si="10"/>
        <v>1</v>
      </c>
      <c r="AG27" s="56">
        <f t="shared" si="11"/>
        <v>3</v>
      </c>
      <c r="AH27" s="24" t="str">
        <f>Predloge!$B$27</f>
        <v>KVIT☺</v>
      </c>
      <c r="AI27" s="58" t="str">
        <f t="shared" si="47"/>
        <v>D</v>
      </c>
      <c r="AJ27" s="58" t="str">
        <f t="shared" si="30"/>
        <v>1</v>
      </c>
      <c r="AK27" s="58" t="str">
        <f t="shared" si="31"/>
        <v>T</v>
      </c>
      <c r="AL27" s="58" t="str">
        <f t="shared" si="32"/>
        <v>T</v>
      </c>
      <c r="AM27" s="58" t="str">
        <f t="shared" si="33"/>
        <v>☺</v>
      </c>
      <c r="AN27" s="58" t="str">
        <f t="shared" si="34"/>
        <v>2</v>
      </c>
      <c r="AO27" s="58" t="str">
        <f t="shared" si="35"/>
        <v>U</v>
      </c>
      <c r="AP27" s="58" t="str">
        <f t="shared" si="36"/>
        <v>☻</v>
      </c>
      <c r="AQ27" s="58" t="str">
        <f t="shared" si="37"/>
        <v>X</v>
      </c>
      <c r="AR27" s="58" t="str">
        <f t="shared" si="38"/>
        <v>Z</v>
      </c>
      <c r="AS27" s="58" t="str">
        <f t="shared" si="39"/>
        <v>T</v>
      </c>
      <c r="AT27" s="58" t="str">
        <f t="shared" si="40"/>
        <v>D</v>
      </c>
      <c r="AU27" s="58" t="str">
        <f t="shared" si="41"/>
        <v/>
      </c>
      <c r="AV27" s="58" t="str">
        <f t="shared" si="42"/>
        <v>☻</v>
      </c>
      <c r="AW27" s="58" t="str">
        <f t="shared" si="43"/>
        <v>1</v>
      </c>
      <c r="AX27" s="58" t="str">
        <f t="shared" si="44"/>
        <v/>
      </c>
      <c r="AY27" s="58" t="str">
        <f t="shared" si="45"/>
        <v>O</v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2021-03-27</v>
      </c>
      <c r="B28" s="60" t="str">
        <f t="shared" si="0"/>
        <v>Sat</v>
      </c>
      <c r="C28" s="53"/>
      <c r="D28" s="53"/>
      <c r="E28" s="53"/>
      <c r="F28" s="53"/>
      <c r="G28" s="53"/>
      <c r="H28" s="53"/>
      <c r="I28" s="52" t="str">
        <f>Predloge!$B$21</f>
        <v>☺</v>
      </c>
      <c r="J28" s="53"/>
      <c r="K28" s="53"/>
      <c r="L28" s="53"/>
      <c r="M28" s="53"/>
      <c r="N28" s="53"/>
      <c r="O28" s="53"/>
      <c r="P28" s="53"/>
      <c r="Q28" s="53"/>
      <c r="R28" s="53"/>
      <c r="S28" s="51" t="str">
        <f>Predloge!$B$14</f>
        <v>☻</v>
      </c>
      <c r="T28" s="53"/>
      <c r="U28" s="93" t="s">
        <v>13</v>
      </c>
      <c r="V28" s="106" t="str">
        <f>september!$Q$1</f>
        <v>ŽRJ</v>
      </c>
      <c r="W28" s="56">
        <f t="shared" si="1"/>
        <v>1</v>
      </c>
      <c r="X28" s="56">
        <f t="shared" si="2"/>
        <v>1</v>
      </c>
      <c r="Y28" s="56">
        <f t="shared" si="3"/>
        <v>0</v>
      </c>
      <c r="Z28" s="56">
        <f t="shared" si="4"/>
        <v>0</v>
      </c>
      <c r="AA28" s="56">
        <f t="shared" si="5"/>
        <v>0</v>
      </c>
      <c r="AB28" s="56">
        <f t="shared" si="6"/>
        <v>0</v>
      </c>
      <c r="AC28" s="56">
        <f t="shared" si="7"/>
        <v>0</v>
      </c>
      <c r="AD28" s="56">
        <f t="shared" si="8"/>
        <v>0</v>
      </c>
      <c r="AE28" s="57">
        <f t="shared" si="9"/>
        <v>13</v>
      </c>
      <c r="AF28" s="57">
        <f t="shared" si="10"/>
        <v>0</v>
      </c>
      <c r="AG28" s="56">
        <f t="shared" si="11"/>
        <v>0</v>
      </c>
      <c r="AH28" s="26" t="str">
        <f>Predloge!$B$28</f>
        <v>KO</v>
      </c>
      <c r="AI28" s="58" t="str">
        <f t="shared" si="47"/>
        <v/>
      </c>
      <c r="AJ28" s="58" t="str">
        <f t="shared" si="30"/>
        <v/>
      </c>
      <c r="AK28" s="58" t="str">
        <f t="shared" si="31"/>
        <v/>
      </c>
      <c r="AL28" s="58" t="str">
        <f t="shared" si="32"/>
        <v/>
      </c>
      <c r="AM28" s="58" t="str">
        <f t="shared" si="33"/>
        <v/>
      </c>
      <c r="AN28" s="58" t="str">
        <f t="shared" si="34"/>
        <v/>
      </c>
      <c r="AO28" s="58" t="str">
        <f t="shared" si="35"/>
        <v>☺</v>
      </c>
      <c r="AP28" s="58" t="str">
        <f t="shared" si="36"/>
        <v/>
      </c>
      <c r="AQ28" s="58" t="str">
        <f t="shared" si="37"/>
        <v/>
      </c>
      <c r="AR28" s="58" t="str">
        <f t="shared" si="38"/>
        <v/>
      </c>
      <c r="AS28" s="58" t="str">
        <f t="shared" si="39"/>
        <v/>
      </c>
      <c r="AT28" s="58" t="str">
        <f t="shared" si="40"/>
        <v/>
      </c>
      <c r="AU28" s="58" t="str">
        <f t="shared" si="41"/>
        <v/>
      </c>
      <c r="AV28" s="58" t="str">
        <f t="shared" si="42"/>
        <v/>
      </c>
      <c r="AW28" s="58" t="str">
        <f t="shared" si="43"/>
        <v/>
      </c>
      <c r="AX28" s="58" t="str">
        <f t="shared" si="44"/>
        <v/>
      </c>
      <c r="AY28" s="58" t="str">
        <f t="shared" si="45"/>
        <v>☻</v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2021-03-28</v>
      </c>
      <c r="B29" s="60" t="str">
        <f t="shared" si="0"/>
        <v>Sun</v>
      </c>
      <c r="C29" s="53"/>
      <c r="D29" s="53"/>
      <c r="E29" s="51" t="str">
        <f>Predloge!$B$14</f>
        <v>☻</v>
      </c>
      <c r="F29" s="53"/>
      <c r="G29" s="53"/>
      <c r="H29" s="53"/>
      <c r="I29" s="53"/>
      <c r="J29" s="53"/>
      <c r="K29" s="53"/>
      <c r="L29" s="52" t="str">
        <f>Predloge!$B$21</f>
        <v>☺</v>
      </c>
      <c r="M29" s="53"/>
      <c r="N29" s="53"/>
      <c r="O29" s="53"/>
      <c r="P29" s="53"/>
      <c r="Q29" s="53"/>
      <c r="R29" s="53"/>
      <c r="S29" s="53"/>
      <c r="T29" s="53"/>
      <c r="U29" s="93" t="s">
        <v>19</v>
      </c>
      <c r="V29" s="106" t="str">
        <f>september!$Q$1</f>
        <v>ŽRJ</v>
      </c>
      <c r="W29" s="56">
        <f t="shared" si="1"/>
        <v>1</v>
      </c>
      <c r="X29" s="56">
        <f t="shared" si="2"/>
        <v>1</v>
      </c>
      <c r="Y29" s="56">
        <f t="shared" si="3"/>
        <v>0</v>
      </c>
      <c r="Z29" s="56">
        <f t="shared" si="4"/>
        <v>0</v>
      </c>
      <c r="AA29" s="56">
        <f t="shared" si="5"/>
        <v>0</v>
      </c>
      <c r="AB29" s="56">
        <f t="shared" si="6"/>
        <v>0</v>
      </c>
      <c r="AC29" s="56">
        <f t="shared" si="7"/>
        <v>0</v>
      </c>
      <c r="AD29" s="56">
        <f t="shared" si="8"/>
        <v>0</v>
      </c>
      <c r="AE29" s="57">
        <f t="shared" si="9"/>
        <v>13</v>
      </c>
      <c r="AF29" s="57">
        <f t="shared" si="10"/>
        <v>0</v>
      </c>
      <c r="AG29" s="56">
        <f t="shared" si="11"/>
        <v>0</v>
      </c>
      <c r="AH29" s="26" t="str">
        <f>Predloge!$B$29</f>
        <v>Rt</v>
      </c>
      <c r="AI29" s="58" t="str">
        <f t="shared" si="47"/>
        <v/>
      </c>
      <c r="AJ29" s="58" t="str">
        <f t="shared" si="30"/>
        <v/>
      </c>
      <c r="AK29" s="58" t="str">
        <f t="shared" si="31"/>
        <v>☻</v>
      </c>
      <c r="AL29" s="58" t="str">
        <f t="shared" si="32"/>
        <v/>
      </c>
      <c r="AM29" s="58" t="str">
        <f t="shared" si="33"/>
        <v/>
      </c>
      <c r="AN29" s="58" t="str">
        <f t="shared" si="34"/>
        <v/>
      </c>
      <c r="AO29" s="58" t="str">
        <f t="shared" si="35"/>
        <v/>
      </c>
      <c r="AP29" s="58" t="str">
        <f t="shared" si="36"/>
        <v/>
      </c>
      <c r="AQ29" s="58" t="str">
        <f t="shared" si="37"/>
        <v/>
      </c>
      <c r="AR29" s="58" t="str">
        <f t="shared" si="38"/>
        <v>☺</v>
      </c>
      <c r="AS29" s="58" t="str">
        <f t="shared" si="39"/>
        <v/>
      </c>
      <c r="AT29" s="58" t="str">
        <f t="shared" si="40"/>
        <v/>
      </c>
      <c r="AU29" s="58" t="str">
        <f t="shared" si="41"/>
        <v/>
      </c>
      <c r="AV29" s="58" t="str">
        <f t="shared" si="42"/>
        <v/>
      </c>
      <c r="AW29" s="58" t="str">
        <f t="shared" si="43"/>
        <v/>
      </c>
      <c r="AX29" s="58" t="str">
        <f t="shared" si="44"/>
        <v/>
      </c>
      <c r="AY29" s="58" t="str">
        <f t="shared" si="45"/>
        <v/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2021-03-29</v>
      </c>
      <c r="B30" s="60" t="str">
        <f t="shared" si="0"/>
        <v>Mon</v>
      </c>
      <c r="C30" s="61" t="str">
        <f>Predloge!$B$4</f>
        <v>51</v>
      </c>
      <c r="D30" s="62" t="s">
        <v>74</v>
      </c>
      <c r="E30" s="66" t="str">
        <f>Predloge!$B$11</f>
        <v>X</v>
      </c>
      <c r="F30" s="61" t="str">
        <f>Predloge!$B$6</f>
        <v>KVIT</v>
      </c>
      <c r="G30" s="61" t="str">
        <f>Predloge!$B$12</f>
        <v>D</v>
      </c>
      <c r="H30" s="72" t="str">
        <f>Predloge!$B$23</f>
        <v>51☺</v>
      </c>
      <c r="I30" s="61" t="str">
        <f>Predloge!$B$5</f>
        <v>52</v>
      </c>
      <c r="J30" s="67" t="str">
        <f>Predloge!$B$7</f>
        <v>KVIT☻</v>
      </c>
      <c r="K30" s="61" t="str">
        <f>Predloge!$B$6</f>
        <v>KVIT</v>
      </c>
      <c r="L30" s="66" t="str">
        <f>Predloge!$B$11</f>
        <v>X</v>
      </c>
      <c r="M30" s="93" t="s">
        <v>83</v>
      </c>
      <c r="N30" s="61" t="str">
        <f>Predloge!$B$12</f>
        <v>D</v>
      </c>
      <c r="O30" s="53"/>
      <c r="P30" s="69" t="s">
        <v>69</v>
      </c>
      <c r="Q30" s="61" t="str">
        <f>Predloge!$B$4</f>
        <v>51</v>
      </c>
      <c r="R30" s="53"/>
      <c r="S30" s="61" t="str">
        <f>Predloge!$B$6</f>
        <v>KVIT</v>
      </c>
      <c r="T30" s="53"/>
      <c r="U30" s="93" t="s">
        <v>13</v>
      </c>
      <c r="V30" s="7" t="str">
        <f>september!$K$1</f>
        <v>MŠŠ</v>
      </c>
      <c r="W30" s="56">
        <f t="shared" si="1"/>
        <v>1</v>
      </c>
      <c r="X30" s="56">
        <f t="shared" si="2"/>
        <v>1</v>
      </c>
      <c r="Y30" s="56">
        <f t="shared" si="3"/>
        <v>2</v>
      </c>
      <c r="Z30" s="56">
        <f t="shared" si="4"/>
        <v>1</v>
      </c>
      <c r="AA30" s="56">
        <f t="shared" si="5"/>
        <v>0</v>
      </c>
      <c r="AB30" s="56">
        <f t="shared" si="6"/>
        <v>0</v>
      </c>
      <c r="AC30" s="56">
        <f t="shared" si="7"/>
        <v>0</v>
      </c>
      <c r="AD30" s="56">
        <f t="shared" si="8"/>
        <v>4</v>
      </c>
      <c r="AE30" s="57">
        <f t="shared" si="9"/>
        <v>0</v>
      </c>
      <c r="AF30" s="57">
        <f t="shared" si="10"/>
        <v>2</v>
      </c>
      <c r="AG30" s="56">
        <f t="shared" si="11"/>
        <v>3</v>
      </c>
      <c r="AH30" s="5" t="str">
        <f>Predloge!$B$30</f>
        <v>Rt☻</v>
      </c>
      <c r="AI30" s="58" t="str">
        <f t="shared" si="47"/>
        <v>1</v>
      </c>
      <c r="AJ30" s="58" t="str">
        <f t="shared" si="30"/>
        <v>F</v>
      </c>
      <c r="AK30" s="58" t="str">
        <f t="shared" si="31"/>
        <v>X</v>
      </c>
      <c r="AL30" s="58" t="str">
        <f t="shared" si="32"/>
        <v>T</v>
      </c>
      <c r="AM30" s="58" t="str">
        <f t="shared" si="33"/>
        <v>D</v>
      </c>
      <c r="AN30" s="58" t="str">
        <f t="shared" si="34"/>
        <v>☺</v>
      </c>
      <c r="AO30" s="58" t="str">
        <f t="shared" si="35"/>
        <v>2</v>
      </c>
      <c r="AP30" s="58" t="str">
        <f t="shared" si="36"/>
        <v>☻</v>
      </c>
      <c r="AQ30" s="58" t="str">
        <f t="shared" si="37"/>
        <v>T</v>
      </c>
      <c r="AR30" s="58" t="str">
        <f t="shared" si="38"/>
        <v>X</v>
      </c>
      <c r="AS30" s="58" t="str">
        <f t="shared" si="39"/>
        <v>T</v>
      </c>
      <c r="AT30" s="58" t="str">
        <f t="shared" si="40"/>
        <v>D</v>
      </c>
      <c r="AU30" s="58" t="str">
        <f t="shared" si="41"/>
        <v/>
      </c>
      <c r="AV30" s="58" t="str">
        <f t="shared" si="42"/>
        <v>Z</v>
      </c>
      <c r="AW30" s="58" t="str">
        <f t="shared" si="43"/>
        <v>1</v>
      </c>
      <c r="AX30" s="58" t="str">
        <f t="shared" si="44"/>
        <v/>
      </c>
      <c r="AY30" s="58" t="str">
        <f t="shared" si="45"/>
        <v>T</v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2021-03-30</v>
      </c>
      <c r="B31" s="60" t="str">
        <f t="shared" si="0"/>
        <v>Tue</v>
      </c>
      <c r="C31" s="66" t="str">
        <f>Predloge!$B$11</f>
        <v>X</v>
      </c>
      <c r="D31" s="61" t="str">
        <f>Predloge!$B$4</f>
        <v>51</v>
      </c>
      <c r="E31" s="61" t="str">
        <f>Predloge!$B$6</f>
        <v>KVIT</v>
      </c>
      <c r="F31" s="67" t="str">
        <f>Predloge!$B$7</f>
        <v>KVIT☻</v>
      </c>
      <c r="G31" s="61" t="str">
        <f>Predloge!$B$12</f>
        <v>D</v>
      </c>
      <c r="H31" s="66" t="str">
        <f>Predloge!$B$11</f>
        <v>X</v>
      </c>
      <c r="I31" s="61" t="str">
        <f>Predloge!$B$8</f>
        <v>U</v>
      </c>
      <c r="J31" s="66" t="str">
        <f>Predloge!$B$11</f>
        <v>X</v>
      </c>
      <c r="K31" s="61" t="str">
        <f>Predloge!$B$6</f>
        <v>KVIT</v>
      </c>
      <c r="L31" s="69" t="s">
        <v>69</v>
      </c>
      <c r="M31" s="93" t="s">
        <v>83</v>
      </c>
      <c r="N31" s="61" t="str">
        <f>Predloge!$B$4</f>
        <v>51</v>
      </c>
      <c r="O31" s="53"/>
      <c r="P31" s="69" t="s">
        <v>69</v>
      </c>
      <c r="Q31" s="66" t="str">
        <f>Predloge!$B$26</f>
        <v>52¶</v>
      </c>
      <c r="R31" s="53"/>
      <c r="S31" s="61" t="str">
        <f>Predloge!$B$5</f>
        <v>52</v>
      </c>
      <c r="T31" s="53"/>
      <c r="U31" s="93" t="s">
        <v>70</v>
      </c>
      <c r="V31" s="7" t="str">
        <f>september!$K$1</f>
        <v>MŠŠ</v>
      </c>
      <c r="W31" s="56">
        <f t="shared" si="1"/>
        <v>1</v>
      </c>
      <c r="X31" s="56">
        <f t="shared" si="2"/>
        <v>0</v>
      </c>
      <c r="Y31" s="56">
        <f t="shared" si="3"/>
        <v>2</v>
      </c>
      <c r="Z31" s="56">
        <f t="shared" si="4"/>
        <v>1</v>
      </c>
      <c r="AA31" s="56">
        <f t="shared" si="5"/>
        <v>0</v>
      </c>
      <c r="AB31" s="56">
        <f t="shared" si="6"/>
        <v>1</v>
      </c>
      <c r="AC31" s="56">
        <f t="shared" si="7"/>
        <v>1</v>
      </c>
      <c r="AD31" s="56">
        <f t="shared" si="8"/>
        <v>3</v>
      </c>
      <c r="AE31" s="57">
        <f t="shared" si="9"/>
        <v>0</v>
      </c>
      <c r="AF31" s="57">
        <f t="shared" si="10"/>
        <v>3</v>
      </c>
      <c r="AG31" s="56">
        <f t="shared" si="11"/>
        <v>3</v>
      </c>
      <c r="AH31" s="27" t="str">
        <f>Predloge!$B$31</f>
        <v>Rt☺</v>
      </c>
      <c r="AI31" s="58" t="str">
        <f t="shared" si="47"/>
        <v>X</v>
      </c>
      <c r="AJ31" s="58" t="str">
        <f t="shared" si="30"/>
        <v>1</v>
      </c>
      <c r="AK31" s="58" t="str">
        <f t="shared" si="31"/>
        <v>T</v>
      </c>
      <c r="AL31" s="58" t="str">
        <f t="shared" si="32"/>
        <v>☻</v>
      </c>
      <c r="AM31" s="58" t="str">
        <f t="shared" si="33"/>
        <v>D</v>
      </c>
      <c r="AN31" s="58" t="str">
        <f t="shared" si="34"/>
        <v>X</v>
      </c>
      <c r="AO31" s="58" t="str">
        <f t="shared" si="35"/>
        <v>U</v>
      </c>
      <c r="AP31" s="58" t="str">
        <f t="shared" si="36"/>
        <v>X</v>
      </c>
      <c r="AQ31" s="58" t="str">
        <f t="shared" si="37"/>
        <v>T</v>
      </c>
      <c r="AR31" s="58" t="str">
        <f t="shared" si="38"/>
        <v>Z</v>
      </c>
      <c r="AS31" s="58" t="str">
        <f t="shared" si="39"/>
        <v>T</v>
      </c>
      <c r="AT31" s="58" t="str">
        <f t="shared" si="40"/>
        <v>1</v>
      </c>
      <c r="AU31" s="58" t="str">
        <f t="shared" si="41"/>
        <v/>
      </c>
      <c r="AV31" s="58" t="str">
        <f t="shared" si="42"/>
        <v>Z</v>
      </c>
      <c r="AW31" s="58" t="str">
        <f t="shared" si="43"/>
        <v>¶</v>
      </c>
      <c r="AX31" s="58" t="str">
        <f t="shared" si="44"/>
        <v/>
      </c>
      <c r="AY31" s="58" t="str">
        <f t="shared" si="45"/>
        <v>2</v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A32" s="59" t="d">
        <v>2021-03-31</v>
      </c>
      <c r="B32" s="60" t="str">
        <f t="shared" si="0"/>
        <v>Wed</v>
      </c>
      <c r="C32" s="61" t="str">
        <f>Predloge!$B$4</f>
        <v>51</v>
      </c>
      <c r="D32" s="66" t="str">
        <f>Predloge!$B$11</f>
        <v>X</v>
      </c>
      <c r="E32" s="67" t="str">
        <f>Predloge!$B$7</f>
        <v>KVIT☻</v>
      </c>
      <c r="F32" s="66" t="str">
        <f>Predloge!$B$11</f>
        <v>X</v>
      </c>
      <c r="G32" s="61" t="str">
        <f>Predloge!$B$12</f>
        <v>D</v>
      </c>
      <c r="H32" s="61" t="str">
        <f>Predloge!$B$5</f>
        <v>52</v>
      </c>
      <c r="I32" s="61" t="str">
        <f>Predloge!$B$4</f>
        <v>51</v>
      </c>
      <c r="J32" s="61" t="str">
        <f>Predloge!$B$12</f>
        <v>D</v>
      </c>
      <c r="K32" s="61" t="str">
        <f>Predloge!$B$6</f>
        <v>KVIT</v>
      </c>
      <c r="L32" s="69" t="s">
        <v>69</v>
      </c>
      <c r="M32" s="93" t="s">
        <v>83</v>
      </c>
      <c r="N32" s="66" t="str">
        <f>Predloge!$B$26</f>
        <v>52¶</v>
      </c>
      <c r="O32" s="53"/>
      <c r="P32" s="68" t="str">
        <f>Predloge!$B$46</f>
        <v>©☻</v>
      </c>
      <c r="Q32" s="66" t="str">
        <f>Predloge!$B$35</f>
        <v>Ta</v>
      </c>
      <c r="R32" s="53"/>
      <c r="S32" s="72" t="str">
        <f>Predloge!$B$23</f>
        <v>51☺</v>
      </c>
      <c r="T32" s="53"/>
      <c r="U32" s="93" t="s">
        <v>32</v>
      </c>
      <c r="V32" s="7" t="str">
        <f>september!$K$1</f>
        <v>MŠŠ</v>
      </c>
      <c r="W32" s="56">
        <f t="shared" si="1"/>
        <v>2</v>
      </c>
      <c r="X32" s="56">
        <f t="shared" si="2"/>
        <v>1</v>
      </c>
      <c r="Y32" s="56">
        <f t="shared" si="3"/>
        <v>2</v>
      </c>
      <c r="Z32" s="56">
        <f t="shared" si="4"/>
        <v>1</v>
      </c>
      <c r="AA32" s="56">
        <f t="shared" si="5"/>
        <v>0</v>
      </c>
      <c r="AB32" s="56">
        <f t="shared" si="6"/>
        <v>1</v>
      </c>
      <c r="AC32" s="56">
        <f t="shared" si="7"/>
        <v>0</v>
      </c>
      <c r="AD32" s="56">
        <f t="shared" si="8"/>
        <v>2</v>
      </c>
      <c r="AE32" s="57">
        <f t="shared" si="9"/>
        <v>0</v>
      </c>
      <c r="AF32" s="57">
        <f t="shared" si="10"/>
        <v>2</v>
      </c>
      <c r="AG32" s="56">
        <f t="shared" si="11"/>
        <v>3</v>
      </c>
      <c r="AH32" s="10" t="str">
        <f>Predloge!$B$32</f>
        <v>Am</v>
      </c>
      <c r="AI32" s="58" t="str">
        <f t="shared" si="47"/>
        <v>1</v>
      </c>
      <c r="AJ32" s="58" t="str">
        <f t="shared" si="30"/>
        <v>X</v>
      </c>
      <c r="AK32" s="58" t="str">
        <f t="shared" si="31"/>
        <v>☻</v>
      </c>
      <c r="AL32" s="58" t="str">
        <f t="shared" si="32"/>
        <v>X</v>
      </c>
      <c r="AM32" s="58" t="str">
        <f t="shared" si="33"/>
        <v>D</v>
      </c>
      <c r="AN32" s="58" t="str">
        <f t="shared" si="34"/>
        <v>2</v>
      </c>
      <c r="AO32" s="58" t="str">
        <f t="shared" si="35"/>
        <v>1</v>
      </c>
      <c r="AP32" s="58" t="str">
        <f t="shared" si="36"/>
        <v>D</v>
      </c>
      <c r="AQ32" s="58" t="str">
        <f t="shared" si="37"/>
        <v>T</v>
      </c>
      <c r="AR32" s="58" t="str">
        <f t="shared" si="38"/>
        <v>Z</v>
      </c>
      <c r="AS32" s="58" t="str">
        <f t="shared" si="39"/>
        <v>T</v>
      </c>
      <c r="AT32" s="58" t="str">
        <f t="shared" si="40"/>
        <v>¶</v>
      </c>
      <c r="AU32" s="58" t="str">
        <f t="shared" si="41"/>
        <v/>
      </c>
      <c r="AV32" s="58" t="str">
        <f t="shared" si="42"/>
        <v>☻</v>
      </c>
      <c r="AW32" s="58" t="str">
        <f t="shared" si="43"/>
        <v>a</v>
      </c>
      <c r="AX32" s="58" t="str">
        <f t="shared" si="44"/>
        <v/>
      </c>
      <c r="AY32" s="58" t="str">
        <f t="shared" si="45"/>
        <v>☺</v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AND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48">COUNTIF(AI2:AI32,"☺")</f>
        <v>0</v>
      </c>
      <c r="D35" s="84">
        <f t="shared" si="48"/>
        <v>0</v>
      </c>
      <c r="E35" s="84">
        <f t="shared" si="48"/>
        <v>0</v>
      </c>
      <c r="F35" s="84">
        <f t="shared" si="48"/>
        <v>0</v>
      </c>
      <c r="G35" s="84">
        <f t="shared" si="48"/>
        <v>4</v>
      </c>
      <c r="H35" s="84">
        <f t="shared" si="48"/>
        <v>3</v>
      </c>
      <c r="I35" s="84">
        <f t="shared" si="48"/>
        <v>4</v>
      </c>
      <c r="J35" s="84">
        <f t="shared" si="48"/>
        <v>0</v>
      </c>
      <c r="K35" s="84">
        <f t="shared" si="48"/>
        <v>0</v>
      </c>
      <c r="L35" s="84">
        <f t="shared" si="48"/>
        <v>5</v>
      </c>
      <c r="M35" s="84">
        <f t="shared" si="48"/>
        <v>0</v>
      </c>
      <c r="N35" s="84">
        <f t="shared" si="48"/>
        <v>1</v>
      </c>
      <c r="O35" s="84">
        <f t="shared" si="48"/>
        <v>0</v>
      </c>
      <c r="P35" s="84">
        <f t="shared" si="48"/>
        <v>1</v>
      </c>
      <c r="Q35" s="84">
        <f t="shared" si="48"/>
        <v>5</v>
      </c>
      <c r="R35" s="84">
        <f t="shared" si="48"/>
        <v>0</v>
      </c>
      <c r="S35" s="84">
        <f t="shared" si="48"/>
        <v>1</v>
      </c>
      <c r="T35" s="84">
        <f t="shared" si="48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49">COUNTIF(AI3:AI33,"☻")</f>
        <v>0</v>
      </c>
      <c r="D36" s="84">
        <f t="shared" si="49"/>
        <v>3</v>
      </c>
      <c r="E36" s="84">
        <f t="shared" si="49"/>
        <v>5</v>
      </c>
      <c r="F36" s="84">
        <f t="shared" si="49"/>
        <v>4</v>
      </c>
      <c r="G36" s="84">
        <f t="shared" si="49"/>
        <v>0</v>
      </c>
      <c r="H36" s="84">
        <f t="shared" si="49"/>
        <v>1</v>
      </c>
      <c r="I36" s="84">
        <f t="shared" si="49"/>
        <v>0</v>
      </c>
      <c r="J36" s="84">
        <f t="shared" si="49"/>
        <v>5</v>
      </c>
      <c r="K36" s="84">
        <f t="shared" si="49"/>
        <v>5</v>
      </c>
      <c r="L36" s="84">
        <f t="shared" si="49"/>
        <v>0</v>
      </c>
      <c r="M36" s="84">
        <f t="shared" si="49"/>
        <v>0</v>
      </c>
      <c r="N36" s="84">
        <f t="shared" si="49"/>
        <v>5</v>
      </c>
      <c r="O36" s="84">
        <f t="shared" si="49"/>
        <v>0</v>
      </c>
      <c r="P36" s="84">
        <f t="shared" si="49"/>
        <v>4</v>
      </c>
      <c r="Q36" s="84">
        <f t="shared" si="49"/>
        <v>0</v>
      </c>
      <c r="R36" s="84">
        <f t="shared" si="49"/>
        <v>0</v>
      </c>
      <c r="S36" s="84">
        <f t="shared" si="49"/>
        <v>3</v>
      </c>
      <c r="T36" s="84">
        <f t="shared" si="49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0">SUM(C35:C36)</f>
        <v>0</v>
      </c>
      <c r="D37" s="89">
        <f t="shared" si="50"/>
        <v>3</v>
      </c>
      <c r="E37" s="89">
        <f t="shared" si="50"/>
        <v>5</v>
      </c>
      <c r="F37" s="89">
        <f t="shared" si="50"/>
        <v>4</v>
      </c>
      <c r="G37" s="89">
        <f t="shared" si="50"/>
        <v>4</v>
      </c>
      <c r="H37" s="89">
        <f t="shared" si="50"/>
        <v>4</v>
      </c>
      <c r="I37" s="89">
        <f t="shared" si="50"/>
        <v>4</v>
      </c>
      <c r="J37" s="89">
        <f t="shared" si="50"/>
        <v>5</v>
      </c>
      <c r="K37" s="89">
        <f t="shared" si="50"/>
        <v>5</v>
      </c>
      <c r="L37" s="89">
        <f t="shared" si="50"/>
        <v>5</v>
      </c>
      <c r="M37" s="89">
        <f t="shared" si="50"/>
        <v>0</v>
      </c>
      <c r="N37" s="89">
        <f t="shared" si="50"/>
        <v>6</v>
      </c>
      <c r="O37" s="89">
        <f t="shared" si="50"/>
        <v>0</v>
      </c>
      <c r="P37" s="89">
        <f t="shared" si="50"/>
        <v>5</v>
      </c>
      <c r="Q37" s="89">
        <f t="shared" si="50"/>
        <v>5</v>
      </c>
      <c r="R37" s="89">
        <f t="shared" si="50"/>
        <v>0</v>
      </c>
      <c r="S37" s="89">
        <f t="shared" si="50"/>
        <v>4</v>
      </c>
      <c r="T37" s="89">
        <f t="shared" si="50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1">COUNTIF(C2:C32,"KVIT")+COUNTIF(C2:C32,"51KVIT")+COUNTIF(C2:C32,"52KVIT")+COUNTIF(C2:C32,"KVIT$")+COUNTIF(C2:C32,"KVIT☻")+COUNTIF(C2:C32,"KVIT☺")</f>
        <v>0</v>
      </c>
      <c r="D38" s="84">
        <f t="shared" si="51"/>
        <v>11</v>
      </c>
      <c r="E38" s="84">
        <f t="shared" si="51"/>
        <v>17</v>
      </c>
      <c r="F38" s="84">
        <f t="shared" si="51"/>
        <v>9</v>
      </c>
      <c r="G38" s="84">
        <f t="shared" si="51"/>
        <v>0</v>
      </c>
      <c r="H38" s="84">
        <f t="shared" si="51"/>
        <v>0</v>
      </c>
      <c r="I38" s="84">
        <f t="shared" si="51"/>
        <v>0</v>
      </c>
      <c r="J38" s="84">
        <f t="shared" si="51"/>
        <v>8</v>
      </c>
      <c r="K38" s="84">
        <f t="shared" si="51"/>
        <v>18</v>
      </c>
      <c r="L38" s="84">
        <f t="shared" si="51"/>
        <v>0</v>
      </c>
      <c r="M38" s="84">
        <f t="shared" si="51"/>
        <v>0</v>
      </c>
      <c r="N38" s="84">
        <f t="shared" si="51"/>
        <v>5</v>
      </c>
      <c r="O38" s="84">
        <f t="shared" si="51"/>
        <v>0</v>
      </c>
      <c r="P38" s="84">
        <f t="shared" si="51"/>
        <v>1</v>
      </c>
      <c r="Q38" s="84">
        <f t="shared" si="51"/>
        <v>0</v>
      </c>
      <c r="R38" s="84">
        <f t="shared" si="51"/>
        <v>0</v>
      </c>
      <c r="S38" s="84">
        <f t="shared" si="51"/>
        <v>4</v>
      </c>
      <c r="T38" s="84">
        <f t="shared" si="51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2">COUNTIF(C2:C32,"51$")+COUNTIF(C2:C32,"52$")+COUNTIF(C2:C32,"kvit$")</f>
        <v>0</v>
      </c>
      <c r="D39" s="84">
        <f t="shared" si="52"/>
        <v>0</v>
      </c>
      <c r="E39" s="84">
        <f t="shared" si="52"/>
        <v>0</v>
      </c>
      <c r="F39" s="84">
        <f t="shared" si="52"/>
        <v>0</v>
      </c>
      <c r="G39" s="84">
        <f t="shared" si="52"/>
        <v>0</v>
      </c>
      <c r="H39" s="84">
        <f t="shared" si="52"/>
        <v>0</v>
      </c>
      <c r="I39" s="84">
        <f t="shared" si="52"/>
        <v>0</v>
      </c>
      <c r="J39" s="84">
        <f t="shared" si="52"/>
        <v>0</v>
      </c>
      <c r="K39" s="84">
        <f t="shared" si="52"/>
        <v>0</v>
      </c>
      <c r="L39" s="84">
        <f t="shared" si="52"/>
        <v>0</v>
      </c>
      <c r="M39" s="84">
        <f t="shared" si="52"/>
        <v>0</v>
      </c>
      <c r="N39" s="84">
        <f t="shared" si="52"/>
        <v>0</v>
      </c>
      <c r="O39" s="84">
        <f t="shared" si="52"/>
        <v>0</v>
      </c>
      <c r="P39" s="84">
        <f t="shared" si="52"/>
        <v>0</v>
      </c>
      <c r="Q39" s="84">
        <f t="shared" si="52"/>
        <v>0</v>
      </c>
      <c r="R39" s="84">
        <f t="shared" si="52"/>
        <v>0</v>
      </c>
      <c r="S39" s="84">
        <f t="shared" si="52"/>
        <v>0</v>
      </c>
      <c r="T39" s="84">
        <f t="shared" si="52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53">COUNTIF(C2:C32,"D")</f>
        <v>4</v>
      </c>
      <c r="D40" s="84">
        <f t="shared" si="53"/>
        <v>2</v>
      </c>
      <c r="E40" s="84">
        <f t="shared" si="53"/>
        <v>3</v>
      </c>
      <c r="F40" s="84">
        <f t="shared" si="53"/>
        <v>1</v>
      </c>
      <c r="G40" s="84">
        <f t="shared" si="53"/>
        <v>3</v>
      </c>
      <c r="H40" s="84">
        <f t="shared" si="53"/>
        <v>0</v>
      </c>
      <c r="I40" s="84">
        <f t="shared" si="53"/>
        <v>5</v>
      </c>
      <c r="J40" s="84">
        <f t="shared" si="53"/>
        <v>5</v>
      </c>
      <c r="K40" s="84">
        <f t="shared" si="53"/>
        <v>0</v>
      </c>
      <c r="L40" s="84">
        <f t="shared" si="53"/>
        <v>0</v>
      </c>
      <c r="M40" s="84">
        <f t="shared" si="53"/>
        <v>0</v>
      </c>
      <c r="N40" s="84">
        <f t="shared" si="53"/>
        <v>4</v>
      </c>
      <c r="O40" s="84">
        <f t="shared" si="53"/>
        <v>0</v>
      </c>
      <c r="P40" s="84">
        <f t="shared" si="53"/>
        <v>5</v>
      </c>
      <c r="Q40" s="84">
        <f t="shared" si="53"/>
        <v>1</v>
      </c>
      <c r="R40" s="84">
        <f t="shared" si="53"/>
        <v>0</v>
      </c>
      <c r="S40" s="84">
        <f t="shared" si="53"/>
        <v>0</v>
      </c>
      <c r="T40" s="84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54">COUNTIF(C2:C32,"SO")</f>
        <v>0</v>
      </c>
      <c r="D41" s="84">
        <f t="shared" si="54"/>
        <v>0</v>
      </c>
      <c r="E41" s="84">
        <f t="shared" si="54"/>
        <v>0</v>
      </c>
      <c r="F41" s="84">
        <f t="shared" si="54"/>
        <v>0</v>
      </c>
      <c r="G41" s="84">
        <f t="shared" si="54"/>
        <v>0</v>
      </c>
      <c r="H41" s="84">
        <f t="shared" si="54"/>
        <v>0</v>
      </c>
      <c r="I41" s="84">
        <f t="shared" si="54"/>
        <v>0</v>
      </c>
      <c r="J41" s="84">
        <f t="shared" si="54"/>
        <v>0</v>
      </c>
      <c r="K41" s="84">
        <f t="shared" si="54"/>
        <v>0</v>
      </c>
      <c r="L41" s="84">
        <f t="shared" si="54"/>
        <v>0</v>
      </c>
      <c r="M41" s="84">
        <f t="shared" si="54"/>
        <v>0</v>
      </c>
      <c r="N41" s="84">
        <f t="shared" si="54"/>
        <v>0</v>
      </c>
      <c r="O41" s="84">
        <f t="shared" si="54"/>
        <v>0</v>
      </c>
      <c r="P41" s="84">
        <f t="shared" si="54"/>
        <v>0</v>
      </c>
      <c r="Q41" s="84">
        <f t="shared" si="54"/>
        <v>0</v>
      </c>
      <c r="R41" s="84">
        <f t="shared" si="54"/>
        <v>0</v>
      </c>
      <c r="S41" s="84">
        <f t="shared" si="54"/>
        <v>2</v>
      </c>
      <c r="T41" s="84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55">COUNTIF(C2:C32,"BOL")</f>
        <v>0</v>
      </c>
      <c r="D42" s="84">
        <f t="shared" si="55"/>
        <v>0</v>
      </c>
      <c r="E42" s="84">
        <f t="shared" si="55"/>
        <v>0</v>
      </c>
      <c r="F42" s="84">
        <f t="shared" si="55"/>
        <v>0</v>
      </c>
      <c r="G42" s="84">
        <f t="shared" si="55"/>
        <v>0</v>
      </c>
      <c r="H42" s="84">
        <f t="shared" si="55"/>
        <v>0</v>
      </c>
      <c r="I42" s="84">
        <f t="shared" si="55"/>
        <v>0</v>
      </c>
      <c r="J42" s="84">
        <f t="shared" si="55"/>
        <v>0</v>
      </c>
      <c r="K42" s="84">
        <f t="shared" si="55"/>
        <v>0</v>
      </c>
      <c r="L42" s="84">
        <f t="shared" si="55"/>
        <v>0</v>
      </c>
      <c r="M42" s="84">
        <f t="shared" si="55"/>
        <v>0</v>
      </c>
      <c r="N42" s="84">
        <f t="shared" si="55"/>
        <v>0</v>
      </c>
      <c r="O42" s="84">
        <f t="shared" si="55"/>
        <v>0</v>
      </c>
      <c r="P42" s="84">
        <f t="shared" si="55"/>
        <v>0</v>
      </c>
      <c r="Q42" s="84">
        <f t="shared" si="55"/>
        <v>0</v>
      </c>
      <c r="R42" s="84">
        <f t="shared" si="55"/>
        <v>0</v>
      </c>
      <c r="S42" s="84">
        <f t="shared" si="55"/>
        <v>0</v>
      </c>
      <c r="T42" s="84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56">COUNTIF(C2:C32,"X")</f>
        <v>5</v>
      </c>
      <c r="D43" s="84">
        <f t="shared" si="56"/>
        <v>4</v>
      </c>
      <c r="E43" s="84">
        <f t="shared" si="56"/>
        <v>3</v>
      </c>
      <c r="F43" s="84">
        <f t="shared" si="56"/>
        <v>3</v>
      </c>
      <c r="G43" s="84">
        <f t="shared" si="56"/>
        <v>0</v>
      </c>
      <c r="H43" s="84">
        <f t="shared" si="56"/>
        <v>3</v>
      </c>
      <c r="I43" s="84">
        <f t="shared" si="56"/>
        <v>2</v>
      </c>
      <c r="J43" s="84">
        <f t="shared" si="56"/>
        <v>3</v>
      </c>
      <c r="K43" s="84">
        <f t="shared" si="56"/>
        <v>4</v>
      </c>
      <c r="L43" s="84">
        <f t="shared" si="56"/>
        <v>5</v>
      </c>
      <c r="M43" s="84">
        <f t="shared" si="56"/>
        <v>0</v>
      </c>
      <c r="N43" s="84">
        <f t="shared" si="56"/>
        <v>6</v>
      </c>
      <c r="O43" s="84">
        <f t="shared" si="56"/>
        <v>0</v>
      </c>
      <c r="P43" s="84">
        <f t="shared" si="56"/>
        <v>2</v>
      </c>
      <c r="Q43" s="84">
        <f t="shared" si="56"/>
        <v>5</v>
      </c>
      <c r="R43" s="84">
        <f t="shared" si="56"/>
        <v>0</v>
      </c>
      <c r="S43" s="84">
        <f t="shared" si="56"/>
        <v>3</v>
      </c>
      <c r="T43" s="84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4</v>
      </c>
      <c r="F44" s="84">
        <f>COUNTIF(V2:V32,"KON")</f>
        <v>3</v>
      </c>
      <c r="G44" s="84">
        <f>COUNTIF(V2:V32,"oro")</f>
        <v>0</v>
      </c>
      <c r="H44" s="84">
        <f>COUNTIF(V2:V32,"MIO")</f>
        <v>3</v>
      </c>
      <c r="I44" s="84">
        <f>COUNTIF(V2:V32,"BOŽ")</f>
        <v>4</v>
      </c>
      <c r="J44" s="84">
        <f>COUNTIF(V2:V32,"TOM")</f>
        <v>1</v>
      </c>
      <c r="K44" s="84">
        <f>COUNTIF(V2:V32,"MŠŠ")</f>
        <v>3</v>
      </c>
      <c r="L44" s="84">
        <f>COUNTIF(V2:V32,"ŽIV")</f>
        <v>1</v>
      </c>
      <c r="M44" s="84">
        <f>COUNTIF(V2:V32,"TAL")</f>
        <v>0</v>
      </c>
      <c r="N44" s="84">
        <f>COUNTIF(V2:V32,"PIR")</f>
        <v>0</v>
      </c>
      <c r="O44" s="84">
        <f>COUNTIF(V2:V32,"HOL")</f>
        <v>0</v>
      </c>
      <c r="P44" s="84">
        <f>COUNTIF(V2:V32,P1)</f>
        <v>3</v>
      </c>
      <c r="Q44" s="84">
        <f>COUNTIF(V2:V32,Q1)</f>
        <v>5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57">COUNTIF(C2:C32,"51¶")+COUNTIF(C2:C32,"52¶")+COUNTIF(C2:C32,"kvit¶")</f>
        <v>0</v>
      </c>
      <c r="D45" s="84">
        <f t="shared" si="57"/>
        <v>0</v>
      </c>
      <c r="E45" s="84">
        <f t="shared" si="57"/>
        <v>0</v>
      </c>
      <c r="F45" s="84">
        <f t="shared" si="57"/>
        <v>3</v>
      </c>
      <c r="G45" s="84">
        <f t="shared" si="57"/>
        <v>0</v>
      </c>
      <c r="H45" s="84">
        <f t="shared" si="57"/>
        <v>4</v>
      </c>
      <c r="I45" s="84">
        <f t="shared" si="57"/>
        <v>2</v>
      </c>
      <c r="J45" s="84">
        <f t="shared" si="57"/>
        <v>1</v>
      </c>
      <c r="K45" s="84">
        <f t="shared" si="57"/>
        <v>1</v>
      </c>
      <c r="L45" s="84">
        <f t="shared" si="57"/>
        <v>0</v>
      </c>
      <c r="M45" s="84">
        <f t="shared" si="57"/>
        <v>0</v>
      </c>
      <c r="N45" s="84">
        <f t="shared" si="57"/>
        <v>3</v>
      </c>
      <c r="O45" s="84">
        <f t="shared" si="57"/>
        <v>0</v>
      </c>
      <c r="P45" s="84">
        <f t="shared" si="57"/>
        <v>0</v>
      </c>
      <c r="Q45" s="84">
        <f t="shared" si="57"/>
        <v>3</v>
      </c>
      <c r="R45" s="84">
        <f t="shared" si="57"/>
        <v>0</v>
      </c>
      <c r="S45" s="84">
        <f t="shared" si="57"/>
        <v>2</v>
      </c>
      <c r="T45" s="84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58">COUNTIF(C2:C32,"U☺")+COUNTIF(C2:C32,"U☻")+COUNTIF(C2:C32,"U")</f>
        <v>0</v>
      </c>
      <c r="D46" s="84">
        <f t="shared" si="58"/>
        <v>0</v>
      </c>
      <c r="E46" s="84">
        <f t="shared" si="58"/>
        <v>0</v>
      </c>
      <c r="F46" s="84">
        <f t="shared" si="58"/>
        <v>1</v>
      </c>
      <c r="G46" s="84">
        <f t="shared" si="58"/>
        <v>0</v>
      </c>
      <c r="H46" s="84">
        <f t="shared" si="58"/>
        <v>2</v>
      </c>
      <c r="I46" s="84">
        <f t="shared" si="58"/>
        <v>5</v>
      </c>
      <c r="J46" s="84">
        <f t="shared" si="58"/>
        <v>0</v>
      </c>
      <c r="K46" s="84">
        <f t="shared" si="58"/>
        <v>0</v>
      </c>
      <c r="L46" s="84">
        <f t="shared" si="58"/>
        <v>0</v>
      </c>
      <c r="M46" s="84">
        <f t="shared" si="58"/>
        <v>0</v>
      </c>
      <c r="N46" s="84">
        <f t="shared" si="58"/>
        <v>0</v>
      </c>
      <c r="O46" s="84">
        <f t="shared" si="58"/>
        <v>0</v>
      </c>
      <c r="P46" s="84">
        <f t="shared" si="58"/>
        <v>0</v>
      </c>
      <c r="Q46" s="84">
        <f t="shared" si="58"/>
        <v>2</v>
      </c>
      <c r="R46" s="84">
        <f t="shared" si="58"/>
        <v>0</v>
      </c>
      <c r="S46" s="84">
        <f t="shared" si="58"/>
        <v>0</v>
      </c>
      <c r="T46" s="84">
        <f t="shared" si="58"/>
        <v>0</v>
      </c>
      <c r="AH46" s="37" t="str">
        <f>Predloge!$B$46</f>
        <v>©☻</v>
      </c>
    </row>
    <row r="47" spans="1:65" ht="17" customHeight="1">
      <c r="AH47" s="37" t="str">
        <f>Predloge!$B$47</f>
        <v>®☻</v>
      </c>
    </row>
    <row r="48" spans="1:65" ht="17" customHeight="1">
      <c r="AH48" s="37" t="str">
        <f>Predloge!$B$48</f>
        <v>©</v>
      </c>
    </row>
    <row r="49" spans="34:34" ht="17" customHeight="1">
      <c r="AH49" s="37" t="str">
        <f>Predloge!$B$49</f>
        <v>®</v>
      </c>
    </row>
  </sheetData>
  <sheetProtection sheet="1" objects="1" scenarios="1"/>
  <conditionalFormatting sqref="AE2:AE32">
    <cfRule type="cellIs" dxfId="299" priority="151" stopIfTrue="1" operator="notEqual">
      <formula>0</formula>
    </cfRule>
  </conditionalFormatting>
  <conditionalFormatting sqref="W2:AD32">
    <cfRule type="cellIs" dxfId="298" priority="149" stopIfTrue="1" operator="lessThan">
      <formula>1</formula>
    </cfRule>
  </conditionalFormatting>
  <conditionalFormatting sqref="AG2:AG32">
    <cfRule type="cellIs" dxfId="297" priority="154" stopIfTrue="1" operator="lessThan">
      <formula>2</formula>
    </cfRule>
  </conditionalFormatting>
  <conditionalFormatting sqref="AF2:AF32">
    <cfRule type="cellIs" dxfId="296" priority="152" stopIfTrue="1" operator="equal">
      <formula>1</formula>
    </cfRule>
  </conditionalFormatting>
  <conditionalFormatting sqref="AF2:AF32">
    <cfRule type="cellIs" dxfId="295" priority="153" stopIfTrue="1" operator="greaterThan">
      <formula>1</formula>
    </cfRule>
  </conditionalFormatting>
  <conditionalFormatting sqref="W2:AD32">
    <cfRule type="cellIs" dxfId="294" priority="150" stopIfTrue="1" operator="greaterThan">
      <formula>1</formula>
    </cfRule>
  </conditionalFormatting>
  <conditionalFormatting sqref="AG2:AG32">
    <cfRule type="cellIs" dxfId="293" priority="155" stopIfTrue="1" operator="greaterThan">
      <formula>2</formula>
    </cfRule>
  </conditionalFormatting>
  <conditionalFormatting sqref="D11">
    <cfRule type="expression" dxfId="292" priority="79" stopIfTrue="1">
      <formula>WEEKDAY($A11,2)=6</formula>
    </cfRule>
  </conditionalFormatting>
  <conditionalFormatting sqref="U11">
    <cfRule type="expression" dxfId="291" priority="171" stopIfTrue="1">
      <formula>WEEKDAY($A11,2)=6</formula>
    </cfRule>
  </conditionalFormatting>
  <conditionalFormatting sqref="D11">
    <cfRule type="expression" dxfId="290" priority="80" stopIfTrue="1">
      <formula>WEEKDAY($A11,2)=7</formula>
    </cfRule>
  </conditionalFormatting>
  <conditionalFormatting sqref="U11">
    <cfRule type="expression" dxfId="289" priority="172" stopIfTrue="1">
      <formula>WEEKDAY($A11,2)=7</formula>
    </cfRule>
  </conditionalFormatting>
  <conditionalFormatting sqref="L12:L13">
    <cfRule type="expression" dxfId="288" priority="160" stopIfTrue="1">
      <formula>WEEKDAY($A12,2)=6</formula>
    </cfRule>
  </conditionalFormatting>
  <conditionalFormatting sqref="L12:L13">
    <cfRule type="expression" dxfId="287" priority="161" stopIfTrue="1">
      <formula>WEEKDAY($A12,2)=7</formula>
    </cfRule>
  </conditionalFormatting>
  <conditionalFormatting sqref="U13">
    <cfRule type="expression" dxfId="286" priority="131" stopIfTrue="1">
      <formula>WEEKDAY($A13,2)=6</formula>
    </cfRule>
  </conditionalFormatting>
  <conditionalFormatting sqref="U13">
    <cfRule type="expression" dxfId="285" priority="132" stopIfTrue="1">
      <formula>WEEKDAY($A13,2)=7</formula>
    </cfRule>
  </conditionalFormatting>
  <conditionalFormatting sqref="H14">
    <cfRule type="expression" dxfId="284" priority="87" stopIfTrue="1">
      <formula>WEEKDAY($A14,2)=6</formula>
    </cfRule>
  </conditionalFormatting>
  <conditionalFormatting sqref="L14">
    <cfRule type="expression" dxfId="283" priority="167" stopIfTrue="1">
      <formula>WEEKDAY($A14,2)=6</formula>
    </cfRule>
  </conditionalFormatting>
  <conditionalFormatting sqref="H14">
    <cfRule type="expression" dxfId="282" priority="88" stopIfTrue="1">
      <formula>WEEKDAY($A14,2)=7</formula>
    </cfRule>
  </conditionalFormatting>
  <conditionalFormatting sqref="L14">
    <cfRule type="expression" dxfId="281" priority="168" stopIfTrue="1">
      <formula>WEEKDAY($A14,2)=7</formula>
    </cfRule>
  </conditionalFormatting>
  <conditionalFormatting sqref="Q15">
    <cfRule type="expression" dxfId="280" priority="119" stopIfTrue="1">
      <formula>WEEKDAY($A15,2)=6</formula>
    </cfRule>
  </conditionalFormatting>
  <conditionalFormatting sqref="Q15">
    <cfRule type="expression" dxfId="279" priority="120" stopIfTrue="1">
      <formula>WEEKDAY($A15,2)=7</formula>
    </cfRule>
  </conditionalFormatting>
  <conditionalFormatting sqref="M16:M20">
    <cfRule type="expression" dxfId="278" priority="107" stopIfTrue="1">
      <formula>WEEKDAY($A16,2)=6</formula>
    </cfRule>
  </conditionalFormatting>
  <conditionalFormatting sqref="M16:M20">
    <cfRule type="expression" dxfId="277" priority="108" stopIfTrue="1">
      <formula>WEEKDAY($A16,2)=7</formula>
    </cfRule>
  </conditionalFormatting>
  <conditionalFormatting sqref="L17:L18">
    <cfRule type="expression" dxfId="276" priority="97" stopIfTrue="1">
      <formula>WEEKDAY($A17,2)=6</formula>
    </cfRule>
  </conditionalFormatting>
  <conditionalFormatting sqref="U17">
    <cfRule type="expression" dxfId="275" priority="133" stopIfTrue="1">
      <formula>WEEKDAY($A17,2)=6</formula>
    </cfRule>
  </conditionalFormatting>
  <conditionalFormatting sqref="L17:L18">
    <cfRule type="expression" dxfId="274" priority="98" stopIfTrue="1">
      <formula>WEEKDAY($A17,2)=7</formula>
    </cfRule>
  </conditionalFormatting>
  <conditionalFormatting sqref="U17">
    <cfRule type="expression" dxfId="273" priority="134" stopIfTrue="1">
      <formula>WEEKDAY($A17,2)=7</formula>
    </cfRule>
  </conditionalFormatting>
  <conditionalFormatting sqref="P18:P20">
    <cfRule type="expression" dxfId="272" priority="113" stopIfTrue="1">
      <formula>WEEKDAY($A18,2)=6</formula>
    </cfRule>
  </conditionalFormatting>
  <conditionalFormatting sqref="P18:P20">
    <cfRule type="expression" dxfId="271" priority="114" stopIfTrue="1">
      <formula>WEEKDAY($A18,2)=7</formula>
    </cfRule>
  </conditionalFormatting>
  <conditionalFormatting sqref="D19">
    <cfRule type="expression" dxfId="270" priority="81" stopIfTrue="1">
      <formula>WEEKDAY($A19,2)=6</formula>
    </cfRule>
  </conditionalFormatting>
  <conditionalFormatting sqref="U19">
    <cfRule type="expression" dxfId="269" priority="135" stopIfTrue="1">
      <formula>WEEKDAY($A19,2)=6</formula>
    </cfRule>
  </conditionalFormatting>
  <conditionalFormatting sqref="D19">
    <cfRule type="expression" dxfId="268" priority="82" stopIfTrue="1">
      <formula>WEEKDAY($A19,2)=7</formula>
    </cfRule>
  </conditionalFormatting>
  <conditionalFormatting sqref="U19">
    <cfRule type="expression" dxfId="267" priority="136" stopIfTrue="1">
      <formula>WEEKDAY($A19,2)=7</formula>
    </cfRule>
  </conditionalFormatting>
  <conditionalFormatting sqref="A2:B32 O2:O6 R2:R6 T2:T6 U5 C7:D7 F7:K7 M2:M7 O7:V7 C8 E8:G8 I8:P8 R8:V8 O9:O13 R9:R13 T9:T13 U10 C14:D14 F14:G14 I14:K14 M14:O14 C15:E15 G15:H15 J15:P15 R14:V15 O16:O20 R16:R20 T16:U16 T17:T20 U18 C21:G21 I21 K21:R21 T21:V21 C22:J22 L22:T22 V22 O23:O27 R23:R27 T23:T27 U26 C28:G28 J28:R28 T28:U28 C29:D29 F29:K29 M29:U29 M30:M32 O30:O32 R30:R32 T30 T31:U32">
    <cfRule type="expression" dxfId="266" priority="91" stopIfTrue="1">
      <formula>WEEKDAY($A2,2)=6</formula>
    </cfRule>
  </conditionalFormatting>
  <conditionalFormatting sqref="U2">
    <cfRule type="expression" dxfId="265" priority="121" stopIfTrue="1">
      <formula>WEEKDAY($A2,2)=6</formula>
    </cfRule>
  </conditionalFormatting>
  <conditionalFormatting sqref="A2:B32 O2:O6 R2:R6 T2:T6 U5 C7:D7 F7:K7 M2:M7 O7:V7 C8 E8:G8 I8:P8 R8:V8 O9:O13 R9:R13 T9:T13 U10 C14:D14 F14:G14 I14:K14 M14:O14 C15:E15 G15:H15 J15:P15 R14:V15 O16:O20 R16:R20 T16:U16 T17:T20 U18 C21:G21 I21 K21:R21 T21:V21 C22:J22 L22:T22 V22 O23:O27 R23:R27 T23:T27 U26 C28:G28 J28:R28 T28:U28 C29:D29 F29:K29 M29:U29 M30:M32 O30:O32 R30:R32 T30 T31:U32">
    <cfRule type="expression" dxfId="264" priority="92" stopIfTrue="1">
      <formula>WEEKDAY($A2,2)=7</formula>
    </cfRule>
  </conditionalFormatting>
  <conditionalFormatting sqref="U2">
    <cfRule type="expression" dxfId="263" priority="122" stopIfTrue="1">
      <formula>WEEKDAY($A2,2)=7</formula>
    </cfRule>
  </conditionalFormatting>
  <conditionalFormatting sqref="U20">
    <cfRule type="expression" dxfId="262" priority="137" stopIfTrue="1">
      <formula>WEEKDAY($A20,2)=6</formula>
    </cfRule>
  </conditionalFormatting>
  <conditionalFormatting sqref="U20">
    <cfRule type="expression" dxfId="261" priority="138" stopIfTrue="1">
      <formula>WEEKDAY($A20,2)=7</formula>
    </cfRule>
  </conditionalFormatting>
  <conditionalFormatting sqref="U22">
    <cfRule type="expression" dxfId="260" priority="139" stopIfTrue="1">
      <formula>WEEKDAY($A22,2)=6</formula>
    </cfRule>
  </conditionalFormatting>
  <conditionalFormatting sqref="U22">
    <cfRule type="expression" dxfId="259" priority="140" stopIfTrue="1">
      <formula>WEEKDAY($A22,2)=7</formula>
    </cfRule>
  </conditionalFormatting>
  <conditionalFormatting sqref="L23:L24">
    <cfRule type="expression" dxfId="258" priority="99" stopIfTrue="1">
      <formula>WEEKDAY($A23,2)=6</formula>
    </cfRule>
  </conditionalFormatting>
  <conditionalFormatting sqref="M23:M27">
    <cfRule type="expression" dxfId="257" priority="109" stopIfTrue="1">
      <formula>WEEKDAY($A23,2)=6</formula>
    </cfRule>
  </conditionalFormatting>
  <conditionalFormatting sqref="U23">
    <cfRule type="expression" dxfId="256" priority="141" stopIfTrue="1">
      <formula>WEEKDAY($A23,2)=6</formula>
    </cfRule>
  </conditionalFormatting>
  <conditionalFormatting sqref="L23:L24">
    <cfRule type="expression" dxfId="255" priority="100" stopIfTrue="1">
      <formula>WEEKDAY($A23,2)=7</formula>
    </cfRule>
  </conditionalFormatting>
  <conditionalFormatting sqref="M23:M27">
    <cfRule type="expression" dxfId="254" priority="110" stopIfTrue="1">
      <formula>WEEKDAY($A23,2)=7</formula>
    </cfRule>
  </conditionalFormatting>
  <conditionalFormatting sqref="U23">
    <cfRule type="expression" dxfId="253" priority="142" stopIfTrue="1">
      <formula>WEEKDAY($A23,2)=7</formula>
    </cfRule>
  </conditionalFormatting>
  <conditionalFormatting sqref="U24">
    <cfRule type="expression" dxfId="252" priority="143" stopIfTrue="1">
      <formula>WEEKDAY($A24,2)=6</formula>
    </cfRule>
  </conditionalFormatting>
  <conditionalFormatting sqref="U24">
    <cfRule type="expression" dxfId="251" priority="144" stopIfTrue="1">
      <formula>WEEKDAY($A24,2)=7</formula>
    </cfRule>
  </conditionalFormatting>
  <conditionalFormatting sqref="P25:P26">
    <cfRule type="expression" dxfId="250" priority="115" stopIfTrue="1">
      <formula>WEEKDAY($A25,2)=6</formula>
    </cfRule>
  </conditionalFormatting>
  <conditionalFormatting sqref="U25">
    <cfRule type="expression" dxfId="249" priority="145" stopIfTrue="1">
      <formula>WEEKDAY($A25,2)=6</formula>
    </cfRule>
  </conditionalFormatting>
  <conditionalFormatting sqref="P25:P26">
    <cfRule type="expression" dxfId="248" priority="116" stopIfTrue="1">
      <formula>WEEKDAY($A25,2)=7</formula>
    </cfRule>
  </conditionalFormatting>
  <conditionalFormatting sqref="U25">
    <cfRule type="expression" dxfId="247" priority="146" stopIfTrue="1">
      <formula>WEEKDAY($A25,2)=7</formula>
    </cfRule>
  </conditionalFormatting>
  <conditionalFormatting sqref="L27">
    <cfRule type="expression" dxfId="246" priority="101" stopIfTrue="1">
      <formula>WEEKDAY($A27,2)=6</formula>
    </cfRule>
  </conditionalFormatting>
  <conditionalFormatting sqref="U27">
    <cfRule type="expression" dxfId="245" priority="147" stopIfTrue="1">
      <formula>WEEKDAY($A27,2)=6</formula>
    </cfRule>
  </conditionalFormatting>
  <conditionalFormatting sqref="L27">
    <cfRule type="expression" dxfId="244" priority="102" stopIfTrue="1">
      <formula>WEEKDAY($A27,2)=7</formula>
    </cfRule>
  </conditionalFormatting>
  <conditionalFormatting sqref="U27">
    <cfRule type="expression" dxfId="243" priority="148" stopIfTrue="1">
      <formula>WEEKDAY($A27,2)=7</formula>
    </cfRule>
  </conditionalFormatting>
  <conditionalFormatting sqref="H28">
    <cfRule type="expression" dxfId="242" priority="89" stopIfTrue="1">
      <formula>WEEKDAY($A28,2)=6</formula>
    </cfRule>
  </conditionalFormatting>
  <conditionalFormatting sqref="H28">
    <cfRule type="expression" dxfId="241" priority="90" stopIfTrue="1">
      <formula>WEEKDAY($A28,2)=7</formula>
    </cfRule>
  </conditionalFormatting>
  <conditionalFormatting sqref="U3">
    <cfRule type="expression" dxfId="240" priority="169" stopIfTrue="1">
      <formula>WEEKDAY($A3,2)=6</formula>
    </cfRule>
  </conditionalFormatting>
  <conditionalFormatting sqref="U3">
    <cfRule type="expression" dxfId="239" priority="170" stopIfTrue="1">
      <formula>WEEKDAY($A3,2)=7</formula>
    </cfRule>
  </conditionalFormatting>
  <conditionalFormatting sqref="P30:P31">
    <cfRule type="expression" dxfId="238" priority="117" stopIfTrue="1">
      <formula>WEEKDAY($A30,2)=6</formula>
    </cfRule>
  </conditionalFormatting>
  <conditionalFormatting sqref="P30:P31">
    <cfRule type="expression" dxfId="237" priority="118" stopIfTrue="1">
      <formula>WEEKDAY($A30,2)=7</formula>
    </cfRule>
  </conditionalFormatting>
  <conditionalFormatting sqref="L31:L32">
    <cfRule type="expression" dxfId="236" priority="103" stopIfTrue="1">
      <formula>WEEKDAY($A31,2)=6</formula>
    </cfRule>
  </conditionalFormatting>
  <conditionalFormatting sqref="L31:L32">
    <cfRule type="expression" dxfId="235" priority="104" stopIfTrue="1">
      <formula>WEEKDAY($A31,2)=7</formula>
    </cfRule>
  </conditionalFormatting>
  <conditionalFormatting sqref="L4">
    <cfRule type="expression" dxfId="234" priority="93" stopIfTrue="1">
      <formula>WEEKDAY($A4,2)=6</formula>
    </cfRule>
  </conditionalFormatting>
  <conditionalFormatting sqref="U4">
    <cfRule type="expression" dxfId="233" priority="123" stopIfTrue="1">
      <formula>WEEKDAY($A4,2)=6</formula>
    </cfRule>
  </conditionalFormatting>
  <conditionalFormatting sqref="L4">
    <cfRule type="expression" dxfId="232" priority="94" stopIfTrue="1">
      <formula>WEEKDAY($A4,2)=7</formula>
    </cfRule>
  </conditionalFormatting>
  <conditionalFormatting sqref="U4">
    <cfRule type="expression" dxfId="231" priority="124" stopIfTrue="1">
      <formula>WEEKDAY($A4,2)=7</formula>
    </cfRule>
  </conditionalFormatting>
  <conditionalFormatting sqref="D5">
    <cfRule type="expression" dxfId="230" priority="77" stopIfTrue="1">
      <formula>WEEKDAY($A5,2)=6</formula>
    </cfRule>
  </conditionalFormatting>
  <conditionalFormatting sqref="L5:L6">
    <cfRule type="expression" dxfId="229" priority="95" stopIfTrue="1">
      <formula>WEEKDAY($A5,2)=6</formula>
    </cfRule>
  </conditionalFormatting>
  <conditionalFormatting sqref="D5">
    <cfRule type="expression" dxfId="228" priority="78" stopIfTrue="1">
      <formula>WEEKDAY($A5,2)=7</formula>
    </cfRule>
  </conditionalFormatting>
  <conditionalFormatting sqref="L5:L6">
    <cfRule type="expression" dxfId="227" priority="96" stopIfTrue="1">
      <formula>WEEKDAY($A5,2)=7</formula>
    </cfRule>
  </conditionalFormatting>
  <conditionalFormatting sqref="U6">
    <cfRule type="expression" dxfId="226" priority="125" stopIfTrue="1">
      <formula>WEEKDAY($A6,2)=6</formula>
    </cfRule>
  </conditionalFormatting>
  <conditionalFormatting sqref="U6">
    <cfRule type="expression" dxfId="225" priority="126" stopIfTrue="1">
      <formula>WEEKDAY($A6,2)=7</formula>
    </cfRule>
  </conditionalFormatting>
  <conditionalFormatting sqref="E7">
    <cfRule type="expression" dxfId="224" priority="85" stopIfTrue="1">
      <formula>WEEKDAY($A7,2)=6</formula>
    </cfRule>
  </conditionalFormatting>
  <conditionalFormatting sqref="E7">
    <cfRule type="expression" dxfId="223" priority="86" stopIfTrue="1">
      <formula>WEEKDAY($A7,2)=7</formula>
    </cfRule>
  </conditionalFormatting>
  <conditionalFormatting sqref="L9:L11">
    <cfRule type="expression" dxfId="222" priority="158" stopIfTrue="1">
      <formula>WEEKDAY($A9,2)=6</formula>
    </cfRule>
  </conditionalFormatting>
  <conditionalFormatting sqref="M9:M13">
    <cfRule type="expression" dxfId="221" priority="105" stopIfTrue="1">
      <formula>WEEKDAY($A9,2)=6</formula>
    </cfRule>
  </conditionalFormatting>
  <conditionalFormatting sqref="P9:P13">
    <cfRule type="expression" dxfId="220" priority="111" stopIfTrue="1">
      <formula>WEEKDAY($A9,2)=6</formula>
    </cfRule>
  </conditionalFormatting>
  <conditionalFormatting sqref="U9">
    <cfRule type="expression" dxfId="219" priority="127" stopIfTrue="1">
      <formula>WEEKDAY($A9,2)=6</formula>
    </cfRule>
  </conditionalFormatting>
  <conditionalFormatting sqref="L9:L11">
    <cfRule type="expression" dxfId="218" priority="159" stopIfTrue="1">
      <formula>WEEKDAY($A9,2)=7</formula>
    </cfRule>
  </conditionalFormatting>
  <conditionalFormatting sqref="M9:M13">
    <cfRule type="expression" dxfId="217" priority="106" stopIfTrue="1">
      <formula>WEEKDAY($A9,2)=7</formula>
    </cfRule>
  </conditionalFormatting>
  <conditionalFormatting sqref="P9:P13">
    <cfRule type="expression" dxfId="216" priority="112" stopIfTrue="1">
      <formula>WEEKDAY($A9,2)=7</formula>
    </cfRule>
  </conditionalFormatting>
  <conditionalFormatting sqref="U9">
    <cfRule type="expression" dxfId="215" priority="128" stopIfTrue="1">
      <formula>WEEKDAY($A9,2)=7</formula>
    </cfRule>
  </conditionalFormatting>
  <conditionalFormatting sqref="U12">
    <cfRule type="expression" dxfId="214" priority="5" stopIfTrue="1">
      <formula>WEEKDAY($A12,2)=6</formula>
    </cfRule>
  </conditionalFormatting>
  <conditionalFormatting sqref="U12">
    <cfRule type="expression" dxfId="213" priority="6" stopIfTrue="1">
      <formula>WEEKDAY($A12,2)=7</formula>
    </cfRule>
  </conditionalFormatting>
  <conditionalFormatting sqref="U30">
    <cfRule type="expression" dxfId="212" priority="3" stopIfTrue="1">
      <formula>WEEKDAY($A30,2)=6</formula>
    </cfRule>
  </conditionalFormatting>
  <conditionalFormatting sqref="U30">
    <cfRule type="expression" dxfId="211" priority="4" stopIfTrue="1">
      <formula>WEEKDAY($A30,2)=7</formula>
    </cfRule>
  </conditionalFormatting>
  <conditionalFormatting sqref="D30">
    <cfRule type="expression" dxfId="210" priority="1" stopIfTrue="1">
      <formula>WEEKDAY($A30,2)=6</formula>
    </cfRule>
  </conditionalFormatting>
  <conditionalFormatting sqref="D30">
    <cfRule type="expression" dxfId="209" priority="2" stopIfTrue="1">
      <formula>WEEKDAY($A30,2)=7</formula>
    </cfRule>
  </conditionalFormatting>
  <pageMargins left="0" right="0" top="1.3953" bottom="0.39369999999999999" header="0" footer="0"/>
  <pageSetup paperSize="0" fitToWidth="0" fitToHeight="0" orientation="portrait" horizontalDpi="0" verticalDpi="0" copies="0"/>
  <headerFooter>
    <oddHeader>&amp;LZadnja sprememba: &amp;C&amp;D   &amp;T</oddHeader>
    <oddFooter>&amp;CPage &amp;P</oddFooter>
  </headerFooter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49"/>
  <sheetViews>
    <sheetView tabSelected="1" zoomScale="165" workbookViewId="0">
      <selection activeCell="J5" sqref="J5"/>
    </sheetView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">
        <v>82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2021-04-01</v>
      </c>
      <c r="B2" s="60" t="str">
        <f t="shared" ref="B2:B31" si="0">TEXT(A2,"Ddd")</f>
        <v>Thu</v>
      </c>
      <c r="C2" s="5" t="str">
        <f>Predloge!$B$4</f>
        <v>51</v>
      </c>
      <c r="D2" s="5" t="str">
        <f>Predloge!$B$6</f>
        <v>KVIT</v>
      </c>
      <c r="E2" s="66" t="str">
        <f>Predloge!$B$11</f>
        <v>X</v>
      </c>
      <c r="F2" s="5" t="str">
        <f>Predloge!$B$5</f>
        <v>52</v>
      </c>
      <c r="G2" s="61" t="str">
        <f>Predloge!$B$12</f>
        <v>D</v>
      </c>
      <c r="H2" s="68" t="str">
        <f>Predloge!$B$48</f>
        <v>©</v>
      </c>
      <c r="I2" s="72" t="str">
        <f>Predloge!$B$23</f>
        <v>51☺</v>
      </c>
      <c r="J2" s="61" t="str">
        <f>Predloge!$B$13</f>
        <v>BOL</v>
      </c>
      <c r="K2" s="67" t="str">
        <f>Predloge!$B$7</f>
        <v>KVIT☻</v>
      </c>
      <c r="L2" s="69" t="s">
        <v>69</v>
      </c>
      <c r="M2" s="93" t="s">
        <v>83</v>
      </c>
      <c r="N2" s="61" t="str">
        <f>Predloge!$B$12</f>
        <v>D</v>
      </c>
      <c r="O2" s="53"/>
      <c r="P2" s="66" t="str">
        <f>Predloge!$B$11</f>
        <v>X</v>
      </c>
      <c r="Q2" s="10" t="str">
        <f>Predloge!$B$26</f>
        <v>52¶</v>
      </c>
      <c r="R2" s="53"/>
      <c r="S2" s="66" t="str">
        <f>Predloge!$B$11</f>
        <v>X</v>
      </c>
      <c r="T2" s="53"/>
      <c r="U2" s="93" t="s">
        <v>13</v>
      </c>
      <c r="V2" s="7" t="str">
        <f>Predloge!$E$7</f>
        <v>MIO</v>
      </c>
      <c r="W2" s="56">
        <f t="shared" ref="W2:W32" si="1">COUNTIF(AI2:AZ2,"☻")</f>
        <v>1</v>
      </c>
      <c r="X2" s="56">
        <f t="shared" ref="X2:X32" si="2">COUNTIF(AI2:AZ2,"☺")</f>
        <v>1</v>
      </c>
      <c r="Y2" s="56">
        <f t="shared" ref="Y2:Y32" si="3">COUNTIF(C2:U2,"51")+COUNTIF(C2:U2,"51$")+COUNTIF(C2:U2,"51☻")</f>
        <v>1</v>
      </c>
      <c r="Z2" s="56">
        <f t="shared" ref="Z2:Z32" si="4">COUNTIF(C2:U2,"52")+COUNTIF(C2:U2,"52$")+COUNTIF(C2:U2,"52☻")</f>
        <v>1</v>
      </c>
      <c r="AA2" s="56">
        <f t="shared" ref="AA2:AA32" si="5">COUNTIF(C2:U2,"51¶")</f>
        <v>0</v>
      </c>
      <c r="AB2" s="56">
        <f t="shared" ref="AB2:AB32" si="6">COUNTIF(C2:U2,"52¶")</f>
        <v>1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2</v>
      </c>
      <c r="AE2" s="57">
        <f t="shared" ref="AE2:AE32" si="9">COUNTBLANK(C2:T2)-3</f>
        <v>0</v>
      </c>
      <c r="AF2" s="57">
        <f t="shared" ref="AF2:AF32" si="10">COUNTIF(C2:U2,"x")</f>
        <v>3</v>
      </c>
      <c r="AG2" s="56">
        <f t="shared" ref="AG2:AG32" si="11">COUNTIF(C2:U2,"51")+COUNTIF(C2:U2,"51☻")+COUNTIF(C2:U2,"2")+COUNTIF(C2:U2,"52")+COUNTIF(C2:U2,"52☻")+COUNTIF(C2:U2,"51$")+COUNTIF(C2:U2,"52$")</f>
        <v>2</v>
      </c>
      <c r="AH2" s="5" t="str">
        <f>Predloge!$B$2</f>
        <v>51☻</v>
      </c>
      <c r="AI2" s="58" t="str">
        <f t="shared" ref="AI2:AI23" si="12">RIGHT(C2,1)</f>
        <v>1</v>
      </c>
      <c r="AJ2" s="58" t="str">
        <f t="shared" ref="AJ2:AJ23" si="13">RIGHT(D2,1)</f>
        <v>T</v>
      </c>
      <c r="AK2" s="58" t="str">
        <f t="shared" ref="AK2:AK23" si="14">RIGHT(E2,1)</f>
        <v>X</v>
      </c>
      <c r="AL2" s="58" t="str">
        <f t="shared" ref="AL2:AL23" si="15">RIGHT(F2,1)</f>
        <v>2</v>
      </c>
      <c r="AM2" s="58" t="str">
        <f t="shared" ref="AM2:AM23" si="16">RIGHT(G2,1)</f>
        <v>D</v>
      </c>
      <c r="AN2" s="58" t="str">
        <f t="shared" ref="AN2:AN23" si="17">RIGHT(H2,1)</f>
        <v>©</v>
      </c>
      <c r="AO2" s="58" t="str">
        <f t="shared" ref="AO2:AO23" si="18">RIGHT(I2,1)</f>
        <v>☺</v>
      </c>
      <c r="AP2" s="58" t="str">
        <f t="shared" ref="AP2:AP23" si="19">RIGHT(J2,1)</f>
        <v>L</v>
      </c>
      <c r="AQ2" s="58" t="str">
        <f t="shared" ref="AQ2:AQ23" si="20">RIGHT(K2,1)</f>
        <v>☻</v>
      </c>
      <c r="AR2" s="58" t="str">
        <f t="shared" ref="AR2:AR23" si="21">RIGHT(L2,1)</f>
        <v>Z</v>
      </c>
      <c r="AS2" s="58" t="str">
        <f t="shared" ref="AS2:AS23" si="22">RIGHT(M2,1)</f>
        <v>T</v>
      </c>
      <c r="AT2" s="58" t="str">
        <f t="shared" ref="AT2:AT23" si="23">RIGHT(N2,1)</f>
        <v>D</v>
      </c>
      <c r="AU2" s="58" t="str">
        <f t="shared" ref="AU2:AU23" si="24">RIGHT(O2,1)</f>
        <v/>
      </c>
      <c r="AV2" s="58" t="str">
        <f t="shared" ref="AV2:AV23" si="25">RIGHT(P2,1)</f>
        <v>X</v>
      </c>
      <c r="AW2" s="58" t="str">
        <f t="shared" ref="AW2:AW23" si="26">RIGHT(Q2,1)</f>
        <v>¶</v>
      </c>
      <c r="AX2" s="58" t="str">
        <f t="shared" ref="AX2:AX23" si="27">RIGHT(R2,1)</f>
        <v/>
      </c>
      <c r="AY2" s="58" t="str">
        <f t="shared" ref="AY2:AY23" si="28">RIGHT(S2,1)</f>
        <v>X</v>
      </c>
      <c r="AZ2" s="58" t="str">
        <f t="shared" ref="AZ2:AZ23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2021-04-02</v>
      </c>
      <c r="B3" s="60" t="str">
        <f t="shared" si="0"/>
        <v>Fri</v>
      </c>
      <c r="C3" s="5" t="str">
        <f>Predloge!$B$4</f>
        <v>51</v>
      </c>
      <c r="D3" s="62" t="s">
        <v>74</v>
      </c>
      <c r="E3" s="10" t="str">
        <f>Predloge!$B$26</f>
        <v>52¶</v>
      </c>
      <c r="F3" s="67" t="str">
        <f>Predloge!$B$7</f>
        <v>KVIT☻</v>
      </c>
      <c r="G3" s="61" t="str">
        <f>Predloge!$B$12</f>
        <v>D</v>
      </c>
      <c r="H3" s="5" t="str">
        <f>Predloge!$B$4</f>
        <v>51</v>
      </c>
      <c r="I3" s="10" t="str">
        <f>Predloge!$B$11</f>
        <v>X</v>
      </c>
      <c r="J3" s="61" t="str">
        <f>Predloge!$B$6</f>
        <v>KVIT</v>
      </c>
      <c r="K3" s="10" t="str">
        <f>Predloge!$B$11</f>
        <v>X</v>
      </c>
      <c r="L3" s="69" t="s">
        <v>69</v>
      </c>
      <c r="M3" s="93" t="s">
        <v>83</v>
      </c>
      <c r="N3" s="5" t="str">
        <f>Predloge!$B$5</f>
        <v>52</v>
      </c>
      <c r="O3" s="53"/>
      <c r="P3" s="5" t="str">
        <f>Predloge!$B$6</f>
        <v>KVIT</v>
      </c>
      <c r="Q3" s="5" t="str">
        <f>Predloge!$B$5</f>
        <v>52</v>
      </c>
      <c r="R3" s="53"/>
      <c r="S3" s="68" t="str">
        <f>Predloge!$B$48</f>
        <v>©</v>
      </c>
      <c r="T3" s="53"/>
      <c r="U3" s="93" t="s">
        <v>70</v>
      </c>
      <c r="V3" s="7" t="str">
        <f>Predloge!$E$18</f>
        <v>JNK</v>
      </c>
      <c r="W3" s="56">
        <f t="shared" si="1"/>
        <v>1</v>
      </c>
      <c r="X3" s="56">
        <f t="shared" si="2"/>
        <v>0</v>
      </c>
      <c r="Y3" s="56">
        <f t="shared" si="3"/>
        <v>2</v>
      </c>
      <c r="Z3" s="56">
        <f t="shared" si="4"/>
        <v>2</v>
      </c>
      <c r="AA3" s="56">
        <f t="shared" si="5"/>
        <v>0</v>
      </c>
      <c r="AB3" s="56">
        <f t="shared" si="6"/>
        <v>1</v>
      </c>
      <c r="AC3" s="56">
        <f t="shared" si="7"/>
        <v>0</v>
      </c>
      <c r="AD3" s="56">
        <f t="shared" si="8"/>
        <v>3</v>
      </c>
      <c r="AE3" s="57">
        <f t="shared" si="9"/>
        <v>0</v>
      </c>
      <c r="AF3" s="57">
        <f t="shared" si="10"/>
        <v>2</v>
      </c>
      <c r="AG3" s="56">
        <f t="shared" si="11"/>
        <v>4</v>
      </c>
      <c r="AH3" s="5" t="str">
        <f>Predloge!$B$3</f>
        <v>52☻</v>
      </c>
      <c r="AI3" s="58" t="str">
        <f t="shared" si="12"/>
        <v>1</v>
      </c>
      <c r="AJ3" s="58" t="str">
        <f t="shared" si="13"/>
        <v>F</v>
      </c>
      <c r="AK3" s="58" t="str">
        <f t="shared" si="14"/>
        <v>¶</v>
      </c>
      <c r="AL3" s="58" t="str">
        <f t="shared" si="15"/>
        <v>☻</v>
      </c>
      <c r="AM3" s="58" t="str">
        <f t="shared" si="16"/>
        <v>D</v>
      </c>
      <c r="AN3" s="58" t="str">
        <f t="shared" si="17"/>
        <v>1</v>
      </c>
      <c r="AO3" s="58" t="str">
        <f t="shared" si="18"/>
        <v>X</v>
      </c>
      <c r="AP3" s="58" t="str">
        <f t="shared" si="19"/>
        <v>T</v>
      </c>
      <c r="AQ3" s="58" t="str">
        <f t="shared" si="20"/>
        <v>X</v>
      </c>
      <c r="AR3" s="58" t="str">
        <f t="shared" si="21"/>
        <v>Z</v>
      </c>
      <c r="AS3" s="58" t="str">
        <f t="shared" si="22"/>
        <v>T</v>
      </c>
      <c r="AT3" s="58" t="str">
        <f t="shared" si="23"/>
        <v>2</v>
      </c>
      <c r="AU3" s="58" t="str">
        <f t="shared" si="24"/>
        <v/>
      </c>
      <c r="AV3" s="58" t="str">
        <f t="shared" si="25"/>
        <v>T</v>
      </c>
      <c r="AW3" s="58" t="str">
        <f t="shared" si="26"/>
        <v>2</v>
      </c>
      <c r="AX3" s="58" t="str">
        <f t="shared" si="27"/>
        <v/>
      </c>
      <c r="AY3" s="58" t="str">
        <f t="shared" si="28"/>
        <v>©</v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2021-04-03</v>
      </c>
      <c r="B4" s="60" t="str">
        <f t="shared" si="0"/>
        <v>Sat</v>
      </c>
      <c r="C4" s="53"/>
      <c r="D4" s="53"/>
      <c r="E4" s="53"/>
      <c r="F4" s="53"/>
      <c r="G4" s="53"/>
      <c r="H4" s="52" t="str">
        <f>Predloge!$B$21</f>
        <v>☺</v>
      </c>
      <c r="I4" s="53"/>
      <c r="J4" s="53"/>
      <c r="K4" s="53"/>
      <c r="L4" s="53"/>
      <c r="M4" s="53"/>
      <c r="N4" s="53"/>
      <c r="O4" s="53"/>
      <c r="P4" s="51" t="str">
        <f>Predloge!$B$14</f>
        <v>☻</v>
      </c>
      <c r="Q4" s="61"/>
      <c r="R4" s="53"/>
      <c r="S4" s="53"/>
      <c r="T4" s="53"/>
      <c r="U4" s="122" t="s">
        <v>11</v>
      </c>
      <c r="V4" s="123" t="s">
        <v>7</v>
      </c>
      <c r="W4" s="56">
        <f t="shared" si="1"/>
        <v>1</v>
      </c>
      <c r="X4" s="56">
        <f t="shared" si="2"/>
        <v>1</v>
      </c>
      <c r="Y4" s="56">
        <f t="shared" si="3"/>
        <v>0</v>
      </c>
      <c r="Z4" s="56">
        <f t="shared" si="4"/>
        <v>0</v>
      </c>
      <c r="AA4" s="56">
        <f t="shared" si="5"/>
        <v>0</v>
      </c>
      <c r="AB4" s="56">
        <f t="shared" si="6"/>
        <v>0</v>
      </c>
      <c r="AC4" s="56">
        <f t="shared" si="7"/>
        <v>0</v>
      </c>
      <c r="AD4" s="56">
        <f t="shared" si="8"/>
        <v>0</v>
      </c>
      <c r="AE4" s="57">
        <f t="shared" si="9"/>
        <v>13</v>
      </c>
      <c r="AF4" s="57">
        <f t="shared" si="10"/>
        <v>0</v>
      </c>
      <c r="AG4" s="56">
        <f t="shared" si="11"/>
        <v>0</v>
      </c>
      <c r="AH4" s="5" t="str">
        <f>Predloge!$B$4</f>
        <v>51</v>
      </c>
      <c r="AI4" s="58" t="str">
        <f t="shared" si="12"/>
        <v/>
      </c>
      <c r="AJ4" s="58" t="str">
        <f t="shared" si="13"/>
        <v/>
      </c>
      <c r="AK4" s="58" t="str">
        <f t="shared" si="14"/>
        <v/>
      </c>
      <c r="AL4" s="58" t="str">
        <f t="shared" si="15"/>
        <v/>
      </c>
      <c r="AM4" s="58" t="str">
        <f t="shared" si="16"/>
        <v/>
      </c>
      <c r="AN4" s="58" t="str">
        <f t="shared" si="17"/>
        <v>☺</v>
      </c>
      <c r="AO4" s="58" t="str">
        <f t="shared" si="18"/>
        <v/>
      </c>
      <c r="AP4" s="58" t="str">
        <f t="shared" si="19"/>
        <v/>
      </c>
      <c r="AQ4" s="58" t="str">
        <f t="shared" si="20"/>
        <v/>
      </c>
      <c r="AR4" s="58" t="str">
        <f t="shared" si="21"/>
        <v/>
      </c>
      <c r="AS4" s="58" t="str">
        <f t="shared" si="22"/>
        <v/>
      </c>
      <c r="AT4" s="58" t="str">
        <f t="shared" si="23"/>
        <v/>
      </c>
      <c r="AU4" s="58" t="str">
        <f t="shared" si="24"/>
        <v/>
      </c>
      <c r="AV4" s="58" t="str">
        <f t="shared" si="25"/>
        <v>☻</v>
      </c>
      <c r="AW4" s="58" t="str">
        <f t="shared" si="26"/>
        <v/>
      </c>
      <c r="AX4" s="58" t="str">
        <f t="shared" si="27"/>
        <v/>
      </c>
      <c r="AY4" s="58" t="str">
        <f t="shared" si="28"/>
        <v/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2021-04-04</v>
      </c>
      <c r="B5" s="60" t="str">
        <f t="shared" si="0"/>
        <v>Sun</v>
      </c>
      <c r="C5" s="53"/>
      <c r="D5" s="53"/>
      <c r="E5" s="53"/>
      <c r="F5" s="53"/>
      <c r="G5" s="53"/>
      <c r="H5" s="53"/>
      <c r="I5" s="53"/>
      <c r="J5" s="53"/>
      <c r="K5" s="53"/>
      <c r="L5" s="52" t="str">
        <f>Predloge!$B$21</f>
        <v>☺</v>
      </c>
      <c r="M5" s="53"/>
      <c r="N5" s="53"/>
      <c r="O5" s="53"/>
      <c r="P5" s="53"/>
      <c r="Q5" s="53"/>
      <c r="R5" s="53"/>
      <c r="S5" s="51" t="str">
        <f>Predloge!$B$14</f>
        <v>☻</v>
      </c>
      <c r="T5" s="53"/>
      <c r="U5" s="93" t="s">
        <v>19</v>
      </c>
      <c r="V5" s="123" t="s">
        <v>7</v>
      </c>
      <c r="W5" s="56">
        <f t="shared" si="1"/>
        <v>1</v>
      </c>
      <c r="X5" s="56">
        <f t="shared" si="2"/>
        <v>1</v>
      </c>
      <c r="Y5" s="56">
        <f t="shared" si="3"/>
        <v>0</v>
      </c>
      <c r="Z5" s="56">
        <f t="shared" si="4"/>
        <v>0</v>
      </c>
      <c r="AA5" s="56">
        <f t="shared" si="5"/>
        <v>0</v>
      </c>
      <c r="AB5" s="56">
        <f t="shared" si="6"/>
        <v>0</v>
      </c>
      <c r="AC5" s="56">
        <f t="shared" si="7"/>
        <v>0</v>
      </c>
      <c r="AD5" s="56">
        <f t="shared" si="8"/>
        <v>0</v>
      </c>
      <c r="AE5" s="57">
        <f t="shared" si="9"/>
        <v>13</v>
      </c>
      <c r="AF5" s="57">
        <f t="shared" si="10"/>
        <v>0</v>
      </c>
      <c r="AG5" s="56">
        <f t="shared" si="11"/>
        <v>0</v>
      </c>
      <c r="AH5" s="5" t="str">
        <f>Predloge!$B$5</f>
        <v>52</v>
      </c>
      <c r="AI5" s="58" t="str">
        <f t="shared" si="12"/>
        <v/>
      </c>
      <c r="AJ5" s="58" t="str">
        <f t="shared" si="13"/>
        <v/>
      </c>
      <c r="AK5" s="58" t="str">
        <f t="shared" si="14"/>
        <v/>
      </c>
      <c r="AL5" s="58" t="str">
        <f t="shared" si="15"/>
        <v/>
      </c>
      <c r="AM5" s="58" t="str">
        <f t="shared" si="16"/>
        <v/>
      </c>
      <c r="AN5" s="58" t="str">
        <f t="shared" si="17"/>
        <v/>
      </c>
      <c r="AO5" s="58" t="str">
        <f t="shared" si="18"/>
        <v/>
      </c>
      <c r="AP5" s="58" t="str">
        <f t="shared" si="19"/>
        <v/>
      </c>
      <c r="AQ5" s="58" t="str">
        <f t="shared" si="20"/>
        <v/>
      </c>
      <c r="AR5" s="58" t="str">
        <f t="shared" si="21"/>
        <v>☺</v>
      </c>
      <c r="AS5" s="58" t="str">
        <f t="shared" si="22"/>
        <v/>
      </c>
      <c r="AT5" s="58" t="str">
        <f t="shared" si="23"/>
        <v/>
      </c>
      <c r="AU5" s="58" t="str">
        <f t="shared" si="24"/>
        <v/>
      </c>
      <c r="AV5" s="58" t="str">
        <f t="shared" si="25"/>
        <v/>
      </c>
      <c r="AW5" s="58" t="str">
        <f t="shared" si="26"/>
        <v/>
      </c>
      <c r="AX5" s="58" t="str">
        <f t="shared" si="27"/>
        <v/>
      </c>
      <c r="AY5" s="58" t="str">
        <f t="shared" si="28"/>
        <v>☻</v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117" t="d">
        <v>2021-04-05</v>
      </c>
      <c r="B6" s="118" t="str">
        <f t="shared" si="0"/>
        <v>Mon</v>
      </c>
      <c r="C6" s="116"/>
      <c r="D6" s="116"/>
      <c r="E6" s="116"/>
      <c r="F6" s="116"/>
      <c r="G6" s="52" t="str">
        <f>Predloge!$B$21</f>
        <v>☺</v>
      </c>
      <c r="H6" s="116"/>
      <c r="I6" s="116"/>
      <c r="J6" s="116"/>
      <c r="K6" s="116"/>
      <c r="L6" s="116"/>
      <c r="M6" s="116"/>
      <c r="N6" s="51" t="str">
        <f>Predloge!$B$14</f>
        <v>☻</v>
      </c>
      <c r="O6" s="116"/>
      <c r="P6" s="116"/>
      <c r="Q6" s="116"/>
      <c r="R6" s="116"/>
      <c r="S6" s="116"/>
      <c r="T6" s="116"/>
      <c r="U6" s="120" t="s">
        <v>9</v>
      </c>
      <c r="V6" s="123" t="s">
        <v>7</v>
      </c>
      <c r="W6" s="56">
        <f t="shared" si="1"/>
        <v>1</v>
      </c>
      <c r="X6" s="56">
        <f t="shared" si="2"/>
        <v>1</v>
      </c>
      <c r="Y6" s="56">
        <f t="shared" si="3"/>
        <v>0</v>
      </c>
      <c r="Z6" s="56">
        <f t="shared" si="4"/>
        <v>0</v>
      </c>
      <c r="AA6" s="56">
        <f t="shared" si="5"/>
        <v>0</v>
      </c>
      <c r="AB6" s="56">
        <f t="shared" si="6"/>
        <v>0</v>
      </c>
      <c r="AC6" s="56">
        <f t="shared" si="7"/>
        <v>0</v>
      </c>
      <c r="AD6" s="56">
        <f t="shared" si="8"/>
        <v>0</v>
      </c>
      <c r="AE6" s="57">
        <f t="shared" si="9"/>
        <v>13</v>
      </c>
      <c r="AF6" s="57">
        <f t="shared" si="10"/>
        <v>0</v>
      </c>
      <c r="AG6" s="56">
        <f t="shared" si="11"/>
        <v>0</v>
      </c>
      <c r="AH6" s="5" t="str">
        <f>Predloge!$B$6</f>
        <v>KVIT</v>
      </c>
      <c r="AI6" s="58" t="str">
        <f t="shared" si="12"/>
        <v/>
      </c>
      <c r="AJ6" s="58" t="str">
        <f t="shared" si="13"/>
        <v/>
      </c>
      <c r="AK6" s="58" t="str">
        <f t="shared" si="14"/>
        <v/>
      </c>
      <c r="AL6" s="58" t="str">
        <f t="shared" si="15"/>
        <v/>
      </c>
      <c r="AM6" s="58" t="str">
        <f t="shared" si="16"/>
        <v>☺</v>
      </c>
      <c r="AN6" s="58" t="str">
        <f t="shared" si="17"/>
        <v/>
      </c>
      <c r="AO6" s="58" t="str">
        <f t="shared" si="18"/>
        <v/>
      </c>
      <c r="AP6" s="58" t="str">
        <f t="shared" si="19"/>
        <v/>
      </c>
      <c r="AQ6" s="58" t="str">
        <f t="shared" si="20"/>
        <v/>
      </c>
      <c r="AR6" s="58" t="str">
        <f t="shared" si="21"/>
        <v/>
      </c>
      <c r="AS6" s="58" t="str">
        <f t="shared" si="22"/>
        <v/>
      </c>
      <c r="AT6" s="58" t="str">
        <f t="shared" si="23"/>
        <v>☻</v>
      </c>
      <c r="AU6" s="58" t="str">
        <f t="shared" si="24"/>
        <v/>
      </c>
      <c r="AV6" s="58" t="str">
        <f t="shared" si="25"/>
        <v/>
      </c>
      <c r="AW6" s="58" t="str">
        <f t="shared" si="26"/>
        <v/>
      </c>
      <c r="AX6" s="58" t="str">
        <f t="shared" si="27"/>
        <v/>
      </c>
      <c r="AY6" s="58" t="str">
        <f t="shared" si="28"/>
        <v/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2021-04-06</v>
      </c>
      <c r="B7" s="60" t="str">
        <f t="shared" si="0"/>
        <v>Tue</v>
      </c>
      <c r="C7" s="5" t="str">
        <f>Predloge!$B$4</f>
        <v>51</v>
      </c>
      <c r="D7" s="5" t="str">
        <f>Predloge!$B$8</f>
        <v>U</v>
      </c>
      <c r="E7" s="5" t="str">
        <f>Predloge!$B$6</f>
        <v>KVIT</v>
      </c>
      <c r="F7" s="61" t="str">
        <f>Predloge!$B$12</f>
        <v>D</v>
      </c>
      <c r="G7" s="10" t="str">
        <f>Predloge!$B$11</f>
        <v>X</v>
      </c>
      <c r="H7" s="5" t="str">
        <f>Predloge!$B$4</f>
        <v>51</v>
      </c>
      <c r="I7" s="10" t="str">
        <f>Predloge!$B$26</f>
        <v>52¶</v>
      </c>
      <c r="J7" s="5" t="str">
        <f>Predloge!$B$6</f>
        <v>KVIT</v>
      </c>
      <c r="K7" s="67" t="str">
        <f>Predloge!$B$7</f>
        <v>KVIT☻</v>
      </c>
      <c r="L7" s="69" t="s">
        <v>69</v>
      </c>
      <c r="M7" s="93" t="s">
        <v>83</v>
      </c>
      <c r="N7" s="10" t="str">
        <f>Predloge!$B$11</f>
        <v>X</v>
      </c>
      <c r="O7" s="53"/>
      <c r="P7" s="68" t="str">
        <f>Predloge!$B$48</f>
        <v>©</v>
      </c>
      <c r="Q7" s="72" t="str">
        <f>Predloge!$B$23</f>
        <v>51☺</v>
      </c>
      <c r="R7" s="53"/>
      <c r="S7" s="5" t="str">
        <f>Predloge!$B$5</f>
        <v>52</v>
      </c>
      <c r="T7" s="53"/>
      <c r="U7" s="93" t="s">
        <v>28</v>
      </c>
      <c r="V7" s="7" t="str">
        <f>Predloge!$E$15</f>
        <v>BUT</v>
      </c>
      <c r="W7" s="56">
        <f t="shared" si="1"/>
        <v>1</v>
      </c>
      <c r="X7" s="56">
        <f t="shared" si="2"/>
        <v>1</v>
      </c>
      <c r="Y7" s="56">
        <f t="shared" si="3"/>
        <v>2</v>
      </c>
      <c r="Z7" s="56">
        <f t="shared" si="4"/>
        <v>1</v>
      </c>
      <c r="AA7" s="56">
        <f t="shared" si="5"/>
        <v>0</v>
      </c>
      <c r="AB7" s="56">
        <f t="shared" si="6"/>
        <v>1</v>
      </c>
      <c r="AC7" s="56">
        <f t="shared" si="7"/>
        <v>1</v>
      </c>
      <c r="AD7" s="56">
        <f t="shared" si="8"/>
        <v>3</v>
      </c>
      <c r="AE7" s="57">
        <f t="shared" si="9"/>
        <v>0</v>
      </c>
      <c r="AF7" s="57">
        <f t="shared" si="10"/>
        <v>2</v>
      </c>
      <c r="AG7" s="56">
        <f t="shared" si="11"/>
        <v>3</v>
      </c>
      <c r="AH7" s="8" t="str">
        <f>Predloge!$B$7</f>
        <v>KVIT☻</v>
      </c>
      <c r="AI7" s="58" t="str">
        <f t="shared" si="12"/>
        <v>1</v>
      </c>
      <c r="AJ7" s="58" t="str">
        <f t="shared" si="13"/>
        <v>U</v>
      </c>
      <c r="AK7" s="58" t="str">
        <f t="shared" si="14"/>
        <v>T</v>
      </c>
      <c r="AL7" s="58" t="str">
        <f t="shared" si="15"/>
        <v>D</v>
      </c>
      <c r="AM7" s="58" t="str">
        <f t="shared" si="16"/>
        <v>X</v>
      </c>
      <c r="AN7" s="58" t="str">
        <f t="shared" si="17"/>
        <v>1</v>
      </c>
      <c r="AO7" s="58" t="str">
        <f t="shared" si="18"/>
        <v>¶</v>
      </c>
      <c r="AP7" s="58" t="str">
        <f t="shared" si="19"/>
        <v>T</v>
      </c>
      <c r="AQ7" s="58" t="str">
        <f t="shared" si="20"/>
        <v>☻</v>
      </c>
      <c r="AR7" s="58" t="str">
        <f t="shared" si="21"/>
        <v>Z</v>
      </c>
      <c r="AS7" s="58" t="str">
        <f t="shared" si="22"/>
        <v>T</v>
      </c>
      <c r="AT7" s="58" t="str">
        <f t="shared" si="23"/>
        <v>X</v>
      </c>
      <c r="AU7" s="58" t="str">
        <f t="shared" si="24"/>
        <v/>
      </c>
      <c r="AV7" s="58" t="str">
        <f t="shared" si="25"/>
        <v>©</v>
      </c>
      <c r="AW7" s="58" t="str">
        <f t="shared" si="26"/>
        <v>☺</v>
      </c>
      <c r="AX7" s="58" t="str">
        <f t="shared" si="27"/>
        <v/>
      </c>
      <c r="AY7" s="58" t="str">
        <f t="shared" si="28"/>
        <v>2</v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2021-04-07</v>
      </c>
      <c r="B8" s="60" t="str">
        <f t="shared" si="0"/>
        <v>Wed</v>
      </c>
      <c r="C8" s="5" t="str">
        <f>Predloge!$B$4</f>
        <v>51</v>
      </c>
      <c r="D8" s="62" t="s">
        <v>74</v>
      </c>
      <c r="E8" s="5" t="str">
        <f>Predloge!$B$6</f>
        <v>KVIT</v>
      </c>
      <c r="F8" s="67" t="str">
        <f>Predloge!$B$7</f>
        <v>KVIT☻</v>
      </c>
      <c r="G8" s="26" t="str">
        <f>Predloge!$B$28</f>
        <v>KO</v>
      </c>
      <c r="H8" s="5" t="str">
        <f>Predloge!$B$4</f>
        <v>51</v>
      </c>
      <c r="I8" s="5" t="str">
        <f>Predloge!$B$5</f>
        <v>52</v>
      </c>
      <c r="J8" s="68" t="str">
        <f>Predloge!$B$48</f>
        <v>©</v>
      </c>
      <c r="K8" s="10" t="str">
        <f>Predloge!$B$11</f>
        <v>X</v>
      </c>
      <c r="L8" s="69" t="s">
        <v>69</v>
      </c>
      <c r="M8" s="93" t="s">
        <v>83</v>
      </c>
      <c r="N8" s="61" t="str">
        <f>Predloge!$B$12</f>
        <v>D</v>
      </c>
      <c r="O8" s="53"/>
      <c r="P8" s="10" t="str">
        <f>Predloge!$B$35</f>
        <v>Ta</v>
      </c>
      <c r="Q8" s="10" t="str">
        <f>Predloge!$B$11</f>
        <v>X</v>
      </c>
      <c r="R8" s="53"/>
      <c r="S8" s="10" t="str">
        <f>Predloge!$B$26</f>
        <v>52¶</v>
      </c>
      <c r="T8" s="53"/>
      <c r="U8" s="93" t="s">
        <v>70</v>
      </c>
      <c r="V8" s="7" t="str">
        <f>Predloge!$E$7</f>
        <v>MIO</v>
      </c>
      <c r="W8" s="56">
        <f t="shared" si="1"/>
        <v>1</v>
      </c>
      <c r="X8" s="56">
        <f t="shared" si="2"/>
        <v>0</v>
      </c>
      <c r="Y8" s="56">
        <f t="shared" si="3"/>
        <v>2</v>
      </c>
      <c r="Z8" s="56">
        <f t="shared" si="4"/>
        <v>1</v>
      </c>
      <c r="AA8" s="56">
        <f t="shared" si="5"/>
        <v>0</v>
      </c>
      <c r="AB8" s="56">
        <f t="shared" si="6"/>
        <v>1</v>
      </c>
      <c r="AC8" s="56">
        <f t="shared" si="7"/>
        <v>0</v>
      </c>
      <c r="AD8" s="56">
        <f t="shared" si="8"/>
        <v>2</v>
      </c>
      <c r="AE8" s="57">
        <f t="shared" si="9"/>
        <v>0</v>
      </c>
      <c r="AF8" s="57">
        <f t="shared" si="10"/>
        <v>2</v>
      </c>
      <c r="AG8" s="56">
        <f t="shared" si="11"/>
        <v>3</v>
      </c>
      <c r="AH8" s="5" t="str">
        <f>Predloge!$B$8</f>
        <v>U</v>
      </c>
      <c r="AI8" s="58" t="str">
        <f t="shared" si="12"/>
        <v>1</v>
      </c>
      <c r="AJ8" s="58" t="str">
        <f t="shared" si="13"/>
        <v>F</v>
      </c>
      <c r="AK8" s="58" t="str">
        <f t="shared" si="14"/>
        <v>T</v>
      </c>
      <c r="AL8" s="58" t="str">
        <f t="shared" si="15"/>
        <v>☻</v>
      </c>
      <c r="AM8" s="58" t="str">
        <f t="shared" si="16"/>
        <v>O</v>
      </c>
      <c r="AN8" s="58" t="str">
        <f t="shared" si="17"/>
        <v>1</v>
      </c>
      <c r="AO8" s="58" t="str">
        <f t="shared" si="18"/>
        <v>2</v>
      </c>
      <c r="AP8" s="58" t="str">
        <f t="shared" si="19"/>
        <v>©</v>
      </c>
      <c r="AQ8" s="58" t="str">
        <f t="shared" si="20"/>
        <v>X</v>
      </c>
      <c r="AR8" s="58" t="str">
        <f t="shared" si="21"/>
        <v>Z</v>
      </c>
      <c r="AS8" s="58" t="str">
        <f t="shared" si="22"/>
        <v>T</v>
      </c>
      <c r="AT8" s="58" t="str">
        <f t="shared" si="23"/>
        <v>D</v>
      </c>
      <c r="AU8" s="58" t="str">
        <f t="shared" si="24"/>
        <v/>
      </c>
      <c r="AV8" s="58" t="str">
        <f t="shared" si="25"/>
        <v>a</v>
      </c>
      <c r="AW8" s="58" t="str">
        <f t="shared" si="26"/>
        <v>X</v>
      </c>
      <c r="AX8" s="58" t="str">
        <f t="shared" si="27"/>
        <v/>
      </c>
      <c r="AY8" s="58" t="str">
        <f t="shared" si="28"/>
        <v>¶</v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2021-04-08</v>
      </c>
      <c r="B9" s="60" t="str">
        <f t="shared" si="0"/>
        <v>Thu</v>
      </c>
      <c r="C9" s="5" t="str">
        <f>Predloge!$B$4</f>
        <v>51</v>
      </c>
      <c r="D9" s="61" t="str">
        <f>Predloge!$B$12</f>
        <v>D</v>
      </c>
      <c r="E9" s="5" t="str">
        <f>Predloge!$B$6</f>
        <v>KVIT</v>
      </c>
      <c r="F9" s="10" t="str">
        <f>Predloge!$B$11</f>
        <v>X</v>
      </c>
      <c r="G9" s="26" t="str">
        <f>Predloge!$B$28</f>
        <v>KO</v>
      </c>
      <c r="H9" s="5" t="str">
        <f>Predloge!$B$4</f>
        <v>51</v>
      </c>
      <c r="I9" s="5" t="str">
        <f>Predloge!$B$5</f>
        <v>52</v>
      </c>
      <c r="J9" s="68" t="str">
        <f>Predloge!$B$48</f>
        <v>©</v>
      </c>
      <c r="K9" s="5" t="str">
        <f>Predloge!$B$6</f>
        <v>KVIT</v>
      </c>
      <c r="L9" s="69" t="s">
        <v>69</v>
      </c>
      <c r="M9" s="93" t="s">
        <v>83</v>
      </c>
      <c r="N9" s="67" t="str">
        <f>Predloge!$B$7</f>
        <v>KVIT☻</v>
      </c>
      <c r="O9" s="53"/>
      <c r="P9" s="72" t="str">
        <f>Predloge!$B$23</f>
        <v>51☺</v>
      </c>
      <c r="Q9" s="10" t="str">
        <f>Predloge!$B$26</f>
        <v>52¶</v>
      </c>
      <c r="R9" s="53"/>
      <c r="S9" s="5" t="str">
        <f>Predloge!$B$8</f>
        <v>U</v>
      </c>
      <c r="T9" s="53"/>
      <c r="U9" s="93" t="s">
        <v>27</v>
      </c>
      <c r="V9" s="7" t="str">
        <f>Predloge!$E$7</f>
        <v>MIO</v>
      </c>
      <c r="W9" s="56">
        <f t="shared" si="1"/>
        <v>1</v>
      </c>
      <c r="X9" s="56">
        <f t="shared" si="2"/>
        <v>1</v>
      </c>
      <c r="Y9" s="56">
        <f t="shared" si="3"/>
        <v>2</v>
      </c>
      <c r="Z9" s="56">
        <f t="shared" si="4"/>
        <v>1</v>
      </c>
      <c r="AA9" s="56">
        <f t="shared" si="5"/>
        <v>0</v>
      </c>
      <c r="AB9" s="56">
        <f t="shared" si="6"/>
        <v>1</v>
      </c>
      <c r="AC9" s="56">
        <f t="shared" si="7"/>
        <v>1</v>
      </c>
      <c r="AD9" s="56">
        <f t="shared" si="8"/>
        <v>3</v>
      </c>
      <c r="AE9" s="57">
        <f t="shared" si="9"/>
        <v>0</v>
      </c>
      <c r="AF9" s="57">
        <f t="shared" si="10"/>
        <v>1</v>
      </c>
      <c r="AG9" s="56">
        <f t="shared" si="11"/>
        <v>3</v>
      </c>
      <c r="AH9" s="5" t="str">
        <f>Predloge!$B$9</f>
        <v>U☻</v>
      </c>
      <c r="AI9" s="58" t="str">
        <f t="shared" si="12"/>
        <v>1</v>
      </c>
      <c r="AJ9" s="58" t="str">
        <f t="shared" si="13"/>
        <v>D</v>
      </c>
      <c r="AK9" s="58" t="str">
        <f t="shared" si="14"/>
        <v>T</v>
      </c>
      <c r="AL9" s="58" t="str">
        <f t="shared" si="15"/>
        <v>X</v>
      </c>
      <c r="AM9" s="58" t="str">
        <f t="shared" si="16"/>
        <v>O</v>
      </c>
      <c r="AN9" s="58" t="str">
        <f t="shared" si="17"/>
        <v>1</v>
      </c>
      <c r="AO9" s="58" t="str">
        <f t="shared" si="18"/>
        <v>2</v>
      </c>
      <c r="AP9" s="58" t="str">
        <f t="shared" si="19"/>
        <v>©</v>
      </c>
      <c r="AQ9" s="58" t="str">
        <f t="shared" si="20"/>
        <v>T</v>
      </c>
      <c r="AR9" s="58" t="str">
        <f t="shared" si="21"/>
        <v>Z</v>
      </c>
      <c r="AS9" s="58" t="str">
        <f t="shared" si="22"/>
        <v>T</v>
      </c>
      <c r="AT9" s="58" t="str">
        <f t="shared" si="23"/>
        <v>☻</v>
      </c>
      <c r="AU9" s="58" t="str">
        <f t="shared" si="24"/>
        <v/>
      </c>
      <c r="AV9" s="58" t="str">
        <f t="shared" si="25"/>
        <v>☺</v>
      </c>
      <c r="AW9" s="58" t="str">
        <f t="shared" si="26"/>
        <v>¶</v>
      </c>
      <c r="AX9" s="58" t="str">
        <f t="shared" si="27"/>
        <v/>
      </c>
      <c r="AY9" s="58" t="str">
        <f t="shared" si="28"/>
        <v>U</v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2021-04-09</v>
      </c>
      <c r="B10" s="60" t="str">
        <f t="shared" si="0"/>
        <v>Fri</v>
      </c>
      <c r="C10" s="5" t="str">
        <f>Predloge!$B$4</f>
        <v>51</v>
      </c>
      <c r="D10" s="67" t="str">
        <f>Predloge!$B$7</f>
        <v>KVIT☻</v>
      </c>
      <c r="E10" s="5" t="str">
        <f>Predloge!$B$6</f>
        <v>KVIT</v>
      </c>
      <c r="F10" s="61" t="str">
        <f>Predloge!$B$12</f>
        <v>D</v>
      </c>
      <c r="G10" s="10" t="str">
        <f>Predloge!$B$26</f>
        <v>52¶</v>
      </c>
      <c r="H10" s="5" t="str">
        <f>Predloge!$B$4</f>
        <v>51</v>
      </c>
      <c r="I10" s="5" t="str">
        <f>Predloge!$B$5</f>
        <v>52</v>
      </c>
      <c r="J10" s="68" t="str">
        <f>Predloge!$B$48</f>
        <v>©</v>
      </c>
      <c r="K10" s="5" t="str">
        <f>Predloge!$B$6</f>
        <v>KVIT</v>
      </c>
      <c r="L10" s="69" t="s">
        <v>69</v>
      </c>
      <c r="M10" s="93" t="s">
        <v>83</v>
      </c>
      <c r="N10" s="10" t="str">
        <f>Predloge!$B$11</f>
        <v>X</v>
      </c>
      <c r="O10" s="53"/>
      <c r="P10" s="10" t="str">
        <f>Predloge!$B$11</f>
        <v>X</v>
      </c>
      <c r="Q10" s="61" t="str">
        <f>Predloge!$B$8</f>
        <v>U</v>
      </c>
      <c r="R10" s="53"/>
      <c r="S10" s="72" t="str">
        <f>Predloge!$B$23</f>
        <v>51☺</v>
      </c>
      <c r="T10" s="53"/>
      <c r="U10" s="93" t="s">
        <v>32</v>
      </c>
      <c r="V10" s="7" t="str">
        <f>Predloge!$E$7</f>
        <v>MIO</v>
      </c>
      <c r="W10" s="56">
        <f t="shared" si="1"/>
        <v>1</v>
      </c>
      <c r="X10" s="56">
        <f t="shared" si="2"/>
        <v>1</v>
      </c>
      <c r="Y10" s="56">
        <f t="shared" si="3"/>
        <v>2</v>
      </c>
      <c r="Z10" s="56">
        <f t="shared" si="4"/>
        <v>1</v>
      </c>
      <c r="AA10" s="56">
        <f t="shared" si="5"/>
        <v>0</v>
      </c>
      <c r="AB10" s="56">
        <f t="shared" si="6"/>
        <v>1</v>
      </c>
      <c r="AC10" s="56">
        <f t="shared" si="7"/>
        <v>1</v>
      </c>
      <c r="AD10" s="56">
        <f t="shared" si="8"/>
        <v>3</v>
      </c>
      <c r="AE10" s="57">
        <f t="shared" si="9"/>
        <v>0</v>
      </c>
      <c r="AF10" s="57">
        <f t="shared" si="10"/>
        <v>2</v>
      </c>
      <c r="AG10" s="56">
        <f t="shared" si="11"/>
        <v>3</v>
      </c>
      <c r="AH10" s="5" t="str">
        <f>Predloge!$B$10</f>
        <v>12-20</v>
      </c>
      <c r="AI10" s="58" t="str">
        <f t="shared" si="12"/>
        <v>1</v>
      </c>
      <c r="AJ10" s="58" t="str">
        <f t="shared" si="13"/>
        <v>☻</v>
      </c>
      <c r="AK10" s="58" t="str">
        <f t="shared" si="14"/>
        <v>T</v>
      </c>
      <c r="AL10" s="58" t="str">
        <f t="shared" si="15"/>
        <v>D</v>
      </c>
      <c r="AM10" s="58" t="str">
        <f t="shared" si="16"/>
        <v>¶</v>
      </c>
      <c r="AN10" s="58" t="str">
        <f t="shared" si="17"/>
        <v>1</v>
      </c>
      <c r="AO10" s="58" t="str">
        <f t="shared" si="18"/>
        <v>2</v>
      </c>
      <c r="AP10" s="58" t="str">
        <f t="shared" si="19"/>
        <v>©</v>
      </c>
      <c r="AQ10" s="58" t="str">
        <f t="shared" si="20"/>
        <v>T</v>
      </c>
      <c r="AR10" s="58" t="str">
        <f t="shared" si="21"/>
        <v>Z</v>
      </c>
      <c r="AS10" s="58" t="str">
        <f t="shared" si="22"/>
        <v>T</v>
      </c>
      <c r="AT10" s="58" t="str">
        <f t="shared" si="23"/>
        <v>X</v>
      </c>
      <c r="AU10" s="58" t="str">
        <f t="shared" si="24"/>
        <v/>
      </c>
      <c r="AV10" s="58" t="str">
        <f t="shared" si="25"/>
        <v>X</v>
      </c>
      <c r="AW10" s="58" t="str">
        <f t="shared" si="26"/>
        <v>U</v>
      </c>
      <c r="AX10" s="58" t="str">
        <f t="shared" si="27"/>
        <v/>
      </c>
      <c r="AY10" s="58" t="str">
        <f t="shared" si="28"/>
        <v>☺</v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2021-04-10</v>
      </c>
      <c r="B11" s="60" t="str">
        <f t="shared" si="0"/>
        <v>Sat</v>
      </c>
      <c r="C11" s="53"/>
      <c r="D11" s="53"/>
      <c r="E11" s="51" t="str">
        <f>Predloge!$B$14</f>
        <v>☻</v>
      </c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2" t="str">
        <f>Predloge!$B$21</f>
        <v>☺</v>
      </c>
      <c r="R11" s="53"/>
      <c r="S11" s="53"/>
      <c r="T11" s="53"/>
      <c r="U11" s="120" t="s">
        <v>28</v>
      </c>
      <c r="V11" s="124" t="s">
        <v>23</v>
      </c>
      <c r="W11" s="56">
        <f t="shared" si="1"/>
        <v>1</v>
      </c>
      <c r="X11" s="56">
        <f t="shared" si="2"/>
        <v>1</v>
      </c>
      <c r="Y11" s="56">
        <f t="shared" si="3"/>
        <v>0</v>
      </c>
      <c r="Z11" s="56">
        <f t="shared" si="4"/>
        <v>0</v>
      </c>
      <c r="AA11" s="56">
        <f t="shared" si="5"/>
        <v>0</v>
      </c>
      <c r="AB11" s="56">
        <f t="shared" si="6"/>
        <v>0</v>
      </c>
      <c r="AC11" s="56">
        <f t="shared" si="7"/>
        <v>0</v>
      </c>
      <c r="AD11" s="56">
        <f t="shared" si="8"/>
        <v>0</v>
      </c>
      <c r="AE11" s="57">
        <f t="shared" si="9"/>
        <v>13</v>
      </c>
      <c r="AF11" s="57">
        <f t="shared" si="10"/>
        <v>0</v>
      </c>
      <c r="AG11" s="56">
        <f t="shared" si="11"/>
        <v>0</v>
      </c>
      <c r="AH11" s="10" t="str">
        <f>Predloge!$B$11</f>
        <v>X</v>
      </c>
      <c r="AI11" s="58" t="str">
        <f t="shared" si="12"/>
        <v/>
      </c>
      <c r="AJ11" s="58" t="str">
        <f t="shared" si="13"/>
        <v/>
      </c>
      <c r="AK11" s="58" t="str">
        <f t="shared" si="14"/>
        <v>☻</v>
      </c>
      <c r="AL11" s="58" t="str">
        <f t="shared" si="15"/>
        <v/>
      </c>
      <c r="AM11" s="58" t="str">
        <f t="shared" si="16"/>
        <v/>
      </c>
      <c r="AN11" s="58" t="str">
        <f t="shared" si="17"/>
        <v/>
      </c>
      <c r="AO11" s="58" t="str">
        <f t="shared" si="18"/>
        <v/>
      </c>
      <c r="AP11" s="58" t="str">
        <f t="shared" si="19"/>
        <v/>
      </c>
      <c r="AQ11" s="58" t="str">
        <f t="shared" si="20"/>
        <v/>
      </c>
      <c r="AR11" s="58" t="str">
        <f t="shared" si="21"/>
        <v/>
      </c>
      <c r="AS11" s="58" t="str">
        <f t="shared" si="22"/>
        <v/>
      </c>
      <c r="AT11" s="58" t="str">
        <f t="shared" si="23"/>
        <v/>
      </c>
      <c r="AU11" s="58" t="str">
        <f t="shared" si="24"/>
        <v/>
      </c>
      <c r="AV11" s="58" t="str">
        <f t="shared" si="25"/>
        <v/>
      </c>
      <c r="AW11" s="58" t="str">
        <f t="shared" si="26"/>
        <v>☺</v>
      </c>
      <c r="AX11" s="58" t="str">
        <f t="shared" si="27"/>
        <v/>
      </c>
      <c r="AY11" s="58" t="str">
        <f t="shared" si="28"/>
        <v/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2021-04-11</v>
      </c>
      <c r="B12" s="60" t="str">
        <f t="shared" si="0"/>
        <v>Sun</v>
      </c>
      <c r="C12" s="61"/>
      <c r="D12" s="51" t="str">
        <f>Predloge!$B$14</f>
        <v>☻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93" t="s">
        <v>70</v>
      </c>
      <c r="V12" s="125" t="s">
        <v>23</v>
      </c>
      <c r="W12" s="56">
        <f t="shared" si="1"/>
        <v>1</v>
      </c>
      <c r="X12" s="56">
        <f t="shared" si="2"/>
        <v>0</v>
      </c>
      <c r="Y12" s="56">
        <f t="shared" si="3"/>
        <v>0</v>
      </c>
      <c r="Z12" s="56">
        <f t="shared" si="4"/>
        <v>0</v>
      </c>
      <c r="AA12" s="56">
        <f t="shared" si="5"/>
        <v>0</v>
      </c>
      <c r="AB12" s="56">
        <f t="shared" si="6"/>
        <v>0</v>
      </c>
      <c r="AC12" s="56">
        <f t="shared" si="7"/>
        <v>0</v>
      </c>
      <c r="AD12" s="56">
        <f t="shared" si="8"/>
        <v>0</v>
      </c>
      <c r="AE12" s="57">
        <f t="shared" si="9"/>
        <v>14</v>
      </c>
      <c r="AF12" s="57">
        <f t="shared" si="10"/>
        <v>0</v>
      </c>
      <c r="AG12" s="56">
        <f t="shared" si="11"/>
        <v>0</v>
      </c>
      <c r="AH12" s="5" t="str">
        <f>Predloge!$B$12</f>
        <v>D</v>
      </c>
      <c r="AI12" s="58" t="str">
        <f t="shared" si="12"/>
        <v/>
      </c>
      <c r="AJ12" s="58" t="str">
        <f t="shared" si="13"/>
        <v>☻</v>
      </c>
      <c r="AK12" s="58" t="str">
        <f t="shared" si="14"/>
        <v/>
      </c>
      <c r="AL12" s="58" t="str">
        <f t="shared" si="15"/>
        <v/>
      </c>
      <c r="AM12" s="58" t="str">
        <f t="shared" si="16"/>
        <v/>
      </c>
      <c r="AN12" s="58" t="str">
        <f t="shared" si="17"/>
        <v/>
      </c>
      <c r="AO12" s="58" t="str">
        <f t="shared" si="18"/>
        <v/>
      </c>
      <c r="AP12" s="58" t="str">
        <f t="shared" si="19"/>
        <v/>
      </c>
      <c r="AQ12" s="58" t="str">
        <f t="shared" si="20"/>
        <v/>
      </c>
      <c r="AR12" s="58" t="str">
        <f t="shared" si="21"/>
        <v/>
      </c>
      <c r="AS12" s="58" t="str">
        <f t="shared" si="22"/>
        <v/>
      </c>
      <c r="AT12" s="58" t="str">
        <f t="shared" si="23"/>
        <v/>
      </c>
      <c r="AU12" s="58" t="str">
        <f t="shared" si="24"/>
        <v/>
      </c>
      <c r="AV12" s="58" t="str">
        <f t="shared" si="25"/>
        <v/>
      </c>
      <c r="AW12" s="58" t="str">
        <f t="shared" si="26"/>
        <v/>
      </c>
      <c r="AX12" s="58" t="str">
        <f t="shared" si="27"/>
        <v/>
      </c>
      <c r="AY12" s="58" t="str">
        <f t="shared" si="28"/>
        <v/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2021-04-12</v>
      </c>
      <c r="B13" s="60" t="str">
        <f t="shared" si="0"/>
        <v>Mon</v>
      </c>
      <c r="C13" s="5" t="str">
        <f>Predloge!$B$4</f>
        <v>51</v>
      </c>
      <c r="D13" s="10" t="str">
        <f>Predloge!$B$11</f>
        <v>X</v>
      </c>
      <c r="E13" s="10" t="str">
        <f>Predloge!$B$26</f>
        <v>52¶</v>
      </c>
      <c r="F13" s="61" t="str">
        <f>Predloge!$B$12</f>
        <v>D</v>
      </c>
      <c r="G13" s="26" t="str">
        <f>Predloge!$B$28</f>
        <v>KO</v>
      </c>
      <c r="H13" s="72" t="str">
        <f>Predloge!$B$23</f>
        <v>51☺</v>
      </c>
      <c r="I13" s="5" t="str">
        <f>Predloge!$B$4</f>
        <v>51</v>
      </c>
      <c r="J13" s="67" t="str">
        <f>Predloge!$B$7</f>
        <v>KVIT☻</v>
      </c>
      <c r="K13" s="61" t="str">
        <f>Predloge!$B$12</f>
        <v>D</v>
      </c>
      <c r="L13" s="69" t="s">
        <v>69</v>
      </c>
      <c r="M13" s="93" t="s">
        <v>83</v>
      </c>
      <c r="N13" s="5" t="str">
        <f>Predloge!$B$6</f>
        <v>KVIT</v>
      </c>
      <c r="O13" s="53"/>
      <c r="P13" s="5" t="str">
        <f>Predloge!$B$5</f>
        <v>52</v>
      </c>
      <c r="Q13" s="5" t="str">
        <f>Predloge!$B$6</f>
        <v>KVIT</v>
      </c>
      <c r="R13" s="53"/>
      <c r="S13" s="68" t="str">
        <f>Predloge!$B$48</f>
        <v>©</v>
      </c>
      <c r="T13" s="53"/>
      <c r="U13" s="93" t="s">
        <v>11</v>
      </c>
      <c r="V13" s="7" t="str">
        <f>Predloge!$E$15</f>
        <v>BUT</v>
      </c>
      <c r="W13" s="56">
        <f t="shared" si="1"/>
        <v>1</v>
      </c>
      <c r="X13" s="56">
        <f t="shared" si="2"/>
        <v>1</v>
      </c>
      <c r="Y13" s="56">
        <f t="shared" si="3"/>
        <v>2</v>
      </c>
      <c r="Z13" s="56">
        <f t="shared" si="4"/>
        <v>1</v>
      </c>
      <c r="AA13" s="56">
        <f t="shared" si="5"/>
        <v>0</v>
      </c>
      <c r="AB13" s="56">
        <f t="shared" si="6"/>
        <v>1</v>
      </c>
      <c r="AC13" s="56">
        <f t="shared" si="7"/>
        <v>0</v>
      </c>
      <c r="AD13" s="56">
        <f t="shared" si="8"/>
        <v>3</v>
      </c>
      <c r="AE13" s="57">
        <f t="shared" si="9"/>
        <v>0</v>
      </c>
      <c r="AF13" s="57">
        <f t="shared" si="10"/>
        <v>1</v>
      </c>
      <c r="AG13" s="56">
        <f t="shared" si="11"/>
        <v>3</v>
      </c>
      <c r="AH13" s="5" t="str">
        <f>Predloge!$B$13</f>
        <v>BOL</v>
      </c>
      <c r="AI13" s="58" t="str">
        <f t="shared" si="12"/>
        <v>1</v>
      </c>
      <c r="AJ13" s="58" t="str">
        <f t="shared" si="13"/>
        <v>X</v>
      </c>
      <c r="AK13" s="58" t="str">
        <f t="shared" si="14"/>
        <v>¶</v>
      </c>
      <c r="AL13" s="58" t="str">
        <f t="shared" si="15"/>
        <v>D</v>
      </c>
      <c r="AM13" s="58" t="str">
        <f t="shared" si="16"/>
        <v>O</v>
      </c>
      <c r="AN13" s="58" t="str">
        <f t="shared" si="17"/>
        <v>☺</v>
      </c>
      <c r="AO13" s="58" t="str">
        <f t="shared" si="18"/>
        <v>1</v>
      </c>
      <c r="AP13" s="58" t="str">
        <f t="shared" si="19"/>
        <v>☻</v>
      </c>
      <c r="AQ13" s="58" t="str">
        <f t="shared" si="20"/>
        <v>D</v>
      </c>
      <c r="AR13" s="58" t="str">
        <f t="shared" si="21"/>
        <v>Z</v>
      </c>
      <c r="AS13" s="58" t="str">
        <f t="shared" si="22"/>
        <v>T</v>
      </c>
      <c r="AT13" s="58" t="str">
        <f t="shared" si="23"/>
        <v>T</v>
      </c>
      <c r="AU13" s="58" t="str">
        <f t="shared" si="24"/>
        <v/>
      </c>
      <c r="AV13" s="58" t="str">
        <f t="shared" si="25"/>
        <v>2</v>
      </c>
      <c r="AW13" s="58" t="str">
        <f t="shared" si="26"/>
        <v>T</v>
      </c>
      <c r="AX13" s="58" t="str">
        <f t="shared" si="27"/>
        <v/>
      </c>
      <c r="AY13" s="58" t="str">
        <f t="shared" si="28"/>
        <v>©</v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2021-04-13</v>
      </c>
      <c r="B14" s="60" t="str">
        <f t="shared" si="0"/>
        <v>Tue</v>
      </c>
      <c r="C14" s="5" t="str">
        <f>Predloge!$B$4</f>
        <v>51</v>
      </c>
      <c r="D14" s="5" t="str">
        <f>Predloge!$B$6</f>
        <v>KVIT</v>
      </c>
      <c r="E14" s="5" t="str">
        <f>Predloge!$B$8</f>
        <v>U</v>
      </c>
      <c r="F14" s="61" t="str">
        <f>Predloge!$B$12</f>
        <v>D</v>
      </c>
      <c r="G14" s="26" t="str">
        <f>Predloge!$B$28</f>
        <v>KO</v>
      </c>
      <c r="H14" s="10" t="str">
        <f>Predloge!$B$11</f>
        <v>X</v>
      </c>
      <c r="I14" s="72" t="str">
        <f>Predloge!$B$23</f>
        <v>51☺</v>
      </c>
      <c r="J14" s="10" t="str">
        <f>Predloge!$B$11</f>
        <v>X</v>
      </c>
      <c r="K14" s="61" t="str">
        <f>Predloge!$B$12</f>
        <v>D</v>
      </c>
      <c r="L14" s="69" t="s">
        <v>69</v>
      </c>
      <c r="M14" s="93" t="s">
        <v>83</v>
      </c>
      <c r="N14" s="67" t="str">
        <f>Predloge!$B$7</f>
        <v>KVIT☻</v>
      </c>
      <c r="O14" s="53"/>
      <c r="P14" s="10" t="str">
        <f>Predloge!$B$26</f>
        <v>52¶</v>
      </c>
      <c r="Q14" s="5" t="str">
        <f>Predloge!$B$6</f>
        <v>KVIT</v>
      </c>
      <c r="R14" s="53"/>
      <c r="S14" s="68" t="str">
        <f>Predloge!$B$48</f>
        <v>©</v>
      </c>
      <c r="T14" s="53"/>
      <c r="U14" s="93" t="s">
        <v>13</v>
      </c>
      <c r="V14" s="7" t="str">
        <f>Predloge!$E$16</f>
        <v>ŽRJ</v>
      </c>
      <c r="W14" s="56">
        <f t="shared" si="1"/>
        <v>1</v>
      </c>
      <c r="X14" s="56">
        <f t="shared" si="2"/>
        <v>1</v>
      </c>
      <c r="Y14" s="56">
        <f t="shared" si="3"/>
        <v>1</v>
      </c>
      <c r="Z14" s="56">
        <f t="shared" si="4"/>
        <v>0</v>
      </c>
      <c r="AA14" s="56">
        <f t="shared" si="5"/>
        <v>0</v>
      </c>
      <c r="AB14" s="56">
        <f t="shared" si="6"/>
        <v>1</v>
      </c>
      <c r="AC14" s="56">
        <f t="shared" si="7"/>
        <v>1</v>
      </c>
      <c r="AD14" s="56">
        <f t="shared" si="8"/>
        <v>3</v>
      </c>
      <c r="AE14" s="57">
        <f t="shared" si="9"/>
        <v>0</v>
      </c>
      <c r="AF14" s="57">
        <f t="shared" si="10"/>
        <v>2</v>
      </c>
      <c r="AG14" s="56">
        <f t="shared" si="11"/>
        <v>1</v>
      </c>
      <c r="AH14" s="12" t="str">
        <f>Predloge!$B$14</f>
        <v>☻</v>
      </c>
      <c r="AI14" s="58" t="str">
        <f t="shared" si="12"/>
        <v>1</v>
      </c>
      <c r="AJ14" s="58" t="str">
        <f t="shared" si="13"/>
        <v>T</v>
      </c>
      <c r="AK14" s="58" t="str">
        <f t="shared" si="14"/>
        <v>U</v>
      </c>
      <c r="AL14" s="58" t="str">
        <f t="shared" si="15"/>
        <v>D</v>
      </c>
      <c r="AM14" s="58" t="str">
        <f t="shared" si="16"/>
        <v>O</v>
      </c>
      <c r="AN14" s="58" t="str">
        <f t="shared" si="17"/>
        <v>X</v>
      </c>
      <c r="AO14" s="58" t="str">
        <f t="shared" si="18"/>
        <v>☺</v>
      </c>
      <c r="AP14" s="58" t="str">
        <f t="shared" si="19"/>
        <v>X</v>
      </c>
      <c r="AQ14" s="58" t="str">
        <f t="shared" si="20"/>
        <v>D</v>
      </c>
      <c r="AR14" s="58" t="str">
        <f t="shared" si="21"/>
        <v>Z</v>
      </c>
      <c r="AS14" s="58" t="str">
        <f t="shared" si="22"/>
        <v>T</v>
      </c>
      <c r="AT14" s="58" t="str">
        <f t="shared" si="23"/>
        <v>☻</v>
      </c>
      <c r="AU14" s="58" t="str">
        <f t="shared" si="24"/>
        <v/>
      </c>
      <c r="AV14" s="58" t="str">
        <f t="shared" si="25"/>
        <v>¶</v>
      </c>
      <c r="AW14" s="58" t="str">
        <f t="shared" si="26"/>
        <v>T</v>
      </c>
      <c r="AX14" s="58" t="str">
        <f t="shared" si="27"/>
        <v/>
      </c>
      <c r="AY14" s="58" t="str">
        <f t="shared" si="28"/>
        <v>©</v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2021-04-14</v>
      </c>
      <c r="B15" s="60" t="str">
        <f t="shared" si="0"/>
        <v>Wed</v>
      </c>
      <c r="C15" s="5" t="str">
        <f>Predloge!$B$4</f>
        <v>51</v>
      </c>
      <c r="D15" s="67" t="str">
        <f>Predloge!$B$7</f>
        <v>KVIT☻</v>
      </c>
      <c r="E15" s="5" t="str">
        <f>Predloge!$B$6</f>
        <v>KVIT</v>
      </c>
      <c r="F15" s="61" t="str">
        <f>Predloge!$B$12</f>
        <v>D</v>
      </c>
      <c r="G15" s="26" t="str">
        <f>Predloge!$B$28</f>
        <v>KO</v>
      </c>
      <c r="H15" s="10" t="str">
        <f>Predloge!$B$26</f>
        <v>52¶</v>
      </c>
      <c r="I15" s="10" t="str">
        <f>Predloge!$B$11</f>
        <v>X</v>
      </c>
      <c r="J15" s="5" t="str">
        <f>Predloge!$B$4</f>
        <v>51</v>
      </c>
      <c r="K15" s="61" t="str">
        <f>Predloge!$B$12</f>
        <v>D</v>
      </c>
      <c r="L15" s="18" t="str">
        <f>Predloge!$B$20</f>
        <v>☺</v>
      </c>
      <c r="M15" s="93" t="s">
        <v>83</v>
      </c>
      <c r="N15" s="10" t="str">
        <f>Predloge!$B$11</f>
        <v>X</v>
      </c>
      <c r="O15" s="53"/>
      <c r="P15" s="5" t="str">
        <f>Predloge!$B$5</f>
        <v>52</v>
      </c>
      <c r="Q15" s="10" t="str">
        <f>Predloge!$B$35</f>
        <v>Ta</v>
      </c>
      <c r="R15" s="53"/>
      <c r="S15" s="68" t="str">
        <f>Predloge!$B$48</f>
        <v>©</v>
      </c>
      <c r="T15" s="53"/>
      <c r="U15" s="93" t="s">
        <v>19</v>
      </c>
      <c r="V15" s="7" t="str">
        <f>Predloge!$E$15</f>
        <v>BUT</v>
      </c>
      <c r="W15" s="56">
        <f t="shared" si="1"/>
        <v>1</v>
      </c>
      <c r="X15" s="56">
        <f t="shared" si="2"/>
        <v>1</v>
      </c>
      <c r="Y15" s="56">
        <f t="shared" si="3"/>
        <v>2</v>
      </c>
      <c r="Z15" s="56">
        <f t="shared" si="4"/>
        <v>1</v>
      </c>
      <c r="AA15" s="56">
        <f t="shared" si="5"/>
        <v>0</v>
      </c>
      <c r="AB15" s="56">
        <f t="shared" si="6"/>
        <v>1</v>
      </c>
      <c r="AC15" s="56">
        <f t="shared" si="7"/>
        <v>0</v>
      </c>
      <c r="AD15" s="56">
        <f t="shared" si="8"/>
        <v>2</v>
      </c>
      <c r="AE15" s="57">
        <f t="shared" si="9"/>
        <v>0</v>
      </c>
      <c r="AF15" s="57">
        <f t="shared" si="10"/>
        <v>2</v>
      </c>
      <c r="AG15" s="56">
        <f t="shared" si="11"/>
        <v>3</v>
      </c>
      <c r="AH15" s="5" t="str">
        <f>Predloge!$B$15</f>
        <v>SO</v>
      </c>
      <c r="AI15" s="58" t="str">
        <f t="shared" si="12"/>
        <v>1</v>
      </c>
      <c r="AJ15" s="58" t="str">
        <f t="shared" si="13"/>
        <v>☻</v>
      </c>
      <c r="AK15" s="58" t="str">
        <f t="shared" si="14"/>
        <v>T</v>
      </c>
      <c r="AL15" s="58" t="str">
        <f t="shared" si="15"/>
        <v>D</v>
      </c>
      <c r="AM15" s="58" t="str">
        <f t="shared" si="16"/>
        <v>O</v>
      </c>
      <c r="AN15" s="58" t="str">
        <f t="shared" si="17"/>
        <v>¶</v>
      </c>
      <c r="AO15" s="58" t="str">
        <f t="shared" si="18"/>
        <v>X</v>
      </c>
      <c r="AP15" s="58" t="str">
        <f t="shared" si="19"/>
        <v>1</v>
      </c>
      <c r="AQ15" s="58" t="str">
        <f t="shared" si="20"/>
        <v>D</v>
      </c>
      <c r="AR15" s="58" t="str">
        <f t="shared" si="21"/>
        <v>☺</v>
      </c>
      <c r="AS15" s="58" t="str">
        <f t="shared" si="22"/>
        <v>T</v>
      </c>
      <c r="AT15" s="58" t="str">
        <f t="shared" si="23"/>
        <v>X</v>
      </c>
      <c r="AU15" s="58" t="str">
        <f t="shared" si="24"/>
        <v/>
      </c>
      <c r="AV15" s="58" t="str">
        <f t="shared" si="25"/>
        <v>2</v>
      </c>
      <c r="AW15" s="58" t="str">
        <f t="shared" si="26"/>
        <v>a</v>
      </c>
      <c r="AX15" s="58" t="str">
        <f t="shared" si="27"/>
        <v/>
      </c>
      <c r="AY15" s="58" t="str">
        <f t="shared" si="28"/>
        <v>©</v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2021-04-15</v>
      </c>
      <c r="B16" s="60" t="str">
        <f t="shared" si="0"/>
        <v>Thu</v>
      </c>
      <c r="C16" s="5" t="str">
        <f>Predloge!$B$4</f>
        <v>51</v>
      </c>
      <c r="D16" s="10" t="str">
        <f>Predloge!$B$11</f>
        <v>X</v>
      </c>
      <c r="E16" s="67" t="str">
        <f>Predloge!$B$7</f>
        <v>KVIT☻</v>
      </c>
      <c r="F16" s="61" t="str">
        <f>Predloge!$B$12</f>
        <v>D</v>
      </c>
      <c r="G16" s="26" t="str">
        <f>Predloge!$B$28</f>
        <v>KO</v>
      </c>
      <c r="H16" s="5" t="str">
        <f>Predloge!$B$8</f>
        <v>U</v>
      </c>
      <c r="I16" s="10" t="str">
        <f>Predloge!$B$26</f>
        <v>52¶</v>
      </c>
      <c r="J16" s="5" t="str">
        <f>Predloge!$B$4</f>
        <v>51</v>
      </c>
      <c r="K16" s="61" t="str">
        <f>Predloge!$B$12</f>
        <v>D</v>
      </c>
      <c r="L16" s="10" t="str">
        <f>Predloge!$B$11</f>
        <v>X</v>
      </c>
      <c r="M16" s="93" t="s">
        <v>83</v>
      </c>
      <c r="N16" s="68" t="str">
        <f>Predloge!$B$48</f>
        <v>©</v>
      </c>
      <c r="O16" s="53"/>
      <c r="P16" s="5" t="str">
        <f>Predloge!$B$6</f>
        <v>KVIT</v>
      </c>
      <c r="Q16" s="5" t="str">
        <f>Predloge!$B$6</f>
        <v>KVIT</v>
      </c>
      <c r="R16" s="53"/>
      <c r="S16" s="72" t="str">
        <f>Predloge!$B$23</f>
        <v>51☺</v>
      </c>
      <c r="T16" s="53"/>
      <c r="U16" s="93" t="s">
        <v>32</v>
      </c>
      <c r="V16" s="7" t="str">
        <f>Predloge!$E$16</f>
        <v>ŽRJ</v>
      </c>
      <c r="W16" s="56">
        <f t="shared" si="1"/>
        <v>1</v>
      </c>
      <c r="X16" s="56">
        <f t="shared" si="2"/>
        <v>1</v>
      </c>
      <c r="Y16" s="56">
        <f t="shared" si="3"/>
        <v>2</v>
      </c>
      <c r="Z16" s="56">
        <f t="shared" si="4"/>
        <v>0</v>
      </c>
      <c r="AA16" s="56">
        <f t="shared" si="5"/>
        <v>0</v>
      </c>
      <c r="AB16" s="56">
        <f t="shared" si="6"/>
        <v>1</v>
      </c>
      <c r="AC16" s="56">
        <f t="shared" si="7"/>
        <v>1</v>
      </c>
      <c r="AD16" s="56">
        <f t="shared" si="8"/>
        <v>3</v>
      </c>
      <c r="AE16" s="57">
        <f t="shared" si="9"/>
        <v>0</v>
      </c>
      <c r="AF16" s="57">
        <f t="shared" si="10"/>
        <v>2</v>
      </c>
      <c r="AG16" s="56">
        <f t="shared" si="11"/>
        <v>2</v>
      </c>
      <c r="AH16" s="10" t="str">
        <f>Predloge!$B$16</f>
        <v>☻</v>
      </c>
      <c r="AI16" s="58" t="str">
        <f t="shared" si="12"/>
        <v>1</v>
      </c>
      <c r="AJ16" s="58" t="str">
        <f t="shared" si="13"/>
        <v>X</v>
      </c>
      <c r="AK16" s="58" t="str">
        <f t="shared" si="14"/>
        <v>☻</v>
      </c>
      <c r="AL16" s="58" t="str">
        <f t="shared" si="15"/>
        <v>D</v>
      </c>
      <c r="AM16" s="58" t="str">
        <f t="shared" si="16"/>
        <v>O</v>
      </c>
      <c r="AN16" s="58" t="str">
        <f t="shared" si="17"/>
        <v>U</v>
      </c>
      <c r="AO16" s="58" t="str">
        <f t="shared" si="18"/>
        <v>¶</v>
      </c>
      <c r="AP16" s="58" t="str">
        <f t="shared" si="19"/>
        <v>1</v>
      </c>
      <c r="AQ16" s="58" t="str">
        <f t="shared" si="20"/>
        <v>D</v>
      </c>
      <c r="AR16" s="58" t="str">
        <f t="shared" si="21"/>
        <v>X</v>
      </c>
      <c r="AS16" s="58" t="str">
        <f t="shared" si="22"/>
        <v>T</v>
      </c>
      <c r="AT16" s="58" t="str">
        <f t="shared" si="23"/>
        <v>©</v>
      </c>
      <c r="AU16" s="58" t="str">
        <f t="shared" si="24"/>
        <v/>
      </c>
      <c r="AV16" s="58" t="str">
        <f t="shared" si="25"/>
        <v>T</v>
      </c>
      <c r="AW16" s="58" t="str">
        <f t="shared" si="26"/>
        <v>T</v>
      </c>
      <c r="AX16" s="58" t="str">
        <f t="shared" si="27"/>
        <v/>
      </c>
      <c r="AY16" s="58" t="str">
        <f t="shared" si="28"/>
        <v>☺</v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2021-04-16</v>
      </c>
      <c r="B17" s="60" t="str">
        <f t="shared" si="0"/>
        <v>Fri</v>
      </c>
      <c r="C17" s="5" t="str">
        <f>Predloge!$B$4</f>
        <v>51</v>
      </c>
      <c r="D17" s="62" t="s">
        <v>74</v>
      </c>
      <c r="E17" s="10" t="str">
        <f>Predloge!$B$11</f>
        <v>X</v>
      </c>
      <c r="F17" s="61" t="str">
        <f>Predloge!$B$12</f>
        <v>D</v>
      </c>
      <c r="G17" s="72" t="str">
        <f>Predloge!$B$23</f>
        <v>51☺</v>
      </c>
      <c r="H17" s="5" t="str">
        <f>Predloge!$B$4</f>
        <v>51</v>
      </c>
      <c r="I17" s="5" t="str">
        <f>Predloge!$B$4</f>
        <v>51</v>
      </c>
      <c r="J17" s="61" t="str">
        <f>Predloge!$B$12</f>
        <v>D</v>
      </c>
      <c r="K17" s="61" t="str">
        <f>Predloge!$B$12</f>
        <v>D</v>
      </c>
      <c r="L17" s="69" t="s">
        <v>69</v>
      </c>
      <c r="M17" s="93" t="s">
        <v>83</v>
      </c>
      <c r="N17" s="68" t="str">
        <f>Predloge!$B$48</f>
        <v>©</v>
      </c>
      <c r="O17" s="53"/>
      <c r="P17" s="67" t="str">
        <f>Predloge!$B$7</f>
        <v>KVIT☻</v>
      </c>
      <c r="Q17" s="5" t="str">
        <f>Predloge!$B$6</f>
        <v>KVIT</v>
      </c>
      <c r="R17" s="53"/>
      <c r="S17" s="10" t="str">
        <f>Predloge!$B$11</f>
        <v>X</v>
      </c>
      <c r="T17" s="53"/>
      <c r="U17" s="93" t="s">
        <v>9</v>
      </c>
      <c r="V17" s="7" t="str">
        <f>Predloge!$E$16</f>
        <v>ŽRJ</v>
      </c>
      <c r="W17" s="56">
        <f t="shared" si="1"/>
        <v>1</v>
      </c>
      <c r="X17" s="56">
        <f t="shared" si="2"/>
        <v>1</v>
      </c>
      <c r="Y17" s="56">
        <f t="shared" si="3"/>
        <v>3</v>
      </c>
      <c r="Z17" s="56">
        <f t="shared" si="4"/>
        <v>0</v>
      </c>
      <c r="AA17" s="56">
        <f t="shared" si="5"/>
        <v>0</v>
      </c>
      <c r="AB17" s="56">
        <f t="shared" si="6"/>
        <v>0</v>
      </c>
      <c r="AC17" s="56">
        <f t="shared" si="7"/>
        <v>0</v>
      </c>
      <c r="AD17" s="56">
        <f t="shared" si="8"/>
        <v>2</v>
      </c>
      <c r="AE17" s="57">
        <f t="shared" si="9"/>
        <v>0</v>
      </c>
      <c r="AF17" s="57">
        <f t="shared" si="10"/>
        <v>2</v>
      </c>
      <c r="AG17" s="56">
        <f t="shared" si="11"/>
        <v>3</v>
      </c>
      <c r="AH17" s="14" t="str">
        <f>Predloge!$B$17</f>
        <v>51$</v>
      </c>
      <c r="AI17" s="58" t="str">
        <f t="shared" si="12"/>
        <v>1</v>
      </c>
      <c r="AJ17" s="58" t="str">
        <f t="shared" si="13"/>
        <v>F</v>
      </c>
      <c r="AK17" s="58" t="str">
        <f t="shared" si="14"/>
        <v>X</v>
      </c>
      <c r="AL17" s="58" t="str">
        <f t="shared" si="15"/>
        <v>D</v>
      </c>
      <c r="AM17" s="58" t="str">
        <f t="shared" si="16"/>
        <v>☺</v>
      </c>
      <c r="AN17" s="58" t="str">
        <f t="shared" si="17"/>
        <v>1</v>
      </c>
      <c r="AO17" s="58" t="str">
        <f t="shared" si="18"/>
        <v>1</v>
      </c>
      <c r="AP17" s="58" t="str">
        <f t="shared" si="19"/>
        <v>D</v>
      </c>
      <c r="AQ17" s="58" t="str">
        <f t="shared" si="20"/>
        <v>D</v>
      </c>
      <c r="AR17" s="58" t="str">
        <f t="shared" si="21"/>
        <v>Z</v>
      </c>
      <c r="AS17" s="58" t="str">
        <f t="shared" si="22"/>
        <v>T</v>
      </c>
      <c r="AT17" s="58" t="str">
        <f t="shared" si="23"/>
        <v>©</v>
      </c>
      <c r="AU17" s="58" t="str">
        <f t="shared" si="24"/>
        <v/>
      </c>
      <c r="AV17" s="58" t="str">
        <f t="shared" si="25"/>
        <v>☻</v>
      </c>
      <c r="AW17" s="58" t="str">
        <f t="shared" si="26"/>
        <v>T</v>
      </c>
      <c r="AX17" s="58" t="str">
        <f t="shared" si="27"/>
        <v/>
      </c>
      <c r="AY17" s="58" t="str">
        <f t="shared" si="28"/>
        <v>X</v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2021-04-17</v>
      </c>
      <c r="B18" s="60" t="str">
        <f t="shared" si="0"/>
        <v>Sat</v>
      </c>
      <c r="C18" s="53"/>
      <c r="D18" s="53"/>
      <c r="E18" s="53"/>
      <c r="F18" s="53"/>
      <c r="G18" s="53"/>
      <c r="H18" s="53"/>
      <c r="I18" s="53"/>
      <c r="J18" s="51" t="str">
        <f>Predloge!$B$14</f>
        <v>☻</v>
      </c>
      <c r="K18" s="53"/>
      <c r="L18" s="52" t="str">
        <f>Predloge!$B$21</f>
        <v>☺</v>
      </c>
      <c r="M18" s="53"/>
      <c r="N18" s="53"/>
      <c r="O18" s="53"/>
      <c r="P18" s="53"/>
      <c r="Q18" s="53"/>
      <c r="R18" s="53"/>
      <c r="S18" s="53"/>
      <c r="T18" s="53"/>
      <c r="U18" s="93" t="s">
        <v>19</v>
      </c>
      <c r="V18" s="125" t="s">
        <v>11</v>
      </c>
      <c r="W18" s="56">
        <f t="shared" si="1"/>
        <v>1</v>
      </c>
      <c r="X18" s="56">
        <f t="shared" si="2"/>
        <v>1</v>
      </c>
      <c r="Y18" s="56">
        <f t="shared" si="3"/>
        <v>0</v>
      </c>
      <c r="Z18" s="56">
        <f t="shared" si="4"/>
        <v>0</v>
      </c>
      <c r="AA18" s="56">
        <f t="shared" si="5"/>
        <v>0</v>
      </c>
      <c r="AB18" s="56">
        <f t="shared" si="6"/>
        <v>0</v>
      </c>
      <c r="AC18" s="56">
        <f t="shared" si="7"/>
        <v>0</v>
      </c>
      <c r="AD18" s="56">
        <f t="shared" si="8"/>
        <v>0</v>
      </c>
      <c r="AE18" s="57">
        <f t="shared" si="9"/>
        <v>13</v>
      </c>
      <c r="AF18" s="57">
        <f t="shared" si="10"/>
        <v>0</v>
      </c>
      <c r="AG18" s="56">
        <f t="shared" si="11"/>
        <v>0</v>
      </c>
      <c r="AH18" s="14" t="str">
        <f>Predloge!$B$18</f>
        <v>52$</v>
      </c>
      <c r="AI18" s="58" t="str">
        <f t="shared" si="12"/>
        <v/>
      </c>
      <c r="AJ18" s="58" t="str">
        <f t="shared" si="13"/>
        <v/>
      </c>
      <c r="AK18" s="58" t="str">
        <f t="shared" si="14"/>
        <v/>
      </c>
      <c r="AL18" s="58" t="str">
        <f t="shared" si="15"/>
        <v/>
      </c>
      <c r="AM18" s="58" t="str">
        <f t="shared" si="16"/>
        <v/>
      </c>
      <c r="AN18" s="58" t="str">
        <f t="shared" si="17"/>
        <v/>
      </c>
      <c r="AO18" s="58" t="str">
        <f t="shared" si="18"/>
        <v/>
      </c>
      <c r="AP18" s="58" t="str">
        <f t="shared" si="19"/>
        <v>☻</v>
      </c>
      <c r="AQ18" s="58" t="str">
        <f t="shared" si="20"/>
        <v/>
      </c>
      <c r="AR18" s="58" t="str">
        <f t="shared" si="21"/>
        <v>☺</v>
      </c>
      <c r="AS18" s="58" t="str">
        <f t="shared" si="22"/>
        <v/>
      </c>
      <c r="AT18" s="58" t="str">
        <f t="shared" si="23"/>
        <v/>
      </c>
      <c r="AU18" s="58" t="str">
        <f t="shared" si="24"/>
        <v/>
      </c>
      <c r="AV18" s="58" t="str">
        <f t="shared" si="25"/>
        <v/>
      </c>
      <c r="AW18" s="58" t="str">
        <f t="shared" si="26"/>
        <v/>
      </c>
      <c r="AX18" s="58" t="str">
        <f t="shared" si="27"/>
        <v/>
      </c>
      <c r="AY18" s="58" t="str">
        <f t="shared" si="28"/>
        <v/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2021-04-18</v>
      </c>
      <c r="B19" s="60" t="str">
        <f t="shared" si="0"/>
        <v>Sun</v>
      </c>
      <c r="C19" s="53"/>
      <c r="D19" s="53"/>
      <c r="E19" s="53"/>
      <c r="F19" s="51" t="str">
        <f>Predloge!$B$14</f>
        <v>☻</v>
      </c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93" t="s">
        <v>78</v>
      </c>
      <c r="V19" s="125" t="s">
        <v>11</v>
      </c>
      <c r="W19" s="56">
        <f t="shared" si="1"/>
        <v>1</v>
      </c>
      <c r="X19" s="56">
        <f t="shared" si="2"/>
        <v>0</v>
      </c>
      <c r="Y19" s="56">
        <f t="shared" si="3"/>
        <v>0</v>
      </c>
      <c r="Z19" s="56">
        <f t="shared" si="4"/>
        <v>0</v>
      </c>
      <c r="AA19" s="56">
        <f t="shared" si="5"/>
        <v>0</v>
      </c>
      <c r="AB19" s="56">
        <f t="shared" si="6"/>
        <v>0</v>
      </c>
      <c r="AC19" s="56">
        <f t="shared" si="7"/>
        <v>0</v>
      </c>
      <c r="AD19" s="56">
        <f t="shared" si="8"/>
        <v>0</v>
      </c>
      <c r="AE19" s="57">
        <f t="shared" si="9"/>
        <v>14</v>
      </c>
      <c r="AF19" s="57">
        <f t="shared" si="10"/>
        <v>0</v>
      </c>
      <c r="AG19" s="56">
        <f t="shared" si="11"/>
        <v>0</v>
      </c>
      <c r="AH19" s="16" t="str">
        <f>Predloge!$B$19</f>
        <v>KVIT$</v>
      </c>
      <c r="AI19" s="58" t="str">
        <f t="shared" si="12"/>
        <v/>
      </c>
      <c r="AJ19" s="58" t="str">
        <f t="shared" si="13"/>
        <v/>
      </c>
      <c r="AK19" s="58" t="str">
        <f t="shared" si="14"/>
        <v/>
      </c>
      <c r="AL19" s="58" t="str">
        <f t="shared" si="15"/>
        <v>☻</v>
      </c>
      <c r="AM19" s="58" t="str">
        <f t="shared" si="16"/>
        <v/>
      </c>
      <c r="AN19" s="58" t="str">
        <f t="shared" si="17"/>
        <v/>
      </c>
      <c r="AO19" s="58" t="str">
        <f t="shared" si="18"/>
        <v/>
      </c>
      <c r="AP19" s="58" t="str">
        <f t="shared" si="19"/>
        <v/>
      </c>
      <c r="AQ19" s="58" t="str">
        <f t="shared" si="20"/>
        <v/>
      </c>
      <c r="AR19" s="58" t="str">
        <f t="shared" si="21"/>
        <v/>
      </c>
      <c r="AS19" s="58" t="str">
        <f t="shared" si="22"/>
        <v/>
      </c>
      <c r="AT19" s="58" t="str">
        <f t="shared" si="23"/>
        <v/>
      </c>
      <c r="AU19" s="58" t="str">
        <f t="shared" si="24"/>
        <v/>
      </c>
      <c r="AV19" s="58" t="str">
        <f t="shared" si="25"/>
        <v/>
      </c>
      <c r="AW19" s="58" t="str">
        <f t="shared" si="26"/>
        <v/>
      </c>
      <c r="AX19" s="58" t="str">
        <f t="shared" si="27"/>
        <v/>
      </c>
      <c r="AY19" s="58" t="str">
        <f t="shared" si="28"/>
        <v/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2021-04-19</v>
      </c>
      <c r="B20" s="60" t="str">
        <f t="shared" si="0"/>
        <v>Mon</v>
      </c>
      <c r="C20" s="5" t="str">
        <f>Predloge!$B$4</f>
        <v>51</v>
      </c>
      <c r="D20" s="5" t="str">
        <f>Predloge!$B$6</f>
        <v>KVIT</v>
      </c>
      <c r="E20" s="61" t="str">
        <f>Predloge!$B$6</f>
        <v>KVIT</v>
      </c>
      <c r="F20" s="10" t="str">
        <f>Predloge!$B$11</f>
        <v>X</v>
      </c>
      <c r="G20" s="26" t="str">
        <f>Predloge!$B$28</f>
        <v>KO</v>
      </c>
      <c r="H20" s="5" t="str">
        <f>Predloge!$B$4</f>
        <v>51</v>
      </c>
      <c r="I20" s="61" t="str">
        <f>Predloge!$B$8</f>
        <v>U</v>
      </c>
      <c r="J20" s="72" t="str">
        <f>Predloge!$B$23</f>
        <v>51☺</v>
      </c>
      <c r="K20" s="10" t="str">
        <f>Predloge!$B$26</f>
        <v>52¶</v>
      </c>
      <c r="L20" s="69" t="s">
        <v>69</v>
      </c>
      <c r="M20" s="93" t="s">
        <v>83</v>
      </c>
      <c r="N20" s="61" t="str">
        <f>Predloge!$B$6</f>
        <v>KVIT</v>
      </c>
      <c r="O20" s="53"/>
      <c r="P20" s="68" t="str">
        <f>Predloge!$B$48</f>
        <v>©</v>
      </c>
      <c r="Q20" s="61" t="str">
        <f>Predloge!$B$5</f>
        <v>52</v>
      </c>
      <c r="R20" s="53"/>
      <c r="S20" s="5" t="str">
        <f>Predloge!$B$6</f>
        <v>KVIT</v>
      </c>
      <c r="T20" s="53"/>
      <c r="U20" s="93" t="s">
        <v>75</v>
      </c>
      <c r="V20" s="7" t="str">
        <f>september!$E$1</f>
        <v>PIN</v>
      </c>
      <c r="W20" s="56">
        <f t="shared" si="1"/>
        <v>0</v>
      </c>
      <c r="X20" s="56">
        <f t="shared" si="2"/>
        <v>1</v>
      </c>
      <c r="Y20" s="56">
        <f t="shared" si="3"/>
        <v>2</v>
      </c>
      <c r="Z20" s="56">
        <f t="shared" si="4"/>
        <v>1</v>
      </c>
      <c r="AA20" s="56">
        <f t="shared" si="5"/>
        <v>0</v>
      </c>
      <c r="AB20" s="56">
        <f t="shared" si="6"/>
        <v>1</v>
      </c>
      <c r="AC20" s="56">
        <f t="shared" si="7"/>
        <v>1</v>
      </c>
      <c r="AD20" s="56">
        <f t="shared" si="8"/>
        <v>4</v>
      </c>
      <c r="AE20" s="57">
        <f t="shared" si="9"/>
        <v>0</v>
      </c>
      <c r="AF20" s="57">
        <f t="shared" si="10"/>
        <v>1</v>
      </c>
      <c r="AG20" s="56">
        <f t="shared" si="11"/>
        <v>3</v>
      </c>
      <c r="AH20" s="18" t="str">
        <f>Predloge!$B$20</f>
        <v>☺</v>
      </c>
      <c r="AI20" s="58" t="str">
        <f t="shared" si="12"/>
        <v>1</v>
      </c>
      <c r="AJ20" s="58" t="str">
        <f t="shared" si="13"/>
        <v>T</v>
      </c>
      <c r="AK20" s="58" t="str">
        <f t="shared" si="14"/>
        <v>T</v>
      </c>
      <c r="AL20" s="58" t="str">
        <f t="shared" si="15"/>
        <v>X</v>
      </c>
      <c r="AM20" s="58" t="str">
        <f t="shared" si="16"/>
        <v>O</v>
      </c>
      <c r="AN20" s="58" t="str">
        <f t="shared" si="17"/>
        <v>1</v>
      </c>
      <c r="AO20" s="58" t="str">
        <f t="shared" si="18"/>
        <v>U</v>
      </c>
      <c r="AP20" s="58" t="str">
        <f t="shared" si="19"/>
        <v>☺</v>
      </c>
      <c r="AQ20" s="58" t="str">
        <f t="shared" si="20"/>
        <v>¶</v>
      </c>
      <c r="AR20" s="58" t="str">
        <f t="shared" si="21"/>
        <v>Z</v>
      </c>
      <c r="AS20" s="58" t="str">
        <f t="shared" si="22"/>
        <v>T</v>
      </c>
      <c r="AT20" s="58" t="str">
        <f t="shared" si="23"/>
        <v>T</v>
      </c>
      <c r="AU20" s="58" t="str">
        <f t="shared" si="24"/>
        <v/>
      </c>
      <c r="AV20" s="58" t="str">
        <f t="shared" si="25"/>
        <v>©</v>
      </c>
      <c r="AW20" s="58" t="str">
        <f t="shared" si="26"/>
        <v>2</v>
      </c>
      <c r="AX20" s="58" t="str">
        <f t="shared" si="27"/>
        <v/>
      </c>
      <c r="AY20" s="58" t="str">
        <f t="shared" si="28"/>
        <v>T</v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2021-04-20</v>
      </c>
      <c r="B21" s="60" t="str">
        <f t="shared" si="0"/>
        <v>Tue</v>
      </c>
      <c r="C21" s="5" t="str">
        <f>Predloge!$B$4</f>
        <v>51</v>
      </c>
      <c r="D21" s="67" t="str">
        <f>Predloge!$B$7</f>
        <v>KVIT☻</v>
      </c>
      <c r="E21" s="61" t="str">
        <f>Predloge!$B$6</f>
        <v>KVIT</v>
      </c>
      <c r="F21" s="68" t="str">
        <f>Predloge!$B$48</f>
        <v>©</v>
      </c>
      <c r="G21" s="26" t="str">
        <f>Predloge!$B$28</f>
        <v>KO</v>
      </c>
      <c r="H21" s="10" t="str">
        <f>Predloge!$B$26</f>
        <v>52¶</v>
      </c>
      <c r="I21" s="61" t="str">
        <f>Predloge!$B$5</f>
        <v>52</v>
      </c>
      <c r="J21" s="10" t="str">
        <f>Predloge!$B$11</f>
        <v>X</v>
      </c>
      <c r="K21" s="5" t="str">
        <f>Predloge!$B$6</f>
        <v>KVIT</v>
      </c>
      <c r="L21" s="69" t="s">
        <v>69</v>
      </c>
      <c r="M21" s="93" t="s">
        <v>83</v>
      </c>
      <c r="N21" s="61" t="str">
        <f>Predloge!$B$8</f>
        <v>U</v>
      </c>
      <c r="O21" s="53"/>
      <c r="P21" s="5" t="str">
        <f>Predloge!$B$6</f>
        <v>KVIT</v>
      </c>
      <c r="Q21" s="61" t="str">
        <f>Predloge!$B$4</f>
        <v>51</v>
      </c>
      <c r="R21" s="53"/>
      <c r="S21" s="5" t="str">
        <f>Predloge!$B$6</f>
        <v>KVIT</v>
      </c>
      <c r="T21" s="53"/>
      <c r="U21" s="93" t="s">
        <v>78</v>
      </c>
      <c r="V21" s="7" t="str">
        <f>september!$E$1</f>
        <v>PIN</v>
      </c>
      <c r="W21" s="56">
        <f t="shared" si="1"/>
        <v>1</v>
      </c>
      <c r="X21" s="56">
        <f t="shared" si="2"/>
        <v>0</v>
      </c>
      <c r="Y21" s="56">
        <f t="shared" si="3"/>
        <v>2</v>
      </c>
      <c r="Z21" s="56">
        <f t="shared" si="4"/>
        <v>1</v>
      </c>
      <c r="AA21" s="56">
        <f t="shared" si="5"/>
        <v>0</v>
      </c>
      <c r="AB21" s="56">
        <f t="shared" si="6"/>
        <v>1</v>
      </c>
      <c r="AC21" s="56">
        <f t="shared" si="7"/>
        <v>1</v>
      </c>
      <c r="AD21" s="56">
        <f t="shared" si="8"/>
        <v>5</v>
      </c>
      <c r="AE21" s="57">
        <f t="shared" si="9"/>
        <v>0</v>
      </c>
      <c r="AF21" s="57">
        <f t="shared" si="10"/>
        <v>1</v>
      </c>
      <c r="AG21" s="56">
        <f t="shared" si="11"/>
        <v>3</v>
      </c>
      <c r="AH21" s="20" t="str">
        <f>Predloge!$B$21</f>
        <v>☺</v>
      </c>
      <c r="AI21" s="58" t="str">
        <f t="shared" si="12"/>
        <v>1</v>
      </c>
      <c r="AJ21" s="58" t="str">
        <f t="shared" si="13"/>
        <v>☻</v>
      </c>
      <c r="AK21" s="58" t="str">
        <f t="shared" si="14"/>
        <v>T</v>
      </c>
      <c r="AL21" s="58" t="str">
        <f t="shared" si="15"/>
        <v>©</v>
      </c>
      <c r="AM21" s="58" t="str">
        <f t="shared" si="16"/>
        <v>O</v>
      </c>
      <c r="AN21" s="58" t="str">
        <f t="shared" si="17"/>
        <v>¶</v>
      </c>
      <c r="AO21" s="58" t="str">
        <f t="shared" si="18"/>
        <v>2</v>
      </c>
      <c r="AP21" s="58" t="str">
        <f t="shared" si="19"/>
        <v>X</v>
      </c>
      <c r="AQ21" s="58" t="str">
        <f t="shared" si="20"/>
        <v>T</v>
      </c>
      <c r="AR21" s="58" t="str">
        <f t="shared" si="21"/>
        <v>Z</v>
      </c>
      <c r="AS21" s="58" t="str">
        <f t="shared" si="22"/>
        <v>T</v>
      </c>
      <c r="AT21" s="58" t="str">
        <f t="shared" si="23"/>
        <v>U</v>
      </c>
      <c r="AU21" s="58" t="str">
        <f t="shared" si="24"/>
        <v/>
      </c>
      <c r="AV21" s="58" t="str">
        <f t="shared" si="25"/>
        <v>T</v>
      </c>
      <c r="AW21" s="58" t="str">
        <f t="shared" si="26"/>
        <v>1</v>
      </c>
      <c r="AX21" s="58" t="str">
        <f t="shared" si="27"/>
        <v/>
      </c>
      <c r="AY21" s="58" t="str">
        <f t="shared" si="28"/>
        <v>T</v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2021-04-21</v>
      </c>
      <c r="B22" s="60" t="str">
        <f t="shared" si="0"/>
        <v>Wed</v>
      </c>
      <c r="C22" s="5" t="str">
        <f>Predloge!$B$4</f>
        <v>51</v>
      </c>
      <c r="D22" s="10" t="str">
        <f>Predloge!$B$11</f>
        <v>X</v>
      </c>
      <c r="E22" s="66" t="str">
        <f>Predloge!$B$26</f>
        <v>52¶</v>
      </c>
      <c r="F22" s="68" t="str">
        <f>Predloge!$B$48</f>
        <v>©</v>
      </c>
      <c r="G22" s="26" t="str">
        <f>Predloge!$B$28</f>
        <v>KO</v>
      </c>
      <c r="H22" s="61" t="str">
        <f>Predloge!$B$5</f>
        <v>52</v>
      </c>
      <c r="I22" s="5" t="str">
        <f>Predloge!$B$4</f>
        <v>51</v>
      </c>
      <c r="J22" s="67" t="str">
        <f>Predloge!$B$7</f>
        <v>KVIT☻</v>
      </c>
      <c r="K22" s="5" t="str">
        <f>Predloge!$B$6</f>
        <v>KVIT</v>
      </c>
      <c r="L22" s="69" t="s">
        <v>69</v>
      </c>
      <c r="M22" s="93" t="s">
        <v>83</v>
      </c>
      <c r="N22" s="72" t="str">
        <f>Predloge!$B$23</f>
        <v>51☺</v>
      </c>
      <c r="O22" s="53"/>
      <c r="P22" s="5" t="str">
        <f>Predloge!$B$6</f>
        <v>KVIT</v>
      </c>
      <c r="Q22" s="10" t="str">
        <f>Predloge!$B$35</f>
        <v>Ta</v>
      </c>
      <c r="R22" s="53"/>
      <c r="S22" s="5" t="str">
        <f>Predloge!$B$6</f>
        <v>KVIT</v>
      </c>
      <c r="T22" s="53"/>
      <c r="U22" s="93" t="s">
        <v>23</v>
      </c>
      <c r="V22" s="7" t="str">
        <f>september!$E$1</f>
        <v>PIN</v>
      </c>
      <c r="W22" s="56">
        <f t="shared" si="1"/>
        <v>1</v>
      </c>
      <c r="X22" s="56">
        <f t="shared" si="2"/>
        <v>1</v>
      </c>
      <c r="Y22" s="56">
        <f t="shared" si="3"/>
        <v>2</v>
      </c>
      <c r="Z22" s="56">
        <f t="shared" si="4"/>
        <v>1</v>
      </c>
      <c r="AA22" s="56">
        <f t="shared" si="5"/>
        <v>0</v>
      </c>
      <c r="AB22" s="56">
        <f t="shared" si="6"/>
        <v>1</v>
      </c>
      <c r="AC22" s="56">
        <f t="shared" si="7"/>
        <v>0</v>
      </c>
      <c r="AD22" s="56">
        <f t="shared" si="8"/>
        <v>4</v>
      </c>
      <c r="AE22" s="57">
        <f t="shared" si="9"/>
        <v>0</v>
      </c>
      <c r="AF22" s="57">
        <f t="shared" si="10"/>
        <v>1</v>
      </c>
      <c r="AG22" s="56">
        <f t="shared" si="11"/>
        <v>3</v>
      </c>
      <c r="AH22" s="22" t="str">
        <f>Predloge!$B$22</f>
        <v>U☺</v>
      </c>
      <c r="AI22" s="58" t="str">
        <f t="shared" si="12"/>
        <v>1</v>
      </c>
      <c r="AJ22" s="58" t="str">
        <f t="shared" si="13"/>
        <v>X</v>
      </c>
      <c r="AK22" s="58" t="str">
        <f t="shared" si="14"/>
        <v>¶</v>
      </c>
      <c r="AL22" s="58" t="str">
        <f t="shared" si="15"/>
        <v>©</v>
      </c>
      <c r="AM22" s="58" t="str">
        <f t="shared" si="16"/>
        <v>O</v>
      </c>
      <c r="AN22" s="58" t="str">
        <f t="shared" si="17"/>
        <v>2</v>
      </c>
      <c r="AO22" s="58" t="str">
        <f t="shared" si="18"/>
        <v>1</v>
      </c>
      <c r="AP22" s="58" t="str">
        <f t="shared" si="19"/>
        <v>☻</v>
      </c>
      <c r="AQ22" s="58" t="str">
        <f t="shared" si="20"/>
        <v>T</v>
      </c>
      <c r="AR22" s="58" t="str">
        <f t="shared" si="21"/>
        <v>Z</v>
      </c>
      <c r="AS22" s="58" t="str">
        <f t="shared" si="22"/>
        <v>T</v>
      </c>
      <c r="AT22" s="58" t="str">
        <f t="shared" si="23"/>
        <v>☺</v>
      </c>
      <c r="AU22" s="58" t="str">
        <f t="shared" si="24"/>
        <v/>
      </c>
      <c r="AV22" s="58" t="str">
        <f t="shared" si="25"/>
        <v>T</v>
      </c>
      <c r="AW22" s="58" t="str">
        <f t="shared" si="26"/>
        <v>a</v>
      </c>
      <c r="AX22" s="58" t="str">
        <f t="shared" si="27"/>
        <v/>
      </c>
      <c r="AY22" s="58" t="str">
        <f t="shared" si="28"/>
        <v>T</v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2021-04-22</v>
      </c>
      <c r="B23" s="60" t="str">
        <f t="shared" si="0"/>
        <v>Thu</v>
      </c>
      <c r="C23" s="5" t="str">
        <f>Predloge!$B$4</f>
        <v>51</v>
      </c>
      <c r="D23" s="5" t="str">
        <f>Predloge!$B$6</f>
        <v>KVIT</v>
      </c>
      <c r="E23" s="61" t="str">
        <f>Predloge!$B$5</f>
        <v>52</v>
      </c>
      <c r="F23" s="61" t="str">
        <f>Predloge!$B$6</f>
        <v>KVIT</v>
      </c>
      <c r="G23" s="26" t="str">
        <f>Predloge!$B$28</f>
        <v>KO</v>
      </c>
      <c r="H23" s="68" t="str">
        <f>Predloge!$B$48</f>
        <v>©</v>
      </c>
      <c r="I23" s="61" t="str">
        <f>Predloge!$B$4</f>
        <v>51</v>
      </c>
      <c r="J23" s="10" t="str">
        <f>Predloge!$B$11</f>
        <v>X</v>
      </c>
      <c r="K23" s="5" t="str">
        <f>Predloge!$B$6</f>
        <v>KVIT</v>
      </c>
      <c r="L23" s="69" t="s">
        <v>69</v>
      </c>
      <c r="M23" s="93" t="s">
        <v>83</v>
      </c>
      <c r="N23" s="10" t="str">
        <f>Predloge!$B$11</f>
        <v>X</v>
      </c>
      <c r="O23" s="53"/>
      <c r="P23" s="67" t="str">
        <f>Predloge!$B$7</f>
        <v>KVIT☻</v>
      </c>
      <c r="Q23" s="10" t="str">
        <f>Predloge!$B$26</f>
        <v>52¶</v>
      </c>
      <c r="R23" s="53"/>
      <c r="S23" s="5" t="str">
        <f>Predloge!$B$6</f>
        <v>KVIT</v>
      </c>
      <c r="T23" s="53"/>
      <c r="U23" s="93" t="s">
        <v>70</v>
      </c>
      <c r="V23" s="7" t="str">
        <f>september!$E$1</f>
        <v>PIN</v>
      </c>
      <c r="W23" s="56">
        <f t="shared" si="1"/>
        <v>1</v>
      </c>
      <c r="X23" s="56">
        <f t="shared" si="2"/>
        <v>0</v>
      </c>
      <c r="Y23" s="56">
        <f t="shared" si="3"/>
        <v>2</v>
      </c>
      <c r="Z23" s="56">
        <f t="shared" si="4"/>
        <v>1</v>
      </c>
      <c r="AA23" s="56">
        <f t="shared" si="5"/>
        <v>0</v>
      </c>
      <c r="AB23" s="56">
        <f t="shared" si="6"/>
        <v>1</v>
      </c>
      <c r="AC23" s="56">
        <f t="shared" si="7"/>
        <v>0</v>
      </c>
      <c r="AD23" s="56">
        <f t="shared" si="8"/>
        <v>5</v>
      </c>
      <c r="AE23" s="57">
        <f t="shared" si="9"/>
        <v>0</v>
      </c>
      <c r="AF23" s="57">
        <f t="shared" si="10"/>
        <v>2</v>
      </c>
      <c r="AG23" s="56">
        <f t="shared" si="11"/>
        <v>3</v>
      </c>
      <c r="AH23" s="22" t="str">
        <f>Predloge!$B$23</f>
        <v>51☺</v>
      </c>
      <c r="AI23" s="58" t="str">
        <f t="shared" si="12"/>
        <v>1</v>
      </c>
      <c r="AJ23" s="58" t="str">
        <f t="shared" si="13"/>
        <v>T</v>
      </c>
      <c r="AK23" s="58" t="str">
        <f t="shared" si="14"/>
        <v>2</v>
      </c>
      <c r="AL23" s="58" t="str">
        <f t="shared" si="15"/>
        <v>T</v>
      </c>
      <c r="AM23" s="58" t="str">
        <f t="shared" si="16"/>
        <v>O</v>
      </c>
      <c r="AN23" s="58" t="str">
        <f t="shared" si="17"/>
        <v>©</v>
      </c>
      <c r="AO23" s="58" t="str">
        <f t="shared" si="18"/>
        <v>1</v>
      </c>
      <c r="AP23" s="58" t="str">
        <f t="shared" si="19"/>
        <v>X</v>
      </c>
      <c r="AQ23" s="58" t="str">
        <f t="shared" si="20"/>
        <v>T</v>
      </c>
      <c r="AR23" s="58" t="str">
        <f t="shared" si="21"/>
        <v>Z</v>
      </c>
      <c r="AS23" s="58" t="str">
        <f t="shared" si="22"/>
        <v>T</v>
      </c>
      <c r="AT23" s="58" t="str">
        <f t="shared" si="23"/>
        <v>X</v>
      </c>
      <c r="AU23" s="58" t="str">
        <f t="shared" si="24"/>
        <v/>
      </c>
      <c r="AV23" s="58" t="str">
        <f t="shared" si="25"/>
        <v>☻</v>
      </c>
      <c r="AW23" s="58" t="str">
        <f t="shared" si="26"/>
        <v>¶</v>
      </c>
      <c r="AX23" s="58" t="str">
        <f t="shared" si="27"/>
        <v/>
      </c>
      <c r="AY23" s="58" t="str">
        <f t="shared" si="28"/>
        <v>T</v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2021-04-23</v>
      </c>
      <c r="B24" s="60" t="str">
        <f t="shared" si="0"/>
        <v>Fri</v>
      </c>
      <c r="C24" s="5" t="str">
        <f>Predloge!$B$4</f>
        <v>51</v>
      </c>
      <c r="D24" s="61" t="str">
        <f>Predloge!$B$15</f>
        <v>SO</v>
      </c>
      <c r="E24" s="61" t="str">
        <f>Predloge!$B$6</f>
        <v>KVIT</v>
      </c>
      <c r="F24" s="67" t="str">
        <f>Predloge!$B$7</f>
        <v>KVIT☻</v>
      </c>
      <c r="G24" s="72" t="str">
        <f>Predloge!$B$23</f>
        <v>51☺</v>
      </c>
      <c r="H24" s="68" t="str">
        <f>Predloge!$B$48</f>
        <v>©</v>
      </c>
      <c r="I24" s="61" t="str">
        <f>Predloge!$B$8</f>
        <v>U</v>
      </c>
      <c r="J24" s="61" t="str">
        <f>Predloge!$B$12</f>
        <v>D</v>
      </c>
      <c r="K24" s="5" t="str">
        <f>Predloge!$B$6</f>
        <v>KVIT</v>
      </c>
      <c r="L24" s="69" t="s">
        <v>69</v>
      </c>
      <c r="M24" s="93" t="s">
        <v>83</v>
      </c>
      <c r="N24" s="61" t="str">
        <f>Predloge!$B$12</f>
        <v>D</v>
      </c>
      <c r="O24" s="53"/>
      <c r="P24" s="10" t="str">
        <f>Predloge!$B$11</f>
        <v>X</v>
      </c>
      <c r="Q24" s="61" t="str">
        <f>Predloge!$B$5</f>
        <v>52</v>
      </c>
      <c r="R24" s="53"/>
      <c r="S24" s="5" t="str">
        <f>Predloge!$B$6</f>
        <v>KVIT</v>
      </c>
      <c r="T24" s="53"/>
      <c r="U24" s="93" t="s">
        <v>9</v>
      </c>
      <c r="V24" s="7" t="str">
        <f>september!$E$1</f>
        <v>PIN</v>
      </c>
      <c r="W24" s="56">
        <f t="shared" si="1"/>
        <v>1</v>
      </c>
      <c r="X24" s="56">
        <f t="shared" si="2"/>
        <v>1</v>
      </c>
      <c r="Y24" s="56">
        <f t="shared" si="3"/>
        <v>1</v>
      </c>
      <c r="Z24" s="56">
        <f t="shared" si="4"/>
        <v>1</v>
      </c>
      <c r="AA24" s="56">
        <f t="shared" si="5"/>
        <v>0</v>
      </c>
      <c r="AB24" s="56">
        <f t="shared" si="6"/>
        <v>0</v>
      </c>
      <c r="AC24" s="56">
        <f t="shared" si="7"/>
        <v>1</v>
      </c>
      <c r="AD24" s="56">
        <f t="shared" si="8"/>
        <v>4</v>
      </c>
      <c r="AE24" s="57">
        <f t="shared" si="9"/>
        <v>0</v>
      </c>
      <c r="AF24" s="57">
        <f t="shared" si="10"/>
        <v>1</v>
      </c>
      <c r="AG24" s="56">
        <f t="shared" si="11"/>
        <v>2</v>
      </c>
      <c r="AH24" s="22" t="str">
        <f>Predloge!$B$24</f>
        <v>52☺</v>
      </c>
      <c r="AI24" s="58" t="str">
        <f t="shared" ref="AI24:AZ24" si="30">RIGHT(C30,1)</f>
        <v>1</v>
      </c>
      <c r="AJ24" s="58" t="str">
        <f t="shared" si="30"/>
        <v>T</v>
      </c>
      <c r="AK24" s="58" t="str">
        <f t="shared" si="30"/>
        <v>X</v>
      </c>
      <c r="AL24" s="58" t="str">
        <f t="shared" si="30"/>
        <v>☻</v>
      </c>
      <c r="AM24" s="58" t="str">
        <f t="shared" si="30"/>
        <v>D</v>
      </c>
      <c r="AN24" s="58" t="str">
        <f t="shared" si="30"/>
        <v>D</v>
      </c>
      <c r="AO24" s="58" t="str">
        <f t="shared" si="30"/>
        <v>2</v>
      </c>
      <c r="AP24" s="58" t="str">
        <f t="shared" si="30"/>
        <v>D</v>
      </c>
      <c r="AQ24" s="58" t="str">
        <f t="shared" si="30"/>
        <v>T</v>
      </c>
      <c r="AR24" s="58" t="str">
        <f t="shared" si="30"/>
        <v>X</v>
      </c>
      <c r="AS24" s="58" t="str">
        <f t="shared" si="30"/>
        <v>T</v>
      </c>
      <c r="AT24" s="58" t="str">
        <f t="shared" si="30"/>
        <v>©</v>
      </c>
      <c r="AU24" s="58" t="str">
        <f t="shared" si="30"/>
        <v/>
      </c>
      <c r="AV24" s="58" t="str">
        <f t="shared" si="30"/>
        <v>D</v>
      </c>
      <c r="AW24" s="58" t="str">
        <f t="shared" si="30"/>
        <v>¶</v>
      </c>
      <c r="AX24" s="58" t="str">
        <f t="shared" si="30"/>
        <v/>
      </c>
      <c r="AY24" s="58" t="str">
        <f t="shared" si="30"/>
        <v>☺</v>
      </c>
      <c r="AZ24" s="58" t="str">
        <f t="shared" si="30"/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2021-04-24</v>
      </c>
      <c r="B25" s="60" t="str">
        <f t="shared" si="0"/>
        <v>Sat</v>
      </c>
      <c r="C25" s="53"/>
      <c r="D25" s="53"/>
      <c r="E25" s="53"/>
      <c r="F25" s="53"/>
      <c r="G25" s="53"/>
      <c r="H25" s="53"/>
      <c r="I25" s="53"/>
      <c r="J25" s="53"/>
      <c r="K25" s="51" t="str">
        <f>Predloge!$B$14</f>
        <v>☻</v>
      </c>
      <c r="L25" s="53"/>
      <c r="M25" s="53"/>
      <c r="N25" s="53"/>
      <c r="O25" s="53"/>
      <c r="P25" s="53"/>
      <c r="Q25" s="52" t="str">
        <f>Predloge!$B$21</f>
        <v>☺</v>
      </c>
      <c r="R25" s="53"/>
      <c r="S25" s="53"/>
      <c r="T25" s="53"/>
      <c r="U25" s="120" t="s">
        <v>28</v>
      </c>
      <c r="V25" s="125" t="s">
        <v>23</v>
      </c>
      <c r="W25" s="56">
        <f t="shared" si="1"/>
        <v>1</v>
      </c>
      <c r="X25" s="56">
        <f t="shared" si="2"/>
        <v>1</v>
      </c>
      <c r="Y25" s="56">
        <f t="shared" si="3"/>
        <v>0</v>
      </c>
      <c r="Z25" s="56">
        <f t="shared" si="4"/>
        <v>0</v>
      </c>
      <c r="AA25" s="56">
        <f t="shared" si="5"/>
        <v>0</v>
      </c>
      <c r="AB25" s="56">
        <f t="shared" si="6"/>
        <v>0</v>
      </c>
      <c r="AC25" s="56">
        <f t="shared" si="7"/>
        <v>0</v>
      </c>
      <c r="AD25" s="56">
        <f t="shared" si="8"/>
        <v>0</v>
      </c>
      <c r="AE25" s="57">
        <f t="shared" si="9"/>
        <v>13</v>
      </c>
      <c r="AF25" s="57">
        <f t="shared" si="10"/>
        <v>0</v>
      </c>
      <c r="AG25" s="56">
        <f t="shared" si="11"/>
        <v>0</v>
      </c>
      <c r="AH25" s="10" t="str">
        <f>Predloge!$B$25</f>
        <v>51¶</v>
      </c>
      <c r="AI25" s="58" t="str">
        <f t="shared" ref="AI25:AR32" si="31">RIGHT(C25,1)</f>
        <v/>
      </c>
      <c r="AJ25" s="58" t="str">
        <f t="shared" si="31"/>
        <v/>
      </c>
      <c r="AK25" s="58" t="str">
        <f t="shared" si="31"/>
        <v/>
      </c>
      <c r="AL25" s="58" t="str">
        <f t="shared" si="31"/>
        <v/>
      </c>
      <c r="AM25" s="58" t="str">
        <f t="shared" si="31"/>
        <v/>
      </c>
      <c r="AN25" s="58" t="str">
        <f t="shared" si="31"/>
        <v/>
      </c>
      <c r="AO25" s="58" t="str">
        <f t="shared" si="31"/>
        <v/>
      </c>
      <c r="AP25" s="58" t="str">
        <f t="shared" si="31"/>
        <v/>
      </c>
      <c r="AQ25" s="58" t="str">
        <f t="shared" si="31"/>
        <v>☻</v>
      </c>
      <c r="AR25" s="58" t="str">
        <f t="shared" si="31"/>
        <v/>
      </c>
      <c r="AS25" s="58" t="str">
        <f t="shared" ref="AS25:AZ32" si="32">RIGHT(M25,1)</f>
        <v/>
      </c>
      <c r="AT25" s="58" t="str">
        <f t="shared" si="32"/>
        <v/>
      </c>
      <c r="AU25" s="58" t="str">
        <f t="shared" si="32"/>
        <v/>
      </c>
      <c r="AV25" s="58" t="str">
        <f t="shared" si="32"/>
        <v/>
      </c>
      <c r="AW25" s="58" t="str">
        <f t="shared" si="32"/>
        <v>☺</v>
      </c>
      <c r="AX25" s="58" t="str">
        <f t="shared" si="32"/>
        <v/>
      </c>
      <c r="AY25" s="58" t="str">
        <f t="shared" si="32"/>
        <v/>
      </c>
      <c r="AZ25" s="58" t="str">
        <f t="shared" si="32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2021-04-25</v>
      </c>
      <c r="B26" s="60" t="str">
        <f t="shared" si="0"/>
        <v>Sun</v>
      </c>
      <c r="C26" s="53"/>
      <c r="D26" s="53"/>
      <c r="E26" s="53"/>
      <c r="F26" s="53"/>
      <c r="G26" s="53"/>
      <c r="H26" s="53"/>
      <c r="I26" s="52" t="str">
        <f>Predloge!$B$21</f>
        <v>☺</v>
      </c>
      <c r="J26" s="53"/>
      <c r="K26" s="53"/>
      <c r="L26" s="53"/>
      <c r="M26" s="53"/>
      <c r="N26" s="51" t="str">
        <f>Predloge!$B$14</f>
        <v>☻</v>
      </c>
      <c r="O26" s="53"/>
      <c r="P26" s="53"/>
      <c r="Q26" s="53"/>
      <c r="R26" s="53"/>
      <c r="S26" s="53"/>
      <c r="T26" s="53"/>
      <c r="U26" s="93" t="s">
        <v>13</v>
      </c>
      <c r="V26" s="125" t="s">
        <v>28</v>
      </c>
      <c r="W26" s="56">
        <f t="shared" si="1"/>
        <v>1</v>
      </c>
      <c r="X26" s="56">
        <f t="shared" si="2"/>
        <v>1</v>
      </c>
      <c r="Y26" s="56">
        <f t="shared" si="3"/>
        <v>0</v>
      </c>
      <c r="Z26" s="56">
        <f t="shared" si="4"/>
        <v>0</v>
      </c>
      <c r="AA26" s="56">
        <f t="shared" si="5"/>
        <v>0</v>
      </c>
      <c r="AB26" s="56">
        <f t="shared" si="6"/>
        <v>0</v>
      </c>
      <c r="AC26" s="56">
        <f t="shared" si="7"/>
        <v>0</v>
      </c>
      <c r="AD26" s="56">
        <f t="shared" si="8"/>
        <v>0</v>
      </c>
      <c r="AE26" s="57">
        <f t="shared" si="9"/>
        <v>13</v>
      </c>
      <c r="AF26" s="57">
        <f t="shared" si="10"/>
        <v>0</v>
      </c>
      <c r="AG26" s="56">
        <f t="shared" si="11"/>
        <v>0</v>
      </c>
      <c r="AH26" s="10" t="str">
        <f>Predloge!$B$26</f>
        <v>52¶</v>
      </c>
      <c r="AI26" s="58" t="str">
        <f t="shared" si="31"/>
        <v/>
      </c>
      <c r="AJ26" s="58" t="str">
        <f t="shared" si="31"/>
        <v/>
      </c>
      <c r="AK26" s="58" t="str">
        <f t="shared" si="31"/>
        <v/>
      </c>
      <c r="AL26" s="58" t="str">
        <f t="shared" si="31"/>
        <v/>
      </c>
      <c r="AM26" s="58" t="str">
        <f t="shared" si="31"/>
        <v/>
      </c>
      <c r="AN26" s="58" t="str">
        <f t="shared" si="31"/>
        <v/>
      </c>
      <c r="AO26" s="58" t="str">
        <f t="shared" si="31"/>
        <v>☺</v>
      </c>
      <c r="AP26" s="58" t="str">
        <f t="shared" si="31"/>
        <v/>
      </c>
      <c r="AQ26" s="58" t="str">
        <f t="shared" si="31"/>
        <v/>
      </c>
      <c r="AR26" s="58" t="str">
        <f t="shared" si="31"/>
        <v/>
      </c>
      <c r="AS26" s="58" t="str">
        <f t="shared" si="32"/>
        <v/>
      </c>
      <c r="AT26" s="58" t="str">
        <f t="shared" si="32"/>
        <v>☻</v>
      </c>
      <c r="AU26" s="58" t="str">
        <f t="shared" si="32"/>
        <v/>
      </c>
      <c r="AV26" s="58" t="str">
        <f t="shared" si="32"/>
        <v/>
      </c>
      <c r="AW26" s="58" t="str">
        <f t="shared" si="32"/>
        <v/>
      </c>
      <c r="AX26" s="58" t="str">
        <f t="shared" si="32"/>
        <v/>
      </c>
      <c r="AY26" s="58" t="str">
        <f t="shared" si="32"/>
        <v/>
      </c>
      <c r="AZ26" s="58" t="str">
        <f t="shared" si="32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2021-04-26</v>
      </c>
      <c r="B27" s="60" t="str">
        <f t="shared" si="0"/>
        <v>Mon</v>
      </c>
      <c r="C27" s="5" t="str">
        <f>Predloge!$B$4</f>
        <v>51</v>
      </c>
      <c r="D27" s="5" t="str">
        <f>Predloge!$B$6</f>
        <v>KVIT</v>
      </c>
      <c r="E27" s="61" t="str">
        <f>Predloge!$B$6</f>
        <v>KVIT</v>
      </c>
      <c r="F27" s="68" t="str">
        <f>Predloge!$B$48</f>
        <v>©</v>
      </c>
      <c r="G27" s="61" t="str">
        <f>Predloge!$B$12</f>
        <v>D</v>
      </c>
      <c r="H27" s="61" t="str">
        <f>Predloge!$B$12</f>
        <v>D</v>
      </c>
      <c r="I27" s="10" t="str">
        <f>Predloge!$B$11</f>
        <v>X</v>
      </c>
      <c r="J27" s="61" t="str">
        <f>Predloge!$B$12</f>
        <v>D</v>
      </c>
      <c r="K27" s="53"/>
      <c r="L27" s="69" t="s">
        <v>69</v>
      </c>
      <c r="M27" s="93" t="s">
        <v>83</v>
      </c>
      <c r="N27" s="10" t="str">
        <f>Predloge!$B$11</f>
        <v>X</v>
      </c>
      <c r="O27" s="53"/>
      <c r="P27" s="61" t="str">
        <f>Predloge!$B$12</f>
        <v>D</v>
      </c>
      <c r="Q27" s="5" t="str">
        <f>Predloge!$B$4</f>
        <v>51</v>
      </c>
      <c r="R27" s="53"/>
      <c r="S27" s="67" t="str">
        <f>Predloge!$B$7</f>
        <v>KVIT☻</v>
      </c>
      <c r="T27" s="53"/>
      <c r="U27" s="93" t="s">
        <v>75</v>
      </c>
      <c r="V27" s="95" t="s">
        <v>19</v>
      </c>
      <c r="W27" s="56">
        <f t="shared" si="1"/>
        <v>1</v>
      </c>
      <c r="X27" s="56">
        <f t="shared" si="2"/>
        <v>0</v>
      </c>
      <c r="Y27" s="56">
        <f t="shared" si="3"/>
        <v>2</v>
      </c>
      <c r="Z27" s="56">
        <f t="shared" si="4"/>
        <v>0</v>
      </c>
      <c r="AA27" s="56">
        <f t="shared" si="5"/>
        <v>0</v>
      </c>
      <c r="AB27" s="56">
        <f t="shared" si="6"/>
        <v>0</v>
      </c>
      <c r="AC27" s="56">
        <f t="shared" si="7"/>
        <v>0</v>
      </c>
      <c r="AD27" s="56">
        <f t="shared" si="8"/>
        <v>3</v>
      </c>
      <c r="AE27" s="57">
        <f t="shared" si="9"/>
        <v>1</v>
      </c>
      <c r="AF27" s="57">
        <f t="shared" si="10"/>
        <v>2</v>
      </c>
      <c r="AG27" s="56">
        <f t="shared" si="11"/>
        <v>2</v>
      </c>
      <c r="AH27" s="24" t="str">
        <f>Predloge!$B$27</f>
        <v>KVIT☺</v>
      </c>
      <c r="AI27" s="58" t="str">
        <f t="shared" si="31"/>
        <v>1</v>
      </c>
      <c r="AJ27" s="58" t="str">
        <f t="shared" si="31"/>
        <v>T</v>
      </c>
      <c r="AK27" s="58" t="str">
        <f t="shared" si="31"/>
        <v>T</v>
      </c>
      <c r="AL27" s="58" t="str">
        <f t="shared" si="31"/>
        <v>©</v>
      </c>
      <c r="AM27" s="58" t="str">
        <f t="shared" si="31"/>
        <v>D</v>
      </c>
      <c r="AN27" s="58" t="str">
        <f t="shared" si="31"/>
        <v>D</v>
      </c>
      <c r="AO27" s="58" t="str">
        <f t="shared" si="31"/>
        <v>X</v>
      </c>
      <c r="AP27" s="58" t="str">
        <f t="shared" si="31"/>
        <v>D</v>
      </c>
      <c r="AQ27" s="58" t="str">
        <f t="shared" si="31"/>
        <v/>
      </c>
      <c r="AR27" s="58" t="str">
        <f t="shared" si="31"/>
        <v>Z</v>
      </c>
      <c r="AS27" s="58" t="str">
        <f t="shared" si="32"/>
        <v>T</v>
      </c>
      <c r="AT27" s="58" t="str">
        <f t="shared" si="32"/>
        <v>X</v>
      </c>
      <c r="AU27" s="58" t="str">
        <f t="shared" si="32"/>
        <v/>
      </c>
      <c r="AV27" s="58" t="str">
        <f t="shared" si="32"/>
        <v>D</v>
      </c>
      <c r="AW27" s="58" t="str">
        <f t="shared" si="32"/>
        <v>1</v>
      </c>
      <c r="AX27" s="58" t="str">
        <f t="shared" si="32"/>
        <v/>
      </c>
      <c r="AY27" s="58" t="str">
        <f t="shared" si="32"/>
        <v>☻</v>
      </c>
      <c r="AZ27" s="58" t="str">
        <f t="shared" si="32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117" t="d">
        <v>2021-04-27</v>
      </c>
      <c r="B28" s="118" t="str">
        <f t="shared" si="0"/>
        <v>Tue</v>
      </c>
      <c r="C28" s="116"/>
      <c r="D28" s="116"/>
      <c r="E28" s="116"/>
      <c r="F28" s="116"/>
      <c r="G28" s="119" t="str">
        <f>Predloge!$B$12</f>
        <v>D</v>
      </c>
      <c r="H28" s="119" t="str">
        <f>Predloge!$B$12</f>
        <v>D</v>
      </c>
      <c r="I28" s="116"/>
      <c r="J28" s="119" t="str">
        <f>Predloge!$B$12</f>
        <v>D</v>
      </c>
      <c r="K28" s="51" t="str">
        <f>Predloge!$B$14</f>
        <v>☻</v>
      </c>
      <c r="L28" s="116"/>
      <c r="M28" s="120" t="s">
        <v>83</v>
      </c>
      <c r="N28" s="116"/>
      <c r="O28" s="116"/>
      <c r="P28" s="119" t="str">
        <f>Predloge!$B$12</f>
        <v>D</v>
      </c>
      <c r="Q28" s="52" t="str">
        <f>Predloge!$B$21</f>
        <v>☺</v>
      </c>
      <c r="R28" s="116"/>
      <c r="S28" s="116"/>
      <c r="T28" s="116"/>
      <c r="U28" s="120" t="s">
        <v>28</v>
      </c>
      <c r="V28" s="121" t="s">
        <v>23</v>
      </c>
      <c r="W28" s="56">
        <f t="shared" si="1"/>
        <v>1</v>
      </c>
      <c r="X28" s="56">
        <f t="shared" si="2"/>
        <v>1</v>
      </c>
      <c r="Y28" s="56">
        <f t="shared" si="3"/>
        <v>0</v>
      </c>
      <c r="Z28" s="56">
        <f t="shared" si="4"/>
        <v>0</v>
      </c>
      <c r="AA28" s="56">
        <f t="shared" si="5"/>
        <v>0</v>
      </c>
      <c r="AB28" s="56">
        <f t="shared" si="6"/>
        <v>0</v>
      </c>
      <c r="AC28" s="56">
        <f t="shared" si="7"/>
        <v>0</v>
      </c>
      <c r="AD28" s="56">
        <f t="shared" si="8"/>
        <v>0</v>
      </c>
      <c r="AE28" s="57">
        <f t="shared" si="9"/>
        <v>8</v>
      </c>
      <c r="AF28" s="57">
        <f t="shared" si="10"/>
        <v>0</v>
      </c>
      <c r="AG28" s="56">
        <f t="shared" si="11"/>
        <v>0</v>
      </c>
      <c r="AH28" s="26" t="str">
        <f>Predloge!$B$28</f>
        <v>KO</v>
      </c>
      <c r="AI28" s="58" t="str">
        <f t="shared" si="31"/>
        <v/>
      </c>
      <c r="AJ28" s="58" t="str">
        <f t="shared" si="31"/>
        <v/>
      </c>
      <c r="AK28" s="58" t="str">
        <f t="shared" si="31"/>
        <v/>
      </c>
      <c r="AL28" s="58" t="str">
        <f t="shared" si="31"/>
        <v/>
      </c>
      <c r="AM28" s="58" t="str">
        <f t="shared" si="31"/>
        <v>D</v>
      </c>
      <c r="AN28" s="58" t="str">
        <f t="shared" si="31"/>
        <v>D</v>
      </c>
      <c r="AO28" s="58" t="str">
        <f t="shared" si="31"/>
        <v/>
      </c>
      <c r="AP28" s="58" t="str">
        <f t="shared" si="31"/>
        <v>D</v>
      </c>
      <c r="AQ28" s="58" t="str">
        <f t="shared" si="31"/>
        <v>☻</v>
      </c>
      <c r="AR28" s="58" t="str">
        <f t="shared" si="31"/>
        <v/>
      </c>
      <c r="AS28" s="58" t="str">
        <f t="shared" si="32"/>
        <v>T</v>
      </c>
      <c r="AT28" s="58" t="str">
        <f t="shared" si="32"/>
        <v/>
      </c>
      <c r="AU28" s="58" t="str">
        <f t="shared" si="32"/>
        <v/>
      </c>
      <c r="AV28" s="58" t="str">
        <f t="shared" si="32"/>
        <v>D</v>
      </c>
      <c r="AW28" s="58" t="str">
        <f t="shared" si="32"/>
        <v>☺</v>
      </c>
      <c r="AX28" s="58" t="str">
        <f t="shared" si="32"/>
        <v/>
      </c>
      <c r="AY28" s="58" t="str">
        <f t="shared" si="32"/>
        <v/>
      </c>
      <c r="AZ28" s="58" t="str">
        <f t="shared" si="32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2021-04-28</v>
      </c>
      <c r="B29" s="60" t="str">
        <f t="shared" si="0"/>
        <v>Wed</v>
      </c>
      <c r="C29" s="5" t="str">
        <f>Predloge!$B$4</f>
        <v>51</v>
      </c>
      <c r="D29" s="5" t="str">
        <f>Predloge!$B$6</f>
        <v>KVIT</v>
      </c>
      <c r="E29" s="67" t="str">
        <f>Predloge!$B$7</f>
        <v>KVIT☻</v>
      </c>
      <c r="F29" s="10" t="str">
        <f>Predloge!$B$35</f>
        <v>Ta</v>
      </c>
      <c r="G29" s="61" t="str">
        <f>Predloge!$B$12</f>
        <v>D</v>
      </c>
      <c r="H29" s="61" t="str">
        <f>Predloge!$B$12</f>
        <v>D</v>
      </c>
      <c r="I29" s="61" t="str">
        <f>Predloge!$B$5</f>
        <v>52</v>
      </c>
      <c r="J29" s="61" t="str">
        <f>Predloge!$B$12</f>
        <v>D</v>
      </c>
      <c r="K29" s="10" t="str">
        <f>Predloge!$B$11</f>
        <v>X</v>
      </c>
      <c r="L29" s="18" t="str">
        <f>Predloge!$B$20</f>
        <v>☺</v>
      </c>
      <c r="M29" s="93" t="s">
        <v>83</v>
      </c>
      <c r="N29" s="10" t="str">
        <f>Predloge!$B$26</f>
        <v>52¶</v>
      </c>
      <c r="O29" s="53"/>
      <c r="P29" s="61" t="str">
        <f>Predloge!$B$12</f>
        <v>D</v>
      </c>
      <c r="Q29" s="10" t="str">
        <f>Predloge!$B$11</f>
        <v>X</v>
      </c>
      <c r="R29" s="53"/>
      <c r="S29" s="68" t="str">
        <f>Predloge!$B$48</f>
        <v>©</v>
      </c>
      <c r="T29" s="53"/>
      <c r="U29" s="93" t="s">
        <v>19</v>
      </c>
      <c r="V29" s="7" t="str">
        <f>september!$N$1</f>
        <v>PIR</v>
      </c>
      <c r="W29" s="56">
        <f t="shared" si="1"/>
        <v>1</v>
      </c>
      <c r="X29" s="56">
        <f t="shared" si="2"/>
        <v>1</v>
      </c>
      <c r="Y29" s="56">
        <f t="shared" si="3"/>
        <v>1</v>
      </c>
      <c r="Z29" s="56">
        <f t="shared" si="4"/>
        <v>1</v>
      </c>
      <c r="AA29" s="56">
        <f t="shared" si="5"/>
        <v>0</v>
      </c>
      <c r="AB29" s="56">
        <f t="shared" si="6"/>
        <v>1</v>
      </c>
      <c r="AC29" s="56">
        <f t="shared" si="7"/>
        <v>0</v>
      </c>
      <c r="AD29" s="56">
        <f t="shared" si="8"/>
        <v>2</v>
      </c>
      <c r="AE29" s="57">
        <f t="shared" si="9"/>
        <v>0</v>
      </c>
      <c r="AF29" s="57">
        <f t="shared" si="10"/>
        <v>2</v>
      </c>
      <c r="AG29" s="56">
        <f t="shared" si="11"/>
        <v>2</v>
      </c>
      <c r="AH29" s="26" t="str">
        <f>Predloge!$B$29</f>
        <v>Rt</v>
      </c>
      <c r="AI29" s="58" t="str">
        <f t="shared" si="31"/>
        <v>1</v>
      </c>
      <c r="AJ29" s="58" t="str">
        <f t="shared" si="31"/>
        <v>T</v>
      </c>
      <c r="AK29" s="58" t="str">
        <f t="shared" si="31"/>
        <v>☻</v>
      </c>
      <c r="AL29" s="58" t="str">
        <f t="shared" si="31"/>
        <v>a</v>
      </c>
      <c r="AM29" s="58" t="str">
        <f t="shared" si="31"/>
        <v>D</v>
      </c>
      <c r="AN29" s="58" t="str">
        <f t="shared" si="31"/>
        <v>D</v>
      </c>
      <c r="AO29" s="58" t="str">
        <f t="shared" si="31"/>
        <v>2</v>
      </c>
      <c r="AP29" s="58" t="str">
        <f t="shared" si="31"/>
        <v>D</v>
      </c>
      <c r="AQ29" s="58" t="str">
        <f t="shared" si="31"/>
        <v>X</v>
      </c>
      <c r="AR29" s="58" t="str">
        <f t="shared" si="31"/>
        <v>☺</v>
      </c>
      <c r="AS29" s="58" t="str">
        <f t="shared" si="32"/>
        <v>T</v>
      </c>
      <c r="AT29" s="58" t="str">
        <f t="shared" si="32"/>
        <v>¶</v>
      </c>
      <c r="AU29" s="58" t="str">
        <f t="shared" si="32"/>
        <v/>
      </c>
      <c r="AV29" s="58" t="str">
        <f t="shared" si="32"/>
        <v>D</v>
      </c>
      <c r="AW29" s="58" t="str">
        <f t="shared" si="32"/>
        <v>X</v>
      </c>
      <c r="AX29" s="58" t="str">
        <f t="shared" si="32"/>
        <v/>
      </c>
      <c r="AY29" s="58" t="str">
        <f t="shared" si="32"/>
        <v>©</v>
      </c>
      <c r="AZ29" s="58" t="str">
        <f t="shared" si="32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2021-04-29</v>
      </c>
      <c r="B30" s="60" t="str">
        <f t="shared" si="0"/>
        <v>Thu</v>
      </c>
      <c r="C30" s="5" t="str">
        <f>Predloge!$B$4</f>
        <v>51</v>
      </c>
      <c r="D30" s="5" t="str">
        <f>Predloge!$B$6</f>
        <v>KVIT</v>
      </c>
      <c r="E30" s="10" t="str">
        <f>Predloge!$B$11</f>
        <v>X</v>
      </c>
      <c r="F30" s="67" t="str">
        <f>Predloge!$B$7</f>
        <v>KVIT☻</v>
      </c>
      <c r="G30" s="61" t="str">
        <f>Predloge!$B$12</f>
        <v>D</v>
      </c>
      <c r="H30" s="61" t="str">
        <f>Predloge!$B$12</f>
        <v>D</v>
      </c>
      <c r="I30" s="61" t="str">
        <f>Predloge!$B$5</f>
        <v>52</v>
      </c>
      <c r="J30" s="61" t="str">
        <f>Predloge!$B$12</f>
        <v>D</v>
      </c>
      <c r="K30" s="61" t="str">
        <f>Predloge!$B$6</f>
        <v>KVIT</v>
      </c>
      <c r="L30" s="10" t="str">
        <f>Predloge!$B$11</f>
        <v>X</v>
      </c>
      <c r="M30" s="93" t="s">
        <v>83</v>
      </c>
      <c r="N30" s="68" t="str">
        <f>Predloge!$B$48</f>
        <v>©</v>
      </c>
      <c r="O30" s="53"/>
      <c r="P30" s="61" t="str">
        <f>Predloge!$B$12</f>
        <v>D</v>
      </c>
      <c r="Q30" s="10" t="str">
        <f>Predloge!$B$26</f>
        <v>52¶</v>
      </c>
      <c r="R30" s="53"/>
      <c r="S30" s="72" t="str">
        <f>Predloge!$B$23</f>
        <v>51☺</v>
      </c>
      <c r="T30" s="53"/>
      <c r="U30" s="93" t="s">
        <v>32</v>
      </c>
      <c r="V30" s="7" t="str">
        <f>september!$N$1</f>
        <v>PIR</v>
      </c>
      <c r="W30" s="56">
        <f t="shared" si="1"/>
        <v>1</v>
      </c>
      <c r="X30" s="56">
        <f t="shared" si="2"/>
        <v>1</v>
      </c>
      <c r="Y30" s="56">
        <f t="shared" si="3"/>
        <v>1</v>
      </c>
      <c r="Z30" s="56">
        <f t="shared" si="4"/>
        <v>1</v>
      </c>
      <c r="AA30" s="56">
        <f t="shared" si="5"/>
        <v>0</v>
      </c>
      <c r="AB30" s="56">
        <f t="shared" si="6"/>
        <v>1</v>
      </c>
      <c r="AC30" s="56">
        <f t="shared" si="7"/>
        <v>0</v>
      </c>
      <c r="AD30" s="56">
        <f t="shared" si="8"/>
        <v>3</v>
      </c>
      <c r="AE30" s="57">
        <f t="shared" si="9"/>
        <v>0</v>
      </c>
      <c r="AF30" s="57">
        <f t="shared" si="10"/>
        <v>2</v>
      </c>
      <c r="AG30" s="56">
        <f t="shared" si="11"/>
        <v>2</v>
      </c>
      <c r="AH30" s="5" t="str">
        <f>Predloge!$B$30</f>
        <v>Rt☻</v>
      </c>
      <c r="AI30" s="58" t="str">
        <f t="shared" si="31"/>
        <v>1</v>
      </c>
      <c r="AJ30" s="58" t="str">
        <f t="shared" si="31"/>
        <v>T</v>
      </c>
      <c r="AK30" s="58" t="str">
        <f t="shared" si="31"/>
        <v>X</v>
      </c>
      <c r="AL30" s="58" t="str">
        <f t="shared" si="31"/>
        <v>☻</v>
      </c>
      <c r="AM30" s="58" t="str">
        <f t="shared" si="31"/>
        <v>D</v>
      </c>
      <c r="AN30" s="58" t="str">
        <f t="shared" si="31"/>
        <v>D</v>
      </c>
      <c r="AO30" s="58" t="str">
        <f t="shared" si="31"/>
        <v>2</v>
      </c>
      <c r="AP30" s="58" t="str">
        <f t="shared" si="31"/>
        <v>D</v>
      </c>
      <c r="AQ30" s="58" t="str">
        <f t="shared" si="31"/>
        <v>T</v>
      </c>
      <c r="AR30" s="58" t="str">
        <f t="shared" si="31"/>
        <v>X</v>
      </c>
      <c r="AS30" s="58" t="str">
        <f t="shared" si="32"/>
        <v>T</v>
      </c>
      <c r="AT30" s="58" t="str">
        <f t="shared" si="32"/>
        <v>©</v>
      </c>
      <c r="AU30" s="58" t="str">
        <f t="shared" si="32"/>
        <v/>
      </c>
      <c r="AV30" s="58" t="str">
        <f t="shared" si="32"/>
        <v>D</v>
      </c>
      <c r="AW30" s="58" t="str">
        <f t="shared" si="32"/>
        <v>¶</v>
      </c>
      <c r="AX30" s="58" t="str">
        <f t="shared" si="32"/>
        <v/>
      </c>
      <c r="AY30" s="58" t="str">
        <f t="shared" si="32"/>
        <v>☺</v>
      </c>
      <c r="AZ30" s="58" t="str">
        <f t="shared" si="32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2021-04-30</v>
      </c>
      <c r="B31" s="60" t="str">
        <f t="shared" si="0"/>
        <v>Fri</v>
      </c>
      <c r="C31" s="5" t="str">
        <f>Predloge!$B$4</f>
        <v>51</v>
      </c>
      <c r="D31" s="62" t="s">
        <v>74</v>
      </c>
      <c r="E31" s="61" t="str">
        <f>Predloge!$B$12</f>
        <v>D</v>
      </c>
      <c r="F31" s="10" t="str">
        <f>Predloge!$B$11</f>
        <v>X</v>
      </c>
      <c r="G31" s="61" t="str">
        <f>Predloge!$B$12</f>
        <v>D</v>
      </c>
      <c r="H31" s="61" t="str">
        <f>Predloge!$B$12</f>
        <v>D</v>
      </c>
      <c r="I31" s="72" t="str">
        <f>Predloge!$B$23</f>
        <v>51☺</v>
      </c>
      <c r="J31" s="61" t="str">
        <f>Predloge!$B$12</f>
        <v>D</v>
      </c>
      <c r="K31" s="5" t="str">
        <f>Predloge!$B$6</f>
        <v>KVIT</v>
      </c>
      <c r="L31" s="69" t="s">
        <v>69</v>
      </c>
      <c r="M31" s="93" t="s">
        <v>83</v>
      </c>
      <c r="N31" s="67" t="str">
        <f>Predloge!$B$7</f>
        <v>KVIT☻</v>
      </c>
      <c r="O31" s="53"/>
      <c r="P31" s="61" t="str">
        <f>Predloge!$B$12</f>
        <v>D</v>
      </c>
      <c r="Q31" s="66" t="str">
        <f>Predloge!$B$35</f>
        <v>Ta</v>
      </c>
      <c r="R31" s="53"/>
      <c r="S31" s="10" t="str">
        <f>Predloge!$B$11</f>
        <v>X</v>
      </c>
      <c r="T31" s="53"/>
      <c r="U31" s="93" t="s">
        <v>13</v>
      </c>
      <c r="V31" s="7" t="str">
        <f>september!$K$1</f>
        <v>MŠŠ</v>
      </c>
      <c r="W31" s="56">
        <f t="shared" si="1"/>
        <v>1</v>
      </c>
      <c r="X31" s="56">
        <f t="shared" si="2"/>
        <v>1</v>
      </c>
      <c r="Y31" s="56">
        <f t="shared" si="3"/>
        <v>1</v>
      </c>
      <c r="Z31" s="56">
        <f t="shared" si="4"/>
        <v>0</v>
      </c>
      <c r="AA31" s="56">
        <f t="shared" si="5"/>
        <v>0</v>
      </c>
      <c r="AB31" s="56">
        <f t="shared" si="6"/>
        <v>0</v>
      </c>
      <c r="AC31" s="56">
        <f t="shared" si="7"/>
        <v>0</v>
      </c>
      <c r="AD31" s="56">
        <f t="shared" si="8"/>
        <v>2</v>
      </c>
      <c r="AE31" s="57">
        <f t="shared" si="9"/>
        <v>0</v>
      </c>
      <c r="AF31" s="57">
        <f t="shared" si="10"/>
        <v>2</v>
      </c>
      <c r="AG31" s="56">
        <f t="shared" si="11"/>
        <v>1</v>
      </c>
      <c r="AH31" s="27" t="str">
        <f>Predloge!$B$31</f>
        <v>Rt☺</v>
      </c>
      <c r="AI31" s="58" t="str">
        <f t="shared" si="31"/>
        <v>1</v>
      </c>
      <c r="AJ31" s="58" t="str">
        <f t="shared" si="31"/>
        <v>F</v>
      </c>
      <c r="AK31" s="58" t="str">
        <f t="shared" si="31"/>
        <v>D</v>
      </c>
      <c r="AL31" s="58" t="str">
        <f t="shared" si="31"/>
        <v>X</v>
      </c>
      <c r="AM31" s="58" t="str">
        <f t="shared" si="31"/>
        <v>D</v>
      </c>
      <c r="AN31" s="58" t="str">
        <f t="shared" si="31"/>
        <v>D</v>
      </c>
      <c r="AO31" s="58" t="str">
        <f t="shared" si="31"/>
        <v>☺</v>
      </c>
      <c r="AP31" s="58" t="str">
        <f t="shared" si="31"/>
        <v>D</v>
      </c>
      <c r="AQ31" s="58" t="str">
        <f t="shared" si="31"/>
        <v>T</v>
      </c>
      <c r="AR31" s="58" t="str">
        <f t="shared" si="31"/>
        <v>Z</v>
      </c>
      <c r="AS31" s="58" t="str">
        <f t="shared" si="32"/>
        <v>T</v>
      </c>
      <c r="AT31" s="58" t="str">
        <f t="shared" si="32"/>
        <v>☻</v>
      </c>
      <c r="AU31" s="58" t="str">
        <f t="shared" si="32"/>
        <v/>
      </c>
      <c r="AV31" s="58" t="str">
        <f t="shared" si="32"/>
        <v>D</v>
      </c>
      <c r="AW31" s="58" t="str">
        <f t="shared" si="32"/>
        <v>a</v>
      </c>
      <c r="AX31" s="58" t="str">
        <f t="shared" si="32"/>
        <v/>
      </c>
      <c r="AY31" s="58" t="str">
        <f t="shared" si="32"/>
        <v>X</v>
      </c>
      <c r="AZ31" s="58" t="str">
        <f t="shared" si="32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W32" s="56">
        <f t="shared" si="1"/>
        <v>0</v>
      </c>
      <c r="X32" s="56">
        <f t="shared" si="2"/>
        <v>0</v>
      </c>
      <c r="Y32" s="56">
        <f t="shared" si="3"/>
        <v>0</v>
      </c>
      <c r="Z32" s="56">
        <f t="shared" si="4"/>
        <v>0</v>
      </c>
      <c r="AA32" s="56">
        <f t="shared" si="5"/>
        <v>0</v>
      </c>
      <c r="AB32" s="56">
        <f t="shared" si="6"/>
        <v>0</v>
      </c>
      <c r="AC32" s="56">
        <f t="shared" si="7"/>
        <v>0</v>
      </c>
      <c r="AD32" s="56">
        <f t="shared" si="8"/>
        <v>0</v>
      </c>
      <c r="AE32" s="57">
        <f t="shared" si="9"/>
        <v>15</v>
      </c>
      <c r="AF32" s="57">
        <f t="shared" si="10"/>
        <v>0</v>
      </c>
      <c r="AG32" s="56">
        <f t="shared" si="11"/>
        <v>0</v>
      </c>
      <c r="AH32" s="10" t="str">
        <f>Predloge!$B$32</f>
        <v>Am</v>
      </c>
      <c r="AI32" s="58" t="str">
        <f t="shared" si="31"/>
        <v/>
      </c>
      <c r="AJ32" s="58" t="str">
        <f t="shared" si="31"/>
        <v/>
      </c>
      <c r="AK32" s="58" t="str">
        <f t="shared" si="31"/>
        <v/>
      </c>
      <c r="AL32" s="58" t="str">
        <f t="shared" si="31"/>
        <v/>
      </c>
      <c r="AM32" s="58" t="str">
        <f t="shared" si="31"/>
        <v/>
      </c>
      <c r="AN32" s="58" t="str">
        <f t="shared" si="31"/>
        <v/>
      </c>
      <c r="AO32" s="58" t="str">
        <f t="shared" si="31"/>
        <v/>
      </c>
      <c r="AP32" s="58" t="str">
        <f t="shared" si="31"/>
        <v/>
      </c>
      <c r="AQ32" s="58" t="str">
        <f t="shared" si="31"/>
        <v/>
      </c>
      <c r="AR32" s="58" t="str">
        <f t="shared" si="31"/>
        <v/>
      </c>
      <c r="AS32" s="58" t="str">
        <f t="shared" si="32"/>
        <v/>
      </c>
      <c r="AT32" s="58" t="str">
        <f t="shared" si="32"/>
        <v/>
      </c>
      <c r="AU32" s="58" t="str">
        <f t="shared" si="32"/>
        <v/>
      </c>
      <c r="AV32" s="58" t="str">
        <f t="shared" si="32"/>
        <v/>
      </c>
      <c r="AW32" s="58" t="str">
        <f t="shared" si="32"/>
        <v/>
      </c>
      <c r="AX32" s="58" t="str">
        <f t="shared" si="32"/>
        <v/>
      </c>
      <c r="AY32" s="58" t="str">
        <f t="shared" si="32"/>
        <v/>
      </c>
      <c r="AZ32" s="58" t="str">
        <f t="shared" si="32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">
        <v>82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33">COUNTIF(AI2:AI32,"☺")</f>
        <v>0</v>
      </c>
      <c r="D35" s="84">
        <f t="shared" si="33"/>
        <v>0</v>
      </c>
      <c r="E35" s="84">
        <f t="shared" si="33"/>
        <v>0</v>
      </c>
      <c r="F35" s="84">
        <f t="shared" si="33"/>
        <v>0</v>
      </c>
      <c r="G35" s="84">
        <f t="shared" si="33"/>
        <v>2</v>
      </c>
      <c r="H35" s="84">
        <f t="shared" si="33"/>
        <v>2</v>
      </c>
      <c r="I35" s="84">
        <f t="shared" si="33"/>
        <v>4</v>
      </c>
      <c r="J35" s="84">
        <f t="shared" si="33"/>
        <v>1</v>
      </c>
      <c r="K35" s="84">
        <f t="shared" si="33"/>
        <v>0</v>
      </c>
      <c r="L35" s="84">
        <f t="shared" si="33"/>
        <v>4</v>
      </c>
      <c r="M35" s="84">
        <f t="shared" si="33"/>
        <v>0</v>
      </c>
      <c r="N35" s="84">
        <f t="shared" si="33"/>
        <v>1</v>
      </c>
      <c r="O35" s="84">
        <f t="shared" si="33"/>
        <v>0</v>
      </c>
      <c r="P35" s="84">
        <f t="shared" si="33"/>
        <v>1</v>
      </c>
      <c r="Q35" s="84">
        <f t="shared" si="33"/>
        <v>4</v>
      </c>
      <c r="R35" s="84">
        <f t="shared" si="33"/>
        <v>0</v>
      </c>
      <c r="S35" s="84">
        <f t="shared" si="33"/>
        <v>4</v>
      </c>
      <c r="T35" s="84">
        <f t="shared" si="33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34">COUNTIF(AI3:AI33,"☻")</f>
        <v>0</v>
      </c>
      <c r="D36" s="84">
        <f t="shared" si="34"/>
        <v>4</v>
      </c>
      <c r="E36" s="84">
        <f t="shared" si="34"/>
        <v>3</v>
      </c>
      <c r="F36" s="84">
        <f t="shared" si="34"/>
        <v>5</v>
      </c>
      <c r="G36" s="84">
        <f t="shared" si="34"/>
        <v>0</v>
      </c>
      <c r="H36" s="84">
        <f t="shared" si="34"/>
        <v>0</v>
      </c>
      <c r="I36" s="84">
        <f t="shared" si="34"/>
        <v>0</v>
      </c>
      <c r="J36" s="84">
        <f t="shared" si="34"/>
        <v>3</v>
      </c>
      <c r="K36" s="84">
        <f t="shared" si="34"/>
        <v>3</v>
      </c>
      <c r="L36" s="84">
        <f t="shared" si="34"/>
        <v>0</v>
      </c>
      <c r="M36" s="84">
        <f t="shared" si="34"/>
        <v>0</v>
      </c>
      <c r="N36" s="84">
        <f t="shared" si="34"/>
        <v>5</v>
      </c>
      <c r="O36" s="84">
        <f t="shared" si="34"/>
        <v>0</v>
      </c>
      <c r="P36" s="84">
        <f t="shared" si="34"/>
        <v>3</v>
      </c>
      <c r="Q36" s="84">
        <f t="shared" si="34"/>
        <v>0</v>
      </c>
      <c r="R36" s="84">
        <f t="shared" si="34"/>
        <v>0</v>
      </c>
      <c r="S36" s="84">
        <f t="shared" si="34"/>
        <v>2</v>
      </c>
      <c r="T36" s="84">
        <f t="shared" si="34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35">SUM(C35:C36)</f>
        <v>0</v>
      </c>
      <c r="D37" s="89">
        <f t="shared" si="35"/>
        <v>4</v>
      </c>
      <c r="E37" s="89">
        <f t="shared" si="35"/>
        <v>3</v>
      </c>
      <c r="F37" s="89">
        <f t="shared" si="35"/>
        <v>5</v>
      </c>
      <c r="G37" s="89">
        <f t="shared" si="35"/>
        <v>2</v>
      </c>
      <c r="H37" s="89">
        <f t="shared" si="35"/>
        <v>2</v>
      </c>
      <c r="I37" s="89">
        <f t="shared" si="35"/>
        <v>4</v>
      </c>
      <c r="J37" s="89">
        <f t="shared" si="35"/>
        <v>4</v>
      </c>
      <c r="K37" s="89">
        <f t="shared" si="35"/>
        <v>3</v>
      </c>
      <c r="L37" s="89">
        <f t="shared" si="35"/>
        <v>4</v>
      </c>
      <c r="M37" s="89">
        <f t="shared" si="35"/>
        <v>0</v>
      </c>
      <c r="N37" s="89">
        <f t="shared" si="35"/>
        <v>6</v>
      </c>
      <c r="O37" s="89">
        <f t="shared" si="35"/>
        <v>0</v>
      </c>
      <c r="P37" s="89">
        <f t="shared" si="35"/>
        <v>4</v>
      </c>
      <c r="Q37" s="89">
        <f t="shared" si="35"/>
        <v>4</v>
      </c>
      <c r="R37" s="89">
        <f t="shared" si="35"/>
        <v>0</v>
      </c>
      <c r="S37" s="89">
        <f t="shared" si="35"/>
        <v>6</v>
      </c>
      <c r="T37" s="89">
        <f t="shared" si="35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36">COUNTIF(C2:C32,"KVIT")+COUNTIF(C2:C32,"51KVIT")+COUNTIF(C2:C32,"52KVIT")+COUNTIF(C2:C32,"KVIT$")+COUNTIF(C2:C32,"KVIT☻")+COUNTIF(C2:C32,"KVIT☺")</f>
        <v>0</v>
      </c>
      <c r="D38" s="84">
        <f t="shared" si="36"/>
        <v>10</v>
      </c>
      <c r="E38" s="84">
        <f t="shared" si="36"/>
        <v>11</v>
      </c>
      <c r="F38" s="84">
        <f t="shared" si="36"/>
        <v>5</v>
      </c>
      <c r="G38" s="84">
        <f t="shared" si="36"/>
        <v>0</v>
      </c>
      <c r="H38" s="84">
        <f t="shared" si="36"/>
        <v>0</v>
      </c>
      <c r="I38" s="84">
        <f t="shared" si="36"/>
        <v>0</v>
      </c>
      <c r="J38" s="84">
        <f t="shared" si="36"/>
        <v>4</v>
      </c>
      <c r="K38" s="84">
        <f t="shared" si="36"/>
        <v>10</v>
      </c>
      <c r="L38" s="84">
        <f t="shared" si="36"/>
        <v>0</v>
      </c>
      <c r="M38" s="84">
        <f t="shared" si="36"/>
        <v>0</v>
      </c>
      <c r="N38" s="84">
        <f t="shared" si="36"/>
        <v>5</v>
      </c>
      <c r="O38" s="84">
        <f t="shared" si="36"/>
        <v>0</v>
      </c>
      <c r="P38" s="84">
        <f t="shared" si="36"/>
        <v>6</v>
      </c>
      <c r="Q38" s="84">
        <f t="shared" si="36"/>
        <v>4</v>
      </c>
      <c r="R38" s="84">
        <f t="shared" si="36"/>
        <v>0</v>
      </c>
      <c r="S38" s="84">
        <f t="shared" si="36"/>
        <v>6</v>
      </c>
      <c r="T38" s="84">
        <f t="shared" si="36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37">COUNTIF(C2:C32,"51$")+COUNTIF(C2:C32,"52$")+COUNTIF(C2:C32,"kvit$")</f>
        <v>0</v>
      </c>
      <c r="D39" s="84">
        <f t="shared" si="37"/>
        <v>0</v>
      </c>
      <c r="E39" s="84">
        <f t="shared" si="37"/>
        <v>0</v>
      </c>
      <c r="F39" s="84">
        <f t="shared" si="37"/>
        <v>0</v>
      </c>
      <c r="G39" s="84">
        <f t="shared" si="37"/>
        <v>0</v>
      </c>
      <c r="H39" s="84">
        <f t="shared" si="37"/>
        <v>0</v>
      </c>
      <c r="I39" s="84">
        <f t="shared" si="37"/>
        <v>0</v>
      </c>
      <c r="J39" s="84">
        <f t="shared" si="37"/>
        <v>0</v>
      </c>
      <c r="K39" s="84">
        <f t="shared" si="37"/>
        <v>0</v>
      </c>
      <c r="L39" s="84">
        <f t="shared" si="37"/>
        <v>0</v>
      </c>
      <c r="M39" s="84">
        <f t="shared" si="37"/>
        <v>0</v>
      </c>
      <c r="N39" s="84">
        <f t="shared" si="37"/>
        <v>0</v>
      </c>
      <c r="O39" s="84">
        <f t="shared" si="37"/>
        <v>0</v>
      </c>
      <c r="P39" s="84">
        <f t="shared" si="37"/>
        <v>0</v>
      </c>
      <c r="Q39" s="84">
        <f t="shared" si="37"/>
        <v>0</v>
      </c>
      <c r="R39" s="84">
        <f t="shared" si="37"/>
        <v>0</v>
      </c>
      <c r="S39" s="84">
        <f t="shared" si="37"/>
        <v>0</v>
      </c>
      <c r="T39" s="84">
        <f t="shared" si="37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38">COUNTIF(C2:C32,"D")</f>
        <v>0</v>
      </c>
      <c r="D40" s="84">
        <f t="shared" si="38"/>
        <v>1</v>
      </c>
      <c r="E40" s="84">
        <f t="shared" si="38"/>
        <v>1</v>
      </c>
      <c r="F40" s="84">
        <f t="shared" si="38"/>
        <v>7</v>
      </c>
      <c r="G40" s="84">
        <f t="shared" si="38"/>
        <v>7</v>
      </c>
      <c r="H40" s="84">
        <f t="shared" si="38"/>
        <v>5</v>
      </c>
      <c r="I40" s="84">
        <f t="shared" si="38"/>
        <v>0</v>
      </c>
      <c r="J40" s="84">
        <f t="shared" si="38"/>
        <v>7</v>
      </c>
      <c r="K40" s="84">
        <f t="shared" si="38"/>
        <v>5</v>
      </c>
      <c r="L40" s="84">
        <f t="shared" si="38"/>
        <v>0</v>
      </c>
      <c r="M40" s="84">
        <f t="shared" si="38"/>
        <v>0</v>
      </c>
      <c r="N40" s="84">
        <f t="shared" si="38"/>
        <v>3</v>
      </c>
      <c r="O40" s="84">
        <f t="shared" si="38"/>
        <v>0</v>
      </c>
      <c r="P40" s="84">
        <f t="shared" si="38"/>
        <v>5</v>
      </c>
      <c r="Q40" s="84">
        <f t="shared" si="38"/>
        <v>0</v>
      </c>
      <c r="R40" s="84">
        <f t="shared" si="38"/>
        <v>0</v>
      </c>
      <c r="S40" s="84">
        <f t="shared" si="38"/>
        <v>0</v>
      </c>
      <c r="T40" s="84">
        <f t="shared" si="38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39">COUNTIF(C2:C32,"SO")</f>
        <v>0</v>
      </c>
      <c r="D41" s="84">
        <f t="shared" si="39"/>
        <v>1</v>
      </c>
      <c r="E41" s="84">
        <f t="shared" si="39"/>
        <v>0</v>
      </c>
      <c r="F41" s="84">
        <f t="shared" si="39"/>
        <v>0</v>
      </c>
      <c r="G41" s="84">
        <f t="shared" si="39"/>
        <v>0</v>
      </c>
      <c r="H41" s="84">
        <f t="shared" si="39"/>
        <v>0</v>
      </c>
      <c r="I41" s="84">
        <f t="shared" si="39"/>
        <v>0</v>
      </c>
      <c r="J41" s="84">
        <f t="shared" si="39"/>
        <v>0</v>
      </c>
      <c r="K41" s="84">
        <f t="shared" si="39"/>
        <v>0</v>
      </c>
      <c r="L41" s="84">
        <f t="shared" si="39"/>
        <v>0</v>
      </c>
      <c r="M41" s="84">
        <f t="shared" si="39"/>
        <v>0</v>
      </c>
      <c r="N41" s="84">
        <f t="shared" si="39"/>
        <v>0</v>
      </c>
      <c r="O41" s="84">
        <f t="shared" si="39"/>
        <v>0</v>
      </c>
      <c r="P41" s="84">
        <f t="shared" si="39"/>
        <v>0</v>
      </c>
      <c r="Q41" s="84">
        <f t="shared" si="39"/>
        <v>0</v>
      </c>
      <c r="R41" s="84">
        <f t="shared" si="39"/>
        <v>0</v>
      </c>
      <c r="S41" s="84">
        <f t="shared" si="39"/>
        <v>0</v>
      </c>
      <c r="T41" s="84">
        <f t="shared" si="39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40">COUNTIF(C2:C32,"BOL")</f>
        <v>0</v>
      </c>
      <c r="D42" s="84">
        <f t="shared" si="40"/>
        <v>0</v>
      </c>
      <c r="E42" s="84">
        <f t="shared" si="40"/>
        <v>0</v>
      </c>
      <c r="F42" s="84">
        <f t="shared" si="40"/>
        <v>0</v>
      </c>
      <c r="G42" s="84">
        <f t="shared" si="40"/>
        <v>0</v>
      </c>
      <c r="H42" s="84">
        <f t="shared" si="40"/>
        <v>0</v>
      </c>
      <c r="I42" s="84">
        <f t="shared" si="40"/>
        <v>0</v>
      </c>
      <c r="J42" s="84">
        <f t="shared" si="40"/>
        <v>1</v>
      </c>
      <c r="K42" s="84">
        <f t="shared" si="40"/>
        <v>0</v>
      </c>
      <c r="L42" s="84">
        <f t="shared" si="40"/>
        <v>0</v>
      </c>
      <c r="M42" s="84">
        <f t="shared" si="40"/>
        <v>0</v>
      </c>
      <c r="N42" s="84">
        <f t="shared" si="40"/>
        <v>0</v>
      </c>
      <c r="O42" s="84">
        <f t="shared" si="40"/>
        <v>0</v>
      </c>
      <c r="P42" s="84">
        <f t="shared" si="40"/>
        <v>0</v>
      </c>
      <c r="Q42" s="84">
        <f t="shared" si="40"/>
        <v>0</v>
      </c>
      <c r="R42" s="84">
        <f t="shared" si="40"/>
        <v>0</v>
      </c>
      <c r="S42" s="84">
        <f t="shared" si="40"/>
        <v>0</v>
      </c>
      <c r="T42" s="84">
        <f t="shared" si="40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41">COUNTIF(C2:C32,"X")</f>
        <v>0</v>
      </c>
      <c r="D43" s="84">
        <f t="shared" si="41"/>
        <v>3</v>
      </c>
      <c r="E43" s="84">
        <f t="shared" si="41"/>
        <v>3</v>
      </c>
      <c r="F43" s="84">
        <f t="shared" si="41"/>
        <v>3</v>
      </c>
      <c r="G43" s="84">
        <f t="shared" si="41"/>
        <v>1</v>
      </c>
      <c r="H43" s="84">
        <f t="shared" si="41"/>
        <v>1</v>
      </c>
      <c r="I43" s="84">
        <f t="shared" si="41"/>
        <v>3</v>
      </c>
      <c r="J43" s="84">
        <f t="shared" si="41"/>
        <v>3</v>
      </c>
      <c r="K43" s="84">
        <f t="shared" si="41"/>
        <v>3</v>
      </c>
      <c r="L43" s="84">
        <f t="shared" si="41"/>
        <v>2</v>
      </c>
      <c r="M43" s="84">
        <f t="shared" si="41"/>
        <v>0</v>
      </c>
      <c r="N43" s="84">
        <f t="shared" si="41"/>
        <v>5</v>
      </c>
      <c r="O43" s="84">
        <f t="shared" si="41"/>
        <v>0</v>
      </c>
      <c r="P43" s="84">
        <f t="shared" si="41"/>
        <v>3</v>
      </c>
      <c r="Q43" s="84">
        <f t="shared" si="41"/>
        <v>2</v>
      </c>
      <c r="R43" s="84">
        <f t="shared" si="41"/>
        <v>0</v>
      </c>
      <c r="S43" s="84">
        <f t="shared" si="41"/>
        <v>3</v>
      </c>
      <c r="T43" s="84">
        <f t="shared" si="41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5</v>
      </c>
      <c r="F44" s="84">
        <f>COUNTIF(V2:V32,"KON")</f>
        <v>3</v>
      </c>
      <c r="G44" s="84">
        <f>COUNTIF(V2:V32,"oro")</f>
        <v>0</v>
      </c>
      <c r="H44" s="84">
        <f>COUNTIF(V2:V32,"MIO")</f>
        <v>6</v>
      </c>
      <c r="I44" s="84">
        <f>COUNTIF(V2:V32,"BOŽ")</f>
        <v>0</v>
      </c>
      <c r="J44" s="84">
        <f>COUNTIF(V2:V32,"TOM")</f>
        <v>0</v>
      </c>
      <c r="K44" s="84">
        <f>COUNTIF(V2:V32,"MŠŠ")</f>
        <v>1</v>
      </c>
      <c r="L44" s="84">
        <f>COUNTIF(V2:V32,"ŽIV")</f>
        <v>1</v>
      </c>
      <c r="M44" s="84">
        <f>COUNTIF(V2:V32,"TAL")</f>
        <v>0</v>
      </c>
      <c r="N44" s="84">
        <f>COUNTIF(V2:V32,"PIR")</f>
        <v>6</v>
      </c>
      <c r="O44" s="84">
        <f>COUNTIF(V2:V32,"HOL")</f>
        <v>0</v>
      </c>
      <c r="P44" s="84">
        <f>COUNTIF(V2:V32,P1)</f>
        <v>3</v>
      </c>
      <c r="Q44" s="84">
        <f>COUNTIF(V2:V32,Q1)</f>
        <v>4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42">COUNTIF(C2:C32,"51¶")+COUNTIF(C2:C32,"52¶")+COUNTIF(C2:C32,"kvit¶")</f>
        <v>0</v>
      </c>
      <c r="D45" s="84">
        <f t="shared" si="42"/>
        <v>0</v>
      </c>
      <c r="E45" s="84">
        <f t="shared" si="42"/>
        <v>3</v>
      </c>
      <c r="F45" s="84">
        <f t="shared" si="42"/>
        <v>0</v>
      </c>
      <c r="G45" s="84">
        <f t="shared" si="42"/>
        <v>1</v>
      </c>
      <c r="H45" s="84">
        <f t="shared" si="42"/>
        <v>2</v>
      </c>
      <c r="I45" s="84">
        <f t="shared" si="42"/>
        <v>2</v>
      </c>
      <c r="J45" s="84">
        <f t="shared" si="42"/>
        <v>0</v>
      </c>
      <c r="K45" s="84">
        <f t="shared" si="42"/>
        <v>1</v>
      </c>
      <c r="L45" s="84">
        <f t="shared" si="42"/>
        <v>0</v>
      </c>
      <c r="M45" s="84">
        <f t="shared" si="42"/>
        <v>0</v>
      </c>
      <c r="N45" s="84">
        <f t="shared" si="42"/>
        <v>1</v>
      </c>
      <c r="O45" s="84">
        <f t="shared" si="42"/>
        <v>0</v>
      </c>
      <c r="P45" s="84">
        <f t="shared" si="42"/>
        <v>1</v>
      </c>
      <c r="Q45" s="84">
        <f t="shared" si="42"/>
        <v>4</v>
      </c>
      <c r="R45" s="84">
        <f t="shared" si="42"/>
        <v>0</v>
      </c>
      <c r="S45" s="84">
        <f t="shared" si="42"/>
        <v>1</v>
      </c>
      <c r="T45" s="84">
        <f t="shared" si="42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43">COUNTIF(C2:C32,"U☺")+COUNTIF(C2:C32,"U☻")+COUNTIF(C2:C32,"U")</f>
        <v>0</v>
      </c>
      <c r="D46" s="84">
        <f t="shared" si="43"/>
        <v>1</v>
      </c>
      <c r="E46" s="84">
        <f t="shared" si="43"/>
        <v>1</v>
      </c>
      <c r="F46" s="84">
        <f t="shared" si="43"/>
        <v>0</v>
      </c>
      <c r="G46" s="84">
        <f t="shared" si="43"/>
        <v>0</v>
      </c>
      <c r="H46" s="84">
        <f t="shared" si="43"/>
        <v>1</v>
      </c>
      <c r="I46" s="84">
        <f t="shared" si="43"/>
        <v>2</v>
      </c>
      <c r="J46" s="84">
        <f t="shared" si="43"/>
        <v>0</v>
      </c>
      <c r="K46" s="84">
        <f t="shared" si="43"/>
        <v>0</v>
      </c>
      <c r="L46" s="84">
        <f t="shared" si="43"/>
        <v>0</v>
      </c>
      <c r="M46" s="84">
        <f t="shared" si="43"/>
        <v>0</v>
      </c>
      <c r="N46" s="84">
        <f t="shared" si="43"/>
        <v>1</v>
      </c>
      <c r="O46" s="84">
        <f t="shared" si="43"/>
        <v>0</v>
      </c>
      <c r="P46" s="84">
        <f t="shared" si="43"/>
        <v>0</v>
      </c>
      <c r="Q46" s="84">
        <f t="shared" si="43"/>
        <v>1</v>
      </c>
      <c r="R46" s="84">
        <f t="shared" si="43"/>
        <v>0</v>
      </c>
      <c r="S46" s="84">
        <f t="shared" si="43"/>
        <v>1</v>
      </c>
      <c r="T46" s="84">
        <f t="shared" si="43"/>
        <v>0</v>
      </c>
      <c r="AH46" s="37" t="str">
        <f>Predloge!$B$46</f>
        <v>©☻</v>
      </c>
    </row>
    <row r="47" spans="1:65" ht="17" customHeight="1">
      <c r="AH47" s="37" t="str">
        <f>Predloge!$B$47</f>
        <v>®☻</v>
      </c>
    </row>
    <row r="48" spans="1:65" ht="17" customHeight="1">
      <c r="AH48" s="37" t="str">
        <f>Predloge!$B$48</f>
        <v>©</v>
      </c>
    </row>
    <row r="49" spans="34:34" ht="17" customHeight="1">
      <c r="AH49" s="37" t="str">
        <f>Predloge!$B$49</f>
        <v>®</v>
      </c>
    </row>
  </sheetData>
  <sheetProtection sheet="1" objects="1" scenarios="1"/>
  <conditionalFormatting sqref="AE2:AE32">
    <cfRule type="cellIs" dxfId="208" priority="268" stopIfTrue="1" operator="notEqual">
      <formula>0</formula>
    </cfRule>
  </conditionalFormatting>
  <conditionalFormatting sqref="W2:AD32">
    <cfRule type="cellIs" dxfId="207" priority="292" stopIfTrue="1" operator="lessThan">
      <formula>1</formula>
    </cfRule>
  </conditionalFormatting>
  <conditionalFormatting sqref="AG2:AG32">
    <cfRule type="cellIs" dxfId="206" priority="271" stopIfTrue="1" operator="lessThan">
      <formula>2</formula>
    </cfRule>
  </conditionalFormatting>
  <conditionalFormatting sqref="AF2:AF32">
    <cfRule type="cellIs" dxfId="205" priority="269" stopIfTrue="1" operator="equal">
      <formula>1</formula>
    </cfRule>
  </conditionalFormatting>
  <conditionalFormatting sqref="AF2:AF32">
    <cfRule type="cellIs" dxfId="204" priority="270" stopIfTrue="1" operator="greaterThan">
      <formula>1</formula>
    </cfRule>
  </conditionalFormatting>
  <conditionalFormatting sqref="W2:AD32">
    <cfRule type="cellIs" dxfId="203" priority="293" stopIfTrue="1" operator="greaterThan">
      <formula>1</formula>
    </cfRule>
  </conditionalFormatting>
  <conditionalFormatting sqref="AG2:AG32">
    <cfRule type="cellIs" dxfId="202" priority="272" stopIfTrue="1" operator="greaterThan">
      <formula>2</formula>
    </cfRule>
  </conditionalFormatting>
  <conditionalFormatting sqref="T17:U17 A28:F28 T2 A2:B3 A25:J25 R27 V27 A11:D11 N28:O28 I28 T16 A6:F6 A19:E19 A18:I18 K18 K27 O6:U6 A26:H26 O26:R26 A4:G5 T5:U5 F11:P11 G19:K19 L25:P25 K4:O4 I5:K5 M5:R5 J6:M6 T26:V26 J26:M26 T27 I12:V12 M18:V19 O2:O3 A29:B31 O13:O17 H6 A12:C12 O27 A7:B10 E12:G12 A20:B24 A27:B27 Q4:V4 O29:O31 O7:O10 A13:B17 R2:R3 R7:R10 T7:U10 R13:R17 T13:U13 T21:U21 T20 T22 T14 R25:V25 R11:V11 T15:U15 T23:U24 R28:V28 R29:R31 T3:U3 T29:U31 O20:O24 R20:R24">
    <cfRule type="expression" dxfId="201" priority="288" stopIfTrue="1">
      <formula>WEEKDAY($A2,2)=6</formula>
    </cfRule>
  </conditionalFormatting>
  <conditionalFormatting sqref="T17:U17 A28:F28 T2 A2:B3 A25:J25 R27 V27 A11:D11 N28:O28 I28 T16 A6:F6 A19:E19 A18:I18 K18 K27 O6:U6 A26:H26 O26:R26 A4:G5 T5:U5 F11:P11 G19:K19 L25:P25 K4:O4 I5:K5 M5:R5 J6:M6 T26:V26 J26:M26 T27 I12:V12 M18:V19 O2:O3 A29:B31 O13:O17 H6 A12:C12 O27 A7:B10 E12:G12 A20:B24 A27:B27 Q4:V4 O29:O31 O7:O10 A13:B17 R2:R3 R7:R10 T7:U10 R13:R17 T13:U13 T21:U21 T20 T22 T14 R25:V25 R11:V11 T15:U15 T23:U24 R28:V28 R29:R31 T3:U3 T29:U31 O20:O24 R20:R24">
    <cfRule type="expression" dxfId="200" priority="289" stopIfTrue="1">
      <formula>WEEKDAY($A2,2)=7</formula>
    </cfRule>
  </conditionalFormatting>
  <conditionalFormatting sqref="U27">
    <cfRule type="expression" dxfId="199" priority="109" stopIfTrue="1">
      <formula>WEEKDAY($A27,2)=6</formula>
    </cfRule>
  </conditionalFormatting>
  <conditionalFormatting sqref="U27">
    <cfRule type="expression" dxfId="198" priority="110" stopIfTrue="1">
      <formula>WEEKDAY($A27,2)=7</formula>
    </cfRule>
  </conditionalFormatting>
  <conditionalFormatting sqref="L2:L3">
    <cfRule type="expression" dxfId="197" priority="107" stopIfTrue="1">
      <formula>WEEKDAY($A2,2)=6</formula>
    </cfRule>
  </conditionalFormatting>
  <conditionalFormatting sqref="L2:L3">
    <cfRule type="expression" dxfId="196" priority="108" stopIfTrue="1">
      <formula>WEEKDAY($A2,2)=7</formula>
    </cfRule>
  </conditionalFormatting>
  <conditionalFormatting sqref="L7:L10">
    <cfRule type="expression" dxfId="195" priority="105" stopIfTrue="1">
      <formula>WEEKDAY($A7,2)=6</formula>
    </cfRule>
  </conditionalFormatting>
  <conditionalFormatting sqref="L7:L10">
    <cfRule type="expression" dxfId="194" priority="106" stopIfTrue="1">
      <formula>WEEKDAY($A7,2)=7</formula>
    </cfRule>
  </conditionalFormatting>
  <conditionalFormatting sqref="L14">
    <cfRule type="expression" dxfId="193" priority="103" stopIfTrue="1">
      <formula>WEEKDAY($A14,2)=6</formula>
    </cfRule>
  </conditionalFormatting>
  <conditionalFormatting sqref="L14">
    <cfRule type="expression" dxfId="192" priority="104" stopIfTrue="1">
      <formula>WEEKDAY($A14,2)=7</formula>
    </cfRule>
  </conditionalFormatting>
  <conditionalFormatting sqref="L20:L24">
    <cfRule type="expression" dxfId="191" priority="101" stopIfTrue="1">
      <formula>WEEKDAY($A20,2)=6</formula>
    </cfRule>
  </conditionalFormatting>
  <conditionalFormatting sqref="L20:L24">
    <cfRule type="expression" dxfId="190" priority="102" stopIfTrue="1">
      <formula>WEEKDAY($A20,2)=7</formula>
    </cfRule>
  </conditionalFormatting>
  <conditionalFormatting sqref="L27 L31">
    <cfRule type="expression" dxfId="189" priority="99" stopIfTrue="1">
      <formula>WEEKDAY($A27,2)=6</formula>
    </cfRule>
  </conditionalFormatting>
  <conditionalFormatting sqref="L27 L31">
    <cfRule type="expression" dxfId="188" priority="100" stopIfTrue="1">
      <formula>WEEKDAY($A27,2)=7</formula>
    </cfRule>
  </conditionalFormatting>
  <conditionalFormatting sqref="M2:M3">
    <cfRule type="expression" dxfId="187" priority="97" stopIfTrue="1">
      <formula>WEEKDAY($A2,2)=6</formula>
    </cfRule>
  </conditionalFormatting>
  <conditionalFormatting sqref="M2:M3">
    <cfRule type="expression" dxfId="186" priority="98" stopIfTrue="1">
      <formula>WEEKDAY($A2,2)=7</formula>
    </cfRule>
  </conditionalFormatting>
  <conditionalFormatting sqref="M7:M10">
    <cfRule type="expression" dxfId="185" priority="95" stopIfTrue="1">
      <formula>WEEKDAY($A7,2)=6</formula>
    </cfRule>
  </conditionalFormatting>
  <conditionalFormatting sqref="M7:M10">
    <cfRule type="expression" dxfId="184" priority="96" stopIfTrue="1">
      <formula>WEEKDAY($A7,2)=7</formula>
    </cfRule>
  </conditionalFormatting>
  <conditionalFormatting sqref="M13:M15">
    <cfRule type="expression" dxfId="183" priority="93" stopIfTrue="1">
      <formula>WEEKDAY($A13,2)=6</formula>
    </cfRule>
  </conditionalFormatting>
  <conditionalFormatting sqref="M13:M15">
    <cfRule type="expression" dxfId="182" priority="94" stopIfTrue="1">
      <formula>WEEKDAY($A13,2)=7</formula>
    </cfRule>
  </conditionalFormatting>
  <conditionalFormatting sqref="M20:M24">
    <cfRule type="expression" dxfId="181" priority="91" stopIfTrue="1">
      <formula>WEEKDAY($A20,2)=6</formula>
    </cfRule>
  </conditionalFormatting>
  <conditionalFormatting sqref="M20:M24">
    <cfRule type="expression" dxfId="180" priority="92" stopIfTrue="1">
      <formula>WEEKDAY($A20,2)=7</formula>
    </cfRule>
  </conditionalFormatting>
  <conditionalFormatting sqref="M27:M31">
    <cfRule type="expression" dxfId="179" priority="89" stopIfTrue="1">
      <formula>WEEKDAY($A27,2)=6</formula>
    </cfRule>
  </conditionalFormatting>
  <conditionalFormatting sqref="M27:M31">
    <cfRule type="expression" dxfId="178" priority="90" stopIfTrue="1">
      <formula>WEEKDAY($A27,2)=7</formula>
    </cfRule>
  </conditionalFormatting>
  <conditionalFormatting sqref="L17">
    <cfRule type="expression" dxfId="175" priority="81" stopIfTrue="1">
      <formula>WEEKDAY($A17,2)=6</formula>
    </cfRule>
  </conditionalFormatting>
  <conditionalFormatting sqref="L17">
    <cfRule type="expression" dxfId="174" priority="82" stopIfTrue="1">
      <formula>WEEKDAY($A17,2)=7</formula>
    </cfRule>
  </conditionalFormatting>
  <conditionalFormatting sqref="M16:M17">
    <cfRule type="expression" dxfId="173" priority="79" stopIfTrue="1">
      <formula>WEEKDAY($A16,2)=6</formula>
    </cfRule>
  </conditionalFormatting>
  <conditionalFormatting sqref="M16:M17">
    <cfRule type="expression" dxfId="172" priority="80" stopIfTrue="1">
      <formula>WEEKDAY($A16,2)=7</formula>
    </cfRule>
  </conditionalFormatting>
  <conditionalFormatting sqref="D3">
    <cfRule type="expression" dxfId="171" priority="77" stopIfTrue="1">
      <formula>WEEKDAY($A3,2)=6</formula>
    </cfRule>
  </conditionalFormatting>
  <conditionalFormatting sqref="D3">
    <cfRule type="expression" dxfId="170" priority="78" stopIfTrue="1">
      <formula>WEEKDAY($A3,2)=7</formula>
    </cfRule>
  </conditionalFormatting>
  <conditionalFormatting sqref="D8">
    <cfRule type="expression" dxfId="169" priority="75" stopIfTrue="1">
      <formula>WEEKDAY($A8,2)=6</formula>
    </cfRule>
  </conditionalFormatting>
  <conditionalFormatting sqref="D8">
    <cfRule type="expression" dxfId="168" priority="76" stopIfTrue="1">
      <formula>WEEKDAY($A8,2)=7</formula>
    </cfRule>
  </conditionalFormatting>
  <conditionalFormatting sqref="D17">
    <cfRule type="expression" dxfId="167" priority="73" stopIfTrue="1">
      <formula>WEEKDAY($A17,2)=6</formula>
    </cfRule>
  </conditionalFormatting>
  <conditionalFormatting sqref="D17">
    <cfRule type="expression" dxfId="166" priority="74" stopIfTrue="1">
      <formula>WEEKDAY($A17,2)=7</formula>
    </cfRule>
  </conditionalFormatting>
  <conditionalFormatting sqref="D31">
    <cfRule type="expression" dxfId="165" priority="67" stopIfTrue="1">
      <formula>WEEKDAY($A31,2)=6</formula>
    </cfRule>
  </conditionalFormatting>
  <conditionalFormatting sqref="D31">
    <cfRule type="expression" dxfId="164" priority="68" stopIfTrue="1">
      <formula>WEEKDAY($A31,2)=7</formula>
    </cfRule>
  </conditionalFormatting>
  <conditionalFormatting sqref="H5">
    <cfRule type="expression" dxfId="163" priority="63" stopIfTrue="1">
      <formula>WEEKDAY($A5,2)=6</formula>
    </cfRule>
  </conditionalFormatting>
  <conditionalFormatting sqref="H5">
    <cfRule type="expression" dxfId="162" priority="64" stopIfTrue="1">
      <formula>WEEKDAY($A5,2)=7</formula>
    </cfRule>
  </conditionalFormatting>
  <conditionalFormatting sqref="L19">
    <cfRule type="expression" dxfId="161" priority="61" stopIfTrue="1">
      <formula>WEEKDAY($A19,2)=6</formula>
    </cfRule>
  </conditionalFormatting>
  <conditionalFormatting sqref="L19">
    <cfRule type="expression" dxfId="160" priority="62" stopIfTrue="1">
      <formula>WEEKDAY($A19,2)=7</formula>
    </cfRule>
  </conditionalFormatting>
  <conditionalFormatting sqref="L28">
    <cfRule type="expression" dxfId="159" priority="59" stopIfTrue="1">
      <formula>WEEKDAY($A28,2)=6</formula>
    </cfRule>
  </conditionalFormatting>
  <conditionalFormatting sqref="L28">
    <cfRule type="expression" dxfId="158" priority="60" stopIfTrue="1">
      <formula>WEEKDAY($A28,2)=7</formula>
    </cfRule>
  </conditionalFormatting>
  <conditionalFormatting sqref="I4">
    <cfRule type="expression" dxfId="157" priority="57" stopIfTrue="1">
      <formula>WEEKDAY($A4,2)=6</formula>
    </cfRule>
  </conditionalFormatting>
  <conditionalFormatting sqref="I4">
    <cfRule type="expression" dxfId="156" priority="58" stopIfTrue="1">
      <formula>WEEKDAY($A4,2)=7</formula>
    </cfRule>
  </conditionalFormatting>
  <conditionalFormatting sqref="I6">
    <cfRule type="expression" dxfId="155" priority="55" stopIfTrue="1">
      <formula>WEEKDAY($A6,2)=6</formula>
    </cfRule>
  </conditionalFormatting>
  <conditionalFormatting sqref="I6">
    <cfRule type="expression" dxfId="154" priority="56" stopIfTrue="1">
      <formula>WEEKDAY($A6,2)=7</formula>
    </cfRule>
  </conditionalFormatting>
  <conditionalFormatting sqref="S26">
    <cfRule type="expression" dxfId="153" priority="53" stopIfTrue="1">
      <formula>WEEKDAY($A26,2)=6</formula>
    </cfRule>
  </conditionalFormatting>
  <conditionalFormatting sqref="S26">
    <cfRule type="expression" dxfId="152" priority="54" stopIfTrue="1">
      <formula>WEEKDAY($A26,2)=7</formula>
    </cfRule>
  </conditionalFormatting>
  <conditionalFormatting sqref="H12">
    <cfRule type="expression" dxfId="151" priority="51" stopIfTrue="1">
      <formula>WEEKDAY($A12,2)=6</formula>
    </cfRule>
  </conditionalFormatting>
  <conditionalFormatting sqref="H12">
    <cfRule type="expression" dxfId="150" priority="52" stopIfTrue="1">
      <formula>WEEKDAY($A12,2)=7</formula>
    </cfRule>
  </conditionalFormatting>
  <conditionalFormatting sqref="U20">
    <cfRule type="expression" dxfId="149" priority="49" stopIfTrue="1">
      <formula>WEEKDAY($A20,2)=6</formula>
    </cfRule>
  </conditionalFormatting>
  <conditionalFormatting sqref="U20">
    <cfRule type="expression" dxfId="148" priority="50" stopIfTrue="1">
      <formula>WEEKDAY($A20,2)=7</formula>
    </cfRule>
  </conditionalFormatting>
  <conditionalFormatting sqref="U22">
    <cfRule type="expression" dxfId="147" priority="47" stopIfTrue="1">
      <formula>WEEKDAY($A22,2)=6</formula>
    </cfRule>
  </conditionalFormatting>
  <conditionalFormatting sqref="U22">
    <cfRule type="expression" dxfId="146" priority="48" stopIfTrue="1">
      <formula>WEEKDAY($A22,2)=7</formula>
    </cfRule>
  </conditionalFormatting>
  <conditionalFormatting sqref="L13">
    <cfRule type="expression" dxfId="143" priority="21" stopIfTrue="1">
      <formula>WEEKDAY($A13,2)=6</formula>
    </cfRule>
  </conditionalFormatting>
  <conditionalFormatting sqref="L13">
    <cfRule type="expression" dxfId="142" priority="22" stopIfTrue="1">
      <formula>WEEKDAY($A13,2)=7</formula>
    </cfRule>
  </conditionalFormatting>
  <conditionalFormatting sqref="J4">
    <cfRule type="expression" dxfId="141" priority="17" stopIfTrue="1">
      <formula>WEEKDAY($A4,2)=6</formula>
    </cfRule>
  </conditionalFormatting>
  <conditionalFormatting sqref="J4">
    <cfRule type="expression" dxfId="140" priority="18" stopIfTrue="1">
      <formula>WEEKDAY($A4,2)=7</formula>
    </cfRule>
  </conditionalFormatting>
  <conditionalFormatting sqref="U2">
    <cfRule type="expression" dxfId="135" priority="7" stopIfTrue="1">
      <formula>WEEKDAY($A2,2)=6</formula>
    </cfRule>
  </conditionalFormatting>
  <conditionalFormatting sqref="U2">
    <cfRule type="expression" dxfId="134" priority="8" stopIfTrue="1">
      <formula>WEEKDAY($A2,2)=7</formula>
    </cfRule>
  </conditionalFormatting>
  <conditionalFormatting sqref="U14">
    <cfRule type="expression" dxfId="133" priority="5" stopIfTrue="1">
      <formula>WEEKDAY($A14,2)=6</formula>
    </cfRule>
  </conditionalFormatting>
  <conditionalFormatting sqref="U14">
    <cfRule type="expression" dxfId="132" priority="6" stopIfTrue="1">
      <formula>WEEKDAY($A14,2)=7</formula>
    </cfRule>
  </conditionalFormatting>
  <conditionalFormatting sqref="U16">
    <cfRule type="expression" dxfId="131" priority="3" stopIfTrue="1">
      <formula>WEEKDAY($A16,2)=6</formula>
    </cfRule>
  </conditionalFormatting>
  <conditionalFormatting sqref="U16">
    <cfRule type="expression" dxfId="130" priority="4" stopIfTrue="1">
      <formula>WEEKDAY($A16,2)=7</formula>
    </cfRule>
  </conditionalFormatting>
  <conditionalFormatting sqref="V5:V6">
    <cfRule type="expression" dxfId="129" priority="1" stopIfTrue="1">
      <formula>WEEKDAY($A5,2)=6</formula>
    </cfRule>
  </conditionalFormatting>
  <conditionalFormatting sqref="V5:V6">
    <cfRule type="expression" dxfId="128" priority="2" stopIfTrue="1">
      <formula>WEEKDAY($A5,2)=7</formula>
    </cfRule>
  </conditionalFormatting>
  <pageMargins left="0" right="0" top="1.3953" bottom="0.39369999999999999" header="0" footer="0"/>
  <pageSetup paperSize="0" fitToWidth="0" fitToHeight="0" orientation="portrait" horizontalDpi="0" verticalDpi="0" copies="0"/>
  <headerFooter>
    <oddHeader>&amp;LZadnja sprememba:&amp;C&amp;D   &amp;T</oddHeader>
    <oddFooter>&amp;CPage &amp;P</oddFooter>
  </headerFooter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46"/>
  <sheetViews>
    <sheetView topLeftCell="A15" zoomScale="150" workbookViewId="0">
      <selection activeCell="S22" sqref="S22"/>
    </sheetView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tr">
        <f>Predloge!$E$2</f>
        <v>AND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2021-05-01</v>
      </c>
      <c r="B2" s="60" t="str">
        <f t="shared" ref="B2:B32" si="0">TEXT(A2,"Ddd")</f>
        <v>Sat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1" t="str">
        <f>Predloge!$B$14</f>
        <v>☻</v>
      </c>
      <c r="O2" s="53"/>
      <c r="P2" s="53"/>
      <c r="Q2" s="52" t="str">
        <f>Predloge!$B$21</f>
        <v>☺</v>
      </c>
      <c r="R2" s="53"/>
      <c r="S2" s="53"/>
      <c r="T2" s="53"/>
      <c r="U2" s="53"/>
      <c r="V2" s="125" t="s">
        <v>13</v>
      </c>
      <c r="W2" s="56">
        <f t="shared" ref="W2:W32" si="1">COUNTIF(AI2:AZ2,"☻")</f>
        <v>1</v>
      </c>
      <c r="X2" s="56">
        <f t="shared" ref="X2:X32" si="2">COUNTIF(AI2:AZ2,"☺")</f>
        <v>1</v>
      </c>
      <c r="Y2" s="56">
        <f t="shared" ref="Y2:Y32" si="3">COUNTIF(C2:U2,"51")+COUNTIF(C2:U2,"51$")+COUNTIF(C2:U2,"51☻")</f>
        <v>0</v>
      </c>
      <c r="Z2" s="56">
        <f t="shared" ref="Z2:Z32" si="4">COUNTIF(C2:U2,"52")+COUNTIF(C2:U2,"52$")+COUNTIF(C2:U2,"52☻")</f>
        <v>0</v>
      </c>
      <c r="AA2" s="56">
        <f t="shared" ref="AA2:AA32" si="5">COUNTIF(C2:U2,"51¶")</f>
        <v>0</v>
      </c>
      <c r="AB2" s="56">
        <f t="shared" ref="AB2:AB32" si="6">COUNTIF(C2:U2,"52¶")</f>
        <v>0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0</v>
      </c>
      <c r="AE2" s="57">
        <f t="shared" ref="AE2:AE32" si="9">COUNTBLANK(C2:T2)-3</f>
        <v>13</v>
      </c>
      <c r="AF2" s="57">
        <f t="shared" ref="AF2:AF32" si="10">COUNTIF(C2:U2,"x")</f>
        <v>0</v>
      </c>
      <c r="AG2" s="56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58" t="str">
        <f t="shared" ref="AI2:AI23" si="12">RIGHT(C2,1)</f>
        <v/>
      </c>
      <c r="AJ2" s="58" t="str">
        <f t="shared" ref="AJ2:AJ23" si="13">RIGHT(D2,1)</f>
        <v/>
      </c>
      <c r="AK2" s="58" t="str">
        <f t="shared" ref="AK2:AK23" si="14">RIGHT(E2,1)</f>
        <v/>
      </c>
      <c r="AL2" s="58" t="str">
        <f t="shared" ref="AL2:AL23" si="15">RIGHT(F2,1)</f>
        <v/>
      </c>
      <c r="AM2" s="58" t="str">
        <f t="shared" ref="AM2:AM23" si="16">RIGHT(G2,1)</f>
        <v/>
      </c>
      <c r="AN2" s="58" t="str">
        <f t="shared" ref="AN2:AN23" si="17">RIGHT(H2,1)</f>
        <v/>
      </c>
      <c r="AO2" s="58" t="str">
        <f t="shared" ref="AO2:AO23" si="18">RIGHT(I2,1)</f>
        <v/>
      </c>
      <c r="AP2" s="58" t="str">
        <f t="shared" ref="AP2:AP23" si="19">RIGHT(J2,1)</f>
        <v/>
      </c>
      <c r="AQ2" s="58" t="str">
        <f t="shared" ref="AQ2:AQ23" si="20">RIGHT(K2,1)</f>
        <v/>
      </c>
      <c r="AR2" s="58" t="str">
        <f t="shared" ref="AR2:AR23" si="21">RIGHT(L2,1)</f>
        <v/>
      </c>
      <c r="AS2" s="58" t="str">
        <f t="shared" ref="AS2:AS23" si="22">RIGHT(M2,1)</f>
        <v/>
      </c>
      <c r="AT2" s="58" t="str">
        <f t="shared" ref="AT2:AT23" si="23">RIGHT(N2,1)</f>
        <v>☻</v>
      </c>
      <c r="AU2" s="58" t="str">
        <f t="shared" ref="AU2:AU23" si="24">RIGHT(O2,1)</f>
        <v/>
      </c>
      <c r="AV2" s="58" t="str">
        <f t="shared" ref="AV2:AV23" si="25">RIGHT(P2,1)</f>
        <v/>
      </c>
      <c r="AW2" s="58" t="str">
        <f t="shared" ref="AW2:AW23" si="26">RIGHT(Q2,1)</f>
        <v>☺</v>
      </c>
      <c r="AX2" s="58" t="str">
        <f t="shared" ref="AX2:AX23" si="27">RIGHT(R2,1)</f>
        <v/>
      </c>
      <c r="AY2" s="58" t="str">
        <f t="shared" ref="AY2:AY23" si="28">RIGHT(S2,1)</f>
        <v/>
      </c>
      <c r="AZ2" s="58" t="str">
        <f t="shared" ref="AZ2:AZ23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2021-05-02</v>
      </c>
      <c r="B3" s="60" t="str">
        <f t="shared" si="0"/>
        <v>Sun</v>
      </c>
      <c r="C3" s="53"/>
      <c r="D3" s="53"/>
      <c r="E3" s="53"/>
      <c r="F3" s="53"/>
      <c r="G3" s="53"/>
      <c r="H3" s="53"/>
      <c r="I3" s="52" t="str">
        <f>Predloge!$B$21</f>
        <v>☺</v>
      </c>
      <c r="J3" s="53"/>
      <c r="K3" s="53"/>
      <c r="L3" s="53"/>
      <c r="M3" s="53"/>
      <c r="N3" s="53"/>
      <c r="O3" s="53"/>
      <c r="P3" s="53"/>
      <c r="Q3" s="61"/>
      <c r="R3" s="53"/>
      <c r="S3" s="51" t="str">
        <f>Predloge!$B$14</f>
        <v>☻</v>
      </c>
      <c r="T3" s="53"/>
      <c r="U3" s="53"/>
      <c r="V3" s="125" t="s">
        <v>23</v>
      </c>
      <c r="W3" s="56">
        <f t="shared" si="1"/>
        <v>1</v>
      </c>
      <c r="X3" s="56">
        <f t="shared" si="2"/>
        <v>1</v>
      </c>
      <c r="Y3" s="56">
        <f t="shared" si="3"/>
        <v>0</v>
      </c>
      <c r="Z3" s="56">
        <f t="shared" si="4"/>
        <v>0</v>
      </c>
      <c r="AA3" s="56">
        <f t="shared" si="5"/>
        <v>0</v>
      </c>
      <c r="AB3" s="56">
        <f t="shared" si="6"/>
        <v>0</v>
      </c>
      <c r="AC3" s="56">
        <f t="shared" si="7"/>
        <v>0</v>
      </c>
      <c r="AD3" s="56">
        <f t="shared" si="8"/>
        <v>0</v>
      </c>
      <c r="AE3" s="57">
        <f t="shared" si="9"/>
        <v>13</v>
      </c>
      <c r="AF3" s="57">
        <f t="shared" si="10"/>
        <v>0</v>
      </c>
      <c r="AG3" s="56">
        <f t="shared" si="11"/>
        <v>0</v>
      </c>
      <c r="AH3" s="5" t="str">
        <f>Predloge!$B$3</f>
        <v>52☻</v>
      </c>
      <c r="AI3" s="58" t="str">
        <f t="shared" si="12"/>
        <v/>
      </c>
      <c r="AJ3" s="58" t="str">
        <f t="shared" si="13"/>
        <v/>
      </c>
      <c r="AK3" s="58" t="str">
        <f t="shared" si="14"/>
        <v/>
      </c>
      <c r="AL3" s="58" t="str">
        <f t="shared" si="15"/>
        <v/>
      </c>
      <c r="AM3" s="58" t="str">
        <f t="shared" si="16"/>
        <v/>
      </c>
      <c r="AN3" s="58" t="str">
        <f t="shared" si="17"/>
        <v/>
      </c>
      <c r="AO3" s="58" t="str">
        <f t="shared" si="18"/>
        <v>☺</v>
      </c>
      <c r="AP3" s="58" t="str">
        <f t="shared" si="19"/>
        <v/>
      </c>
      <c r="AQ3" s="58" t="str">
        <f t="shared" si="20"/>
        <v/>
      </c>
      <c r="AR3" s="58" t="str">
        <f t="shared" si="21"/>
        <v/>
      </c>
      <c r="AS3" s="58" t="str">
        <f t="shared" si="22"/>
        <v/>
      </c>
      <c r="AT3" s="58" t="str">
        <f t="shared" si="23"/>
        <v/>
      </c>
      <c r="AU3" s="58" t="str">
        <f t="shared" si="24"/>
        <v/>
      </c>
      <c r="AV3" s="58" t="str">
        <f t="shared" si="25"/>
        <v/>
      </c>
      <c r="AW3" s="58" t="str">
        <f t="shared" si="26"/>
        <v/>
      </c>
      <c r="AX3" s="58" t="str">
        <f t="shared" si="27"/>
        <v/>
      </c>
      <c r="AY3" s="58" t="str">
        <f t="shared" si="28"/>
        <v>☻</v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2021-05-03</v>
      </c>
      <c r="B4" s="60" t="str">
        <f t="shared" si="0"/>
        <v>Mon</v>
      </c>
      <c r="C4" s="61" t="str">
        <f>Predloge!$B$12</f>
        <v>D</v>
      </c>
      <c r="D4" s="61" t="str">
        <f>Predloge!$B$12</f>
        <v>D</v>
      </c>
      <c r="E4" s="53"/>
      <c r="F4" s="69" t="s">
        <v>69</v>
      </c>
      <c r="G4" s="53"/>
      <c r="H4" s="61" t="str">
        <f>Predloge!$B$12</f>
        <v>D</v>
      </c>
      <c r="I4" s="66" t="str">
        <f>Predloge!$B$11</f>
        <v>X</v>
      </c>
      <c r="J4" s="53"/>
      <c r="K4" s="53"/>
      <c r="L4" s="69" t="s">
        <v>69</v>
      </c>
      <c r="M4" s="93" t="s">
        <v>83</v>
      </c>
      <c r="N4" s="53"/>
      <c r="O4" s="53"/>
      <c r="P4" s="53"/>
      <c r="Q4" s="61"/>
      <c r="R4" s="53"/>
      <c r="S4" s="66" t="str">
        <f>Predloge!$B$11</f>
        <v>X</v>
      </c>
      <c r="T4" s="53"/>
      <c r="U4" s="53"/>
      <c r="V4" s="95"/>
      <c r="W4" s="56">
        <f t="shared" si="1"/>
        <v>0</v>
      </c>
      <c r="X4" s="56">
        <f t="shared" si="2"/>
        <v>0</v>
      </c>
      <c r="Y4" s="56">
        <f t="shared" si="3"/>
        <v>0</v>
      </c>
      <c r="Z4" s="56">
        <f t="shared" si="4"/>
        <v>0</v>
      </c>
      <c r="AA4" s="56">
        <f t="shared" si="5"/>
        <v>0</v>
      </c>
      <c r="AB4" s="56">
        <f t="shared" si="6"/>
        <v>0</v>
      </c>
      <c r="AC4" s="56">
        <f t="shared" si="7"/>
        <v>0</v>
      </c>
      <c r="AD4" s="56">
        <f t="shared" si="8"/>
        <v>0</v>
      </c>
      <c r="AE4" s="57">
        <f t="shared" si="9"/>
        <v>7</v>
      </c>
      <c r="AF4" s="57">
        <f t="shared" si="10"/>
        <v>2</v>
      </c>
      <c r="AG4" s="56">
        <f t="shared" si="11"/>
        <v>0</v>
      </c>
      <c r="AH4" s="5" t="str">
        <f>Predloge!$B$4</f>
        <v>51</v>
      </c>
      <c r="AI4" s="58" t="str">
        <f t="shared" si="12"/>
        <v>D</v>
      </c>
      <c r="AJ4" s="58" t="str">
        <f t="shared" si="13"/>
        <v>D</v>
      </c>
      <c r="AK4" s="58" t="str">
        <f t="shared" si="14"/>
        <v/>
      </c>
      <c r="AL4" s="58" t="str">
        <f t="shared" si="15"/>
        <v>Z</v>
      </c>
      <c r="AM4" s="58" t="str">
        <f t="shared" si="16"/>
        <v/>
      </c>
      <c r="AN4" s="58" t="str">
        <f t="shared" si="17"/>
        <v>D</v>
      </c>
      <c r="AO4" s="58" t="str">
        <f t="shared" si="18"/>
        <v>X</v>
      </c>
      <c r="AP4" s="58" t="str">
        <f t="shared" si="19"/>
        <v/>
      </c>
      <c r="AQ4" s="58" t="str">
        <f t="shared" si="20"/>
        <v/>
      </c>
      <c r="AR4" s="58" t="str">
        <f t="shared" si="21"/>
        <v>Z</v>
      </c>
      <c r="AS4" s="58" t="str">
        <f t="shared" si="22"/>
        <v>T</v>
      </c>
      <c r="AT4" s="58" t="str">
        <f t="shared" si="23"/>
        <v/>
      </c>
      <c r="AU4" s="58" t="str">
        <f t="shared" si="24"/>
        <v/>
      </c>
      <c r="AV4" s="58" t="str">
        <f t="shared" si="25"/>
        <v/>
      </c>
      <c r="AW4" s="58" t="str">
        <f t="shared" si="26"/>
        <v/>
      </c>
      <c r="AX4" s="58" t="str">
        <f t="shared" si="27"/>
        <v/>
      </c>
      <c r="AY4" s="58" t="str">
        <f t="shared" si="28"/>
        <v>X</v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2021-05-04</v>
      </c>
      <c r="B5" s="60" t="str">
        <f t="shared" si="0"/>
        <v>Tue</v>
      </c>
      <c r="C5" s="61" t="str">
        <f>Predloge!$B$12</f>
        <v>D</v>
      </c>
      <c r="D5" s="53"/>
      <c r="E5" s="53"/>
      <c r="F5" s="69" t="s">
        <v>69</v>
      </c>
      <c r="G5" s="53"/>
      <c r="H5" s="53"/>
      <c r="I5" s="53"/>
      <c r="J5" s="53"/>
      <c r="K5" s="53"/>
      <c r="L5" s="69" t="s">
        <v>69</v>
      </c>
      <c r="M5" s="93" t="s">
        <v>83</v>
      </c>
      <c r="N5" s="53"/>
      <c r="O5" s="53"/>
      <c r="P5" s="53"/>
      <c r="Q5" s="53"/>
      <c r="R5" s="53"/>
      <c r="S5" s="53"/>
      <c r="T5" s="53"/>
      <c r="U5" s="53"/>
      <c r="V5" s="95"/>
      <c r="W5" s="56">
        <f t="shared" si="1"/>
        <v>0</v>
      </c>
      <c r="X5" s="56">
        <f t="shared" si="2"/>
        <v>0</v>
      </c>
      <c r="Y5" s="56">
        <f t="shared" si="3"/>
        <v>0</v>
      </c>
      <c r="Z5" s="56">
        <f t="shared" si="4"/>
        <v>0</v>
      </c>
      <c r="AA5" s="56">
        <f t="shared" si="5"/>
        <v>0</v>
      </c>
      <c r="AB5" s="56">
        <f t="shared" si="6"/>
        <v>0</v>
      </c>
      <c r="AC5" s="56">
        <f t="shared" si="7"/>
        <v>0</v>
      </c>
      <c r="AD5" s="56">
        <f t="shared" si="8"/>
        <v>0</v>
      </c>
      <c r="AE5" s="57">
        <f t="shared" si="9"/>
        <v>11</v>
      </c>
      <c r="AF5" s="57">
        <f t="shared" si="10"/>
        <v>0</v>
      </c>
      <c r="AG5" s="56">
        <f t="shared" si="11"/>
        <v>0</v>
      </c>
      <c r="AH5" s="5" t="str">
        <f>Predloge!$B$5</f>
        <v>52</v>
      </c>
      <c r="AI5" s="58" t="str">
        <f t="shared" si="12"/>
        <v>D</v>
      </c>
      <c r="AJ5" s="58" t="str">
        <f t="shared" si="13"/>
        <v/>
      </c>
      <c r="AK5" s="58" t="str">
        <f t="shared" si="14"/>
        <v/>
      </c>
      <c r="AL5" s="58" t="str">
        <f t="shared" si="15"/>
        <v>Z</v>
      </c>
      <c r="AM5" s="58" t="str">
        <f t="shared" si="16"/>
        <v/>
      </c>
      <c r="AN5" s="58" t="str">
        <f t="shared" si="17"/>
        <v/>
      </c>
      <c r="AO5" s="58" t="str">
        <f t="shared" si="18"/>
        <v/>
      </c>
      <c r="AP5" s="58" t="str">
        <f t="shared" si="19"/>
        <v/>
      </c>
      <c r="AQ5" s="58" t="str">
        <f t="shared" si="20"/>
        <v/>
      </c>
      <c r="AR5" s="58" t="str">
        <f t="shared" si="21"/>
        <v>Z</v>
      </c>
      <c r="AS5" s="58" t="str">
        <f t="shared" si="22"/>
        <v>T</v>
      </c>
      <c r="AT5" s="58" t="str">
        <f t="shared" si="23"/>
        <v/>
      </c>
      <c r="AU5" s="58" t="str">
        <f t="shared" si="24"/>
        <v/>
      </c>
      <c r="AV5" s="58" t="str">
        <f t="shared" si="25"/>
        <v/>
      </c>
      <c r="AW5" s="58" t="str">
        <f t="shared" si="26"/>
        <v/>
      </c>
      <c r="AX5" s="58" t="str">
        <f t="shared" si="27"/>
        <v/>
      </c>
      <c r="AY5" s="58" t="str">
        <f t="shared" si="28"/>
        <v/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2021-05-05</v>
      </c>
      <c r="B6" s="60" t="str">
        <f t="shared" si="0"/>
        <v>Wed</v>
      </c>
      <c r="C6" s="61" t="str">
        <f>Predloge!$B$12</f>
        <v>D</v>
      </c>
      <c r="D6" s="53"/>
      <c r="E6" s="53"/>
      <c r="F6" s="69" t="s">
        <v>69</v>
      </c>
      <c r="G6" s="53"/>
      <c r="H6" s="53"/>
      <c r="I6" s="53"/>
      <c r="J6" s="53"/>
      <c r="K6" s="53"/>
      <c r="L6" s="69" t="s">
        <v>69</v>
      </c>
      <c r="M6" s="93" t="s">
        <v>83</v>
      </c>
      <c r="N6" s="53"/>
      <c r="O6" s="53"/>
      <c r="P6" s="53"/>
      <c r="Q6" s="53"/>
      <c r="R6" s="53"/>
      <c r="S6" s="53"/>
      <c r="T6" s="53"/>
      <c r="U6" s="53"/>
      <c r="V6" s="95"/>
      <c r="W6" s="56">
        <f t="shared" si="1"/>
        <v>0</v>
      </c>
      <c r="X6" s="56">
        <f t="shared" si="2"/>
        <v>0</v>
      </c>
      <c r="Y6" s="56">
        <f t="shared" si="3"/>
        <v>0</v>
      </c>
      <c r="Z6" s="56">
        <f t="shared" si="4"/>
        <v>0</v>
      </c>
      <c r="AA6" s="56">
        <f t="shared" si="5"/>
        <v>0</v>
      </c>
      <c r="AB6" s="56">
        <f t="shared" si="6"/>
        <v>0</v>
      </c>
      <c r="AC6" s="56">
        <f t="shared" si="7"/>
        <v>0</v>
      </c>
      <c r="AD6" s="56">
        <f t="shared" si="8"/>
        <v>0</v>
      </c>
      <c r="AE6" s="57">
        <f t="shared" si="9"/>
        <v>11</v>
      </c>
      <c r="AF6" s="57">
        <f t="shared" si="10"/>
        <v>0</v>
      </c>
      <c r="AG6" s="56">
        <f t="shared" si="11"/>
        <v>0</v>
      </c>
      <c r="AH6" s="5" t="str">
        <f>Predloge!$B$6</f>
        <v>KVIT</v>
      </c>
      <c r="AI6" s="58" t="str">
        <f t="shared" si="12"/>
        <v>D</v>
      </c>
      <c r="AJ6" s="58" t="str">
        <f t="shared" si="13"/>
        <v/>
      </c>
      <c r="AK6" s="58" t="str">
        <f t="shared" si="14"/>
        <v/>
      </c>
      <c r="AL6" s="58" t="str">
        <f t="shared" si="15"/>
        <v>Z</v>
      </c>
      <c r="AM6" s="58" t="str">
        <f t="shared" si="16"/>
        <v/>
      </c>
      <c r="AN6" s="58" t="str">
        <f t="shared" si="17"/>
        <v/>
      </c>
      <c r="AO6" s="58" t="str">
        <f t="shared" si="18"/>
        <v/>
      </c>
      <c r="AP6" s="58" t="str">
        <f t="shared" si="19"/>
        <v/>
      </c>
      <c r="AQ6" s="58" t="str">
        <f t="shared" si="20"/>
        <v/>
      </c>
      <c r="AR6" s="58" t="str">
        <f t="shared" si="21"/>
        <v>Z</v>
      </c>
      <c r="AS6" s="58" t="str">
        <f t="shared" si="22"/>
        <v>T</v>
      </c>
      <c r="AT6" s="58" t="str">
        <f t="shared" si="23"/>
        <v/>
      </c>
      <c r="AU6" s="58" t="str">
        <f t="shared" si="24"/>
        <v/>
      </c>
      <c r="AV6" s="58" t="str">
        <f t="shared" si="25"/>
        <v/>
      </c>
      <c r="AW6" s="58" t="str">
        <f t="shared" si="26"/>
        <v/>
      </c>
      <c r="AX6" s="58" t="str">
        <f t="shared" si="27"/>
        <v/>
      </c>
      <c r="AY6" s="58" t="str">
        <f t="shared" si="28"/>
        <v/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2021-05-06</v>
      </c>
      <c r="B7" s="60" t="str">
        <f t="shared" si="0"/>
        <v>Thu</v>
      </c>
      <c r="C7" s="61" t="str">
        <f>Predloge!$B$12</f>
        <v>D</v>
      </c>
      <c r="D7" s="53"/>
      <c r="E7" s="53"/>
      <c r="F7" s="69" t="s">
        <v>69</v>
      </c>
      <c r="G7" s="53"/>
      <c r="H7" s="53"/>
      <c r="I7" s="53"/>
      <c r="J7" s="53"/>
      <c r="K7" s="53"/>
      <c r="L7" s="69" t="s">
        <v>69</v>
      </c>
      <c r="M7" s="93" t="s">
        <v>83</v>
      </c>
      <c r="N7" s="53"/>
      <c r="O7" s="53"/>
      <c r="P7" s="53"/>
      <c r="Q7" s="53"/>
      <c r="R7" s="53"/>
      <c r="S7" s="53"/>
      <c r="T7" s="53"/>
      <c r="U7" s="53"/>
      <c r="V7" s="95"/>
      <c r="W7" s="56">
        <f t="shared" si="1"/>
        <v>0</v>
      </c>
      <c r="X7" s="56">
        <f t="shared" si="2"/>
        <v>0</v>
      </c>
      <c r="Y7" s="56">
        <f t="shared" si="3"/>
        <v>0</v>
      </c>
      <c r="Z7" s="56">
        <f t="shared" si="4"/>
        <v>0</v>
      </c>
      <c r="AA7" s="56">
        <f t="shared" si="5"/>
        <v>0</v>
      </c>
      <c r="AB7" s="56">
        <f t="shared" si="6"/>
        <v>0</v>
      </c>
      <c r="AC7" s="56">
        <f t="shared" si="7"/>
        <v>0</v>
      </c>
      <c r="AD7" s="56">
        <f t="shared" si="8"/>
        <v>0</v>
      </c>
      <c r="AE7" s="57">
        <f t="shared" si="9"/>
        <v>11</v>
      </c>
      <c r="AF7" s="57">
        <f t="shared" si="10"/>
        <v>0</v>
      </c>
      <c r="AG7" s="56">
        <f t="shared" si="11"/>
        <v>0</v>
      </c>
      <c r="AH7" s="8" t="str">
        <f>Predloge!$B$7</f>
        <v>KVIT☻</v>
      </c>
      <c r="AI7" s="58" t="str">
        <f t="shared" si="12"/>
        <v>D</v>
      </c>
      <c r="AJ7" s="58" t="str">
        <f t="shared" si="13"/>
        <v/>
      </c>
      <c r="AK7" s="58" t="str">
        <f t="shared" si="14"/>
        <v/>
      </c>
      <c r="AL7" s="58" t="str">
        <f t="shared" si="15"/>
        <v>Z</v>
      </c>
      <c r="AM7" s="58" t="str">
        <f t="shared" si="16"/>
        <v/>
      </c>
      <c r="AN7" s="58" t="str">
        <f t="shared" si="17"/>
        <v/>
      </c>
      <c r="AO7" s="58" t="str">
        <f t="shared" si="18"/>
        <v/>
      </c>
      <c r="AP7" s="58" t="str">
        <f t="shared" si="19"/>
        <v/>
      </c>
      <c r="AQ7" s="58" t="str">
        <f t="shared" si="20"/>
        <v/>
      </c>
      <c r="AR7" s="58" t="str">
        <f t="shared" si="21"/>
        <v>Z</v>
      </c>
      <c r="AS7" s="58" t="str">
        <f t="shared" si="22"/>
        <v>T</v>
      </c>
      <c r="AT7" s="58" t="str">
        <f t="shared" si="23"/>
        <v/>
      </c>
      <c r="AU7" s="58" t="str">
        <f t="shared" si="24"/>
        <v/>
      </c>
      <c r="AV7" s="58" t="str">
        <f t="shared" si="25"/>
        <v/>
      </c>
      <c r="AW7" s="58" t="str">
        <f t="shared" si="26"/>
        <v/>
      </c>
      <c r="AX7" s="58" t="str">
        <f t="shared" si="27"/>
        <v/>
      </c>
      <c r="AY7" s="58" t="str">
        <f t="shared" si="28"/>
        <v/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2021-05-07</v>
      </c>
      <c r="B8" s="60" t="str">
        <f t="shared" si="0"/>
        <v>Fri</v>
      </c>
      <c r="C8" s="61" t="str">
        <f>Predloge!$B$12</f>
        <v>D</v>
      </c>
      <c r="D8" s="53"/>
      <c r="E8" s="53"/>
      <c r="F8" s="69" t="s">
        <v>69</v>
      </c>
      <c r="G8" s="53"/>
      <c r="H8" s="53"/>
      <c r="I8" s="53"/>
      <c r="J8" s="53"/>
      <c r="K8" s="61"/>
      <c r="L8" s="69" t="s">
        <v>69</v>
      </c>
      <c r="M8" s="93" t="s">
        <v>83</v>
      </c>
      <c r="N8" s="53"/>
      <c r="O8" s="53"/>
      <c r="P8" s="53"/>
      <c r="Q8" s="53"/>
      <c r="R8" s="53"/>
      <c r="S8" s="53"/>
      <c r="T8" s="53"/>
      <c r="U8" s="53"/>
      <c r="V8" s="95"/>
      <c r="W8" s="56">
        <f t="shared" si="1"/>
        <v>0</v>
      </c>
      <c r="X8" s="56">
        <f t="shared" si="2"/>
        <v>0</v>
      </c>
      <c r="Y8" s="56">
        <f t="shared" si="3"/>
        <v>0</v>
      </c>
      <c r="Z8" s="56">
        <f t="shared" si="4"/>
        <v>0</v>
      </c>
      <c r="AA8" s="56">
        <f t="shared" si="5"/>
        <v>0</v>
      </c>
      <c r="AB8" s="56">
        <f t="shared" si="6"/>
        <v>0</v>
      </c>
      <c r="AC8" s="56">
        <f t="shared" si="7"/>
        <v>0</v>
      </c>
      <c r="AD8" s="56">
        <f t="shared" si="8"/>
        <v>0</v>
      </c>
      <c r="AE8" s="57">
        <f t="shared" si="9"/>
        <v>11</v>
      </c>
      <c r="AF8" s="57">
        <f t="shared" si="10"/>
        <v>0</v>
      </c>
      <c r="AG8" s="56">
        <f t="shared" si="11"/>
        <v>0</v>
      </c>
      <c r="AH8" s="5" t="str">
        <f>Predloge!$B$8</f>
        <v>U</v>
      </c>
      <c r="AI8" s="58" t="str">
        <f t="shared" si="12"/>
        <v>D</v>
      </c>
      <c r="AJ8" s="58" t="str">
        <f t="shared" si="13"/>
        <v/>
      </c>
      <c r="AK8" s="58" t="str">
        <f t="shared" si="14"/>
        <v/>
      </c>
      <c r="AL8" s="58" t="str">
        <f t="shared" si="15"/>
        <v>Z</v>
      </c>
      <c r="AM8" s="58" t="str">
        <f t="shared" si="16"/>
        <v/>
      </c>
      <c r="AN8" s="58" t="str">
        <f t="shared" si="17"/>
        <v/>
      </c>
      <c r="AO8" s="58" t="str">
        <f t="shared" si="18"/>
        <v/>
      </c>
      <c r="AP8" s="58" t="str">
        <f t="shared" si="19"/>
        <v/>
      </c>
      <c r="AQ8" s="58" t="str">
        <f t="shared" si="20"/>
        <v/>
      </c>
      <c r="AR8" s="58" t="str">
        <f t="shared" si="21"/>
        <v>Z</v>
      </c>
      <c r="AS8" s="58" t="str">
        <f t="shared" si="22"/>
        <v>T</v>
      </c>
      <c r="AT8" s="58" t="str">
        <f t="shared" si="23"/>
        <v/>
      </c>
      <c r="AU8" s="58" t="str">
        <f t="shared" si="24"/>
        <v/>
      </c>
      <c r="AV8" s="58" t="str">
        <f t="shared" si="25"/>
        <v/>
      </c>
      <c r="AW8" s="58" t="str">
        <f t="shared" si="26"/>
        <v/>
      </c>
      <c r="AX8" s="58" t="str">
        <f t="shared" si="27"/>
        <v/>
      </c>
      <c r="AY8" s="58" t="str">
        <f t="shared" si="28"/>
        <v/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2021-05-08</v>
      </c>
      <c r="B9" s="60" t="str">
        <f t="shared" si="0"/>
        <v>Sat</v>
      </c>
      <c r="C9" s="53"/>
      <c r="D9" s="53"/>
      <c r="E9" s="53"/>
      <c r="F9" s="53"/>
      <c r="G9" s="53"/>
      <c r="H9" s="53"/>
      <c r="I9" s="53"/>
      <c r="J9" s="53"/>
      <c r="K9" s="61"/>
      <c r="L9" s="53"/>
      <c r="M9" s="53"/>
      <c r="N9" s="53"/>
      <c r="O9" s="53"/>
      <c r="P9" s="53"/>
      <c r="Q9" s="53"/>
      <c r="R9" s="53"/>
      <c r="S9" s="53"/>
      <c r="T9" s="53"/>
      <c r="U9" s="53"/>
      <c r="V9" s="95"/>
      <c r="W9" s="56">
        <f t="shared" si="1"/>
        <v>0</v>
      </c>
      <c r="X9" s="56">
        <f t="shared" si="2"/>
        <v>0</v>
      </c>
      <c r="Y9" s="56">
        <f t="shared" si="3"/>
        <v>0</v>
      </c>
      <c r="Z9" s="56">
        <f t="shared" si="4"/>
        <v>0</v>
      </c>
      <c r="AA9" s="56">
        <f t="shared" si="5"/>
        <v>0</v>
      </c>
      <c r="AB9" s="56">
        <f t="shared" si="6"/>
        <v>0</v>
      </c>
      <c r="AC9" s="56">
        <f t="shared" si="7"/>
        <v>0</v>
      </c>
      <c r="AD9" s="56">
        <f t="shared" si="8"/>
        <v>0</v>
      </c>
      <c r="AE9" s="57">
        <f t="shared" si="9"/>
        <v>15</v>
      </c>
      <c r="AF9" s="57">
        <f t="shared" si="10"/>
        <v>0</v>
      </c>
      <c r="AG9" s="56">
        <f t="shared" si="11"/>
        <v>0</v>
      </c>
      <c r="AH9" s="5" t="str">
        <f>Predloge!$B$9</f>
        <v>U☻</v>
      </c>
      <c r="AI9" s="58" t="str">
        <f t="shared" si="12"/>
        <v/>
      </c>
      <c r="AJ9" s="58" t="str">
        <f t="shared" si="13"/>
        <v/>
      </c>
      <c r="AK9" s="58" t="str">
        <f t="shared" si="14"/>
        <v/>
      </c>
      <c r="AL9" s="58" t="str">
        <f t="shared" si="15"/>
        <v/>
      </c>
      <c r="AM9" s="58" t="str">
        <f t="shared" si="16"/>
        <v/>
      </c>
      <c r="AN9" s="58" t="str">
        <f t="shared" si="17"/>
        <v/>
      </c>
      <c r="AO9" s="58" t="str">
        <f t="shared" si="18"/>
        <v/>
      </c>
      <c r="AP9" s="58" t="str">
        <f t="shared" si="19"/>
        <v/>
      </c>
      <c r="AQ9" s="58" t="str">
        <f t="shared" si="20"/>
        <v/>
      </c>
      <c r="AR9" s="58" t="str">
        <f t="shared" si="21"/>
        <v/>
      </c>
      <c r="AS9" s="58" t="str">
        <f t="shared" si="22"/>
        <v/>
      </c>
      <c r="AT9" s="58" t="str">
        <f t="shared" si="23"/>
        <v/>
      </c>
      <c r="AU9" s="58" t="str">
        <f t="shared" si="24"/>
        <v/>
      </c>
      <c r="AV9" s="58" t="str">
        <f t="shared" si="25"/>
        <v/>
      </c>
      <c r="AW9" s="58" t="str">
        <f t="shared" si="26"/>
        <v/>
      </c>
      <c r="AX9" s="58" t="str">
        <f t="shared" si="27"/>
        <v/>
      </c>
      <c r="AY9" s="58" t="str">
        <f t="shared" si="28"/>
        <v/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2021-05-09</v>
      </c>
      <c r="B10" s="60" t="str">
        <f t="shared" si="0"/>
        <v>Sun</v>
      </c>
      <c r="C10" s="53"/>
      <c r="D10" s="53"/>
      <c r="E10" s="53"/>
      <c r="F10" s="53"/>
      <c r="G10" s="53"/>
      <c r="H10" s="53"/>
      <c r="I10" s="53"/>
      <c r="J10" s="53"/>
      <c r="K10" s="61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95"/>
      <c r="W10" s="56">
        <f t="shared" si="1"/>
        <v>0</v>
      </c>
      <c r="X10" s="56">
        <f t="shared" si="2"/>
        <v>0</v>
      </c>
      <c r="Y10" s="56">
        <f t="shared" si="3"/>
        <v>0</v>
      </c>
      <c r="Z10" s="56">
        <f t="shared" si="4"/>
        <v>0</v>
      </c>
      <c r="AA10" s="56">
        <f t="shared" si="5"/>
        <v>0</v>
      </c>
      <c r="AB10" s="56">
        <f t="shared" si="6"/>
        <v>0</v>
      </c>
      <c r="AC10" s="56">
        <f t="shared" si="7"/>
        <v>0</v>
      </c>
      <c r="AD10" s="56">
        <f t="shared" si="8"/>
        <v>0</v>
      </c>
      <c r="AE10" s="57">
        <f t="shared" si="9"/>
        <v>15</v>
      </c>
      <c r="AF10" s="57">
        <f t="shared" si="10"/>
        <v>0</v>
      </c>
      <c r="AG10" s="56">
        <f t="shared" si="11"/>
        <v>0</v>
      </c>
      <c r="AH10" s="5" t="str">
        <f>Predloge!$B$10</f>
        <v>12-20</v>
      </c>
      <c r="AI10" s="58" t="str">
        <f t="shared" si="12"/>
        <v/>
      </c>
      <c r="AJ10" s="58" t="str">
        <f t="shared" si="13"/>
        <v/>
      </c>
      <c r="AK10" s="58" t="str">
        <f t="shared" si="14"/>
        <v/>
      </c>
      <c r="AL10" s="58" t="str">
        <f t="shared" si="15"/>
        <v/>
      </c>
      <c r="AM10" s="58" t="str">
        <f t="shared" si="16"/>
        <v/>
      </c>
      <c r="AN10" s="58" t="str">
        <f t="shared" si="17"/>
        <v/>
      </c>
      <c r="AO10" s="58" t="str">
        <f t="shared" si="18"/>
        <v/>
      </c>
      <c r="AP10" s="58" t="str">
        <f t="shared" si="19"/>
        <v/>
      </c>
      <c r="AQ10" s="58" t="str">
        <f t="shared" si="20"/>
        <v/>
      </c>
      <c r="AR10" s="58" t="str">
        <f t="shared" si="21"/>
        <v/>
      </c>
      <c r="AS10" s="58" t="str">
        <f t="shared" si="22"/>
        <v/>
      </c>
      <c r="AT10" s="58" t="str">
        <f t="shared" si="23"/>
        <v/>
      </c>
      <c r="AU10" s="58" t="str">
        <f t="shared" si="24"/>
        <v/>
      </c>
      <c r="AV10" s="58" t="str">
        <f t="shared" si="25"/>
        <v/>
      </c>
      <c r="AW10" s="58" t="str">
        <f t="shared" si="26"/>
        <v/>
      </c>
      <c r="AX10" s="58" t="str">
        <f t="shared" si="27"/>
        <v/>
      </c>
      <c r="AY10" s="58" t="str">
        <f t="shared" si="28"/>
        <v/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2021-05-10</v>
      </c>
      <c r="B11" s="60" t="str">
        <f t="shared" si="0"/>
        <v>Mon</v>
      </c>
      <c r="C11" s="53"/>
      <c r="D11" s="53"/>
      <c r="E11" s="53"/>
      <c r="F11" s="69" t="s">
        <v>69</v>
      </c>
      <c r="G11" s="53"/>
      <c r="H11" s="53"/>
      <c r="I11" s="53"/>
      <c r="J11" s="53"/>
      <c r="K11" s="53"/>
      <c r="L11" s="69" t="s">
        <v>69</v>
      </c>
      <c r="M11" s="93" t="s">
        <v>83</v>
      </c>
      <c r="N11" s="53"/>
      <c r="O11" s="53"/>
      <c r="P11" s="53"/>
      <c r="Q11" s="53"/>
      <c r="R11" s="53"/>
      <c r="S11" s="53"/>
      <c r="T11" s="53"/>
      <c r="U11" s="53"/>
      <c r="V11" s="95"/>
      <c r="W11" s="56">
        <f t="shared" si="1"/>
        <v>0</v>
      </c>
      <c r="X11" s="56">
        <f t="shared" si="2"/>
        <v>0</v>
      </c>
      <c r="Y11" s="56">
        <f t="shared" si="3"/>
        <v>0</v>
      </c>
      <c r="Z11" s="56">
        <f t="shared" si="4"/>
        <v>0</v>
      </c>
      <c r="AA11" s="56">
        <f t="shared" si="5"/>
        <v>0</v>
      </c>
      <c r="AB11" s="56">
        <f t="shared" si="6"/>
        <v>0</v>
      </c>
      <c r="AC11" s="56">
        <f t="shared" si="7"/>
        <v>0</v>
      </c>
      <c r="AD11" s="56">
        <f t="shared" si="8"/>
        <v>0</v>
      </c>
      <c r="AE11" s="57">
        <f t="shared" si="9"/>
        <v>12</v>
      </c>
      <c r="AF11" s="57">
        <f t="shared" si="10"/>
        <v>0</v>
      </c>
      <c r="AG11" s="56">
        <f t="shared" si="11"/>
        <v>0</v>
      </c>
      <c r="AH11" s="10" t="str">
        <f>Predloge!$B$11</f>
        <v>X</v>
      </c>
      <c r="AI11" s="58" t="str">
        <f t="shared" si="12"/>
        <v/>
      </c>
      <c r="AJ11" s="58" t="str">
        <f t="shared" si="13"/>
        <v/>
      </c>
      <c r="AK11" s="58" t="str">
        <f t="shared" si="14"/>
        <v/>
      </c>
      <c r="AL11" s="58" t="str">
        <f t="shared" si="15"/>
        <v>Z</v>
      </c>
      <c r="AM11" s="58" t="str">
        <f t="shared" si="16"/>
        <v/>
      </c>
      <c r="AN11" s="58" t="str">
        <f t="shared" si="17"/>
        <v/>
      </c>
      <c r="AO11" s="58" t="str">
        <f t="shared" si="18"/>
        <v/>
      </c>
      <c r="AP11" s="58" t="str">
        <f t="shared" si="19"/>
        <v/>
      </c>
      <c r="AQ11" s="58" t="str">
        <f t="shared" si="20"/>
        <v/>
      </c>
      <c r="AR11" s="58" t="str">
        <f t="shared" si="21"/>
        <v>Z</v>
      </c>
      <c r="AS11" s="58" t="str">
        <f t="shared" si="22"/>
        <v>T</v>
      </c>
      <c r="AT11" s="58" t="str">
        <f t="shared" si="23"/>
        <v/>
      </c>
      <c r="AU11" s="58" t="str">
        <f t="shared" si="24"/>
        <v/>
      </c>
      <c r="AV11" s="58" t="str">
        <f t="shared" si="25"/>
        <v/>
      </c>
      <c r="AW11" s="58" t="str">
        <f t="shared" si="26"/>
        <v/>
      </c>
      <c r="AX11" s="58" t="str">
        <f t="shared" si="27"/>
        <v/>
      </c>
      <c r="AY11" s="58" t="str">
        <f t="shared" si="28"/>
        <v/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2021-05-11</v>
      </c>
      <c r="B12" s="60" t="str">
        <f t="shared" si="0"/>
        <v>Tue</v>
      </c>
      <c r="C12" s="61"/>
      <c r="D12" s="53"/>
      <c r="E12" s="53"/>
      <c r="F12" s="69" t="s">
        <v>69</v>
      </c>
      <c r="G12" s="53"/>
      <c r="H12" s="53"/>
      <c r="I12" s="53"/>
      <c r="J12" s="53"/>
      <c r="K12" s="53"/>
      <c r="L12" s="69" t="s">
        <v>69</v>
      </c>
      <c r="M12" s="93" t="s">
        <v>83</v>
      </c>
      <c r="N12" s="53"/>
      <c r="O12" s="53"/>
      <c r="P12" s="53"/>
      <c r="Q12" s="53"/>
      <c r="R12" s="53"/>
      <c r="S12" s="53"/>
      <c r="T12" s="53"/>
      <c r="U12" s="53"/>
      <c r="V12" s="95"/>
      <c r="W12" s="56">
        <f t="shared" si="1"/>
        <v>0</v>
      </c>
      <c r="X12" s="56">
        <f t="shared" si="2"/>
        <v>0</v>
      </c>
      <c r="Y12" s="56">
        <f t="shared" si="3"/>
        <v>0</v>
      </c>
      <c r="Z12" s="56">
        <f t="shared" si="4"/>
        <v>0</v>
      </c>
      <c r="AA12" s="56">
        <f t="shared" si="5"/>
        <v>0</v>
      </c>
      <c r="AB12" s="56">
        <f t="shared" si="6"/>
        <v>0</v>
      </c>
      <c r="AC12" s="56">
        <f t="shared" si="7"/>
        <v>0</v>
      </c>
      <c r="AD12" s="56">
        <f t="shared" si="8"/>
        <v>0</v>
      </c>
      <c r="AE12" s="57">
        <f t="shared" si="9"/>
        <v>12</v>
      </c>
      <c r="AF12" s="57">
        <f t="shared" si="10"/>
        <v>0</v>
      </c>
      <c r="AG12" s="56">
        <f t="shared" si="11"/>
        <v>0</v>
      </c>
      <c r="AH12" s="5" t="str">
        <f>Predloge!$B$12</f>
        <v>D</v>
      </c>
      <c r="AI12" s="58" t="str">
        <f t="shared" si="12"/>
        <v/>
      </c>
      <c r="AJ12" s="58" t="str">
        <f t="shared" si="13"/>
        <v/>
      </c>
      <c r="AK12" s="58" t="str">
        <f t="shared" si="14"/>
        <v/>
      </c>
      <c r="AL12" s="58" t="str">
        <f t="shared" si="15"/>
        <v>Z</v>
      </c>
      <c r="AM12" s="58" t="str">
        <f t="shared" si="16"/>
        <v/>
      </c>
      <c r="AN12" s="58" t="str">
        <f t="shared" si="17"/>
        <v/>
      </c>
      <c r="AO12" s="58" t="str">
        <f t="shared" si="18"/>
        <v/>
      </c>
      <c r="AP12" s="58" t="str">
        <f t="shared" si="19"/>
        <v/>
      </c>
      <c r="AQ12" s="58" t="str">
        <f t="shared" si="20"/>
        <v/>
      </c>
      <c r="AR12" s="58" t="str">
        <f t="shared" si="21"/>
        <v>Z</v>
      </c>
      <c r="AS12" s="58" t="str">
        <f t="shared" si="22"/>
        <v>T</v>
      </c>
      <c r="AT12" s="58" t="str">
        <f t="shared" si="23"/>
        <v/>
      </c>
      <c r="AU12" s="58" t="str">
        <f t="shared" si="24"/>
        <v/>
      </c>
      <c r="AV12" s="58" t="str">
        <f t="shared" si="25"/>
        <v/>
      </c>
      <c r="AW12" s="58" t="str">
        <f t="shared" si="26"/>
        <v/>
      </c>
      <c r="AX12" s="58" t="str">
        <f t="shared" si="27"/>
        <v/>
      </c>
      <c r="AY12" s="58" t="str">
        <f t="shared" si="28"/>
        <v/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2021-05-12</v>
      </c>
      <c r="B13" s="60" t="str">
        <f t="shared" si="0"/>
        <v>Wed</v>
      </c>
      <c r="C13" s="53"/>
      <c r="D13" s="53"/>
      <c r="E13" s="53"/>
      <c r="F13" s="69" t="s">
        <v>69</v>
      </c>
      <c r="G13" s="53"/>
      <c r="H13" s="53"/>
      <c r="I13" s="53"/>
      <c r="J13" s="53"/>
      <c r="K13" s="53"/>
      <c r="L13" s="69" t="s">
        <v>69</v>
      </c>
      <c r="M13" s="93" t="s">
        <v>83</v>
      </c>
      <c r="N13" s="53"/>
      <c r="O13" s="53"/>
      <c r="P13" s="53"/>
      <c r="Q13" s="53"/>
      <c r="R13" s="53"/>
      <c r="S13" s="53"/>
      <c r="T13" s="53"/>
      <c r="U13" s="53"/>
      <c r="V13" s="95"/>
      <c r="W13" s="56">
        <f t="shared" si="1"/>
        <v>0</v>
      </c>
      <c r="X13" s="56">
        <f t="shared" si="2"/>
        <v>0</v>
      </c>
      <c r="Y13" s="56">
        <f t="shared" si="3"/>
        <v>0</v>
      </c>
      <c r="Z13" s="56">
        <f t="shared" si="4"/>
        <v>0</v>
      </c>
      <c r="AA13" s="56">
        <f t="shared" si="5"/>
        <v>0</v>
      </c>
      <c r="AB13" s="56">
        <f t="shared" si="6"/>
        <v>0</v>
      </c>
      <c r="AC13" s="56">
        <f t="shared" si="7"/>
        <v>0</v>
      </c>
      <c r="AD13" s="56">
        <f t="shared" si="8"/>
        <v>0</v>
      </c>
      <c r="AE13" s="57">
        <f t="shared" si="9"/>
        <v>12</v>
      </c>
      <c r="AF13" s="57">
        <f t="shared" si="10"/>
        <v>0</v>
      </c>
      <c r="AG13" s="56">
        <f t="shared" si="11"/>
        <v>0</v>
      </c>
      <c r="AH13" s="5" t="str">
        <f>Predloge!$B$13</f>
        <v>BOL</v>
      </c>
      <c r="AI13" s="58" t="str">
        <f t="shared" si="12"/>
        <v/>
      </c>
      <c r="AJ13" s="58" t="str">
        <f t="shared" si="13"/>
        <v/>
      </c>
      <c r="AK13" s="58" t="str">
        <f t="shared" si="14"/>
        <v/>
      </c>
      <c r="AL13" s="58" t="str">
        <f t="shared" si="15"/>
        <v>Z</v>
      </c>
      <c r="AM13" s="58" t="str">
        <f t="shared" si="16"/>
        <v/>
      </c>
      <c r="AN13" s="58" t="str">
        <f t="shared" si="17"/>
        <v/>
      </c>
      <c r="AO13" s="58" t="str">
        <f t="shared" si="18"/>
        <v/>
      </c>
      <c r="AP13" s="58" t="str">
        <f t="shared" si="19"/>
        <v/>
      </c>
      <c r="AQ13" s="58" t="str">
        <f t="shared" si="20"/>
        <v/>
      </c>
      <c r="AR13" s="58" t="str">
        <f t="shared" si="21"/>
        <v>Z</v>
      </c>
      <c r="AS13" s="58" t="str">
        <f t="shared" si="22"/>
        <v>T</v>
      </c>
      <c r="AT13" s="58" t="str">
        <f t="shared" si="23"/>
        <v/>
      </c>
      <c r="AU13" s="58" t="str">
        <f t="shared" si="24"/>
        <v/>
      </c>
      <c r="AV13" s="58" t="str">
        <f t="shared" si="25"/>
        <v/>
      </c>
      <c r="AW13" s="58" t="str">
        <f t="shared" si="26"/>
        <v/>
      </c>
      <c r="AX13" s="58" t="str">
        <f t="shared" si="27"/>
        <v/>
      </c>
      <c r="AY13" s="58" t="str">
        <f t="shared" si="28"/>
        <v/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2021-05-13</v>
      </c>
      <c r="B14" s="60" t="str">
        <f t="shared" si="0"/>
        <v>Thu</v>
      </c>
      <c r="C14" s="53"/>
      <c r="D14" s="53"/>
      <c r="E14" s="53"/>
      <c r="F14" s="69" t="s">
        <v>69</v>
      </c>
      <c r="G14" s="53"/>
      <c r="H14" s="53"/>
      <c r="I14" s="53"/>
      <c r="J14" s="53"/>
      <c r="K14" s="53"/>
      <c r="L14" s="75" t="s">
        <v>76</v>
      </c>
      <c r="M14" s="93" t="s">
        <v>83</v>
      </c>
      <c r="N14" s="53"/>
      <c r="O14" s="53"/>
      <c r="P14" s="53"/>
      <c r="Q14" s="53"/>
      <c r="R14" s="53"/>
      <c r="S14" s="75" t="s">
        <v>76</v>
      </c>
      <c r="T14" s="53"/>
      <c r="U14" s="53"/>
      <c r="V14" s="95"/>
      <c r="W14" s="56">
        <f t="shared" si="1"/>
        <v>0</v>
      </c>
      <c r="X14" s="56">
        <f t="shared" si="2"/>
        <v>0</v>
      </c>
      <c r="Y14" s="56">
        <f t="shared" si="3"/>
        <v>0</v>
      </c>
      <c r="Z14" s="56">
        <f t="shared" si="4"/>
        <v>0</v>
      </c>
      <c r="AA14" s="56">
        <f t="shared" si="5"/>
        <v>0</v>
      </c>
      <c r="AB14" s="56">
        <f t="shared" si="6"/>
        <v>0</v>
      </c>
      <c r="AC14" s="56">
        <f t="shared" si="7"/>
        <v>0</v>
      </c>
      <c r="AD14" s="56">
        <f t="shared" si="8"/>
        <v>0</v>
      </c>
      <c r="AE14" s="57">
        <f t="shared" si="9"/>
        <v>11</v>
      </c>
      <c r="AF14" s="57">
        <f t="shared" si="10"/>
        <v>0</v>
      </c>
      <c r="AG14" s="56">
        <f t="shared" si="11"/>
        <v>0</v>
      </c>
      <c r="AH14" s="12" t="str">
        <f>Predloge!$B$14</f>
        <v>☻</v>
      </c>
      <c r="AI14" s="58" t="str">
        <f t="shared" si="12"/>
        <v/>
      </c>
      <c r="AJ14" s="58" t="str">
        <f t="shared" si="13"/>
        <v/>
      </c>
      <c r="AK14" s="58" t="str">
        <f t="shared" si="14"/>
        <v/>
      </c>
      <c r="AL14" s="58" t="str">
        <f t="shared" si="15"/>
        <v>Z</v>
      </c>
      <c r="AM14" s="58" t="str">
        <f t="shared" si="16"/>
        <v/>
      </c>
      <c r="AN14" s="58" t="str">
        <f t="shared" si="17"/>
        <v/>
      </c>
      <c r="AO14" s="58" t="str">
        <f t="shared" si="18"/>
        <v/>
      </c>
      <c r="AP14" s="58" t="str">
        <f t="shared" si="19"/>
        <v/>
      </c>
      <c r="AQ14" s="58" t="str">
        <f t="shared" si="20"/>
        <v/>
      </c>
      <c r="AR14" s="58" t="str">
        <f t="shared" si="21"/>
        <v>K</v>
      </c>
      <c r="AS14" s="58" t="str">
        <f t="shared" si="22"/>
        <v>T</v>
      </c>
      <c r="AT14" s="58" t="str">
        <f t="shared" si="23"/>
        <v/>
      </c>
      <c r="AU14" s="58" t="str">
        <f t="shared" si="24"/>
        <v/>
      </c>
      <c r="AV14" s="58" t="str">
        <f t="shared" si="25"/>
        <v/>
      </c>
      <c r="AW14" s="58" t="str">
        <f t="shared" si="26"/>
        <v/>
      </c>
      <c r="AX14" s="58" t="str">
        <f t="shared" si="27"/>
        <v/>
      </c>
      <c r="AY14" s="58" t="str">
        <f t="shared" si="28"/>
        <v>K</v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2021-05-14</v>
      </c>
      <c r="B15" s="60" t="str">
        <f t="shared" si="0"/>
        <v>Fri</v>
      </c>
      <c r="C15" s="53"/>
      <c r="D15" s="53"/>
      <c r="E15" s="53"/>
      <c r="F15" s="69" t="s">
        <v>69</v>
      </c>
      <c r="G15" s="53"/>
      <c r="H15" s="53"/>
      <c r="I15" s="53"/>
      <c r="J15" s="53"/>
      <c r="K15" s="53"/>
      <c r="L15" s="75" t="s">
        <v>76</v>
      </c>
      <c r="M15" s="93" t="s">
        <v>83</v>
      </c>
      <c r="N15" s="53"/>
      <c r="O15" s="53"/>
      <c r="P15" s="53"/>
      <c r="Q15" s="53"/>
      <c r="R15" s="53"/>
      <c r="S15" s="75" t="s">
        <v>76</v>
      </c>
      <c r="T15" s="53"/>
      <c r="U15" s="53"/>
      <c r="V15" s="95"/>
      <c r="W15" s="56">
        <f t="shared" si="1"/>
        <v>0</v>
      </c>
      <c r="X15" s="56">
        <f t="shared" si="2"/>
        <v>0</v>
      </c>
      <c r="Y15" s="56">
        <f t="shared" si="3"/>
        <v>0</v>
      </c>
      <c r="Z15" s="56">
        <f t="shared" si="4"/>
        <v>0</v>
      </c>
      <c r="AA15" s="56">
        <f t="shared" si="5"/>
        <v>0</v>
      </c>
      <c r="AB15" s="56">
        <f t="shared" si="6"/>
        <v>0</v>
      </c>
      <c r="AC15" s="56">
        <f t="shared" si="7"/>
        <v>0</v>
      </c>
      <c r="AD15" s="56">
        <f t="shared" si="8"/>
        <v>0</v>
      </c>
      <c r="AE15" s="57">
        <f t="shared" si="9"/>
        <v>11</v>
      </c>
      <c r="AF15" s="57">
        <f t="shared" si="10"/>
        <v>0</v>
      </c>
      <c r="AG15" s="56">
        <f t="shared" si="11"/>
        <v>0</v>
      </c>
      <c r="AH15" s="5" t="str">
        <f>Predloge!$B$15</f>
        <v>SO</v>
      </c>
      <c r="AI15" s="58" t="str">
        <f t="shared" si="12"/>
        <v/>
      </c>
      <c r="AJ15" s="58" t="str">
        <f t="shared" si="13"/>
        <v/>
      </c>
      <c r="AK15" s="58" t="str">
        <f t="shared" si="14"/>
        <v/>
      </c>
      <c r="AL15" s="58" t="str">
        <f t="shared" si="15"/>
        <v>Z</v>
      </c>
      <c r="AM15" s="58" t="str">
        <f t="shared" si="16"/>
        <v/>
      </c>
      <c r="AN15" s="58" t="str">
        <f t="shared" si="17"/>
        <v/>
      </c>
      <c r="AO15" s="58" t="str">
        <f t="shared" si="18"/>
        <v/>
      </c>
      <c r="AP15" s="58" t="str">
        <f t="shared" si="19"/>
        <v/>
      </c>
      <c r="AQ15" s="58" t="str">
        <f t="shared" si="20"/>
        <v/>
      </c>
      <c r="AR15" s="58" t="str">
        <f t="shared" si="21"/>
        <v>K</v>
      </c>
      <c r="AS15" s="58" t="str">
        <f t="shared" si="22"/>
        <v>T</v>
      </c>
      <c r="AT15" s="58" t="str">
        <f t="shared" si="23"/>
        <v/>
      </c>
      <c r="AU15" s="58" t="str">
        <f t="shared" si="24"/>
        <v/>
      </c>
      <c r="AV15" s="58" t="str">
        <f t="shared" si="25"/>
        <v/>
      </c>
      <c r="AW15" s="58" t="str">
        <f t="shared" si="26"/>
        <v/>
      </c>
      <c r="AX15" s="58" t="str">
        <f t="shared" si="27"/>
        <v/>
      </c>
      <c r="AY15" s="58" t="str">
        <f t="shared" si="28"/>
        <v>K</v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2021-05-15</v>
      </c>
      <c r="B16" s="60" t="str">
        <f t="shared" si="0"/>
        <v>Sat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95"/>
      <c r="W16" s="56">
        <f t="shared" si="1"/>
        <v>0</v>
      </c>
      <c r="X16" s="56">
        <f t="shared" si="2"/>
        <v>0</v>
      </c>
      <c r="Y16" s="56">
        <f t="shared" si="3"/>
        <v>0</v>
      </c>
      <c r="Z16" s="56">
        <f t="shared" si="4"/>
        <v>0</v>
      </c>
      <c r="AA16" s="56">
        <f t="shared" si="5"/>
        <v>0</v>
      </c>
      <c r="AB16" s="56">
        <f t="shared" si="6"/>
        <v>0</v>
      </c>
      <c r="AC16" s="56">
        <f t="shared" si="7"/>
        <v>0</v>
      </c>
      <c r="AD16" s="56">
        <f t="shared" si="8"/>
        <v>0</v>
      </c>
      <c r="AE16" s="57">
        <f t="shared" si="9"/>
        <v>15</v>
      </c>
      <c r="AF16" s="57">
        <f t="shared" si="10"/>
        <v>0</v>
      </c>
      <c r="AG16" s="56">
        <f t="shared" si="11"/>
        <v>0</v>
      </c>
      <c r="AH16" s="10" t="str">
        <f>Predloge!$B$16</f>
        <v>☻</v>
      </c>
      <c r="AI16" s="58" t="str">
        <f t="shared" si="12"/>
        <v/>
      </c>
      <c r="AJ16" s="58" t="str">
        <f t="shared" si="13"/>
        <v/>
      </c>
      <c r="AK16" s="58" t="str">
        <f t="shared" si="14"/>
        <v/>
      </c>
      <c r="AL16" s="58" t="str">
        <f t="shared" si="15"/>
        <v/>
      </c>
      <c r="AM16" s="58" t="str">
        <f t="shared" si="16"/>
        <v/>
      </c>
      <c r="AN16" s="58" t="str">
        <f t="shared" si="17"/>
        <v/>
      </c>
      <c r="AO16" s="58" t="str">
        <f t="shared" si="18"/>
        <v/>
      </c>
      <c r="AP16" s="58" t="str">
        <f t="shared" si="19"/>
        <v/>
      </c>
      <c r="AQ16" s="58" t="str">
        <f t="shared" si="20"/>
        <v/>
      </c>
      <c r="AR16" s="58" t="str">
        <f t="shared" si="21"/>
        <v/>
      </c>
      <c r="AS16" s="58" t="str">
        <f t="shared" si="22"/>
        <v/>
      </c>
      <c r="AT16" s="58" t="str">
        <f t="shared" si="23"/>
        <v/>
      </c>
      <c r="AU16" s="58" t="str">
        <f t="shared" si="24"/>
        <v/>
      </c>
      <c r="AV16" s="58" t="str">
        <f t="shared" si="25"/>
        <v/>
      </c>
      <c r="AW16" s="58" t="str">
        <f t="shared" si="26"/>
        <v/>
      </c>
      <c r="AX16" s="58" t="str">
        <f t="shared" si="27"/>
        <v/>
      </c>
      <c r="AY16" s="58" t="str">
        <f t="shared" si="28"/>
        <v/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2021-05-16</v>
      </c>
      <c r="B17" s="60" t="str">
        <f t="shared" si="0"/>
        <v>Sun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95"/>
      <c r="W17" s="56">
        <f t="shared" si="1"/>
        <v>0</v>
      </c>
      <c r="X17" s="56">
        <f t="shared" si="2"/>
        <v>0</v>
      </c>
      <c r="Y17" s="56">
        <f t="shared" si="3"/>
        <v>0</v>
      </c>
      <c r="Z17" s="56">
        <f t="shared" si="4"/>
        <v>0</v>
      </c>
      <c r="AA17" s="56">
        <f t="shared" si="5"/>
        <v>0</v>
      </c>
      <c r="AB17" s="56">
        <f t="shared" si="6"/>
        <v>0</v>
      </c>
      <c r="AC17" s="56">
        <f t="shared" si="7"/>
        <v>0</v>
      </c>
      <c r="AD17" s="56">
        <f t="shared" si="8"/>
        <v>0</v>
      </c>
      <c r="AE17" s="57">
        <f t="shared" si="9"/>
        <v>15</v>
      </c>
      <c r="AF17" s="57">
        <f t="shared" si="10"/>
        <v>0</v>
      </c>
      <c r="AG17" s="56">
        <f t="shared" si="11"/>
        <v>0</v>
      </c>
      <c r="AH17" s="14" t="str">
        <f>Predloge!$B$17</f>
        <v>51$</v>
      </c>
      <c r="AI17" s="58" t="str">
        <f t="shared" si="12"/>
        <v/>
      </c>
      <c r="AJ17" s="58" t="str">
        <f t="shared" si="13"/>
        <v/>
      </c>
      <c r="AK17" s="58" t="str">
        <f t="shared" si="14"/>
        <v/>
      </c>
      <c r="AL17" s="58" t="str">
        <f t="shared" si="15"/>
        <v/>
      </c>
      <c r="AM17" s="58" t="str">
        <f t="shared" si="16"/>
        <v/>
      </c>
      <c r="AN17" s="58" t="str">
        <f t="shared" si="17"/>
        <v/>
      </c>
      <c r="AO17" s="58" t="str">
        <f t="shared" si="18"/>
        <v/>
      </c>
      <c r="AP17" s="58" t="str">
        <f t="shared" si="19"/>
        <v/>
      </c>
      <c r="AQ17" s="58" t="str">
        <f t="shared" si="20"/>
        <v/>
      </c>
      <c r="AR17" s="58" t="str">
        <f t="shared" si="21"/>
        <v/>
      </c>
      <c r="AS17" s="58" t="str">
        <f t="shared" si="22"/>
        <v/>
      </c>
      <c r="AT17" s="58" t="str">
        <f t="shared" si="23"/>
        <v/>
      </c>
      <c r="AU17" s="58" t="str">
        <f t="shared" si="24"/>
        <v/>
      </c>
      <c r="AV17" s="58" t="str">
        <f t="shared" si="25"/>
        <v/>
      </c>
      <c r="AW17" s="58" t="str">
        <f t="shared" si="26"/>
        <v/>
      </c>
      <c r="AX17" s="58" t="str">
        <f t="shared" si="27"/>
        <v/>
      </c>
      <c r="AY17" s="58" t="str">
        <f t="shared" si="28"/>
        <v/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2021-05-17</v>
      </c>
      <c r="B18" s="60" t="str">
        <f t="shared" si="0"/>
        <v>Mon</v>
      </c>
      <c r="C18" s="53"/>
      <c r="D18" s="53"/>
      <c r="E18" s="53"/>
      <c r="F18" s="69" t="s">
        <v>69</v>
      </c>
      <c r="G18" s="53"/>
      <c r="H18" s="53"/>
      <c r="I18" s="53"/>
      <c r="J18" s="53"/>
      <c r="K18" s="53"/>
      <c r="L18" s="69" t="s">
        <v>69</v>
      </c>
      <c r="M18" s="93" t="s">
        <v>83</v>
      </c>
      <c r="N18" s="53"/>
      <c r="O18" s="53"/>
      <c r="P18" s="53"/>
      <c r="Q18" s="53"/>
      <c r="R18" s="53"/>
      <c r="S18" s="53"/>
      <c r="T18" s="53"/>
      <c r="U18" s="53"/>
      <c r="V18" s="95"/>
      <c r="W18" s="56">
        <f t="shared" si="1"/>
        <v>0</v>
      </c>
      <c r="X18" s="56">
        <f t="shared" si="2"/>
        <v>0</v>
      </c>
      <c r="Y18" s="56">
        <f t="shared" si="3"/>
        <v>0</v>
      </c>
      <c r="Z18" s="56">
        <f t="shared" si="4"/>
        <v>0</v>
      </c>
      <c r="AA18" s="56">
        <f t="shared" si="5"/>
        <v>0</v>
      </c>
      <c r="AB18" s="56">
        <f t="shared" si="6"/>
        <v>0</v>
      </c>
      <c r="AC18" s="56">
        <f t="shared" si="7"/>
        <v>0</v>
      </c>
      <c r="AD18" s="56">
        <f t="shared" si="8"/>
        <v>0</v>
      </c>
      <c r="AE18" s="57">
        <f t="shared" si="9"/>
        <v>12</v>
      </c>
      <c r="AF18" s="57">
        <f t="shared" si="10"/>
        <v>0</v>
      </c>
      <c r="AG18" s="56">
        <f t="shared" si="11"/>
        <v>0</v>
      </c>
      <c r="AH18" s="14" t="str">
        <f>Predloge!$B$18</f>
        <v>52$</v>
      </c>
      <c r="AI18" s="58" t="str">
        <f t="shared" si="12"/>
        <v/>
      </c>
      <c r="AJ18" s="58" t="str">
        <f t="shared" si="13"/>
        <v/>
      </c>
      <c r="AK18" s="58" t="str">
        <f t="shared" si="14"/>
        <v/>
      </c>
      <c r="AL18" s="58" t="str">
        <f t="shared" si="15"/>
        <v>Z</v>
      </c>
      <c r="AM18" s="58" t="str">
        <f t="shared" si="16"/>
        <v/>
      </c>
      <c r="AN18" s="58" t="str">
        <f t="shared" si="17"/>
        <v/>
      </c>
      <c r="AO18" s="58" t="str">
        <f t="shared" si="18"/>
        <v/>
      </c>
      <c r="AP18" s="58" t="str">
        <f t="shared" si="19"/>
        <v/>
      </c>
      <c r="AQ18" s="58" t="str">
        <f t="shared" si="20"/>
        <v/>
      </c>
      <c r="AR18" s="58" t="str">
        <f t="shared" si="21"/>
        <v>Z</v>
      </c>
      <c r="AS18" s="58" t="str">
        <f t="shared" si="22"/>
        <v>T</v>
      </c>
      <c r="AT18" s="58" t="str">
        <f t="shared" si="23"/>
        <v/>
      </c>
      <c r="AU18" s="58" t="str">
        <f t="shared" si="24"/>
        <v/>
      </c>
      <c r="AV18" s="58" t="str">
        <f t="shared" si="25"/>
        <v/>
      </c>
      <c r="AW18" s="58" t="str">
        <f t="shared" si="26"/>
        <v/>
      </c>
      <c r="AX18" s="58" t="str">
        <f t="shared" si="27"/>
        <v/>
      </c>
      <c r="AY18" s="58" t="str">
        <f t="shared" si="28"/>
        <v/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2021-05-18</v>
      </c>
      <c r="B19" s="60" t="str">
        <f t="shared" si="0"/>
        <v>Tue</v>
      </c>
      <c r="C19" s="53"/>
      <c r="D19" s="53"/>
      <c r="E19" s="53"/>
      <c r="F19" s="69" t="s">
        <v>69</v>
      </c>
      <c r="G19" s="53"/>
      <c r="H19" s="53"/>
      <c r="I19" s="53"/>
      <c r="J19" s="53"/>
      <c r="K19" s="53"/>
      <c r="L19" s="69" t="s">
        <v>69</v>
      </c>
      <c r="M19" s="93" t="s">
        <v>83</v>
      </c>
      <c r="N19" s="53"/>
      <c r="O19" s="53"/>
      <c r="P19" s="53"/>
      <c r="Q19" s="53"/>
      <c r="R19" s="53"/>
      <c r="S19" s="53"/>
      <c r="T19" s="53"/>
      <c r="U19" s="53"/>
      <c r="V19" s="95"/>
      <c r="W19" s="56">
        <f t="shared" si="1"/>
        <v>0</v>
      </c>
      <c r="X19" s="56">
        <f t="shared" si="2"/>
        <v>0</v>
      </c>
      <c r="Y19" s="56">
        <f t="shared" si="3"/>
        <v>0</v>
      </c>
      <c r="Z19" s="56">
        <f t="shared" si="4"/>
        <v>0</v>
      </c>
      <c r="AA19" s="56">
        <f t="shared" si="5"/>
        <v>0</v>
      </c>
      <c r="AB19" s="56">
        <f t="shared" si="6"/>
        <v>0</v>
      </c>
      <c r="AC19" s="56">
        <f t="shared" si="7"/>
        <v>0</v>
      </c>
      <c r="AD19" s="56">
        <f t="shared" si="8"/>
        <v>0</v>
      </c>
      <c r="AE19" s="57">
        <f t="shared" si="9"/>
        <v>12</v>
      </c>
      <c r="AF19" s="57">
        <f t="shared" si="10"/>
        <v>0</v>
      </c>
      <c r="AG19" s="56">
        <f t="shared" si="11"/>
        <v>0</v>
      </c>
      <c r="AH19" s="16" t="str">
        <f>Predloge!$B$19</f>
        <v>KVIT$</v>
      </c>
      <c r="AI19" s="58" t="str">
        <f t="shared" si="12"/>
        <v/>
      </c>
      <c r="AJ19" s="58" t="str">
        <f t="shared" si="13"/>
        <v/>
      </c>
      <c r="AK19" s="58" t="str">
        <f t="shared" si="14"/>
        <v/>
      </c>
      <c r="AL19" s="58" t="str">
        <f t="shared" si="15"/>
        <v>Z</v>
      </c>
      <c r="AM19" s="58" t="str">
        <f t="shared" si="16"/>
        <v/>
      </c>
      <c r="AN19" s="58" t="str">
        <f t="shared" si="17"/>
        <v/>
      </c>
      <c r="AO19" s="58" t="str">
        <f t="shared" si="18"/>
        <v/>
      </c>
      <c r="AP19" s="58" t="str">
        <f t="shared" si="19"/>
        <v/>
      </c>
      <c r="AQ19" s="58" t="str">
        <f t="shared" si="20"/>
        <v/>
      </c>
      <c r="AR19" s="58" t="str">
        <f t="shared" si="21"/>
        <v>Z</v>
      </c>
      <c r="AS19" s="58" t="str">
        <f t="shared" si="22"/>
        <v>T</v>
      </c>
      <c r="AT19" s="58" t="str">
        <f t="shared" si="23"/>
        <v/>
      </c>
      <c r="AU19" s="58" t="str">
        <f t="shared" si="24"/>
        <v/>
      </c>
      <c r="AV19" s="58" t="str">
        <f t="shared" si="25"/>
        <v/>
      </c>
      <c r="AW19" s="58" t="str">
        <f t="shared" si="26"/>
        <v/>
      </c>
      <c r="AX19" s="58" t="str">
        <f t="shared" si="27"/>
        <v/>
      </c>
      <c r="AY19" s="58" t="str">
        <f t="shared" si="28"/>
        <v/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2021-05-19</v>
      </c>
      <c r="B20" s="60" t="str">
        <f t="shared" si="0"/>
        <v>Wed</v>
      </c>
      <c r="C20" s="53"/>
      <c r="D20" s="53"/>
      <c r="E20" s="53"/>
      <c r="F20" s="69" t="s">
        <v>69</v>
      </c>
      <c r="G20" s="53"/>
      <c r="H20" s="53"/>
      <c r="I20" s="53"/>
      <c r="J20" s="53"/>
      <c r="K20" s="53"/>
      <c r="L20" s="69" t="s">
        <v>69</v>
      </c>
      <c r="M20" s="93" t="s">
        <v>83</v>
      </c>
      <c r="N20" s="53"/>
      <c r="O20" s="53"/>
      <c r="P20" s="53"/>
      <c r="Q20" s="53"/>
      <c r="R20" s="53"/>
      <c r="S20" s="53"/>
      <c r="T20" s="53"/>
      <c r="U20" s="53"/>
      <c r="V20" s="95"/>
      <c r="W20" s="56">
        <f t="shared" si="1"/>
        <v>0</v>
      </c>
      <c r="X20" s="56">
        <f t="shared" si="2"/>
        <v>0</v>
      </c>
      <c r="Y20" s="56">
        <f t="shared" si="3"/>
        <v>0</v>
      </c>
      <c r="Z20" s="56">
        <f t="shared" si="4"/>
        <v>0</v>
      </c>
      <c r="AA20" s="56">
        <f t="shared" si="5"/>
        <v>0</v>
      </c>
      <c r="AB20" s="56">
        <f t="shared" si="6"/>
        <v>0</v>
      </c>
      <c r="AC20" s="56">
        <f t="shared" si="7"/>
        <v>0</v>
      </c>
      <c r="AD20" s="56">
        <f t="shared" si="8"/>
        <v>0</v>
      </c>
      <c r="AE20" s="57">
        <f t="shared" si="9"/>
        <v>12</v>
      </c>
      <c r="AF20" s="57">
        <f t="shared" si="10"/>
        <v>0</v>
      </c>
      <c r="AG20" s="56">
        <f t="shared" si="11"/>
        <v>0</v>
      </c>
      <c r="AH20" s="18" t="str">
        <f>Predloge!$B$20</f>
        <v>☺</v>
      </c>
      <c r="AI20" s="58" t="str">
        <f t="shared" si="12"/>
        <v/>
      </c>
      <c r="AJ20" s="58" t="str">
        <f t="shared" si="13"/>
        <v/>
      </c>
      <c r="AK20" s="58" t="str">
        <f t="shared" si="14"/>
        <v/>
      </c>
      <c r="AL20" s="58" t="str">
        <f t="shared" si="15"/>
        <v>Z</v>
      </c>
      <c r="AM20" s="58" t="str">
        <f t="shared" si="16"/>
        <v/>
      </c>
      <c r="AN20" s="58" t="str">
        <f t="shared" si="17"/>
        <v/>
      </c>
      <c r="AO20" s="58" t="str">
        <f t="shared" si="18"/>
        <v/>
      </c>
      <c r="AP20" s="58" t="str">
        <f t="shared" si="19"/>
        <v/>
      </c>
      <c r="AQ20" s="58" t="str">
        <f t="shared" si="20"/>
        <v/>
      </c>
      <c r="AR20" s="58" t="str">
        <f t="shared" si="21"/>
        <v>Z</v>
      </c>
      <c r="AS20" s="58" t="str">
        <f t="shared" si="22"/>
        <v>T</v>
      </c>
      <c r="AT20" s="58" t="str">
        <f t="shared" si="23"/>
        <v/>
      </c>
      <c r="AU20" s="58" t="str">
        <f t="shared" si="24"/>
        <v/>
      </c>
      <c r="AV20" s="58" t="str">
        <f t="shared" si="25"/>
        <v/>
      </c>
      <c r="AW20" s="58" t="str">
        <f t="shared" si="26"/>
        <v/>
      </c>
      <c r="AX20" s="58" t="str">
        <f t="shared" si="27"/>
        <v/>
      </c>
      <c r="AY20" s="58" t="str">
        <f t="shared" si="28"/>
        <v/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2021-05-20</v>
      </c>
      <c r="B21" s="60" t="str">
        <f t="shared" si="0"/>
        <v>Thu</v>
      </c>
      <c r="C21" s="53"/>
      <c r="D21" s="53"/>
      <c r="E21" s="53"/>
      <c r="F21" s="69" t="s">
        <v>69</v>
      </c>
      <c r="G21" s="53"/>
      <c r="H21" s="53"/>
      <c r="I21" s="53"/>
      <c r="J21" s="53"/>
      <c r="K21" s="53"/>
      <c r="L21" s="69" t="s">
        <v>69</v>
      </c>
      <c r="M21" s="93" t="s">
        <v>83</v>
      </c>
      <c r="N21" s="53"/>
      <c r="O21" s="53"/>
      <c r="P21" s="53"/>
      <c r="Q21" s="53"/>
      <c r="R21" s="53"/>
      <c r="S21" s="53"/>
      <c r="T21" s="53"/>
      <c r="U21" s="53"/>
      <c r="V21" s="95"/>
      <c r="W21" s="56">
        <f t="shared" si="1"/>
        <v>0</v>
      </c>
      <c r="X21" s="56">
        <f t="shared" si="2"/>
        <v>0</v>
      </c>
      <c r="Y21" s="56">
        <f t="shared" si="3"/>
        <v>0</v>
      </c>
      <c r="Z21" s="56">
        <f t="shared" si="4"/>
        <v>0</v>
      </c>
      <c r="AA21" s="56">
        <f t="shared" si="5"/>
        <v>0</v>
      </c>
      <c r="AB21" s="56">
        <f t="shared" si="6"/>
        <v>0</v>
      </c>
      <c r="AC21" s="56">
        <f t="shared" si="7"/>
        <v>0</v>
      </c>
      <c r="AD21" s="56">
        <f t="shared" si="8"/>
        <v>0</v>
      </c>
      <c r="AE21" s="57">
        <f t="shared" si="9"/>
        <v>12</v>
      </c>
      <c r="AF21" s="57">
        <f t="shared" si="10"/>
        <v>0</v>
      </c>
      <c r="AG21" s="56">
        <f t="shared" si="11"/>
        <v>0</v>
      </c>
      <c r="AH21" s="20" t="str">
        <f>Predloge!$B$21</f>
        <v>☺</v>
      </c>
      <c r="AI21" s="58" t="str">
        <f t="shared" si="12"/>
        <v/>
      </c>
      <c r="AJ21" s="58" t="str">
        <f t="shared" si="13"/>
        <v/>
      </c>
      <c r="AK21" s="58" t="str">
        <f t="shared" si="14"/>
        <v/>
      </c>
      <c r="AL21" s="58" t="str">
        <f t="shared" si="15"/>
        <v>Z</v>
      </c>
      <c r="AM21" s="58" t="str">
        <f t="shared" si="16"/>
        <v/>
      </c>
      <c r="AN21" s="58" t="str">
        <f t="shared" si="17"/>
        <v/>
      </c>
      <c r="AO21" s="58" t="str">
        <f t="shared" si="18"/>
        <v/>
      </c>
      <c r="AP21" s="58" t="str">
        <f t="shared" si="19"/>
        <v/>
      </c>
      <c r="AQ21" s="58" t="str">
        <f t="shared" si="20"/>
        <v/>
      </c>
      <c r="AR21" s="58" t="str">
        <f t="shared" si="21"/>
        <v>Z</v>
      </c>
      <c r="AS21" s="58" t="str">
        <f t="shared" si="22"/>
        <v>T</v>
      </c>
      <c r="AT21" s="58" t="str">
        <f t="shared" si="23"/>
        <v/>
      </c>
      <c r="AU21" s="58" t="str">
        <f t="shared" si="24"/>
        <v/>
      </c>
      <c r="AV21" s="58" t="str">
        <f t="shared" si="25"/>
        <v/>
      </c>
      <c r="AW21" s="58" t="str">
        <f t="shared" si="26"/>
        <v/>
      </c>
      <c r="AX21" s="58" t="str">
        <f t="shared" si="27"/>
        <v/>
      </c>
      <c r="AY21" s="58" t="str">
        <f t="shared" si="28"/>
        <v/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2021-05-21</v>
      </c>
      <c r="B22" s="60" t="str">
        <f t="shared" si="0"/>
        <v>Fri</v>
      </c>
      <c r="C22" s="53"/>
      <c r="D22" s="53"/>
      <c r="E22" s="53"/>
      <c r="F22" s="69" t="s">
        <v>69</v>
      </c>
      <c r="G22" s="53"/>
      <c r="H22" s="53"/>
      <c r="I22" s="53"/>
      <c r="J22" s="53"/>
      <c r="K22" s="53"/>
      <c r="L22" s="69" t="s">
        <v>69</v>
      </c>
      <c r="M22" s="93" t="s">
        <v>83</v>
      </c>
      <c r="N22" s="53"/>
      <c r="O22" s="53"/>
      <c r="P22" s="53"/>
      <c r="Q22" s="53"/>
      <c r="R22" s="53"/>
      <c r="S22" s="53"/>
      <c r="T22" s="53"/>
      <c r="U22" s="53"/>
      <c r="V22" s="95"/>
      <c r="W22" s="56">
        <f t="shared" si="1"/>
        <v>0</v>
      </c>
      <c r="X22" s="56">
        <f t="shared" si="2"/>
        <v>0</v>
      </c>
      <c r="Y22" s="56">
        <f t="shared" si="3"/>
        <v>0</v>
      </c>
      <c r="Z22" s="56">
        <f t="shared" si="4"/>
        <v>0</v>
      </c>
      <c r="AA22" s="56">
        <f t="shared" si="5"/>
        <v>0</v>
      </c>
      <c r="AB22" s="56">
        <f t="shared" si="6"/>
        <v>0</v>
      </c>
      <c r="AC22" s="56">
        <f t="shared" si="7"/>
        <v>0</v>
      </c>
      <c r="AD22" s="56">
        <f t="shared" si="8"/>
        <v>0</v>
      </c>
      <c r="AE22" s="57">
        <f t="shared" si="9"/>
        <v>12</v>
      </c>
      <c r="AF22" s="57">
        <f t="shared" si="10"/>
        <v>0</v>
      </c>
      <c r="AG22" s="56">
        <f t="shared" si="11"/>
        <v>0</v>
      </c>
      <c r="AH22" s="22" t="str">
        <f>Predloge!$B$22</f>
        <v>U☺</v>
      </c>
      <c r="AI22" s="58" t="str">
        <f t="shared" si="12"/>
        <v/>
      </c>
      <c r="AJ22" s="58" t="str">
        <f t="shared" si="13"/>
        <v/>
      </c>
      <c r="AK22" s="58" t="str">
        <f t="shared" si="14"/>
        <v/>
      </c>
      <c r="AL22" s="58" t="str">
        <f t="shared" si="15"/>
        <v>Z</v>
      </c>
      <c r="AM22" s="58" t="str">
        <f t="shared" si="16"/>
        <v/>
      </c>
      <c r="AN22" s="58" t="str">
        <f t="shared" si="17"/>
        <v/>
      </c>
      <c r="AO22" s="58" t="str">
        <f t="shared" si="18"/>
        <v/>
      </c>
      <c r="AP22" s="58" t="str">
        <f t="shared" si="19"/>
        <v/>
      </c>
      <c r="AQ22" s="58" t="str">
        <f t="shared" si="20"/>
        <v/>
      </c>
      <c r="AR22" s="58" t="str">
        <f t="shared" si="21"/>
        <v>Z</v>
      </c>
      <c r="AS22" s="58" t="str">
        <f t="shared" si="22"/>
        <v>T</v>
      </c>
      <c r="AT22" s="58" t="str">
        <f t="shared" si="23"/>
        <v/>
      </c>
      <c r="AU22" s="58" t="str">
        <f t="shared" si="24"/>
        <v/>
      </c>
      <c r="AV22" s="58" t="str">
        <f t="shared" si="25"/>
        <v/>
      </c>
      <c r="AW22" s="58" t="str">
        <f t="shared" si="26"/>
        <v/>
      </c>
      <c r="AX22" s="58" t="str">
        <f t="shared" si="27"/>
        <v/>
      </c>
      <c r="AY22" s="58" t="str">
        <f t="shared" si="28"/>
        <v/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2021-05-22</v>
      </c>
      <c r="B23" s="60" t="str">
        <f t="shared" si="0"/>
        <v>Sat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95"/>
      <c r="W23" s="56">
        <f t="shared" si="1"/>
        <v>0</v>
      </c>
      <c r="X23" s="56">
        <f t="shared" si="2"/>
        <v>0</v>
      </c>
      <c r="Y23" s="56">
        <f t="shared" si="3"/>
        <v>0</v>
      </c>
      <c r="Z23" s="56">
        <f t="shared" si="4"/>
        <v>0</v>
      </c>
      <c r="AA23" s="56">
        <f t="shared" si="5"/>
        <v>0</v>
      </c>
      <c r="AB23" s="56">
        <f t="shared" si="6"/>
        <v>0</v>
      </c>
      <c r="AC23" s="56">
        <f t="shared" si="7"/>
        <v>0</v>
      </c>
      <c r="AD23" s="56">
        <f t="shared" si="8"/>
        <v>0</v>
      </c>
      <c r="AE23" s="57">
        <f t="shared" si="9"/>
        <v>15</v>
      </c>
      <c r="AF23" s="57">
        <f t="shared" si="10"/>
        <v>0</v>
      </c>
      <c r="AG23" s="56">
        <f t="shared" si="11"/>
        <v>0</v>
      </c>
      <c r="AH23" s="22" t="str">
        <f>Predloge!$B$23</f>
        <v>51☺</v>
      </c>
      <c r="AI23" s="58" t="str">
        <f t="shared" si="12"/>
        <v/>
      </c>
      <c r="AJ23" s="58" t="str">
        <f t="shared" si="13"/>
        <v/>
      </c>
      <c r="AK23" s="58" t="str">
        <f t="shared" si="14"/>
        <v/>
      </c>
      <c r="AL23" s="58" t="str">
        <f t="shared" si="15"/>
        <v/>
      </c>
      <c r="AM23" s="58" t="str">
        <f t="shared" si="16"/>
        <v/>
      </c>
      <c r="AN23" s="58" t="str">
        <f t="shared" si="17"/>
        <v/>
      </c>
      <c r="AO23" s="58" t="str">
        <f t="shared" si="18"/>
        <v/>
      </c>
      <c r="AP23" s="58" t="str">
        <f t="shared" si="19"/>
        <v/>
      </c>
      <c r="AQ23" s="58" t="str">
        <f t="shared" si="20"/>
        <v/>
      </c>
      <c r="AR23" s="58" t="str">
        <f t="shared" si="21"/>
        <v/>
      </c>
      <c r="AS23" s="58" t="str">
        <f t="shared" si="22"/>
        <v/>
      </c>
      <c r="AT23" s="58" t="str">
        <f t="shared" si="23"/>
        <v/>
      </c>
      <c r="AU23" s="58" t="str">
        <f t="shared" si="24"/>
        <v/>
      </c>
      <c r="AV23" s="58" t="str">
        <f t="shared" si="25"/>
        <v/>
      </c>
      <c r="AW23" s="58" t="str">
        <f t="shared" si="26"/>
        <v/>
      </c>
      <c r="AX23" s="58" t="str">
        <f t="shared" si="27"/>
        <v/>
      </c>
      <c r="AY23" s="58" t="str">
        <f t="shared" si="28"/>
        <v/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2021-05-23</v>
      </c>
      <c r="B24" s="60" t="str">
        <f t="shared" si="0"/>
        <v>Sun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95"/>
      <c r="W24" s="56">
        <f t="shared" si="1"/>
        <v>0</v>
      </c>
      <c r="X24" s="56">
        <f t="shared" si="2"/>
        <v>0</v>
      </c>
      <c r="Y24" s="56">
        <f t="shared" si="3"/>
        <v>0</v>
      </c>
      <c r="Z24" s="56">
        <f t="shared" si="4"/>
        <v>0</v>
      </c>
      <c r="AA24" s="56">
        <f t="shared" si="5"/>
        <v>0</v>
      </c>
      <c r="AB24" s="56">
        <f t="shared" si="6"/>
        <v>0</v>
      </c>
      <c r="AC24" s="56">
        <f t="shared" si="7"/>
        <v>0</v>
      </c>
      <c r="AD24" s="56">
        <f t="shared" si="8"/>
        <v>0</v>
      </c>
      <c r="AE24" s="57">
        <f t="shared" si="9"/>
        <v>15</v>
      </c>
      <c r="AF24" s="57">
        <f t="shared" si="10"/>
        <v>0</v>
      </c>
      <c r="AG24" s="56">
        <f t="shared" si="11"/>
        <v>0</v>
      </c>
      <c r="AH24" s="22" t="str">
        <f>Predloge!$B$24</f>
        <v>52☺</v>
      </c>
      <c r="AI24" s="58" t="str">
        <f>RIGHT(C30,1)</f>
        <v/>
      </c>
      <c r="AJ24" s="58" t="str">
        <f t="shared" ref="AJ24:AJ32" si="30">RIGHT(D24,1)</f>
        <v/>
      </c>
      <c r="AK24" s="58" t="str">
        <f t="shared" ref="AK24:AK32" si="31">RIGHT(E24,1)</f>
        <v/>
      </c>
      <c r="AL24" s="58" t="str">
        <f t="shared" ref="AL24:AL32" si="32">RIGHT(F24,1)</f>
        <v/>
      </c>
      <c r="AM24" s="58" t="str">
        <f t="shared" ref="AM24:AM32" si="33">RIGHT(G24,1)</f>
        <v/>
      </c>
      <c r="AN24" s="58" t="str">
        <f t="shared" ref="AN24:AN32" si="34">RIGHT(H24,1)</f>
        <v/>
      </c>
      <c r="AO24" s="58" t="str">
        <f t="shared" ref="AO24:AO32" si="35">RIGHT(I24,1)</f>
        <v/>
      </c>
      <c r="AP24" s="58" t="str">
        <f t="shared" ref="AP24:AP32" si="36">RIGHT(J24,1)</f>
        <v/>
      </c>
      <c r="AQ24" s="58" t="str">
        <f t="shared" ref="AQ24:AQ32" si="37">RIGHT(K24,1)</f>
        <v/>
      </c>
      <c r="AR24" s="58" t="str">
        <f t="shared" ref="AR24:AR32" si="38">RIGHT(L24,1)</f>
        <v/>
      </c>
      <c r="AS24" s="58" t="str">
        <f t="shared" ref="AS24:AS32" si="39">RIGHT(M24,1)</f>
        <v/>
      </c>
      <c r="AT24" s="58" t="str">
        <f t="shared" ref="AT24:AT32" si="40">RIGHT(N24,1)</f>
        <v/>
      </c>
      <c r="AU24" s="58" t="str">
        <f t="shared" ref="AU24:AU32" si="41">RIGHT(O24,1)</f>
        <v/>
      </c>
      <c r="AV24" s="58" t="str">
        <f t="shared" ref="AV24:AV32" si="42">RIGHT(P24,1)</f>
        <v/>
      </c>
      <c r="AW24" s="58" t="str">
        <f t="shared" ref="AW24:AW32" si="43">RIGHT(Q24,1)</f>
        <v/>
      </c>
      <c r="AX24" s="58" t="str">
        <f t="shared" ref="AX24:AX32" si="44">RIGHT(R24,1)</f>
        <v/>
      </c>
      <c r="AY24" s="58" t="str">
        <f t="shared" ref="AY24:AY32" si="45">RIGHT(S24,1)</f>
        <v/>
      </c>
      <c r="AZ24" s="58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2021-05-24</v>
      </c>
      <c r="B25" s="60" t="str">
        <f t="shared" si="0"/>
        <v>Mon</v>
      </c>
      <c r="C25" s="53"/>
      <c r="D25" s="53"/>
      <c r="E25" s="53"/>
      <c r="F25" s="69" t="s">
        <v>69</v>
      </c>
      <c r="G25" s="53"/>
      <c r="H25" s="53"/>
      <c r="I25" s="53"/>
      <c r="J25" s="53"/>
      <c r="K25" s="53"/>
      <c r="L25" s="69" t="s">
        <v>69</v>
      </c>
      <c r="M25" s="93" t="s">
        <v>83</v>
      </c>
      <c r="N25" s="53"/>
      <c r="O25" s="53"/>
      <c r="P25" s="53"/>
      <c r="Q25" s="53"/>
      <c r="R25" s="53"/>
      <c r="S25" s="53"/>
      <c r="T25" s="53"/>
      <c r="U25" s="53"/>
      <c r="V25" s="95"/>
      <c r="W25" s="56">
        <f t="shared" si="1"/>
        <v>0</v>
      </c>
      <c r="X25" s="56">
        <f t="shared" si="2"/>
        <v>0</v>
      </c>
      <c r="Y25" s="56">
        <f t="shared" si="3"/>
        <v>0</v>
      </c>
      <c r="Z25" s="56">
        <f t="shared" si="4"/>
        <v>0</v>
      </c>
      <c r="AA25" s="56">
        <f t="shared" si="5"/>
        <v>0</v>
      </c>
      <c r="AB25" s="56">
        <f t="shared" si="6"/>
        <v>0</v>
      </c>
      <c r="AC25" s="56">
        <f t="shared" si="7"/>
        <v>0</v>
      </c>
      <c r="AD25" s="56">
        <f t="shared" si="8"/>
        <v>0</v>
      </c>
      <c r="AE25" s="57">
        <f t="shared" si="9"/>
        <v>12</v>
      </c>
      <c r="AF25" s="57">
        <f t="shared" si="10"/>
        <v>0</v>
      </c>
      <c r="AG25" s="56">
        <f t="shared" si="11"/>
        <v>0</v>
      </c>
      <c r="AH25" s="10" t="str">
        <f>Predloge!$B$25</f>
        <v>51¶</v>
      </c>
      <c r="AI25" s="58" t="str">
        <f t="shared" ref="AI25:AI32" si="47">RIGHT(C25,1)</f>
        <v/>
      </c>
      <c r="AJ25" s="58" t="str">
        <f t="shared" si="30"/>
        <v/>
      </c>
      <c r="AK25" s="58" t="str">
        <f t="shared" si="31"/>
        <v/>
      </c>
      <c r="AL25" s="58" t="str">
        <f t="shared" si="32"/>
        <v>Z</v>
      </c>
      <c r="AM25" s="58" t="str">
        <f t="shared" si="33"/>
        <v/>
      </c>
      <c r="AN25" s="58" t="str">
        <f t="shared" si="34"/>
        <v/>
      </c>
      <c r="AO25" s="58" t="str">
        <f t="shared" si="35"/>
        <v/>
      </c>
      <c r="AP25" s="58" t="str">
        <f t="shared" si="36"/>
        <v/>
      </c>
      <c r="AQ25" s="58" t="str">
        <f t="shared" si="37"/>
        <v/>
      </c>
      <c r="AR25" s="58" t="str">
        <f t="shared" si="38"/>
        <v>Z</v>
      </c>
      <c r="AS25" s="58" t="str">
        <f t="shared" si="39"/>
        <v>T</v>
      </c>
      <c r="AT25" s="58" t="str">
        <f t="shared" si="40"/>
        <v/>
      </c>
      <c r="AU25" s="58" t="str">
        <f t="shared" si="41"/>
        <v/>
      </c>
      <c r="AV25" s="58" t="str">
        <f t="shared" si="42"/>
        <v/>
      </c>
      <c r="AW25" s="58" t="str">
        <f t="shared" si="43"/>
        <v/>
      </c>
      <c r="AX25" s="58" t="str">
        <f t="shared" si="44"/>
        <v/>
      </c>
      <c r="AY25" s="58" t="str">
        <f t="shared" si="45"/>
        <v/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2021-05-25</v>
      </c>
      <c r="B26" s="60" t="str">
        <f t="shared" si="0"/>
        <v>Tue</v>
      </c>
      <c r="C26" s="53"/>
      <c r="D26" s="53"/>
      <c r="E26" s="53"/>
      <c r="F26" s="69" t="s">
        <v>69</v>
      </c>
      <c r="G26" s="53"/>
      <c r="H26" s="53"/>
      <c r="I26" s="53"/>
      <c r="J26" s="53"/>
      <c r="K26" s="53"/>
      <c r="L26" s="69" t="s">
        <v>69</v>
      </c>
      <c r="M26" s="93" t="s">
        <v>83</v>
      </c>
      <c r="N26" s="53"/>
      <c r="O26" s="53"/>
      <c r="P26" s="53"/>
      <c r="Q26" s="53"/>
      <c r="R26" s="53"/>
      <c r="S26" s="53"/>
      <c r="T26" s="53"/>
      <c r="U26" s="53"/>
      <c r="V26" s="95"/>
      <c r="W26" s="56">
        <f t="shared" si="1"/>
        <v>0</v>
      </c>
      <c r="X26" s="56">
        <f t="shared" si="2"/>
        <v>0</v>
      </c>
      <c r="Y26" s="56">
        <f t="shared" si="3"/>
        <v>0</v>
      </c>
      <c r="Z26" s="56">
        <f t="shared" si="4"/>
        <v>0</v>
      </c>
      <c r="AA26" s="56">
        <f t="shared" si="5"/>
        <v>0</v>
      </c>
      <c r="AB26" s="56">
        <f t="shared" si="6"/>
        <v>0</v>
      </c>
      <c r="AC26" s="56">
        <f t="shared" si="7"/>
        <v>0</v>
      </c>
      <c r="AD26" s="56">
        <f t="shared" si="8"/>
        <v>0</v>
      </c>
      <c r="AE26" s="57">
        <f t="shared" si="9"/>
        <v>12</v>
      </c>
      <c r="AF26" s="57">
        <f t="shared" si="10"/>
        <v>0</v>
      </c>
      <c r="AG26" s="56">
        <f t="shared" si="11"/>
        <v>0</v>
      </c>
      <c r="AH26" s="10" t="str">
        <f>Predloge!$B$26</f>
        <v>52¶</v>
      </c>
      <c r="AI26" s="58" t="str">
        <f t="shared" si="47"/>
        <v/>
      </c>
      <c r="AJ26" s="58" t="str">
        <f t="shared" si="30"/>
        <v/>
      </c>
      <c r="AK26" s="58" t="str">
        <f t="shared" si="31"/>
        <v/>
      </c>
      <c r="AL26" s="58" t="str">
        <f t="shared" si="32"/>
        <v>Z</v>
      </c>
      <c r="AM26" s="58" t="str">
        <f t="shared" si="33"/>
        <v/>
      </c>
      <c r="AN26" s="58" t="str">
        <f t="shared" si="34"/>
        <v/>
      </c>
      <c r="AO26" s="58" t="str">
        <f t="shared" si="35"/>
        <v/>
      </c>
      <c r="AP26" s="58" t="str">
        <f t="shared" si="36"/>
        <v/>
      </c>
      <c r="AQ26" s="58" t="str">
        <f t="shared" si="37"/>
        <v/>
      </c>
      <c r="AR26" s="58" t="str">
        <f t="shared" si="38"/>
        <v>Z</v>
      </c>
      <c r="AS26" s="58" t="str">
        <f t="shared" si="39"/>
        <v>T</v>
      </c>
      <c r="AT26" s="58" t="str">
        <f t="shared" si="40"/>
        <v/>
      </c>
      <c r="AU26" s="58" t="str">
        <f t="shared" si="41"/>
        <v/>
      </c>
      <c r="AV26" s="58" t="str">
        <f t="shared" si="42"/>
        <v/>
      </c>
      <c r="AW26" s="58" t="str">
        <f t="shared" si="43"/>
        <v/>
      </c>
      <c r="AX26" s="58" t="str">
        <f t="shared" si="44"/>
        <v/>
      </c>
      <c r="AY26" s="58" t="str">
        <f t="shared" si="45"/>
        <v/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2021-05-26</v>
      </c>
      <c r="B27" s="60" t="str">
        <f t="shared" si="0"/>
        <v>Wed</v>
      </c>
      <c r="C27" s="53"/>
      <c r="D27" s="53"/>
      <c r="E27" s="53"/>
      <c r="F27" s="69" t="s">
        <v>69</v>
      </c>
      <c r="G27" s="53"/>
      <c r="H27" s="53"/>
      <c r="I27" s="53"/>
      <c r="J27" s="53"/>
      <c r="K27" s="53"/>
      <c r="L27" s="69" t="s">
        <v>69</v>
      </c>
      <c r="M27" s="93" t="s">
        <v>83</v>
      </c>
      <c r="N27" s="53"/>
      <c r="O27" s="53"/>
      <c r="P27" s="53"/>
      <c r="Q27" s="53"/>
      <c r="R27" s="53"/>
      <c r="S27" s="53"/>
      <c r="T27" s="53"/>
      <c r="U27" s="53"/>
      <c r="V27" s="95"/>
      <c r="W27" s="56">
        <f t="shared" si="1"/>
        <v>0</v>
      </c>
      <c r="X27" s="56">
        <f t="shared" si="2"/>
        <v>0</v>
      </c>
      <c r="Y27" s="56">
        <f t="shared" si="3"/>
        <v>0</v>
      </c>
      <c r="Z27" s="56">
        <f t="shared" si="4"/>
        <v>0</v>
      </c>
      <c r="AA27" s="56">
        <f t="shared" si="5"/>
        <v>0</v>
      </c>
      <c r="AB27" s="56">
        <f t="shared" si="6"/>
        <v>0</v>
      </c>
      <c r="AC27" s="56">
        <f t="shared" si="7"/>
        <v>0</v>
      </c>
      <c r="AD27" s="56">
        <f t="shared" si="8"/>
        <v>0</v>
      </c>
      <c r="AE27" s="57">
        <f t="shared" si="9"/>
        <v>12</v>
      </c>
      <c r="AF27" s="57">
        <f t="shared" si="10"/>
        <v>0</v>
      </c>
      <c r="AG27" s="56">
        <f t="shared" si="11"/>
        <v>0</v>
      </c>
      <c r="AH27" s="24" t="str">
        <f>Predloge!$B$27</f>
        <v>KVIT☺</v>
      </c>
      <c r="AI27" s="58" t="str">
        <f t="shared" si="47"/>
        <v/>
      </c>
      <c r="AJ27" s="58" t="str">
        <f t="shared" si="30"/>
        <v/>
      </c>
      <c r="AK27" s="58" t="str">
        <f t="shared" si="31"/>
        <v/>
      </c>
      <c r="AL27" s="58" t="str">
        <f t="shared" si="32"/>
        <v>Z</v>
      </c>
      <c r="AM27" s="58" t="str">
        <f t="shared" si="33"/>
        <v/>
      </c>
      <c r="AN27" s="58" t="str">
        <f t="shared" si="34"/>
        <v/>
      </c>
      <c r="AO27" s="58" t="str">
        <f t="shared" si="35"/>
        <v/>
      </c>
      <c r="AP27" s="58" t="str">
        <f t="shared" si="36"/>
        <v/>
      </c>
      <c r="AQ27" s="58" t="str">
        <f t="shared" si="37"/>
        <v/>
      </c>
      <c r="AR27" s="58" t="str">
        <f t="shared" si="38"/>
        <v>Z</v>
      </c>
      <c r="AS27" s="58" t="str">
        <f t="shared" si="39"/>
        <v>T</v>
      </c>
      <c r="AT27" s="58" t="str">
        <f t="shared" si="40"/>
        <v/>
      </c>
      <c r="AU27" s="58" t="str">
        <f t="shared" si="41"/>
        <v/>
      </c>
      <c r="AV27" s="58" t="str">
        <f t="shared" si="42"/>
        <v/>
      </c>
      <c r="AW27" s="58" t="str">
        <f t="shared" si="43"/>
        <v/>
      </c>
      <c r="AX27" s="58" t="str">
        <f t="shared" si="44"/>
        <v/>
      </c>
      <c r="AY27" s="58" t="str">
        <f t="shared" si="45"/>
        <v/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2021-05-27</v>
      </c>
      <c r="B28" s="60" t="str">
        <f t="shared" si="0"/>
        <v>Thu</v>
      </c>
      <c r="C28" s="53"/>
      <c r="D28" s="53"/>
      <c r="E28" s="53"/>
      <c r="F28" s="69" t="s">
        <v>69</v>
      </c>
      <c r="G28" s="53"/>
      <c r="H28" s="53"/>
      <c r="I28" s="53"/>
      <c r="J28" s="53"/>
      <c r="K28" s="53"/>
      <c r="L28" s="69" t="s">
        <v>69</v>
      </c>
      <c r="M28" s="93" t="s">
        <v>83</v>
      </c>
      <c r="N28" s="53"/>
      <c r="O28" s="53"/>
      <c r="P28" s="53"/>
      <c r="Q28" s="53"/>
      <c r="R28" s="53"/>
      <c r="S28" s="53"/>
      <c r="T28" s="53"/>
      <c r="U28" s="53"/>
      <c r="V28" s="95"/>
      <c r="W28" s="56">
        <f t="shared" si="1"/>
        <v>0</v>
      </c>
      <c r="X28" s="56">
        <f t="shared" si="2"/>
        <v>0</v>
      </c>
      <c r="Y28" s="56">
        <f t="shared" si="3"/>
        <v>0</v>
      </c>
      <c r="Z28" s="56">
        <f t="shared" si="4"/>
        <v>0</v>
      </c>
      <c r="AA28" s="56">
        <f t="shared" si="5"/>
        <v>0</v>
      </c>
      <c r="AB28" s="56">
        <f t="shared" si="6"/>
        <v>0</v>
      </c>
      <c r="AC28" s="56">
        <f t="shared" si="7"/>
        <v>0</v>
      </c>
      <c r="AD28" s="56">
        <f t="shared" si="8"/>
        <v>0</v>
      </c>
      <c r="AE28" s="57">
        <f t="shared" si="9"/>
        <v>12</v>
      </c>
      <c r="AF28" s="57">
        <f t="shared" si="10"/>
        <v>0</v>
      </c>
      <c r="AG28" s="56">
        <f t="shared" si="11"/>
        <v>0</v>
      </c>
      <c r="AH28" s="26" t="str">
        <f>Predloge!$B$28</f>
        <v>KO</v>
      </c>
      <c r="AI28" s="58" t="str">
        <f t="shared" si="47"/>
        <v/>
      </c>
      <c r="AJ28" s="58" t="str">
        <f t="shared" si="30"/>
        <v/>
      </c>
      <c r="AK28" s="58" t="str">
        <f t="shared" si="31"/>
        <v/>
      </c>
      <c r="AL28" s="58" t="str">
        <f t="shared" si="32"/>
        <v>Z</v>
      </c>
      <c r="AM28" s="58" t="str">
        <f t="shared" si="33"/>
        <v/>
      </c>
      <c r="AN28" s="58" t="str">
        <f t="shared" si="34"/>
        <v/>
      </c>
      <c r="AO28" s="58" t="str">
        <f t="shared" si="35"/>
        <v/>
      </c>
      <c r="AP28" s="58" t="str">
        <f t="shared" si="36"/>
        <v/>
      </c>
      <c r="AQ28" s="58" t="str">
        <f t="shared" si="37"/>
        <v/>
      </c>
      <c r="AR28" s="58" t="str">
        <f t="shared" si="38"/>
        <v>Z</v>
      </c>
      <c r="AS28" s="58" t="str">
        <f t="shared" si="39"/>
        <v>T</v>
      </c>
      <c r="AT28" s="58" t="str">
        <f t="shared" si="40"/>
        <v/>
      </c>
      <c r="AU28" s="58" t="str">
        <f t="shared" si="41"/>
        <v/>
      </c>
      <c r="AV28" s="58" t="str">
        <f t="shared" si="42"/>
        <v/>
      </c>
      <c r="AW28" s="58" t="str">
        <f t="shared" si="43"/>
        <v/>
      </c>
      <c r="AX28" s="58" t="str">
        <f t="shared" si="44"/>
        <v/>
      </c>
      <c r="AY28" s="58" t="str">
        <f t="shared" si="45"/>
        <v/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2021-05-28</v>
      </c>
      <c r="B29" s="60" t="str">
        <f t="shared" si="0"/>
        <v>Fri</v>
      </c>
      <c r="C29" s="53"/>
      <c r="D29" s="53"/>
      <c r="E29" s="53"/>
      <c r="F29" s="69" t="s">
        <v>69</v>
      </c>
      <c r="G29" s="53"/>
      <c r="H29" s="53"/>
      <c r="I29" s="53"/>
      <c r="J29" s="53"/>
      <c r="K29" s="53"/>
      <c r="L29" s="69" t="s">
        <v>69</v>
      </c>
      <c r="M29" s="93" t="s">
        <v>83</v>
      </c>
      <c r="N29" s="53"/>
      <c r="O29" s="53"/>
      <c r="P29" s="61" t="str">
        <f>Predloge!$B$12</f>
        <v>D</v>
      </c>
      <c r="Q29" s="53"/>
      <c r="R29" s="53"/>
      <c r="S29" s="53"/>
      <c r="T29" s="53"/>
      <c r="U29" s="53"/>
      <c r="V29" s="95"/>
      <c r="W29" s="56">
        <f t="shared" si="1"/>
        <v>0</v>
      </c>
      <c r="X29" s="56">
        <f t="shared" si="2"/>
        <v>0</v>
      </c>
      <c r="Y29" s="56">
        <f t="shared" si="3"/>
        <v>0</v>
      </c>
      <c r="Z29" s="56">
        <f t="shared" si="4"/>
        <v>0</v>
      </c>
      <c r="AA29" s="56">
        <f t="shared" si="5"/>
        <v>0</v>
      </c>
      <c r="AB29" s="56">
        <f t="shared" si="6"/>
        <v>0</v>
      </c>
      <c r="AC29" s="56">
        <f t="shared" si="7"/>
        <v>0</v>
      </c>
      <c r="AD29" s="56">
        <f t="shared" si="8"/>
        <v>0</v>
      </c>
      <c r="AE29" s="57">
        <f t="shared" si="9"/>
        <v>11</v>
      </c>
      <c r="AF29" s="57">
        <f t="shared" si="10"/>
        <v>0</v>
      </c>
      <c r="AG29" s="56">
        <f t="shared" si="11"/>
        <v>0</v>
      </c>
      <c r="AH29" s="26" t="str">
        <f>Predloge!$B$29</f>
        <v>Rt</v>
      </c>
      <c r="AI29" s="58" t="str">
        <f t="shared" si="47"/>
        <v/>
      </c>
      <c r="AJ29" s="58" t="str">
        <f t="shared" si="30"/>
        <v/>
      </c>
      <c r="AK29" s="58" t="str">
        <f t="shared" si="31"/>
        <v/>
      </c>
      <c r="AL29" s="58" t="str">
        <f t="shared" si="32"/>
        <v>Z</v>
      </c>
      <c r="AM29" s="58" t="str">
        <f t="shared" si="33"/>
        <v/>
      </c>
      <c r="AN29" s="58" t="str">
        <f t="shared" si="34"/>
        <v/>
      </c>
      <c r="AO29" s="58" t="str">
        <f t="shared" si="35"/>
        <v/>
      </c>
      <c r="AP29" s="58" t="str">
        <f t="shared" si="36"/>
        <v/>
      </c>
      <c r="AQ29" s="58" t="str">
        <f t="shared" si="37"/>
        <v/>
      </c>
      <c r="AR29" s="58" t="str">
        <f t="shared" si="38"/>
        <v>Z</v>
      </c>
      <c r="AS29" s="58" t="str">
        <f t="shared" si="39"/>
        <v>T</v>
      </c>
      <c r="AT29" s="58" t="str">
        <f t="shared" si="40"/>
        <v/>
      </c>
      <c r="AU29" s="58" t="str">
        <f t="shared" si="41"/>
        <v/>
      </c>
      <c r="AV29" s="58" t="str">
        <f t="shared" si="42"/>
        <v>D</v>
      </c>
      <c r="AW29" s="58" t="str">
        <f t="shared" si="43"/>
        <v/>
      </c>
      <c r="AX29" s="58" t="str">
        <f t="shared" si="44"/>
        <v/>
      </c>
      <c r="AY29" s="58" t="str">
        <f t="shared" si="45"/>
        <v/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2021-05-29</v>
      </c>
      <c r="B30" s="60" t="str">
        <f t="shared" si="0"/>
        <v>Sat</v>
      </c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95"/>
      <c r="W30" s="56">
        <f t="shared" si="1"/>
        <v>0</v>
      </c>
      <c r="X30" s="56">
        <f t="shared" si="2"/>
        <v>0</v>
      </c>
      <c r="Y30" s="56">
        <f t="shared" si="3"/>
        <v>0</v>
      </c>
      <c r="Z30" s="56">
        <f t="shared" si="4"/>
        <v>0</v>
      </c>
      <c r="AA30" s="56">
        <f t="shared" si="5"/>
        <v>0</v>
      </c>
      <c r="AB30" s="56">
        <f t="shared" si="6"/>
        <v>0</v>
      </c>
      <c r="AC30" s="56">
        <f t="shared" si="7"/>
        <v>0</v>
      </c>
      <c r="AD30" s="56">
        <f t="shared" si="8"/>
        <v>0</v>
      </c>
      <c r="AE30" s="57">
        <f t="shared" si="9"/>
        <v>15</v>
      </c>
      <c r="AF30" s="57">
        <f t="shared" si="10"/>
        <v>0</v>
      </c>
      <c r="AG30" s="56">
        <f t="shared" si="11"/>
        <v>0</v>
      </c>
      <c r="AH30" s="5" t="str">
        <f>Predloge!$B$30</f>
        <v>Rt☻</v>
      </c>
      <c r="AI30" s="58" t="str">
        <f t="shared" si="47"/>
        <v/>
      </c>
      <c r="AJ30" s="58" t="str">
        <f t="shared" si="30"/>
        <v/>
      </c>
      <c r="AK30" s="58" t="str">
        <f t="shared" si="31"/>
        <v/>
      </c>
      <c r="AL30" s="58" t="str">
        <f t="shared" si="32"/>
        <v/>
      </c>
      <c r="AM30" s="58" t="str">
        <f t="shared" si="33"/>
        <v/>
      </c>
      <c r="AN30" s="58" t="str">
        <f t="shared" si="34"/>
        <v/>
      </c>
      <c r="AO30" s="58" t="str">
        <f t="shared" si="35"/>
        <v/>
      </c>
      <c r="AP30" s="58" t="str">
        <f t="shared" si="36"/>
        <v/>
      </c>
      <c r="AQ30" s="58" t="str">
        <f t="shared" si="37"/>
        <v/>
      </c>
      <c r="AR30" s="58" t="str">
        <f t="shared" si="38"/>
        <v/>
      </c>
      <c r="AS30" s="58" t="str">
        <f t="shared" si="39"/>
        <v/>
      </c>
      <c r="AT30" s="58" t="str">
        <f t="shared" si="40"/>
        <v/>
      </c>
      <c r="AU30" s="58" t="str">
        <f t="shared" si="41"/>
        <v/>
      </c>
      <c r="AV30" s="58" t="str">
        <f t="shared" si="42"/>
        <v/>
      </c>
      <c r="AW30" s="58" t="str">
        <f t="shared" si="43"/>
        <v/>
      </c>
      <c r="AX30" s="58" t="str">
        <f t="shared" si="44"/>
        <v/>
      </c>
      <c r="AY30" s="58" t="str">
        <f t="shared" si="45"/>
        <v/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2021-05-30</v>
      </c>
      <c r="B31" s="60" t="str">
        <f t="shared" si="0"/>
        <v>Sun</v>
      </c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95"/>
      <c r="W31" s="56">
        <f t="shared" si="1"/>
        <v>0</v>
      </c>
      <c r="X31" s="56">
        <f t="shared" si="2"/>
        <v>0</v>
      </c>
      <c r="Y31" s="56">
        <f t="shared" si="3"/>
        <v>0</v>
      </c>
      <c r="Z31" s="56">
        <f t="shared" si="4"/>
        <v>0</v>
      </c>
      <c r="AA31" s="56">
        <f t="shared" si="5"/>
        <v>0</v>
      </c>
      <c r="AB31" s="56">
        <f t="shared" si="6"/>
        <v>0</v>
      </c>
      <c r="AC31" s="56">
        <f t="shared" si="7"/>
        <v>0</v>
      </c>
      <c r="AD31" s="56">
        <f t="shared" si="8"/>
        <v>0</v>
      </c>
      <c r="AE31" s="57">
        <f t="shared" si="9"/>
        <v>15</v>
      </c>
      <c r="AF31" s="57">
        <f t="shared" si="10"/>
        <v>0</v>
      </c>
      <c r="AG31" s="56">
        <f t="shared" si="11"/>
        <v>0</v>
      </c>
      <c r="AH31" s="27" t="str">
        <f>Predloge!$B$31</f>
        <v>Rt☺</v>
      </c>
      <c r="AI31" s="58" t="str">
        <f t="shared" si="47"/>
        <v/>
      </c>
      <c r="AJ31" s="58" t="str">
        <f t="shared" si="30"/>
        <v/>
      </c>
      <c r="AK31" s="58" t="str">
        <f t="shared" si="31"/>
        <v/>
      </c>
      <c r="AL31" s="58" t="str">
        <f t="shared" si="32"/>
        <v/>
      </c>
      <c r="AM31" s="58" t="str">
        <f t="shared" si="33"/>
        <v/>
      </c>
      <c r="AN31" s="58" t="str">
        <f t="shared" si="34"/>
        <v/>
      </c>
      <c r="AO31" s="58" t="str">
        <f t="shared" si="35"/>
        <v/>
      </c>
      <c r="AP31" s="58" t="str">
        <f t="shared" si="36"/>
        <v/>
      </c>
      <c r="AQ31" s="58" t="str">
        <f t="shared" si="37"/>
        <v/>
      </c>
      <c r="AR31" s="58" t="str">
        <f t="shared" si="38"/>
        <v/>
      </c>
      <c r="AS31" s="58" t="str">
        <f t="shared" si="39"/>
        <v/>
      </c>
      <c r="AT31" s="58" t="str">
        <f t="shared" si="40"/>
        <v/>
      </c>
      <c r="AU31" s="58" t="str">
        <f t="shared" si="41"/>
        <v/>
      </c>
      <c r="AV31" s="58" t="str">
        <f t="shared" si="42"/>
        <v/>
      </c>
      <c r="AW31" s="58" t="str">
        <f t="shared" si="43"/>
        <v/>
      </c>
      <c r="AX31" s="58" t="str">
        <f t="shared" si="44"/>
        <v/>
      </c>
      <c r="AY31" s="58" t="str">
        <f t="shared" si="45"/>
        <v/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A32" s="59" t="d">
        <v>2021-05-31</v>
      </c>
      <c r="B32" s="60" t="str">
        <f t="shared" si="0"/>
        <v>Mon</v>
      </c>
      <c r="C32" s="53"/>
      <c r="D32" s="53"/>
      <c r="E32" s="53"/>
      <c r="F32" s="69" t="s">
        <v>69</v>
      </c>
      <c r="G32" s="53"/>
      <c r="H32" s="53"/>
      <c r="I32" s="53"/>
      <c r="J32" s="53"/>
      <c r="K32" s="53"/>
      <c r="L32" s="69" t="s">
        <v>69</v>
      </c>
      <c r="M32" s="93" t="s">
        <v>83</v>
      </c>
      <c r="N32" s="53"/>
      <c r="O32" s="53"/>
      <c r="P32" s="53"/>
      <c r="Q32" s="53"/>
      <c r="R32" s="53"/>
      <c r="S32" s="53"/>
      <c r="T32" s="53"/>
      <c r="U32" s="53"/>
      <c r="V32" s="95"/>
      <c r="W32" s="56">
        <f t="shared" si="1"/>
        <v>0</v>
      </c>
      <c r="X32" s="56">
        <f t="shared" si="2"/>
        <v>0</v>
      </c>
      <c r="Y32" s="56">
        <f t="shared" si="3"/>
        <v>0</v>
      </c>
      <c r="Z32" s="56">
        <f t="shared" si="4"/>
        <v>0</v>
      </c>
      <c r="AA32" s="56">
        <f t="shared" si="5"/>
        <v>0</v>
      </c>
      <c r="AB32" s="56">
        <f t="shared" si="6"/>
        <v>0</v>
      </c>
      <c r="AC32" s="56">
        <f t="shared" si="7"/>
        <v>0</v>
      </c>
      <c r="AD32" s="56">
        <f t="shared" si="8"/>
        <v>0</v>
      </c>
      <c r="AE32" s="57">
        <f t="shared" si="9"/>
        <v>12</v>
      </c>
      <c r="AF32" s="57">
        <f t="shared" si="10"/>
        <v>0</v>
      </c>
      <c r="AG32" s="56">
        <f t="shared" si="11"/>
        <v>0</v>
      </c>
      <c r="AH32" s="10" t="str">
        <f>Predloge!$B$32</f>
        <v>Am</v>
      </c>
      <c r="AI32" s="58" t="str">
        <f t="shared" si="47"/>
        <v/>
      </c>
      <c r="AJ32" s="58" t="str">
        <f t="shared" si="30"/>
        <v/>
      </c>
      <c r="AK32" s="58" t="str">
        <f t="shared" si="31"/>
        <v/>
      </c>
      <c r="AL32" s="58" t="str">
        <f t="shared" si="32"/>
        <v>Z</v>
      </c>
      <c r="AM32" s="58" t="str">
        <f t="shared" si="33"/>
        <v/>
      </c>
      <c r="AN32" s="58" t="str">
        <f t="shared" si="34"/>
        <v/>
      </c>
      <c r="AO32" s="58" t="str">
        <f t="shared" si="35"/>
        <v/>
      </c>
      <c r="AP32" s="58" t="str">
        <f t="shared" si="36"/>
        <v/>
      </c>
      <c r="AQ32" s="58" t="str">
        <f t="shared" si="37"/>
        <v/>
      </c>
      <c r="AR32" s="58" t="str">
        <f t="shared" si="38"/>
        <v>Z</v>
      </c>
      <c r="AS32" s="58" t="str">
        <f t="shared" si="39"/>
        <v>T</v>
      </c>
      <c r="AT32" s="58" t="str">
        <f t="shared" si="40"/>
        <v/>
      </c>
      <c r="AU32" s="58" t="str">
        <f t="shared" si="41"/>
        <v/>
      </c>
      <c r="AV32" s="58" t="str">
        <f t="shared" si="42"/>
        <v/>
      </c>
      <c r="AW32" s="58" t="str">
        <f t="shared" si="43"/>
        <v/>
      </c>
      <c r="AX32" s="58" t="str">
        <f t="shared" si="44"/>
        <v/>
      </c>
      <c r="AY32" s="58" t="str">
        <f t="shared" si="45"/>
        <v/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AND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48">COUNTIF(AI2:AI32,"☺")</f>
        <v>0</v>
      </c>
      <c r="D35" s="84">
        <f t="shared" si="48"/>
        <v>0</v>
      </c>
      <c r="E35" s="84">
        <f t="shared" si="48"/>
        <v>0</v>
      </c>
      <c r="F35" s="84">
        <f t="shared" si="48"/>
        <v>0</v>
      </c>
      <c r="G35" s="84">
        <f t="shared" si="48"/>
        <v>0</v>
      </c>
      <c r="H35" s="84">
        <f t="shared" si="48"/>
        <v>0</v>
      </c>
      <c r="I35" s="84">
        <f t="shared" si="48"/>
        <v>1</v>
      </c>
      <c r="J35" s="84">
        <f t="shared" si="48"/>
        <v>0</v>
      </c>
      <c r="K35" s="84">
        <f t="shared" si="48"/>
        <v>0</v>
      </c>
      <c r="L35" s="84">
        <f t="shared" si="48"/>
        <v>0</v>
      </c>
      <c r="M35" s="84">
        <f t="shared" si="48"/>
        <v>0</v>
      </c>
      <c r="N35" s="84">
        <f t="shared" si="48"/>
        <v>0</v>
      </c>
      <c r="O35" s="84">
        <f t="shared" si="48"/>
        <v>0</v>
      </c>
      <c r="P35" s="84">
        <f t="shared" si="48"/>
        <v>0</v>
      </c>
      <c r="Q35" s="84">
        <f t="shared" si="48"/>
        <v>1</v>
      </c>
      <c r="R35" s="84">
        <f t="shared" si="48"/>
        <v>0</v>
      </c>
      <c r="S35" s="84">
        <f t="shared" si="48"/>
        <v>0</v>
      </c>
      <c r="T35" s="84">
        <f t="shared" si="48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49">COUNTIF(AI3:AI33,"☻")</f>
        <v>0</v>
      </c>
      <c r="D36" s="84">
        <f t="shared" si="49"/>
        <v>0</v>
      </c>
      <c r="E36" s="84">
        <f t="shared" si="49"/>
        <v>0</v>
      </c>
      <c r="F36" s="84">
        <f t="shared" si="49"/>
        <v>0</v>
      </c>
      <c r="G36" s="84">
        <f t="shared" si="49"/>
        <v>0</v>
      </c>
      <c r="H36" s="84">
        <f t="shared" si="49"/>
        <v>0</v>
      </c>
      <c r="I36" s="84">
        <f t="shared" si="49"/>
        <v>0</v>
      </c>
      <c r="J36" s="84">
        <f t="shared" si="49"/>
        <v>0</v>
      </c>
      <c r="K36" s="84">
        <f t="shared" si="49"/>
        <v>0</v>
      </c>
      <c r="L36" s="84">
        <f t="shared" si="49"/>
        <v>0</v>
      </c>
      <c r="M36" s="84">
        <f t="shared" si="49"/>
        <v>0</v>
      </c>
      <c r="N36" s="84">
        <f t="shared" si="49"/>
        <v>0</v>
      </c>
      <c r="O36" s="84">
        <f t="shared" si="49"/>
        <v>0</v>
      </c>
      <c r="P36" s="84">
        <f t="shared" si="49"/>
        <v>0</v>
      </c>
      <c r="Q36" s="84">
        <f t="shared" si="49"/>
        <v>0</v>
      </c>
      <c r="R36" s="84">
        <f t="shared" si="49"/>
        <v>0</v>
      </c>
      <c r="S36" s="84">
        <f t="shared" si="49"/>
        <v>1</v>
      </c>
      <c r="T36" s="84">
        <f t="shared" si="49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0">SUM(C35:C36)</f>
        <v>0</v>
      </c>
      <c r="D37" s="89">
        <f t="shared" si="50"/>
        <v>0</v>
      </c>
      <c r="E37" s="89">
        <f t="shared" si="50"/>
        <v>0</v>
      </c>
      <c r="F37" s="89">
        <f t="shared" si="50"/>
        <v>0</v>
      </c>
      <c r="G37" s="89">
        <f t="shared" si="50"/>
        <v>0</v>
      </c>
      <c r="H37" s="89">
        <f t="shared" si="50"/>
        <v>0</v>
      </c>
      <c r="I37" s="89">
        <f t="shared" si="50"/>
        <v>1</v>
      </c>
      <c r="J37" s="89">
        <f t="shared" si="50"/>
        <v>0</v>
      </c>
      <c r="K37" s="89">
        <f t="shared" si="50"/>
        <v>0</v>
      </c>
      <c r="L37" s="89">
        <f t="shared" si="50"/>
        <v>0</v>
      </c>
      <c r="M37" s="89">
        <f t="shared" si="50"/>
        <v>0</v>
      </c>
      <c r="N37" s="89">
        <f t="shared" si="50"/>
        <v>0</v>
      </c>
      <c r="O37" s="89">
        <f t="shared" si="50"/>
        <v>0</v>
      </c>
      <c r="P37" s="89">
        <f t="shared" si="50"/>
        <v>0</v>
      </c>
      <c r="Q37" s="89">
        <f t="shared" si="50"/>
        <v>1</v>
      </c>
      <c r="R37" s="89">
        <f t="shared" si="50"/>
        <v>0</v>
      </c>
      <c r="S37" s="89">
        <f t="shared" si="50"/>
        <v>1</v>
      </c>
      <c r="T37" s="89">
        <f t="shared" si="50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1">COUNTIF(C2:C32,"KVIT")+COUNTIF(C2:C32,"51KVIT")+COUNTIF(C2:C32,"52KVIT")+COUNTIF(C2:C32,"KVIT$")+COUNTIF(C2:C32,"KVIT☻")+COUNTIF(C2:C32,"KVIT☺")</f>
        <v>0</v>
      </c>
      <c r="D38" s="84">
        <f t="shared" si="51"/>
        <v>0</v>
      </c>
      <c r="E38" s="84">
        <f t="shared" si="51"/>
        <v>0</v>
      </c>
      <c r="F38" s="84">
        <f t="shared" si="51"/>
        <v>0</v>
      </c>
      <c r="G38" s="84">
        <f t="shared" si="51"/>
        <v>0</v>
      </c>
      <c r="H38" s="84">
        <f t="shared" si="51"/>
        <v>0</v>
      </c>
      <c r="I38" s="84">
        <f t="shared" si="51"/>
        <v>0</v>
      </c>
      <c r="J38" s="84">
        <f t="shared" si="51"/>
        <v>0</v>
      </c>
      <c r="K38" s="84">
        <f t="shared" si="51"/>
        <v>0</v>
      </c>
      <c r="L38" s="84">
        <f t="shared" si="51"/>
        <v>0</v>
      </c>
      <c r="M38" s="84">
        <f t="shared" si="51"/>
        <v>0</v>
      </c>
      <c r="N38" s="84">
        <f t="shared" si="51"/>
        <v>0</v>
      </c>
      <c r="O38" s="84">
        <f t="shared" si="51"/>
        <v>0</v>
      </c>
      <c r="P38" s="84">
        <f t="shared" si="51"/>
        <v>0</v>
      </c>
      <c r="Q38" s="84">
        <f t="shared" si="51"/>
        <v>0</v>
      </c>
      <c r="R38" s="84">
        <f t="shared" si="51"/>
        <v>0</v>
      </c>
      <c r="S38" s="84">
        <f t="shared" si="51"/>
        <v>0</v>
      </c>
      <c r="T38" s="84">
        <f t="shared" si="51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2">COUNTIF(C2:C32,"51$")+COUNTIF(C2:C32,"52$")+COUNTIF(C2:C32,"kvit$")</f>
        <v>0</v>
      </c>
      <c r="D39" s="84">
        <f t="shared" si="52"/>
        <v>0</v>
      </c>
      <c r="E39" s="84">
        <f t="shared" si="52"/>
        <v>0</v>
      </c>
      <c r="F39" s="84">
        <f t="shared" si="52"/>
        <v>0</v>
      </c>
      <c r="G39" s="84">
        <f t="shared" si="52"/>
        <v>0</v>
      </c>
      <c r="H39" s="84">
        <f t="shared" si="52"/>
        <v>0</v>
      </c>
      <c r="I39" s="84">
        <f t="shared" si="52"/>
        <v>0</v>
      </c>
      <c r="J39" s="84">
        <f t="shared" si="52"/>
        <v>0</v>
      </c>
      <c r="K39" s="84">
        <f t="shared" si="52"/>
        <v>0</v>
      </c>
      <c r="L39" s="84">
        <f t="shared" si="52"/>
        <v>0</v>
      </c>
      <c r="M39" s="84">
        <f t="shared" si="52"/>
        <v>0</v>
      </c>
      <c r="N39" s="84">
        <f t="shared" si="52"/>
        <v>0</v>
      </c>
      <c r="O39" s="84">
        <f t="shared" si="52"/>
        <v>0</v>
      </c>
      <c r="P39" s="84">
        <f t="shared" si="52"/>
        <v>0</v>
      </c>
      <c r="Q39" s="84">
        <f t="shared" si="52"/>
        <v>0</v>
      </c>
      <c r="R39" s="84">
        <f t="shared" si="52"/>
        <v>0</v>
      </c>
      <c r="S39" s="84">
        <f t="shared" si="52"/>
        <v>0</v>
      </c>
      <c r="T39" s="84">
        <f t="shared" si="52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53">COUNTIF(C2:C32,"D")</f>
        <v>5</v>
      </c>
      <c r="D40" s="84">
        <f t="shared" si="53"/>
        <v>1</v>
      </c>
      <c r="E40" s="84">
        <f t="shared" si="53"/>
        <v>0</v>
      </c>
      <c r="F40" s="84">
        <f t="shared" si="53"/>
        <v>0</v>
      </c>
      <c r="G40" s="84">
        <f t="shared" si="53"/>
        <v>0</v>
      </c>
      <c r="H40" s="84">
        <f t="shared" si="53"/>
        <v>1</v>
      </c>
      <c r="I40" s="84">
        <f t="shared" si="53"/>
        <v>0</v>
      </c>
      <c r="J40" s="84">
        <f t="shared" si="53"/>
        <v>0</v>
      </c>
      <c r="K40" s="84">
        <f t="shared" si="53"/>
        <v>0</v>
      </c>
      <c r="L40" s="84">
        <f t="shared" si="53"/>
        <v>0</v>
      </c>
      <c r="M40" s="84">
        <f t="shared" si="53"/>
        <v>0</v>
      </c>
      <c r="N40" s="84">
        <f t="shared" si="53"/>
        <v>0</v>
      </c>
      <c r="O40" s="84">
        <f t="shared" si="53"/>
        <v>0</v>
      </c>
      <c r="P40" s="84">
        <f t="shared" si="53"/>
        <v>1</v>
      </c>
      <c r="Q40" s="84">
        <f t="shared" si="53"/>
        <v>0</v>
      </c>
      <c r="R40" s="84">
        <f t="shared" si="53"/>
        <v>0</v>
      </c>
      <c r="S40" s="84">
        <f t="shared" si="53"/>
        <v>0</v>
      </c>
      <c r="T40" s="84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54">COUNTIF(C2:C32,"SO")</f>
        <v>0</v>
      </c>
      <c r="D41" s="84">
        <f t="shared" si="54"/>
        <v>0</v>
      </c>
      <c r="E41" s="84">
        <f t="shared" si="54"/>
        <v>0</v>
      </c>
      <c r="F41" s="84">
        <f t="shared" si="54"/>
        <v>0</v>
      </c>
      <c r="G41" s="84">
        <f t="shared" si="54"/>
        <v>0</v>
      </c>
      <c r="H41" s="84">
        <f t="shared" si="54"/>
        <v>0</v>
      </c>
      <c r="I41" s="84">
        <f t="shared" si="54"/>
        <v>0</v>
      </c>
      <c r="J41" s="84">
        <f t="shared" si="54"/>
        <v>0</v>
      </c>
      <c r="K41" s="84">
        <f t="shared" si="54"/>
        <v>0</v>
      </c>
      <c r="L41" s="84">
        <f t="shared" si="54"/>
        <v>0</v>
      </c>
      <c r="M41" s="84">
        <f t="shared" si="54"/>
        <v>0</v>
      </c>
      <c r="N41" s="84">
        <f t="shared" si="54"/>
        <v>0</v>
      </c>
      <c r="O41" s="84">
        <f t="shared" si="54"/>
        <v>0</v>
      </c>
      <c r="P41" s="84">
        <f t="shared" si="54"/>
        <v>0</v>
      </c>
      <c r="Q41" s="84">
        <f t="shared" si="54"/>
        <v>0</v>
      </c>
      <c r="R41" s="84">
        <f t="shared" si="54"/>
        <v>0</v>
      </c>
      <c r="S41" s="84">
        <f t="shared" si="54"/>
        <v>0</v>
      </c>
      <c r="T41" s="84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55">COUNTIF(C2:C32,"BOL")</f>
        <v>0</v>
      </c>
      <c r="D42" s="84">
        <f t="shared" si="55"/>
        <v>0</v>
      </c>
      <c r="E42" s="84">
        <f t="shared" si="55"/>
        <v>0</v>
      </c>
      <c r="F42" s="84">
        <f t="shared" si="55"/>
        <v>0</v>
      </c>
      <c r="G42" s="84">
        <f t="shared" si="55"/>
        <v>0</v>
      </c>
      <c r="H42" s="84">
        <f t="shared" si="55"/>
        <v>0</v>
      </c>
      <c r="I42" s="84">
        <f t="shared" si="55"/>
        <v>0</v>
      </c>
      <c r="J42" s="84">
        <f t="shared" si="55"/>
        <v>0</v>
      </c>
      <c r="K42" s="84">
        <f t="shared" si="55"/>
        <v>0</v>
      </c>
      <c r="L42" s="84">
        <f t="shared" si="55"/>
        <v>0</v>
      </c>
      <c r="M42" s="84">
        <f t="shared" si="55"/>
        <v>0</v>
      </c>
      <c r="N42" s="84">
        <f t="shared" si="55"/>
        <v>0</v>
      </c>
      <c r="O42" s="84">
        <f t="shared" si="55"/>
        <v>0</v>
      </c>
      <c r="P42" s="84">
        <f t="shared" si="55"/>
        <v>0</v>
      </c>
      <c r="Q42" s="84">
        <f t="shared" si="55"/>
        <v>0</v>
      </c>
      <c r="R42" s="84">
        <f t="shared" si="55"/>
        <v>0</v>
      </c>
      <c r="S42" s="84">
        <f t="shared" si="55"/>
        <v>0</v>
      </c>
      <c r="T42" s="84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56">COUNTIF(C2:C32,"X")</f>
        <v>0</v>
      </c>
      <c r="D43" s="84">
        <f t="shared" si="56"/>
        <v>0</v>
      </c>
      <c r="E43" s="84">
        <f t="shared" si="56"/>
        <v>0</v>
      </c>
      <c r="F43" s="84">
        <f t="shared" si="56"/>
        <v>0</v>
      </c>
      <c r="G43" s="84">
        <f t="shared" si="56"/>
        <v>0</v>
      </c>
      <c r="H43" s="84">
        <f t="shared" si="56"/>
        <v>0</v>
      </c>
      <c r="I43" s="84">
        <f t="shared" si="56"/>
        <v>1</v>
      </c>
      <c r="J43" s="84">
        <f t="shared" si="56"/>
        <v>0</v>
      </c>
      <c r="K43" s="84">
        <f t="shared" si="56"/>
        <v>0</v>
      </c>
      <c r="L43" s="84">
        <f t="shared" si="56"/>
        <v>0</v>
      </c>
      <c r="M43" s="84">
        <f t="shared" si="56"/>
        <v>0</v>
      </c>
      <c r="N43" s="84">
        <f t="shared" si="56"/>
        <v>0</v>
      </c>
      <c r="O43" s="84">
        <f t="shared" si="56"/>
        <v>0</v>
      </c>
      <c r="P43" s="84">
        <f t="shared" si="56"/>
        <v>0</v>
      </c>
      <c r="Q43" s="84">
        <f t="shared" si="56"/>
        <v>0</v>
      </c>
      <c r="R43" s="84">
        <f t="shared" si="56"/>
        <v>0</v>
      </c>
      <c r="S43" s="84">
        <f t="shared" si="56"/>
        <v>1</v>
      </c>
      <c r="T43" s="84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0</v>
      </c>
      <c r="F44" s="84">
        <f>COUNTIF(V2:V32,"KON")</f>
        <v>0</v>
      </c>
      <c r="G44" s="84">
        <f>COUNTIF(V2:V32,"oro")</f>
        <v>0</v>
      </c>
      <c r="H44" s="84">
        <f>COUNTIF(V2:V32,"MIO")</f>
        <v>0</v>
      </c>
      <c r="I44" s="84">
        <f>COUNTIF(V2:V32,"BOŽ")</f>
        <v>1</v>
      </c>
      <c r="J44" s="84">
        <f>COUNTIF(V2:V32,"TOM")</f>
        <v>0</v>
      </c>
      <c r="K44" s="84">
        <f>COUNTIF(V2:V32,"MŠŠ")</f>
        <v>0</v>
      </c>
      <c r="L44" s="84">
        <f>COUNTIF(V2:V32,"ŽIV")</f>
        <v>0</v>
      </c>
      <c r="M44" s="84">
        <f>COUNTIF(V2:V32,"TAL")</f>
        <v>0</v>
      </c>
      <c r="N44" s="84">
        <f>COUNTIF(V2:V32,"PIR")</f>
        <v>1</v>
      </c>
      <c r="O44" s="84">
        <f>COUNTIF(V2:V32,"HOL")</f>
        <v>0</v>
      </c>
      <c r="P44" s="84">
        <f>COUNTIF(V2:V32,P1)</f>
        <v>0</v>
      </c>
      <c r="Q44" s="84">
        <f>COUNTIF(V2:V32,Q1)</f>
        <v>0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57">COUNTIF(C2:C32,"51¶")+COUNTIF(C2:C32,"52¶")+COUNTIF(C2:C32,"kvit¶")</f>
        <v>0</v>
      </c>
      <c r="D45" s="84">
        <f t="shared" si="57"/>
        <v>0</v>
      </c>
      <c r="E45" s="84">
        <f t="shared" si="57"/>
        <v>0</v>
      </c>
      <c r="F45" s="84">
        <f t="shared" si="57"/>
        <v>0</v>
      </c>
      <c r="G45" s="84">
        <f t="shared" si="57"/>
        <v>0</v>
      </c>
      <c r="H45" s="84">
        <f t="shared" si="57"/>
        <v>0</v>
      </c>
      <c r="I45" s="84">
        <f t="shared" si="57"/>
        <v>0</v>
      </c>
      <c r="J45" s="84">
        <f t="shared" si="57"/>
        <v>0</v>
      </c>
      <c r="K45" s="84">
        <f t="shared" si="57"/>
        <v>0</v>
      </c>
      <c r="L45" s="84">
        <f t="shared" si="57"/>
        <v>0</v>
      </c>
      <c r="M45" s="84">
        <f t="shared" si="57"/>
        <v>0</v>
      </c>
      <c r="N45" s="84">
        <f t="shared" si="57"/>
        <v>0</v>
      </c>
      <c r="O45" s="84">
        <f t="shared" si="57"/>
        <v>0</v>
      </c>
      <c r="P45" s="84">
        <f t="shared" si="57"/>
        <v>0</v>
      </c>
      <c r="Q45" s="84">
        <f t="shared" si="57"/>
        <v>0</v>
      </c>
      <c r="R45" s="84">
        <f t="shared" si="57"/>
        <v>0</v>
      </c>
      <c r="S45" s="84">
        <f t="shared" si="57"/>
        <v>0</v>
      </c>
      <c r="T45" s="84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58">COUNTIF(C2:C32,"U☺")+COUNTIF(C2:C32,"U☻")+COUNTIF(C2:C32,"U")</f>
        <v>0</v>
      </c>
      <c r="D46" s="84">
        <f t="shared" si="58"/>
        <v>0</v>
      </c>
      <c r="E46" s="84">
        <f t="shared" si="58"/>
        <v>0</v>
      </c>
      <c r="F46" s="84">
        <f t="shared" si="58"/>
        <v>0</v>
      </c>
      <c r="G46" s="84">
        <f t="shared" si="58"/>
        <v>0</v>
      </c>
      <c r="H46" s="84">
        <f t="shared" si="58"/>
        <v>0</v>
      </c>
      <c r="I46" s="84">
        <f t="shared" si="58"/>
        <v>0</v>
      </c>
      <c r="J46" s="84">
        <f t="shared" si="58"/>
        <v>0</v>
      </c>
      <c r="K46" s="84">
        <f t="shared" si="58"/>
        <v>0</v>
      </c>
      <c r="L46" s="84">
        <f t="shared" si="58"/>
        <v>0</v>
      </c>
      <c r="M46" s="84">
        <f t="shared" si="58"/>
        <v>0</v>
      </c>
      <c r="N46" s="84">
        <f t="shared" si="58"/>
        <v>0</v>
      </c>
      <c r="O46" s="84">
        <f t="shared" si="58"/>
        <v>0</v>
      </c>
      <c r="P46" s="84">
        <f t="shared" si="58"/>
        <v>0</v>
      </c>
      <c r="Q46" s="84">
        <f t="shared" si="58"/>
        <v>0</v>
      </c>
      <c r="R46" s="84">
        <f t="shared" si="58"/>
        <v>0</v>
      </c>
      <c r="S46" s="84">
        <f t="shared" si="58"/>
        <v>0</v>
      </c>
      <c r="T46" s="84">
        <f t="shared" si="58"/>
        <v>0</v>
      </c>
    </row>
  </sheetData>
  <sheetProtection sheet="1" objects="1" scenarios="1"/>
  <conditionalFormatting sqref="AE2:AE32">
    <cfRule type="cellIs" dxfId="127" priority="220" stopIfTrue="1" operator="notEqual">
      <formula>0</formula>
    </cfRule>
  </conditionalFormatting>
  <conditionalFormatting sqref="W2:AD32">
    <cfRule type="cellIs" dxfId="126" priority="218" stopIfTrue="1" operator="lessThan">
      <formula>1</formula>
    </cfRule>
  </conditionalFormatting>
  <conditionalFormatting sqref="AG2:AG32">
    <cfRule type="cellIs" dxfId="125" priority="223" stopIfTrue="1" operator="lessThan">
      <formula>2</formula>
    </cfRule>
  </conditionalFormatting>
  <conditionalFormatting sqref="AF2:AF32">
    <cfRule type="cellIs" dxfId="124" priority="221" stopIfTrue="1" operator="equal">
      <formula>1</formula>
    </cfRule>
  </conditionalFormatting>
  <conditionalFormatting sqref="AF2:AF32">
    <cfRule type="cellIs" dxfId="123" priority="222" stopIfTrue="1" operator="greaterThan">
      <formula>1</formula>
    </cfRule>
  </conditionalFormatting>
  <conditionalFormatting sqref="W2:AD32">
    <cfRule type="cellIs" dxfId="122" priority="219" stopIfTrue="1" operator="greaterThan">
      <formula>1</formula>
    </cfRule>
  </conditionalFormatting>
  <conditionalFormatting sqref="AG2:AG32">
    <cfRule type="cellIs" dxfId="121" priority="224" stopIfTrue="1" operator="greaterThan">
      <formula>2</formula>
    </cfRule>
  </conditionalFormatting>
  <conditionalFormatting sqref="A3:H3 N14:R15 T14:V15 A16:V17 A9:V10 J4:K4 A4:B8 D5:E8 A30:V31 Q29:V29 A2:M2 O2:P2 R2:V2 J3:R3 N5:V8 A11:E15 N11:V13 A23:V24 A18:E22 N18:V22 A25:E29 N25:V28 N29:O29 A32:E32 N32:V32 G5:K8 G4 G11:K15 G18:K22 G25:K29 G32:K32 N4:R4 T3:V4 E4">
    <cfRule type="expression" dxfId="120" priority="212" stopIfTrue="1">
      <formula>WEEKDAY($A2,2)=6</formula>
    </cfRule>
  </conditionalFormatting>
  <conditionalFormatting sqref="A3:H3 N14:R15 T14:V15 A16:V17 A9:V10 J4:K4 A4:B8 D5:E8 A30:V31 Q29:V29 A2:M2 O2:P2 R2:V2 J3:R3 N5:V8 A11:E15 N11:V13 A23:V24 A18:E22 N18:V22 A25:E29 N25:V28 N29:O29 A32:E32 N32:V32 G5:K8 G4 G11:K15 G18:K22 G25:K29 G32:K32 N4:R4 T3:V4 E4">
    <cfRule type="expression" dxfId="119" priority="213" stopIfTrue="1">
      <formula>WEEKDAY($A2,2)=7</formula>
    </cfRule>
  </conditionalFormatting>
  <conditionalFormatting sqref="M4:M8">
    <cfRule type="expression" dxfId="118" priority="29" stopIfTrue="1">
      <formula>WEEKDAY($A4,2)=6</formula>
    </cfRule>
  </conditionalFormatting>
  <conditionalFormatting sqref="M4:M8">
    <cfRule type="expression" dxfId="117" priority="30" stopIfTrue="1">
      <formula>WEEKDAY($A4,2)=7</formula>
    </cfRule>
  </conditionalFormatting>
  <conditionalFormatting sqref="M11:M15">
    <cfRule type="expression" dxfId="116" priority="27" stopIfTrue="1">
      <formula>WEEKDAY($A11,2)=6</formula>
    </cfRule>
  </conditionalFormatting>
  <conditionalFormatting sqref="M11:M15">
    <cfRule type="expression" dxfId="115" priority="28" stopIfTrue="1">
      <formula>WEEKDAY($A11,2)=7</formula>
    </cfRule>
  </conditionalFormatting>
  <conditionalFormatting sqref="M18:M22">
    <cfRule type="expression" dxfId="114" priority="25" stopIfTrue="1">
      <formula>WEEKDAY($A18,2)=6</formula>
    </cfRule>
  </conditionalFormatting>
  <conditionalFormatting sqref="M18:M22">
    <cfRule type="expression" dxfId="113" priority="26" stopIfTrue="1">
      <formula>WEEKDAY($A18,2)=7</formula>
    </cfRule>
  </conditionalFormatting>
  <conditionalFormatting sqref="M25:M29">
    <cfRule type="expression" dxfId="112" priority="23" stopIfTrue="1">
      <formula>WEEKDAY($A25,2)=6</formula>
    </cfRule>
  </conditionalFormatting>
  <conditionalFormatting sqref="M25:M29">
    <cfRule type="expression" dxfId="111" priority="24" stopIfTrue="1">
      <formula>WEEKDAY($A25,2)=7</formula>
    </cfRule>
  </conditionalFormatting>
  <conditionalFormatting sqref="M32">
    <cfRule type="expression" dxfId="110" priority="21" stopIfTrue="1">
      <formula>WEEKDAY($A32,2)=6</formula>
    </cfRule>
  </conditionalFormatting>
  <conditionalFormatting sqref="M32">
    <cfRule type="expression" dxfId="109" priority="22" stopIfTrue="1">
      <formula>WEEKDAY($A32,2)=7</formula>
    </cfRule>
  </conditionalFormatting>
  <conditionalFormatting sqref="L4:L8">
    <cfRule type="expression" dxfId="108" priority="19" stopIfTrue="1">
      <formula>WEEKDAY($A4,2)=6</formula>
    </cfRule>
  </conditionalFormatting>
  <conditionalFormatting sqref="L4:L8">
    <cfRule type="expression" dxfId="107" priority="20" stopIfTrue="1">
      <formula>WEEKDAY($A4,2)=7</formula>
    </cfRule>
  </conditionalFormatting>
  <conditionalFormatting sqref="L11:L13">
    <cfRule type="expression" dxfId="106" priority="17" stopIfTrue="1">
      <formula>WEEKDAY($A11,2)=6</formula>
    </cfRule>
  </conditionalFormatting>
  <conditionalFormatting sqref="L11:L13">
    <cfRule type="expression" dxfId="105" priority="18" stopIfTrue="1">
      <formula>WEEKDAY($A11,2)=7</formula>
    </cfRule>
  </conditionalFormatting>
  <conditionalFormatting sqref="L18:L22">
    <cfRule type="expression" dxfId="104" priority="15" stopIfTrue="1">
      <formula>WEEKDAY($A18,2)=6</formula>
    </cfRule>
  </conditionalFormatting>
  <conditionalFormatting sqref="L18:L22">
    <cfRule type="expression" dxfId="103" priority="16" stopIfTrue="1">
      <formula>WEEKDAY($A18,2)=7</formula>
    </cfRule>
  </conditionalFormatting>
  <conditionalFormatting sqref="L25:L29">
    <cfRule type="expression" dxfId="102" priority="13" stopIfTrue="1">
      <formula>WEEKDAY($A25,2)=6</formula>
    </cfRule>
  </conditionalFormatting>
  <conditionalFormatting sqref="L25:L29">
    <cfRule type="expression" dxfId="101" priority="14" stopIfTrue="1">
      <formula>WEEKDAY($A25,2)=7</formula>
    </cfRule>
  </conditionalFormatting>
  <conditionalFormatting sqref="L32">
    <cfRule type="expression" dxfId="100" priority="11" stopIfTrue="1">
      <formula>WEEKDAY($A32,2)=6</formula>
    </cfRule>
  </conditionalFormatting>
  <conditionalFormatting sqref="L32">
    <cfRule type="expression" dxfId="99" priority="12" stopIfTrue="1">
      <formula>WEEKDAY($A32,2)=7</formula>
    </cfRule>
  </conditionalFormatting>
  <conditionalFormatting sqref="F4:F8">
    <cfRule type="expression" dxfId="98" priority="9" stopIfTrue="1">
      <formula>WEEKDAY($A4,2)=6</formula>
    </cfRule>
  </conditionalFormatting>
  <conditionalFormatting sqref="F4:F8">
    <cfRule type="expression" dxfId="97" priority="10" stopIfTrue="1">
      <formula>WEEKDAY($A4,2)=7</formula>
    </cfRule>
  </conditionalFormatting>
  <conditionalFormatting sqref="F11:F15">
    <cfRule type="expression" dxfId="96" priority="7" stopIfTrue="1">
      <formula>WEEKDAY($A11,2)=6</formula>
    </cfRule>
  </conditionalFormatting>
  <conditionalFormatting sqref="F11:F15">
    <cfRule type="expression" dxfId="95" priority="8" stopIfTrue="1">
      <formula>WEEKDAY($A11,2)=7</formula>
    </cfRule>
  </conditionalFormatting>
  <conditionalFormatting sqref="F18:F22">
    <cfRule type="expression" dxfId="94" priority="5" stopIfTrue="1">
      <formula>WEEKDAY($A18,2)=6</formula>
    </cfRule>
  </conditionalFormatting>
  <conditionalFormatting sqref="F18:F22">
    <cfRule type="expression" dxfId="93" priority="6" stopIfTrue="1">
      <formula>WEEKDAY($A18,2)=7</formula>
    </cfRule>
  </conditionalFormatting>
  <conditionalFormatting sqref="F25:F29">
    <cfRule type="expression" dxfId="92" priority="3" stopIfTrue="1">
      <formula>WEEKDAY($A25,2)=6</formula>
    </cfRule>
  </conditionalFormatting>
  <conditionalFormatting sqref="F25:F29">
    <cfRule type="expression" dxfId="91" priority="4" stopIfTrue="1">
      <formula>WEEKDAY($A25,2)=7</formula>
    </cfRule>
  </conditionalFormatting>
  <conditionalFormatting sqref="F32">
    <cfRule type="expression" dxfId="90" priority="1" stopIfTrue="1">
      <formula>WEEKDAY($A32,2)=6</formula>
    </cfRule>
  </conditionalFormatting>
  <conditionalFormatting sqref="F32">
    <cfRule type="expression" dxfId="89" priority="2" stopIfTrue="1">
      <formula>WEEKDAY($A32,2)=7</formula>
    </cfRule>
  </conditionalFormatting>
  <pageMargins left="0" right="0" top="0.3953000000000001" bottom="0.39370000000000005" header="0" footer="0"/>
  <pageSetup paperSize="0" fitToWidth="0" fitToHeight="0" orientation="portrait" horizontalDpi="0" verticalDpi="0" copies="0"/>
  <headerFooter>
    <oddHeader>&amp;LZadnja sprememba:&amp;C&amp;D   &amp;T</oddHeader>
    <oddFooter>&amp;CPage &amp;P</oddFooter>
  </headerFooter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46"/>
  <sheetViews>
    <sheetView topLeftCell="A35" zoomScale="160" workbookViewId="0">
      <selection activeCell="S19" sqref="S19"/>
    </sheetView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tr">
        <f>Predloge!$E$2</f>
        <v>AND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2021-06-01</v>
      </c>
      <c r="B2" s="60" t="str">
        <f t="shared" ref="B2:B31" si="0">TEXT(A2,"Ddd")</f>
        <v>Tue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61"/>
      <c r="R2" s="53"/>
      <c r="S2" s="53"/>
      <c r="T2" s="53"/>
      <c r="U2" s="53"/>
      <c r="V2" s="95"/>
      <c r="W2" s="56">
        <f t="shared" ref="W2:W32" si="1">COUNTIF(AI2:AZ2,"☻")</f>
        <v>0</v>
      </c>
      <c r="X2" s="56">
        <f t="shared" ref="X2:X32" si="2">COUNTIF(AI2:AZ2,"☺")</f>
        <v>0</v>
      </c>
      <c r="Y2" s="56">
        <f t="shared" ref="Y2:Y32" si="3">COUNTIF(C2:U2,"51")+COUNTIF(C2:U2,"51$")+COUNTIF(C2:U2,"51☻")</f>
        <v>0</v>
      </c>
      <c r="Z2" s="56">
        <f t="shared" ref="Z2:Z32" si="4">COUNTIF(C2:U2,"52")+COUNTIF(C2:U2,"52$")+COUNTIF(C2:U2,"52☻")</f>
        <v>0</v>
      </c>
      <c r="AA2" s="56">
        <f t="shared" ref="AA2:AA32" si="5">COUNTIF(C2:U2,"51¶")</f>
        <v>0</v>
      </c>
      <c r="AB2" s="56">
        <f t="shared" ref="AB2:AB32" si="6">COUNTIF(C2:U2,"52¶")</f>
        <v>0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0</v>
      </c>
      <c r="AE2" s="57">
        <f t="shared" ref="AE2:AE32" si="9">COUNTBLANK(C2:T2)-3</f>
        <v>15</v>
      </c>
      <c r="AF2" s="57">
        <f t="shared" ref="AF2:AF32" si="10">COUNTIF(C2:U2,"x")</f>
        <v>0</v>
      </c>
      <c r="AG2" s="56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58" t="str">
        <f t="shared" ref="AI2:AI23" si="12">RIGHT(C2,1)</f>
        <v/>
      </c>
      <c r="AJ2" s="58" t="str">
        <f t="shared" ref="AJ2:AJ23" si="13">RIGHT(D2,1)</f>
        <v/>
      </c>
      <c r="AK2" s="58" t="str">
        <f t="shared" ref="AK2:AK23" si="14">RIGHT(E2,1)</f>
        <v/>
      </c>
      <c r="AL2" s="58" t="str">
        <f t="shared" ref="AL2:AL23" si="15">RIGHT(F2,1)</f>
        <v/>
      </c>
      <c r="AM2" s="58" t="str">
        <f t="shared" ref="AM2:AM23" si="16">RIGHT(G2,1)</f>
        <v/>
      </c>
      <c r="AN2" s="58" t="str">
        <f t="shared" ref="AN2:AN23" si="17">RIGHT(H2,1)</f>
        <v/>
      </c>
      <c r="AO2" s="58" t="str">
        <f t="shared" ref="AO2:AO23" si="18">RIGHT(I2,1)</f>
        <v/>
      </c>
      <c r="AP2" s="58" t="str">
        <f t="shared" ref="AP2:AP23" si="19">RIGHT(J2,1)</f>
        <v/>
      </c>
      <c r="AQ2" s="58" t="str">
        <f t="shared" ref="AQ2:AQ23" si="20">RIGHT(K2,1)</f>
        <v/>
      </c>
      <c r="AR2" s="58" t="str">
        <f t="shared" ref="AR2:AR23" si="21">RIGHT(L2,1)</f>
        <v/>
      </c>
      <c r="AS2" s="58" t="str">
        <f t="shared" ref="AS2:AS23" si="22">RIGHT(M2,1)</f>
        <v/>
      </c>
      <c r="AT2" s="58" t="str">
        <f t="shared" ref="AT2:AT23" si="23">RIGHT(N2,1)</f>
        <v/>
      </c>
      <c r="AU2" s="58" t="str">
        <f t="shared" ref="AU2:AU23" si="24">RIGHT(O2,1)</f>
        <v/>
      </c>
      <c r="AV2" s="58" t="str">
        <f t="shared" ref="AV2:AV23" si="25">RIGHT(P2,1)</f>
        <v/>
      </c>
      <c r="AW2" s="58" t="str">
        <f t="shared" ref="AW2:AW23" si="26">RIGHT(Q2,1)</f>
        <v/>
      </c>
      <c r="AX2" s="58" t="str">
        <f t="shared" ref="AX2:AX23" si="27">RIGHT(R2,1)</f>
        <v/>
      </c>
      <c r="AY2" s="58" t="str">
        <f t="shared" ref="AY2:AY23" si="28">RIGHT(S2,1)</f>
        <v/>
      </c>
      <c r="AZ2" s="58" t="str">
        <f t="shared" ref="AZ2:AZ23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2021-06-02</v>
      </c>
      <c r="B3" s="60" t="str">
        <f t="shared" si="0"/>
        <v>Wed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61"/>
      <c r="R3" s="53"/>
      <c r="S3" s="53"/>
      <c r="T3" s="53"/>
      <c r="U3" s="53"/>
      <c r="V3" s="95"/>
      <c r="W3" s="56">
        <f t="shared" si="1"/>
        <v>0</v>
      </c>
      <c r="X3" s="56">
        <f t="shared" si="2"/>
        <v>0</v>
      </c>
      <c r="Y3" s="56">
        <f t="shared" si="3"/>
        <v>0</v>
      </c>
      <c r="Z3" s="56">
        <f t="shared" si="4"/>
        <v>0</v>
      </c>
      <c r="AA3" s="56">
        <f t="shared" si="5"/>
        <v>0</v>
      </c>
      <c r="AB3" s="56">
        <f t="shared" si="6"/>
        <v>0</v>
      </c>
      <c r="AC3" s="56">
        <f t="shared" si="7"/>
        <v>0</v>
      </c>
      <c r="AD3" s="56">
        <f t="shared" si="8"/>
        <v>0</v>
      </c>
      <c r="AE3" s="57">
        <f t="shared" si="9"/>
        <v>15</v>
      </c>
      <c r="AF3" s="57">
        <f t="shared" si="10"/>
        <v>0</v>
      </c>
      <c r="AG3" s="56">
        <f t="shared" si="11"/>
        <v>0</v>
      </c>
      <c r="AH3" s="5" t="str">
        <f>Predloge!$B$3</f>
        <v>52☻</v>
      </c>
      <c r="AI3" s="58" t="str">
        <f t="shared" si="12"/>
        <v/>
      </c>
      <c r="AJ3" s="58" t="str">
        <f t="shared" si="13"/>
        <v/>
      </c>
      <c r="AK3" s="58" t="str">
        <f t="shared" si="14"/>
        <v/>
      </c>
      <c r="AL3" s="58" t="str">
        <f t="shared" si="15"/>
        <v/>
      </c>
      <c r="AM3" s="58" t="str">
        <f t="shared" si="16"/>
        <v/>
      </c>
      <c r="AN3" s="58" t="str">
        <f t="shared" si="17"/>
        <v/>
      </c>
      <c r="AO3" s="58" t="str">
        <f t="shared" si="18"/>
        <v/>
      </c>
      <c r="AP3" s="58" t="str">
        <f t="shared" si="19"/>
        <v/>
      </c>
      <c r="AQ3" s="58" t="str">
        <f t="shared" si="20"/>
        <v/>
      </c>
      <c r="AR3" s="58" t="str">
        <f t="shared" si="21"/>
        <v/>
      </c>
      <c r="AS3" s="58" t="str">
        <f t="shared" si="22"/>
        <v/>
      </c>
      <c r="AT3" s="58" t="str">
        <f t="shared" si="23"/>
        <v/>
      </c>
      <c r="AU3" s="58" t="str">
        <f t="shared" si="24"/>
        <v/>
      </c>
      <c r="AV3" s="58" t="str">
        <f t="shared" si="25"/>
        <v/>
      </c>
      <c r="AW3" s="58" t="str">
        <f t="shared" si="26"/>
        <v/>
      </c>
      <c r="AX3" s="58" t="str">
        <f t="shared" si="27"/>
        <v/>
      </c>
      <c r="AY3" s="58" t="str">
        <f t="shared" si="28"/>
        <v/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2021-06-03</v>
      </c>
      <c r="B4" s="60" t="str">
        <f t="shared" si="0"/>
        <v>Thu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61" t="str">
        <f>Predloge!$B$12</f>
        <v>D</v>
      </c>
      <c r="Q4" s="61"/>
      <c r="R4" s="53"/>
      <c r="S4" s="53"/>
      <c r="T4" s="53"/>
      <c r="U4" s="53"/>
      <c r="V4" s="95"/>
      <c r="W4" s="56">
        <f t="shared" si="1"/>
        <v>0</v>
      </c>
      <c r="X4" s="56">
        <f t="shared" si="2"/>
        <v>0</v>
      </c>
      <c r="Y4" s="56">
        <f t="shared" si="3"/>
        <v>0</v>
      </c>
      <c r="Z4" s="56">
        <f t="shared" si="4"/>
        <v>0</v>
      </c>
      <c r="AA4" s="56">
        <f t="shared" si="5"/>
        <v>0</v>
      </c>
      <c r="AB4" s="56">
        <f t="shared" si="6"/>
        <v>0</v>
      </c>
      <c r="AC4" s="56">
        <f t="shared" si="7"/>
        <v>0</v>
      </c>
      <c r="AD4" s="56">
        <f t="shared" si="8"/>
        <v>0</v>
      </c>
      <c r="AE4" s="57">
        <f t="shared" si="9"/>
        <v>14</v>
      </c>
      <c r="AF4" s="57">
        <f t="shared" si="10"/>
        <v>0</v>
      </c>
      <c r="AG4" s="56">
        <f t="shared" si="11"/>
        <v>0</v>
      </c>
      <c r="AH4" s="5" t="str">
        <f>Predloge!$B$4</f>
        <v>51</v>
      </c>
      <c r="AI4" s="58" t="str">
        <f t="shared" si="12"/>
        <v/>
      </c>
      <c r="AJ4" s="58" t="str">
        <f t="shared" si="13"/>
        <v/>
      </c>
      <c r="AK4" s="58" t="str">
        <f t="shared" si="14"/>
        <v/>
      </c>
      <c r="AL4" s="58" t="str">
        <f t="shared" si="15"/>
        <v/>
      </c>
      <c r="AM4" s="58" t="str">
        <f t="shared" si="16"/>
        <v/>
      </c>
      <c r="AN4" s="58" t="str">
        <f t="shared" si="17"/>
        <v/>
      </c>
      <c r="AO4" s="58" t="str">
        <f t="shared" si="18"/>
        <v/>
      </c>
      <c r="AP4" s="58" t="str">
        <f t="shared" si="19"/>
        <v/>
      </c>
      <c r="AQ4" s="58" t="str">
        <f t="shared" si="20"/>
        <v/>
      </c>
      <c r="AR4" s="58" t="str">
        <f t="shared" si="21"/>
        <v/>
      </c>
      <c r="AS4" s="58" t="str">
        <f t="shared" si="22"/>
        <v/>
      </c>
      <c r="AT4" s="58" t="str">
        <f t="shared" si="23"/>
        <v/>
      </c>
      <c r="AU4" s="58" t="str">
        <f t="shared" si="24"/>
        <v/>
      </c>
      <c r="AV4" s="58" t="str">
        <f t="shared" si="25"/>
        <v>D</v>
      </c>
      <c r="AW4" s="58" t="str">
        <f t="shared" si="26"/>
        <v/>
      </c>
      <c r="AX4" s="58" t="str">
        <f t="shared" si="27"/>
        <v/>
      </c>
      <c r="AY4" s="58" t="str">
        <f t="shared" si="28"/>
        <v/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2021-06-04</v>
      </c>
      <c r="B5" s="60" t="str">
        <f t="shared" si="0"/>
        <v>Fri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95"/>
      <c r="W5" s="56">
        <f t="shared" si="1"/>
        <v>0</v>
      </c>
      <c r="X5" s="56">
        <f t="shared" si="2"/>
        <v>0</v>
      </c>
      <c r="Y5" s="56">
        <f t="shared" si="3"/>
        <v>0</v>
      </c>
      <c r="Z5" s="56">
        <f t="shared" si="4"/>
        <v>0</v>
      </c>
      <c r="AA5" s="56">
        <f t="shared" si="5"/>
        <v>0</v>
      </c>
      <c r="AB5" s="56">
        <f t="shared" si="6"/>
        <v>0</v>
      </c>
      <c r="AC5" s="56">
        <f t="shared" si="7"/>
        <v>0</v>
      </c>
      <c r="AD5" s="56">
        <f t="shared" si="8"/>
        <v>0</v>
      </c>
      <c r="AE5" s="57">
        <f t="shared" si="9"/>
        <v>15</v>
      </c>
      <c r="AF5" s="57">
        <f t="shared" si="10"/>
        <v>0</v>
      </c>
      <c r="AG5" s="56">
        <f t="shared" si="11"/>
        <v>0</v>
      </c>
      <c r="AH5" s="5" t="str">
        <f>Predloge!$B$5</f>
        <v>52</v>
      </c>
      <c r="AI5" s="58" t="str">
        <f t="shared" si="12"/>
        <v/>
      </c>
      <c r="AJ5" s="58" t="str">
        <f t="shared" si="13"/>
        <v/>
      </c>
      <c r="AK5" s="58" t="str">
        <f t="shared" si="14"/>
        <v/>
      </c>
      <c r="AL5" s="58" t="str">
        <f t="shared" si="15"/>
        <v/>
      </c>
      <c r="AM5" s="58" t="str">
        <f t="shared" si="16"/>
        <v/>
      </c>
      <c r="AN5" s="58" t="str">
        <f t="shared" si="17"/>
        <v/>
      </c>
      <c r="AO5" s="58" t="str">
        <f t="shared" si="18"/>
        <v/>
      </c>
      <c r="AP5" s="58" t="str">
        <f t="shared" si="19"/>
        <v/>
      </c>
      <c r="AQ5" s="58" t="str">
        <f t="shared" si="20"/>
        <v/>
      </c>
      <c r="AR5" s="58" t="str">
        <f t="shared" si="21"/>
        <v/>
      </c>
      <c r="AS5" s="58" t="str">
        <f t="shared" si="22"/>
        <v/>
      </c>
      <c r="AT5" s="58" t="str">
        <f t="shared" si="23"/>
        <v/>
      </c>
      <c r="AU5" s="58" t="str">
        <f t="shared" si="24"/>
        <v/>
      </c>
      <c r="AV5" s="58" t="str">
        <f t="shared" si="25"/>
        <v/>
      </c>
      <c r="AW5" s="58" t="str">
        <f t="shared" si="26"/>
        <v/>
      </c>
      <c r="AX5" s="58" t="str">
        <f t="shared" si="27"/>
        <v/>
      </c>
      <c r="AY5" s="58" t="str">
        <f t="shared" si="28"/>
        <v/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2021-06-05</v>
      </c>
      <c r="B6" s="60" t="str">
        <f t="shared" si="0"/>
        <v>Sat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95"/>
      <c r="W6" s="56">
        <f t="shared" si="1"/>
        <v>0</v>
      </c>
      <c r="X6" s="56">
        <f t="shared" si="2"/>
        <v>0</v>
      </c>
      <c r="Y6" s="56">
        <f t="shared" si="3"/>
        <v>0</v>
      </c>
      <c r="Z6" s="56">
        <f t="shared" si="4"/>
        <v>0</v>
      </c>
      <c r="AA6" s="56">
        <f t="shared" si="5"/>
        <v>0</v>
      </c>
      <c r="AB6" s="56">
        <f t="shared" si="6"/>
        <v>0</v>
      </c>
      <c r="AC6" s="56">
        <f t="shared" si="7"/>
        <v>0</v>
      </c>
      <c r="AD6" s="56">
        <f t="shared" si="8"/>
        <v>0</v>
      </c>
      <c r="AE6" s="57">
        <f t="shared" si="9"/>
        <v>15</v>
      </c>
      <c r="AF6" s="57">
        <f t="shared" si="10"/>
        <v>0</v>
      </c>
      <c r="AG6" s="56">
        <f t="shared" si="11"/>
        <v>0</v>
      </c>
      <c r="AH6" s="5" t="str">
        <f>Predloge!$B$6</f>
        <v>KVIT</v>
      </c>
      <c r="AI6" s="58" t="str">
        <f t="shared" si="12"/>
        <v/>
      </c>
      <c r="AJ6" s="58" t="str">
        <f t="shared" si="13"/>
        <v/>
      </c>
      <c r="AK6" s="58" t="str">
        <f t="shared" si="14"/>
        <v/>
      </c>
      <c r="AL6" s="58" t="str">
        <f t="shared" si="15"/>
        <v/>
      </c>
      <c r="AM6" s="58" t="str">
        <f t="shared" si="16"/>
        <v/>
      </c>
      <c r="AN6" s="58" t="str">
        <f t="shared" si="17"/>
        <v/>
      </c>
      <c r="AO6" s="58" t="str">
        <f t="shared" si="18"/>
        <v/>
      </c>
      <c r="AP6" s="58" t="str">
        <f t="shared" si="19"/>
        <v/>
      </c>
      <c r="AQ6" s="58" t="str">
        <f t="shared" si="20"/>
        <v/>
      </c>
      <c r="AR6" s="58" t="str">
        <f t="shared" si="21"/>
        <v/>
      </c>
      <c r="AS6" s="58" t="str">
        <f t="shared" si="22"/>
        <v/>
      </c>
      <c r="AT6" s="58" t="str">
        <f t="shared" si="23"/>
        <v/>
      </c>
      <c r="AU6" s="58" t="str">
        <f t="shared" si="24"/>
        <v/>
      </c>
      <c r="AV6" s="58" t="str">
        <f t="shared" si="25"/>
        <v/>
      </c>
      <c r="AW6" s="58" t="str">
        <f t="shared" si="26"/>
        <v/>
      </c>
      <c r="AX6" s="58" t="str">
        <f t="shared" si="27"/>
        <v/>
      </c>
      <c r="AY6" s="58" t="str">
        <f t="shared" si="28"/>
        <v/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2021-06-06</v>
      </c>
      <c r="B7" s="60" t="str">
        <f t="shared" si="0"/>
        <v>Sun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95"/>
      <c r="W7" s="56">
        <f t="shared" si="1"/>
        <v>0</v>
      </c>
      <c r="X7" s="56">
        <f t="shared" si="2"/>
        <v>0</v>
      </c>
      <c r="Y7" s="56">
        <f t="shared" si="3"/>
        <v>0</v>
      </c>
      <c r="Z7" s="56">
        <f t="shared" si="4"/>
        <v>0</v>
      </c>
      <c r="AA7" s="56">
        <f t="shared" si="5"/>
        <v>0</v>
      </c>
      <c r="AB7" s="56">
        <f t="shared" si="6"/>
        <v>0</v>
      </c>
      <c r="AC7" s="56">
        <f t="shared" si="7"/>
        <v>0</v>
      </c>
      <c r="AD7" s="56">
        <f t="shared" si="8"/>
        <v>0</v>
      </c>
      <c r="AE7" s="57">
        <f t="shared" si="9"/>
        <v>15</v>
      </c>
      <c r="AF7" s="57">
        <f t="shared" si="10"/>
        <v>0</v>
      </c>
      <c r="AG7" s="56">
        <f t="shared" si="11"/>
        <v>0</v>
      </c>
      <c r="AH7" s="8" t="str">
        <f>Predloge!$B$7</f>
        <v>KVIT☻</v>
      </c>
      <c r="AI7" s="58" t="str">
        <f t="shared" si="12"/>
        <v/>
      </c>
      <c r="AJ7" s="58" t="str">
        <f t="shared" si="13"/>
        <v/>
      </c>
      <c r="AK7" s="58" t="str">
        <f t="shared" si="14"/>
        <v/>
      </c>
      <c r="AL7" s="58" t="str">
        <f t="shared" si="15"/>
        <v/>
      </c>
      <c r="AM7" s="58" t="str">
        <f t="shared" si="16"/>
        <v/>
      </c>
      <c r="AN7" s="58" t="str">
        <f t="shared" si="17"/>
        <v/>
      </c>
      <c r="AO7" s="58" t="str">
        <f t="shared" si="18"/>
        <v/>
      </c>
      <c r="AP7" s="58" t="str">
        <f t="shared" si="19"/>
        <v/>
      </c>
      <c r="AQ7" s="58" t="str">
        <f t="shared" si="20"/>
        <v/>
      </c>
      <c r="AR7" s="58" t="str">
        <f t="shared" si="21"/>
        <v/>
      </c>
      <c r="AS7" s="58" t="str">
        <f t="shared" si="22"/>
        <v/>
      </c>
      <c r="AT7" s="58" t="str">
        <f t="shared" si="23"/>
        <v/>
      </c>
      <c r="AU7" s="58" t="str">
        <f t="shared" si="24"/>
        <v/>
      </c>
      <c r="AV7" s="58" t="str">
        <f t="shared" si="25"/>
        <v/>
      </c>
      <c r="AW7" s="58" t="str">
        <f t="shared" si="26"/>
        <v/>
      </c>
      <c r="AX7" s="58" t="str">
        <f t="shared" si="27"/>
        <v/>
      </c>
      <c r="AY7" s="58" t="str">
        <f t="shared" si="28"/>
        <v/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2021-06-07</v>
      </c>
      <c r="B8" s="60" t="str">
        <f t="shared" si="0"/>
        <v>Mon</v>
      </c>
      <c r="C8" s="53"/>
      <c r="D8" s="53"/>
      <c r="E8" s="53"/>
      <c r="F8" s="53"/>
      <c r="G8" s="53"/>
      <c r="H8" s="53"/>
      <c r="I8" s="53"/>
      <c r="J8" s="53"/>
      <c r="K8" s="61"/>
      <c r="L8" s="53"/>
      <c r="M8" s="53"/>
      <c r="N8" s="53"/>
      <c r="O8" s="53"/>
      <c r="P8" s="53"/>
      <c r="Q8" s="53"/>
      <c r="R8" s="53"/>
      <c r="S8" s="53"/>
      <c r="T8" s="53"/>
      <c r="U8" s="53"/>
      <c r="V8" s="95"/>
      <c r="W8" s="56">
        <f t="shared" si="1"/>
        <v>0</v>
      </c>
      <c r="X8" s="56">
        <f t="shared" si="2"/>
        <v>0</v>
      </c>
      <c r="Y8" s="56">
        <f t="shared" si="3"/>
        <v>0</v>
      </c>
      <c r="Z8" s="56">
        <f t="shared" si="4"/>
        <v>0</v>
      </c>
      <c r="AA8" s="56">
        <f t="shared" si="5"/>
        <v>0</v>
      </c>
      <c r="AB8" s="56">
        <f t="shared" si="6"/>
        <v>0</v>
      </c>
      <c r="AC8" s="56">
        <f t="shared" si="7"/>
        <v>0</v>
      </c>
      <c r="AD8" s="56">
        <f t="shared" si="8"/>
        <v>0</v>
      </c>
      <c r="AE8" s="57">
        <f t="shared" si="9"/>
        <v>15</v>
      </c>
      <c r="AF8" s="57">
        <f t="shared" si="10"/>
        <v>0</v>
      </c>
      <c r="AG8" s="56">
        <f t="shared" si="11"/>
        <v>0</v>
      </c>
      <c r="AH8" s="5" t="str">
        <f>Predloge!$B$8</f>
        <v>U</v>
      </c>
      <c r="AI8" s="58" t="str">
        <f t="shared" si="12"/>
        <v/>
      </c>
      <c r="AJ8" s="58" t="str">
        <f t="shared" si="13"/>
        <v/>
      </c>
      <c r="AK8" s="58" t="str">
        <f t="shared" si="14"/>
        <v/>
      </c>
      <c r="AL8" s="58" t="str">
        <f t="shared" si="15"/>
        <v/>
      </c>
      <c r="AM8" s="58" t="str">
        <f t="shared" si="16"/>
        <v/>
      </c>
      <c r="AN8" s="58" t="str">
        <f t="shared" si="17"/>
        <v/>
      </c>
      <c r="AO8" s="58" t="str">
        <f t="shared" si="18"/>
        <v/>
      </c>
      <c r="AP8" s="58" t="str">
        <f t="shared" si="19"/>
        <v/>
      </c>
      <c r="AQ8" s="58" t="str">
        <f t="shared" si="20"/>
        <v/>
      </c>
      <c r="AR8" s="58" t="str">
        <f t="shared" si="21"/>
        <v/>
      </c>
      <c r="AS8" s="58" t="str">
        <f t="shared" si="22"/>
        <v/>
      </c>
      <c r="AT8" s="58" t="str">
        <f t="shared" si="23"/>
        <v/>
      </c>
      <c r="AU8" s="58" t="str">
        <f t="shared" si="24"/>
        <v/>
      </c>
      <c r="AV8" s="58" t="str">
        <f t="shared" si="25"/>
        <v/>
      </c>
      <c r="AW8" s="58" t="str">
        <f t="shared" si="26"/>
        <v/>
      </c>
      <c r="AX8" s="58" t="str">
        <f t="shared" si="27"/>
        <v/>
      </c>
      <c r="AY8" s="58" t="str">
        <f t="shared" si="28"/>
        <v/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2021-06-08</v>
      </c>
      <c r="B9" s="60" t="str">
        <f t="shared" si="0"/>
        <v>Tue</v>
      </c>
      <c r="C9" s="53"/>
      <c r="D9" s="53"/>
      <c r="E9" s="53"/>
      <c r="F9" s="53"/>
      <c r="G9" s="53"/>
      <c r="H9" s="53"/>
      <c r="I9" s="53"/>
      <c r="J9" s="53"/>
      <c r="K9" s="61"/>
      <c r="L9" s="53"/>
      <c r="M9" s="53"/>
      <c r="N9" s="53"/>
      <c r="O9" s="53"/>
      <c r="P9" s="53"/>
      <c r="Q9" s="53"/>
      <c r="R9" s="53"/>
      <c r="S9" s="53"/>
      <c r="T9" s="53"/>
      <c r="U9" s="53"/>
      <c r="V9" s="95"/>
      <c r="W9" s="56">
        <f t="shared" si="1"/>
        <v>0</v>
      </c>
      <c r="X9" s="56">
        <f t="shared" si="2"/>
        <v>0</v>
      </c>
      <c r="Y9" s="56">
        <f t="shared" si="3"/>
        <v>0</v>
      </c>
      <c r="Z9" s="56">
        <f t="shared" si="4"/>
        <v>0</v>
      </c>
      <c r="AA9" s="56">
        <f t="shared" si="5"/>
        <v>0</v>
      </c>
      <c r="AB9" s="56">
        <f t="shared" si="6"/>
        <v>0</v>
      </c>
      <c r="AC9" s="56">
        <f t="shared" si="7"/>
        <v>0</v>
      </c>
      <c r="AD9" s="56">
        <f t="shared" si="8"/>
        <v>0</v>
      </c>
      <c r="AE9" s="57">
        <f t="shared" si="9"/>
        <v>15</v>
      </c>
      <c r="AF9" s="57">
        <f t="shared" si="10"/>
        <v>0</v>
      </c>
      <c r="AG9" s="56">
        <f t="shared" si="11"/>
        <v>0</v>
      </c>
      <c r="AH9" s="5" t="str">
        <f>Predloge!$B$9</f>
        <v>U☻</v>
      </c>
      <c r="AI9" s="58" t="str">
        <f t="shared" si="12"/>
        <v/>
      </c>
      <c r="AJ9" s="58" t="str">
        <f t="shared" si="13"/>
        <v/>
      </c>
      <c r="AK9" s="58" t="str">
        <f t="shared" si="14"/>
        <v/>
      </c>
      <c r="AL9" s="58" t="str">
        <f t="shared" si="15"/>
        <v/>
      </c>
      <c r="AM9" s="58" t="str">
        <f t="shared" si="16"/>
        <v/>
      </c>
      <c r="AN9" s="58" t="str">
        <f t="shared" si="17"/>
        <v/>
      </c>
      <c r="AO9" s="58" t="str">
        <f t="shared" si="18"/>
        <v/>
      </c>
      <c r="AP9" s="58" t="str">
        <f t="shared" si="19"/>
        <v/>
      </c>
      <c r="AQ9" s="58" t="str">
        <f t="shared" si="20"/>
        <v/>
      </c>
      <c r="AR9" s="58" t="str">
        <f t="shared" si="21"/>
        <v/>
      </c>
      <c r="AS9" s="58" t="str">
        <f t="shared" si="22"/>
        <v/>
      </c>
      <c r="AT9" s="58" t="str">
        <f t="shared" si="23"/>
        <v/>
      </c>
      <c r="AU9" s="58" t="str">
        <f t="shared" si="24"/>
        <v/>
      </c>
      <c r="AV9" s="58" t="str">
        <f t="shared" si="25"/>
        <v/>
      </c>
      <c r="AW9" s="58" t="str">
        <f t="shared" si="26"/>
        <v/>
      </c>
      <c r="AX9" s="58" t="str">
        <f t="shared" si="27"/>
        <v/>
      </c>
      <c r="AY9" s="58" t="str">
        <f t="shared" si="28"/>
        <v/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2021-06-09</v>
      </c>
      <c r="B10" s="60" t="str">
        <f t="shared" si="0"/>
        <v>Wed</v>
      </c>
      <c r="C10" s="53"/>
      <c r="D10" s="53"/>
      <c r="E10" s="53"/>
      <c r="F10" s="53"/>
      <c r="G10" s="53"/>
      <c r="H10" s="53"/>
      <c r="I10" s="53"/>
      <c r="J10" s="53"/>
      <c r="K10" s="61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95"/>
      <c r="W10" s="56">
        <f t="shared" si="1"/>
        <v>0</v>
      </c>
      <c r="X10" s="56">
        <f t="shared" si="2"/>
        <v>0</v>
      </c>
      <c r="Y10" s="56">
        <f t="shared" si="3"/>
        <v>0</v>
      </c>
      <c r="Z10" s="56">
        <f t="shared" si="4"/>
        <v>0</v>
      </c>
      <c r="AA10" s="56">
        <f t="shared" si="5"/>
        <v>0</v>
      </c>
      <c r="AB10" s="56">
        <f t="shared" si="6"/>
        <v>0</v>
      </c>
      <c r="AC10" s="56">
        <f t="shared" si="7"/>
        <v>0</v>
      </c>
      <c r="AD10" s="56">
        <f t="shared" si="8"/>
        <v>0</v>
      </c>
      <c r="AE10" s="57">
        <f t="shared" si="9"/>
        <v>15</v>
      </c>
      <c r="AF10" s="57">
        <f t="shared" si="10"/>
        <v>0</v>
      </c>
      <c r="AG10" s="56">
        <f t="shared" si="11"/>
        <v>0</v>
      </c>
      <c r="AH10" s="5" t="str">
        <f>Predloge!$B$10</f>
        <v>12-20</v>
      </c>
      <c r="AI10" s="58" t="str">
        <f t="shared" si="12"/>
        <v/>
      </c>
      <c r="AJ10" s="58" t="str">
        <f t="shared" si="13"/>
        <v/>
      </c>
      <c r="AK10" s="58" t="str">
        <f t="shared" si="14"/>
        <v/>
      </c>
      <c r="AL10" s="58" t="str">
        <f t="shared" si="15"/>
        <v/>
      </c>
      <c r="AM10" s="58" t="str">
        <f t="shared" si="16"/>
        <v/>
      </c>
      <c r="AN10" s="58" t="str">
        <f t="shared" si="17"/>
        <v/>
      </c>
      <c r="AO10" s="58" t="str">
        <f t="shared" si="18"/>
        <v/>
      </c>
      <c r="AP10" s="58" t="str">
        <f t="shared" si="19"/>
        <v/>
      </c>
      <c r="AQ10" s="58" t="str">
        <f t="shared" si="20"/>
        <v/>
      </c>
      <c r="AR10" s="58" t="str">
        <f t="shared" si="21"/>
        <v/>
      </c>
      <c r="AS10" s="58" t="str">
        <f t="shared" si="22"/>
        <v/>
      </c>
      <c r="AT10" s="58" t="str">
        <f t="shared" si="23"/>
        <v/>
      </c>
      <c r="AU10" s="58" t="str">
        <f t="shared" si="24"/>
        <v/>
      </c>
      <c r="AV10" s="58" t="str">
        <f t="shared" si="25"/>
        <v/>
      </c>
      <c r="AW10" s="58" t="str">
        <f t="shared" si="26"/>
        <v/>
      </c>
      <c r="AX10" s="58" t="str">
        <f t="shared" si="27"/>
        <v/>
      </c>
      <c r="AY10" s="58" t="str">
        <f t="shared" si="28"/>
        <v/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2021-06-10</v>
      </c>
      <c r="B11" s="60" t="str">
        <f t="shared" si="0"/>
        <v>Thu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95"/>
      <c r="W11" s="56">
        <f t="shared" si="1"/>
        <v>0</v>
      </c>
      <c r="X11" s="56">
        <f t="shared" si="2"/>
        <v>0</v>
      </c>
      <c r="Y11" s="56">
        <f t="shared" si="3"/>
        <v>0</v>
      </c>
      <c r="Z11" s="56">
        <f t="shared" si="4"/>
        <v>0</v>
      </c>
      <c r="AA11" s="56">
        <f t="shared" si="5"/>
        <v>0</v>
      </c>
      <c r="AB11" s="56">
        <f t="shared" si="6"/>
        <v>0</v>
      </c>
      <c r="AC11" s="56">
        <f t="shared" si="7"/>
        <v>0</v>
      </c>
      <c r="AD11" s="56">
        <f t="shared" si="8"/>
        <v>0</v>
      </c>
      <c r="AE11" s="57">
        <f t="shared" si="9"/>
        <v>15</v>
      </c>
      <c r="AF11" s="57">
        <f t="shared" si="10"/>
        <v>0</v>
      </c>
      <c r="AG11" s="56">
        <f t="shared" si="11"/>
        <v>0</v>
      </c>
      <c r="AH11" s="10" t="str">
        <f>Predloge!$B$11</f>
        <v>X</v>
      </c>
      <c r="AI11" s="58" t="str">
        <f t="shared" si="12"/>
        <v/>
      </c>
      <c r="AJ11" s="58" t="str">
        <f t="shared" si="13"/>
        <v/>
      </c>
      <c r="AK11" s="58" t="str">
        <f t="shared" si="14"/>
        <v/>
      </c>
      <c r="AL11" s="58" t="str">
        <f t="shared" si="15"/>
        <v/>
      </c>
      <c r="AM11" s="58" t="str">
        <f t="shared" si="16"/>
        <v/>
      </c>
      <c r="AN11" s="58" t="str">
        <f t="shared" si="17"/>
        <v/>
      </c>
      <c r="AO11" s="58" t="str">
        <f t="shared" si="18"/>
        <v/>
      </c>
      <c r="AP11" s="58" t="str">
        <f t="shared" si="19"/>
        <v/>
      </c>
      <c r="AQ11" s="58" t="str">
        <f t="shared" si="20"/>
        <v/>
      </c>
      <c r="AR11" s="58" t="str">
        <f t="shared" si="21"/>
        <v/>
      </c>
      <c r="AS11" s="58" t="str">
        <f t="shared" si="22"/>
        <v/>
      </c>
      <c r="AT11" s="58" t="str">
        <f t="shared" si="23"/>
        <v/>
      </c>
      <c r="AU11" s="58" t="str">
        <f t="shared" si="24"/>
        <v/>
      </c>
      <c r="AV11" s="58" t="str">
        <f t="shared" si="25"/>
        <v/>
      </c>
      <c r="AW11" s="58" t="str">
        <f t="shared" si="26"/>
        <v/>
      </c>
      <c r="AX11" s="58" t="str">
        <f t="shared" si="27"/>
        <v/>
      </c>
      <c r="AY11" s="58" t="str">
        <f t="shared" si="28"/>
        <v/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2021-06-11</v>
      </c>
      <c r="B12" s="60" t="str">
        <f t="shared" si="0"/>
        <v>Fri</v>
      </c>
      <c r="C12" s="61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61" t="str">
        <f>Predloge!$B$12</f>
        <v>D</v>
      </c>
      <c r="Q12" s="53"/>
      <c r="R12" s="53"/>
      <c r="S12" s="53"/>
      <c r="T12" s="53"/>
      <c r="U12" s="53"/>
      <c r="V12" s="95"/>
      <c r="W12" s="56">
        <f t="shared" si="1"/>
        <v>0</v>
      </c>
      <c r="X12" s="56">
        <f t="shared" si="2"/>
        <v>0</v>
      </c>
      <c r="Y12" s="56">
        <f t="shared" si="3"/>
        <v>0</v>
      </c>
      <c r="Z12" s="56">
        <f t="shared" si="4"/>
        <v>0</v>
      </c>
      <c r="AA12" s="56">
        <f t="shared" si="5"/>
        <v>0</v>
      </c>
      <c r="AB12" s="56">
        <f t="shared" si="6"/>
        <v>0</v>
      </c>
      <c r="AC12" s="56">
        <f t="shared" si="7"/>
        <v>0</v>
      </c>
      <c r="AD12" s="56">
        <f t="shared" si="8"/>
        <v>0</v>
      </c>
      <c r="AE12" s="57">
        <f t="shared" si="9"/>
        <v>14</v>
      </c>
      <c r="AF12" s="57">
        <f t="shared" si="10"/>
        <v>0</v>
      </c>
      <c r="AG12" s="56">
        <f t="shared" si="11"/>
        <v>0</v>
      </c>
      <c r="AH12" s="5" t="str">
        <f>Predloge!$B$12</f>
        <v>D</v>
      </c>
      <c r="AI12" s="58" t="str">
        <f t="shared" si="12"/>
        <v/>
      </c>
      <c r="AJ12" s="58" t="str">
        <f t="shared" si="13"/>
        <v/>
      </c>
      <c r="AK12" s="58" t="str">
        <f t="shared" si="14"/>
        <v/>
      </c>
      <c r="AL12" s="58" t="str">
        <f t="shared" si="15"/>
        <v/>
      </c>
      <c r="AM12" s="58" t="str">
        <f t="shared" si="16"/>
        <v/>
      </c>
      <c r="AN12" s="58" t="str">
        <f t="shared" si="17"/>
        <v/>
      </c>
      <c r="AO12" s="58" t="str">
        <f t="shared" si="18"/>
        <v/>
      </c>
      <c r="AP12" s="58" t="str">
        <f t="shared" si="19"/>
        <v/>
      </c>
      <c r="AQ12" s="58" t="str">
        <f t="shared" si="20"/>
        <v/>
      </c>
      <c r="AR12" s="58" t="str">
        <f t="shared" si="21"/>
        <v/>
      </c>
      <c r="AS12" s="58" t="str">
        <f t="shared" si="22"/>
        <v/>
      </c>
      <c r="AT12" s="58" t="str">
        <f t="shared" si="23"/>
        <v/>
      </c>
      <c r="AU12" s="58" t="str">
        <f t="shared" si="24"/>
        <v/>
      </c>
      <c r="AV12" s="58" t="str">
        <f t="shared" si="25"/>
        <v>D</v>
      </c>
      <c r="AW12" s="58" t="str">
        <f t="shared" si="26"/>
        <v/>
      </c>
      <c r="AX12" s="58" t="str">
        <f t="shared" si="27"/>
        <v/>
      </c>
      <c r="AY12" s="58" t="str">
        <f t="shared" si="28"/>
        <v/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2021-06-12</v>
      </c>
      <c r="B13" s="60" t="str">
        <f t="shared" si="0"/>
        <v>Sat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95"/>
      <c r="W13" s="56">
        <f t="shared" si="1"/>
        <v>0</v>
      </c>
      <c r="X13" s="56">
        <f t="shared" si="2"/>
        <v>0</v>
      </c>
      <c r="Y13" s="56">
        <f t="shared" si="3"/>
        <v>0</v>
      </c>
      <c r="Z13" s="56">
        <f t="shared" si="4"/>
        <v>0</v>
      </c>
      <c r="AA13" s="56">
        <f t="shared" si="5"/>
        <v>0</v>
      </c>
      <c r="AB13" s="56">
        <f t="shared" si="6"/>
        <v>0</v>
      </c>
      <c r="AC13" s="56">
        <f t="shared" si="7"/>
        <v>0</v>
      </c>
      <c r="AD13" s="56">
        <f t="shared" si="8"/>
        <v>0</v>
      </c>
      <c r="AE13" s="57">
        <f t="shared" si="9"/>
        <v>15</v>
      </c>
      <c r="AF13" s="57">
        <f t="shared" si="10"/>
        <v>0</v>
      </c>
      <c r="AG13" s="56">
        <f t="shared" si="11"/>
        <v>0</v>
      </c>
      <c r="AH13" s="5" t="str">
        <f>Predloge!$B$13</f>
        <v>BOL</v>
      </c>
      <c r="AI13" s="58" t="str">
        <f t="shared" si="12"/>
        <v/>
      </c>
      <c r="AJ13" s="58" t="str">
        <f t="shared" si="13"/>
        <v/>
      </c>
      <c r="AK13" s="58" t="str">
        <f t="shared" si="14"/>
        <v/>
      </c>
      <c r="AL13" s="58" t="str">
        <f t="shared" si="15"/>
        <v/>
      </c>
      <c r="AM13" s="58" t="str">
        <f t="shared" si="16"/>
        <v/>
      </c>
      <c r="AN13" s="58" t="str">
        <f t="shared" si="17"/>
        <v/>
      </c>
      <c r="AO13" s="58" t="str">
        <f t="shared" si="18"/>
        <v/>
      </c>
      <c r="AP13" s="58" t="str">
        <f t="shared" si="19"/>
        <v/>
      </c>
      <c r="AQ13" s="58" t="str">
        <f t="shared" si="20"/>
        <v/>
      </c>
      <c r="AR13" s="58" t="str">
        <f t="shared" si="21"/>
        <v/>
      </c>
      <c r="AS13" s="58" t="str">
        <f t="shared" si="22"/>
        <v/>
      </c>
      <c r="AT13" s="58" t="str">
        <f t="shared" si="23"/>
        <v/>
      </c>
      <c r="AU13" s="58" t="str">
        <f t="shared" si="24"/>
        <v/>
      </c>
      <c r="AV13" s="58" t="str">
        <f t="shared" si="25"/>
        <v/>
      </c>
      <c r="AW13" s="58" t="str">
        <f t="shared" si="26"/>
        <v/>
      </c>
      <c r="AX13" s="58" t="str">
        <f t="shared" si="27"/>
        <v/>
      </c>
      <c r="AY13" s="58" t="str">
        <f t="shared" si="28"/>
        <v/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2021-06-13</v>
      </c>
      <c r="B14" s="60" t="str">
        <f t="shared" si="0"/>
        <v>Sun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95"/>
      <c r="W14" s="56">
        <f t="shared" si="1"/>
        <v>0</v>
      </c>
      <c r="X14" s="56">
        <f t="shared" si="2"/>
        <v>0</v>
      </c>
      <c r="Y14" s="56">
        <f t="shared" si="3"/>
        <v>0</v>
      </c>
      <c r="Z14" s="56">
        <f t="shared" si="4"/>
        <v>0</v>
      </c>
      <c r="AA14" s="56">
        <f t="shared" si="5"/>
        <v>0</v>
      </c>
      <c r="AB14" s="56">
        <f t="shared" si="6"/>
        <v>0</v>
      </c>
      <c r="AC14" s="56">
        <f t="shared" si="7"/>
        <v>0</v>
      </c>
      <c r="AD14" s="56">
        <f t="shared" si="8"/>
        <v>0</v>
      </c>
      <c r="AE14" s="57">
        <f t="shared" si="9"/>
        <v>15</v>
      </c>
      <c r="AF14" s="57">
        <f t="shared" si="10"/>
        <v>0</v>
      </c>
      <c r="AG14" s="56">
        <f t="shared" si="11"/>
        <v>0</v>
      </c>
      <c r="AH14" s="12" t="str">
        <f>Predloge!$B$14</f>
        <v>☻</v>
      </c>
      <c r="AI14" s="58" t="str">
        <f t="shared" si="12"/>
        <v/>
      </c>
      <c r="AJ14" s="58" t="str">
        <f t="shared" si="13"/>
        <v/>
      </c>
      <c r="AK14" s="58" t="str">
        <f t="shared" si="14"/>
        <v/>
      </c>
      <c r="AL14" s="58" t="str">
        <f t="shared" si="15"/>
        <v/>
      </c>
      <c r="AM14" s="58" t="str">
        <f t="shared" si="16"/>
        <v/>
      </c>
      <c r="AN14" s="58" t="str">
        <f t="shared" si="17"/>
        <v/>
      </c>
      <c r="AO14" s="58" t="str">
        <f t="shared" si="18"/>
        <v/>
      </c>
      <c r="AP14" s="58" t="str">
        <f t="shared" si="19"/>
        <v/>
      </c>
      <c r="AQ14" s="58" t="str">
        <f t="shared" si="20"/>
        <v/>
      </c>
      <c r="AR14" s="58" t="str">
        <f t="shared" si="21"/>
        <v/>
      </c>
      <c r="AS14" s="58" t="str">
        <f t="shared" si="22"/>
        <v/>
      </c>
      <c r="AT14" s="58" t="str">
        <f t="shared" si="23"/>
        <v/>
      </c>
      <c r="AU14" s="58" t="str">
        <f t="shared" si="24"/>
        <v/>
      </c>
      <c r="AV14" s="58" t="str">
        <f t="shared" si="25"/>
        <v/>
      </c>
      <c r="AW14" s="58" t="str">
        <f t="shared" si="26"/>
        <v/>
      </c>
      <c r="AX14" s="58" t="str">
        <f t="shared" si="27"/>
        <v/>
      </c>
      <c r="AY14" s="58" t="str">
        <f t="shared" si="28"/>
        <v/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2021-06-14</v>
      </c>
      <c r="B15" s="60" t="str">
        <f t="shared" si="0"/>
        <v>Mon</v>
      </c>
      <c r="C15" s="53"/>
      <c r="D15" s="53"/>
      <c r="E15" s="53"/>
      <c r="F15" s="53"/>
      <c r="G15" s="53"/>
      <c r="H15" s="53"/>
      <c r="I15" s="53"/>
      <c r="J15" s="53"/>
      <c r="K15" s="53"/>
      <c r="L15" s="61" t="str">
        <f>Predloge!$B$12</f>
        <v>D</v>
      </c>
      <c r="M15" s="53"/>
      <c r="N15" s="53"/>
      <c r="O15" s="53"/>
      <c r="P15" s="61" t="str">
        <f>Predloge!$B$12</f>
        <v>D</v>
      </c>
      <c r="Q15" s="53"/>
      <c r="R15" s="53"/>
      <c r="S15" s="53"/>
      <c r="T15" s="53"/>
      <c r="U15" s="53"/>
      <c r="V15" s="95"/>
      <c r="W15" s="56">
        <f t="shared" si="1"/>
        <v>0</v>
      </c>
      <c r="X15" s="56">
        <f t="shared" si="2"/>
        <v>0</v>
      </c>
      <c r="Y15" s="56">
        <f t="shared" si="3"/>
        <v>0</v>
      </c>
      <c r="Z15" s="56">
        <f t="shared" si="4"/>
        <v>0</v>
      </c>
      <c r="AA15" s="56">
        <f t="shared" si="5"/>
        <v>0</v>
      </c>
      <c r="AB15" s="56">
        <f t="shared" si="6"/>
        <v>0</v>
      </c>
      <c r="AC15" s="56">
        <f t="shared" si="7"/>
        <v>0</v>
      </c>
      <c r="AD15" s="56">
        <f t="shared" si="8"/>
        <v>0</v>
      </c>
      <c r="AE15" s="57">
        <f t="shared" si="9"/>
        <v>13</v>
      </c>
      <c r="AF15" s="57">
        <f t="shared" si="10"/>
        <v>0</v>
      </c>
      <c r="AG15" s="56">
        <f t="shared" si="11"/>
        <v>0</v>
      </c>
      <c r="AH15" s="5" t="str">
        <f>Predloge!$B$15</f>
        <v>SO</v>
      </c>
      <c r="AI15" s="58" t="str">
        <f t="shared" si="12"/>
        <v/>
      </c>
      <c r="AJ15" s="58" t="str">
        <f t="shared" si="13"/>
        <v/>
      </c>
      <c r="AK15" s="58" t="str">
        <f t="shared" si="14"/>
        <v/>
      </c>
      <c r="AL15" s="58" t="str">
        <f t="shared" si="15"/>
        <v/>
      </c>
      <c r="AM15" s="58" t="str">
        <f t="shared" si="16"/>
        <v/>
      </c>
      <c r="AN15" s="58" t="str">
        <f t="shared" si="17"/>
        <v/>
      </c>
      <c r="AO15" s="58" t="str">
        <f t="shared" si="18"/>
        <v/>
      </c>
      <c r="AP15" s="58" t="str">
        <f t="shared" si="19"/>
        <v/>
      </c>
      <c r="AQ15" s="58" t="str">
        <f t="shared" si="20"/>
        <v/>
      </c>
      <c r="AR15" s="58" t="str">
        <f t="shared" si="21"/>
        <v>D</v>
      </c>
      <c r="AS15" s="58" t="str">
        <f t="shared" si="22"/>
        <v/>
      </c>
      <c r="AT15" s="58" t="str">
        <f t="shared" si="23"/>
        <v/>
      </c>
      <c r="AU15" s="58" t="str">
        <f t="shared" si="24"/>
        <v/>
      </c>
      <c r="AV15" s="58" t="str">
        <f t="shared" si="25"/>
        <v>D</v>
      </c>
      <c r="AW15" s="58" t="str">
        <f t="shared" si="26"/>
        <v/>
      </c>
      <c r="AX15" s="58" t="str">
        <f t="shared" si="27"/>
        <v/>
      </c>
      <c r="AY15" s="58" t="str">
        <f t="shared" si="28"/>
        <v/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2021-06-15</v>
      </c>
      <c r="B16" s="60" t="str">
        <f t="shared" si="0"/>
        <v>Tue</v>
      </c>
      <c r="C16" s="53"/>
      <c r="D16" s="53"/>
      <c r="E16" s="53"/>
      <c r="F16" s="53"/>
      <c r="G16" s="53"/>
      <c r="H16" s="53"/>
      <c r="I16" s="53"/>
      <c r="J16" s="53"/>
      <c r="K16" s="53"/>
      <c r="L16" s="61" t="str">
        <f>Predloge!$B$12</f>
        <v>D</v>
      </c>
      <c r="M16" s="53"/>
      <c r="N16" s="53"/>
      <c r="O16" s="53"/>
      <c r="P16" s="53"/>
      <c r="Q16" s="53"/>
      <c r="R16" s="53"/>
      <c r="S16" s="53"/>
      <c r="T16" s="53"/>
      <c r="U16" s="53"/>
      <c r="V16" s="95"/>
      <c r="W16" s="56">
        <f t="shared" si="1"/>
        <v>0</v>
      </c>
      <c r="X16" s="56">
        <f t="shared" si="2"/>
        <v>0</v>
      </c>
      <c r="Y16" s="56">
        <f t="shared" si="3"/>
        <v>0</v>
      </c>
      <c r="Z16" s="56">
        <f t="shared" si="4"/>
        <v>0</v>
      </c>
      <c r="AA16" s="56">
        <f t="shared" si="5"/>
        <v>0</v>
      </c>
      <c r="AB16" s="56">
        <f t="shared" si="6"/>
        <v>0</v>
      </c>
      <c r="AC16" s="56">
        <f t="shared" si="7"/>
        <v>0</v>
      </c>
      <c r="AD16" s="56">
        <f t="shared" si="8"/>
        <v>0</v>
      </c>
      <c r="AE16" s="57">
        <f t="shared" si="9"/>
        <v>14</v>
      </c>
      <c r="AF16" s="57">
        <f t="shared" si="10"/>
        <v>0</v>
      </c>
      <c r="AG16" s="56">
        <f t="shared" si="11"/>
        <v>0</v>
      </c>
      <c r="AH16" s="10" t="str">
        <f>Predloge!$B$16</f>
        <v>☻</v>
      </c>
      <c r="AI16" s="58" t="str">
        <f t="shared" si="12"/>
        <v/>
      </c>
      <c r="AJ16" s="58" t="str">
        <f t="shared" si="13"/>
        <v/>
      </c>
      <c r="AK16" s="58" t="str">
        <f t="shared" si="14"/>
        <v/>
      </c>
      <c r="AL16" s="58" t="str">
        <f t="shared" si="15"/>
        <v/>
      </c>
      <c r="AM16" s="58" t="str">
        <f t="shared" si="16"/>
        <v/>
      </c>
      <c r="AN16" s="58" t="str">
        <f t="shared" si="17"/>
        <v/>
      </c>
      <c r="AO16" s="58" t="str">
        <f t="shared" si="18"/>
        <v/>
      </c>
      <c r="AP16" s="58" t="str">
        <f t="shared" si="19"/>
        <v/>
      </c>
      <c r="AQ16" s="58" t="str">
        <f t="shared" si="20"/>
        <v/>
      </c>
      <c r="AR16" s="58" t="str">
        <f t="shared" si="21"/>
        <v>D</v>
      </c>
      <c r="AS16" s="58" t="str">
        <f t="shared" si="22"/>
        <v/>
      </c>
      <c r="AT16" s="58" t="str">
        <f t="shared" si="23"/>
        <v/>
      </c>
      <c r="AU16" s="58" t="str">
        <f t="shared" si="24"/>
        <v/>
      </c>
      <c r="AV16" s="58" t="str">
        <f t="shared" si="25"/>
        <v/>
      </c>
      <c r="AW16" s="58" t="str">
        <f t="shared" si="26"/>
        <v/>
      </c>
      <c r="AX16" s="58" t="str">
        <f t="shared" si="27"/>
        <v/>
      </c>
      <c r="AY16" s="58" t="str">
        <f t="shared" si="28"/>
        <v/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2021-06-16</v>
      </c>
      <c r="B17" s="60" t="str">
        <f t="shared" si="0"/>
        <v>Wed</v>
      </c>
      <c r="C17" s="53"/>
      <c r="D17" s="53"/>
      <c r="E17" s="53"/>
      <c r="F17" s="53"/>
      <c r="G17" s="53"/>
      <c r="H17" s="53"/>
      <c r="I17" s="53"/>
      <c r="J17" s="53"/>
      <c r="K17" s="53"/>
      <c r="L17" s="61" t="str">
        <f>Predloge!$B$12</f>
        <v>D</v>
      </c>
      <c r="M17" s="53"/>
      <c r="N17" s="53"/>
      <c r="O17" s="53"/>
      <c r="P17" s="53"/>
      <c r="Q17" s="53"/>
      <c r="R17" s="53"/>
      <c r="S17" s="53"/>
      <c r="T17" s="53"/>
      <c r="U17" s="53"/>
      <c r="V17" s="95"/>
      <c r="W17" s="56">
        <f t="shared" si="1"/>
        <v>0</v>
      </c>
      <c r="X17" s="56">
        <f t="shared" si="2"/>
        <v>0</v>
      </c>
      <c r="Y17" s="56">
        <f t="shared" si="3"/>
        <v>0</v>
      </c>
      <c r="Z17" s="56">
        <f t="shared" si="4"/>
        <v>0</v>
      </c>
      <c r="AA17" s="56">
        <f t="shared" si="5"/>
        <v>0</v>
      </c>
      <c r="AB17" s="56">
        <f t="shared" si="6"/>
        <v>0</v>
      </c>
      <c r="AC17" s="56">
        <f t="shared" si="7"/>
        <v>0</v>
      </c>
      <c r="AD17" s="56">
        <f t="shared" si="8"/>
        <v>0</v>
      </c>
      <c r="AE17" s="57">
        <f t="shared" si="9"/>
        <v>14</v>
      </c>
      <c r="AF17" s="57">
        <f t="shared" si="10"/>
        <v>0</v>
      </c>
      <c r="AG17" s="56">
        <f t="shared" si="11"/>
        <v>0</v>
      </c>
      <c r="AH17" s="14" t="str">
        <f>Predloge!$B$17</f>
        <v>51$</v>
      </c>
      <c r="AI17" s="58" t="str">
        <f t="shared" si="12"/>
        <v/>
      </c>
      <c r="AJ17" s="58" t="str">
        <f t="shared" si="13"/>
        <v/>
      </c>
      <c r="AK17" s="58" t="str">
        <f t="shared" si="14"/>
        <v/>
      </c>
      <c r="AL17" s="58" t="str">
        <f t="shared" si="15"/>
        <v/>
      </c>
      <c r="AM17" s="58" t="str">
        <f t="shared" si="16"/>
        <v/>
      </c>
      <c r="AN17" s="58" t="str">
        <f t="shared" si="17"/>
        <v/>
      </c>
      <c r="AO17" s="58" t="str">
        <f t="shared" si="18"/>
        <v/>
      </c>
      <c r="AP17" s="58" t="str">
        <f t="shared" si="19"/>
        <v/>
      </c>
      <c r="AQ17" s="58" t="str">
        <f t="shared" si="20"/>
        <v/>
      </c>
      <c r="AR17" s="58" t="str">
        <f t="shared" si="21"/>
        <v>D</v>
      </c>
      <c r="AS17" s="58" t="str">
        <f t="shared" si="22"/>
        <v/>
      </c>
      <c r="AT17" s="58" t="str">
        <f t="shared" si="23"/>
        <v/>
      </c>
      <c r="AU17" s="58" t="str">
        <f t="shared" si="24"/>
        <v/>
      </c>
      <c r="AV17" s="58" t="str">
        <f t="shared" si="25"/>
        <v/>
      </c>
      <c r="AW17" s="58" t="str">
        <f t="shared" si="26"/>
        <v/>
      </c>
      <c r="AX17" s="58" t="str">
        <f t="shared" si="27"/>
        <v/>
      </c>
      <c r="AY17" s="58" t="str">
        <f t="shared" si="28"/>
        <v/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2021-06-17</v>
      </c>
      <c r="B18" s="60" t="str">
        <f t="shared" si="0"/>
        <v>Thu</v>
      </c>
      <c r="C18" s="53"/>
      <c r="D18" s="53"/>
      <c r="E18" s="53"/>
      <c r="F18" s="53"/>
      <c r="G18" s="53"/>
      <c r="H18" s="53"/>
      <c r="I18" s="53"/>
      <c r="J18" s="53"/>
      <c r="K18" s="53"/>
      <c r="L18" s="61" t="str">
        <f>Predloge!$B$12</f>
        <v>D</v>
      </c>
      <c r="M18" s="53"/>
      <c r="N18" s="53"/>
      <c r="O18" s="53"/>
      <c r="P18" s="53"/>
      <c r="Q18" s="53"/>
      <c r="R18" s="53"/>
      <c r="S18" s="75" t="s">
        <v>76</v>
      </c>
      <c r="T18" s="53"/>
      <c r="U18" s="53"/>
      <c r="V18" s="95"/>
      <c r="W18" s="56">
        <f t="shared" si="1"/>
        <v>0</v>
      </c>
      <c r="X18" s="56">
        <f t="shared" si="2"/>
        <v>0</v>
      </c>
      <c r="Y18" s="56">
        <f t="shared" si="3"/>
        <v>0</v>
      </c>
      <c r="Z18" s="56">
        <f t="shared" si="4"/>
        <v>0</v>
      </c>
      <c r="AA18" s="56">
        <f t="shared" si="5"/>
        <v>0</v>
      </c>
      <c r="AB18" s="56">
        <f t="shared" si="6"/>
        <v>0</v>
      </c>
      <c r="AC18" s="56">
        <f t="shared" si="7"/>
        <v>0</v>
      </c>
      <c r="AD18" s="56">
        <f t="shared" si="8"/>
        <v>0</v>
      </c>
      <c r="AE18" s="57">
        <f t="shared" si="9"/>
        <v>13</v>
      </c>
      <c r="AF18" s="57">
        <f t="shared" si="10"/>
        <v>0</v>
      </c>
      <c r="AG18" s="56">
        <f t="shared" si="11"/>
        <v>0</v>
      </c>
      <c r="AH18" s="14" t="str">
        <f>Predloge!$B$18</f>
        <v>52$</v>
      </c>
      <c r="AI18" s="58" t="str">
        <f t="shared" si="12"/>
        <v/>
      </c>
      <c r="AJ18" s="58" t="str">
        <f t="shared" si="13"/>
        <v/>
      </c>
      <c r="AK18" s="58" t="str">
        <f t="shared" si="14"/>
        <v/>
      </c>
      <c r="AL18" s="58" t="str">
        <f t="shared" si="15"/>
        <v/>
      </c>
      <c r="AM18" s="58" t="str">
        <f t="shared" si="16"/>
        <v/>
      </c>
      <c r="AN18" s="58" t="str">
        <f t="shared" si="17"/>
        <v/>
      </c>
      <c r="AO18" s="58" t="str">
        <f t="shared" si="18"/>
        <v/>
      </c>
      <c r="AP18" s="58" t="str">
        <f t="shared" si="19"/>
        <v/>
      </c>
      <c r="AQ18" s="58" t="str">
        <f t="shared" si="20"/>
        <v/>
      </c>
      <c r="AR18" s="58" t="str">
        <f t="shared" si="21"/>
        <v>D</v>
      </c>
      <c r="AS18" s="58" t="str">
        <f t="shared" si="22"/>
        <v/>
      </c>
      <c r="AT18" s="58" t="str">
        <f t="shared" si="23"/>
        <v/>
      </c>
      <c r="AU18" s="58" t="str">
        <f t="shared" si="24"/>
        <v/>
      </c>
      <c r="AV18" s="58" t="str">
        <f t="shared" si="25"/>
        <v/>
      </c>
      <c r="AW18" s="58" t="str">
        <f t="shared" si="26"/>
        <v/>
      </c>
      <c r="AX18" s="58" t="str">
        <f t="shared" si="27"/>
        <v/>
      </c>
      <c r="AY18" s="58" t="str">
        <f t="shared" si="28"/>
        <v>K</v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2021-06-18</v>
      </c>
      <c r="B19" s="60" t="str">
        <f t="shared" si="0"/>
        <v>Fri</v>
      </c>
      <c r="C19" s="53"/>
      <c r="D19" s="53"/>
      <c r="E19" s="53"/>
      <c r="F19" s="53"/>
      <c r="G19" s="53"/>
      <c r="H19" s="53"/>
      <c r="I19" s="53"/>
      <c r="J19" s="53"/>
      <c r="K19" s="53"/>
      <c r="L19" s="61" t="str">
        <f>Predloge!$B$12</f>
        <v>D</v>
      </c>
      <c r="M19" s="53"/>
      <c r="N19" s="53"/>
      <c r="O19" s="53"/>
      <c r="P19" s="53"/>
      <c r="Q19" s="53"/>
      <c r="R19" s="53"/>
      <c r="S19" s="75" t="s">
        <v>76</v>
      </c>
      <c r="T19" s="53"/>
      <c r="U19" s="53"/>
      <c r="V19" s="95"/>
      <c r="W19" s="56">
        <f t="shared" si="1"/>
        <v>0</v>
      </c>
      <c r="X19" s="56">
        <f t="shared" si="2"/>
        <v>0</v>
      </c>
      <c r="Y19" s="56">
        <f t="shared" si="3"/>
        <v>0</v>
      </c>
      <c r="Z19" s="56">
        <f t="shared" si="4"/>
        <v>0</v>
      </c>
      <c r="AA19" s="56">
        <f t="shared" si="5"/>
        <v>0</v>
      </c>
      <c r="AB19" s="56">
        <f t="shared" si="6"/>
        <v>0</v>
      </c>
      <c r="AC19" s="56">
        <f t="shared" si="7"/>
        <v>0</v>
      </c>
      <c r="AD19" s="56">
        <f t="shared" si="8"/>
        <v>0</v>
      </c>
      <c r="AE19" s="57">
        <f t="shared" si="9"/>
        <v>13</v>
      </c>
      <c r="AF19" s="57">
        <f t="shared" si="10"/>
        <v>0</v>
      </c>
      <c r="AG19" s="56">
        <f t="shared" si="11"/>
        <v>0</v>
      </c>
      <c r="AH19" s="16" t="str">
        <f>Predloge!$B$19</f>
        <v>KVIT$</v>
      </c>
      <c r="AI19" s="58" t="str">
        <f t="shared" si="12"/>
        <v/>
      </c>
      <c r="AJ19" s="58" t="str">
        <f t="shared" si="13"/>
        <v/>
      </c>
      <c r="AK19" s="58" t="str">
        <f t="shared" si="14"/>
        <v/>
      </c>
      <c r="AL19" s="58" t="str">
        <f t="shared" si="15"/>
        <v/>
      </c>
      <c r="AM19" s="58" t="str">
        <f t="shared" si="16"/>
        <v/>
      </c>
      <c r="AN19" s="58" t="str">
        <f t="shared" si="17"/>
        <v/>
      </c>
      <c r="AO19" s="58" t="str">
        <f t="shared" si="18"/>
        <v/>
      </c>
      <c r="AP19" s="58" t="str">
        <f t="shared" si="19"/>
        <v/>
      </c>
      <c r="AQ19" s="58" t="str">
        <f t="shared" si="20"/>
        <v/>
      </c>
      <c r="AR19" s="58" t="str">
        <f t="shared" si="21"/>
        <v>D</v>
      </c>
      <c r="AS19" s="58" t="str">
        <f t="shared" si="22"/>
        <v/>
      </c>
      <c r="AT19" s="58" t="str">
        <f t="shared" si="23"/>
        <v/>
      </c>
      <c r="AU19" s="58" t="str">
        <f t="shared" si="24"/>
        <v/>
      </c>
      <c r="AV19" s="58" t="str">
        <f t="shared" si="25"/>
        <v/>
      </c>
      <c r="AW19" s="58" t="str">
        <f t="shared" si="26"/>
        <v/>
      </c>
      <c r="AX19" s="58" t="str">
        <f t="shared" si="27"/>
        <v/>
      </c>
      <c r="AY19" s="58" t="str">
        <f t="shared" si="28"/>
        <v>K</v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2021-06-19</v>
      </c>
      <c r="B20" s="60" t="str">
        <f t="shared" si="0"/>
        <v>Sat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95"/>
      <c r="W20" s="56">
        <f t="shared" si="1"/>
        <v>0</v>
      </c>
      <c r="X20" s="56">
        <f t="shared" si="2"/>
        <v>0</v>
      </c>
      <c r="Y20" s="56">
        <f t="shared" si="3"/>
        <v>0</v>
      </c>
      <c r="Z20" s="56">
        <f t="shared" si="4"/>
        <v>0</v>
      </c>
      <c r="AA20" s="56">
        <f t="shared" si="5"/>
        <v>0</v>
      </c>
      <c r="AB20" s="56">
        <f t="shared" si="6"/>
        <v>0</v>
      </c>
      <c r="AC20" s="56">
        <f t="shared" si="7"/>
        <v>0</v>
      </c>
      <c r="AD20" s="56">
        <f t="shared" si="8"/>
        <v>0</v>
      </c>
      <c r="AE20" s="57">
        <f t="shared" si="9"/>
        <v>15</v>
      </c>
      <c r="AF20" s="57">
        <f t="shared" si="10"/>
        <v>0</v>
      </c>
      <c r="AG20" s="56">
        <f t="shared" si="11"/>
        <v>0</v>
      </c>
      <c r="AH20" s="18" t="str">
        <f>Predloge!$B$20</f>
        <v>☺</v>
      </c>
      <c r="AI20" s="58" t="str">
        <f t="shared" si="12"/>
        <v/>
      </c>
      <c r="AJ20" s="58" t="str">
        <f t="shared" si="13"/>
        <v/>
      </c>
      <c r="AK20" s="58" t="str">
        <f t="shared" si="14"/>
        <v/>
      </c>
      <c r="AL20" s="58" t="str">
        <f t="shared" si="15"/>
        <v/>
      </c>
      <c r="AM20" s="58" t="str">
        <f t="shared" si="16"/>
        <v/>
      </c>
      <c r="AN20" s="58" t="str">
        <f t="shared" si="17"/>
        <v/>
      </c>
      <c r="AO20" s="58" t="str">
        <f t="shared" si="18"/>
        <v/>
      </c>
      <c r="AP20" s="58" t="str">
        <f t="shared" si="19"/>
        <v/>
      </c>
      <c r="AQ20" s="58" t="str">
        <f t="shared" si="20"/>
        <v/>
      </c>
      <c r="AR20" s="58" t="str">
        <f t="shared" si="21"/>
        <v/>
      </c>
      <c r="AS20" s="58" t="str">
        <f t="shared" si="22"/>
        <v/>
      </c>
      <c r="AT20" s="58" t="str">
        <f t="shared" si="23"/>
        <v/>
      </c>
      <c r="AU20" s="58" t="str">
        <f t="shared" si="24"/>
        <v/>
      </c>
      <c r="AV20" s="58" t="str">
        <f t="shared" si="25"/>
        <v/>
      </c>
      <c r="AW20" s="58" t="str">
        <f t="shared" si="26"/>
        <v/>
      </c>
      <c r="AX20" s="58" t="str">
        <f t="shared" si="27"/>
        <v/>
      </c>
      <c r="AY20" s="58" t="str">
        <f t="shared" si="28"/>
        <v/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2021-06-20</v>
      </c>
      <c r="B21" s="60" t="str">
        <f t="shared" si="0"/>
        <v>Sun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95"/>
      <c r="W21" s="56">
        <f t="shared" si="1"/>
        <v>0</v>
      </c>
      <c r="X21" s="56">
        <f t="shared" si="2"/>
        <v>0</v>
      </c>
      <c r="Y21" s="56">
        <f t="shared" si="3"/>
        <v>0</v>
      </c>
      <c r="Z21" s="56">
        <f t="shared" si="4"/>
        <v>0</v>
      </c>
      <c r="AA21" s="56">
        <f t="shared" si="5"/>
        <v>0</v>
      </c>
      <c r="AB21" s="56">
        <f t="shared" si="6"/>
        <v>0</v>
      </c>
      <c r="AC21" s="56">
        <f t="shared" si="7"/>
        <v>0</v>
      </c>
      <c r="AD21" s="56">
        <f t="shared" si="8"/>
        <v>0</v>
      </c>
      <c r="AE21" s="57">
        <f t="shared" si="9"/>
        <v>15</v>
      </c>
      <c r="AF21" s="57">
        <f t="shared" si="10"/>
        <v>0</v>
      </c>
      <c r="AG21" s="56">
        <f t="shared" si="11"/>
        <v>0</v>
      </c>
      <c r="AH21" s="20" t="str">
        <f>Predloge!$B$21</f>
        <v>☺</v>
      </c>
      <c r="AI21" s="58" t="str">
        <f t="shared" si="12"/>
        <v/>
      </c>
      <c r="AJ21" s="58" t="str">
        <f t="shared" si="13"/>
        <v/>
      </c>
      <c r="AK21" s="58" t="str">
        <f t="shared" si="14"/>
        <v/>
      </c>
      <c r="AL21" s="58" t="str">
        <f t="shared" si="15"/>
        <v/>
      </c>
      <c r="AM21" s="58" t="str">
        <f t="shared" si="16"/>
        <v/>
      </c>
      <c r="AN21" s="58" t="str">
        <f t="shared" si="17"/>
        <v/>
      </c>
      <c r="AO21" s="58" t="str">
        <f t="shared" si="18"/>
        <v/>
      </c>
      <c r="AP21" s="58" t="str">
        <f t="shared" si="19"/>
        <v/>
      </c>
      <c r="AQ21" s="58" t="str">
        <f t="shared" si="20"/>
        <v/>
      </c>
      <c r="AR21" s="58" t="str">
        <f t="shared" si="21"/>
        <v/>
      </c>
      <c r="AS21" s="58" t="str">
        <f t="shared" si="22"/>
        <v/>
      </c>
      <c r="AT21" s="58" t="str">
        <f t="shared" si="23"/>
        <v/>
      </c>
      <c r="AU21" s="58" t="str">
        <f t="shared" si="24"/>
        <v/>
      </c>
      <c r="AV21" s="58" t="str">
        <f t="shared" si="25"/>
        <v/>
      </c>
      <c r="AW21" s="58" t="str">
        <f t="shared" si="26"/>
        <v/>
      </c>
      <c r="AX21" s="58" t="str">
        <f t="shared" si="27"/>
        <v/>
      </c>
      <c r="AY21" s="58" t="str">
        <f t="shared" si="28"/>
        <v/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2021-06-21</v>
      </c>
      <c r="B22" s="60" t="str">
        <f t="shared" si="0"/>
        <v>Mon</v>
      </c>
      <c r="C22" s="53"/>
      <c r="D22" s="53"/>
      <c r="E22" s="53"/>
      <c r="F22" s="53"/>
      <c r="G22" s="53"/>
      <c r="H22" s="53"/>
      <c r="I22" s="53"/>
      <c r="J22" s="53"/>
      <c r="K22" s="53"/>
      <c r="L22" s="61" t="str">
        <f>Predloge!$B$12</f>
        <v>D</v>
      </c>
      <c r="M22" s="53"/>
      <c r="N22" s="53"/>
      <c r="O22" s="53"/>
      <c r="P22" s="53"/>
      <c r="Q22" s="53"/>
      <c r="R22" s="53"/>
      <c r="S22" s="53"/>
      <c r="T22" s="53"/>
      <c r="U22" s="53"/>
      <c r="V22" s="95"/>
      <c r="W22" s="56">
        <f t="shared" si="1"/>
        <v>0</v>
      </c>
      <c r="X22" s="56">
        <f t="shared" si="2"/>
        <v>0</v>
      </c>
      <c r="Y22" s="56">
        <f t="shared" si="3"/>
        <v>0</v>
      </c>
      <c r="Z22" s="56">
        <f t="shared" si="4"/>
        <v>0</v>
      </c>
      <c r="AA22" s="56">
        <f t="shared" si="5"/>
        <v>0</v>
      </c>
      <c r="AB22" s="56">
        <f t="shared" si="6"/>
        <v>0</v>
      </c>
      <c r="AC22" s="56">
        <f t="shared" si="7"/>
        <v>0</v>
      </c>
      <c r="AD22" s="56">
        <f t="shared" si="8"/>
        <v>0</v>
      </c>
      <c r="AE22" s="57">
        <f t="shared" si="9"/>
        <v>14</v>
      </c>
      <c r="AF22" s="57">
        <f t="shared" si="10"/>
        <v>0</v>
      </c>
      <c r="AG22" s="56">
        <f t="shared" si="11"/>
        <v>0</v>
      </c>
      <c r="AH22" s="22" t="str">
        <f>Predloge!$B$22</f>
        <v>U☺</v>
      </c>
      <c r="AI22" s="58" t="str">
        <f t="shared" si="12"/>
        <v/>
      </c>
      <c r="AJ22" s="58" t="str">
        <f t="shared" si="13"/>
        <v/>
      </c>
      <c r="AK22" s="58" t="str">
        <f t="shared" si="14"/>
        <v/>
      </c>
      <c r="AL22" s="58" t="str">
        <f t="shared" si="15"/>
        <v/>
      </c>
      <c r="AM22" s="58" t="str">
        <f t="shared" si="16"/>
        <v/>
      </c>
      <c r="AN22" s="58" t="str">
        <f t="shared" si="17"/>
        <v/>
      </c>
      <c r="AO22" s="58" t="str">
        <f t="shared" si="18"/>
        <v/>
      </c>
      <c r="AP22" s="58" t="str">
        <f t="shared" si="19"/>
        <v/>
      </c>
      <c r="AQ22" s="58" t="str">
        <f t="shared" si="20"/>
        <v/>
      </c>
      <c r="AR22" s="58" t="str">
        <f t="shared" si="21"/>
        <v>D</v>
      </c>
      <c r="AS22" s="58" t="str">
        <f t="shared" si="22"/>
        <v/>
      </c>
      <c r="AT22" s="58" t="str">
        <f t="shared" si="23"/>
        <v/>
      </c>
      <c r="AU22" s="58" t="str">
        <f t="shared" si="24"/>
        <v/>
      </c>
      <c r="AV22" s="58" t="str">
        <f t="shared" si="25"/>
        <v/>
      </c>
      <c r="AW22" s="58" t="str">
        <f t="shared" si="26"/>
        <v/>
      </c>
      <c r="AX22" s="58" t="str">
        <f t="shared" si="27"/>
        <v/>
      </c>
      <c r="AY22" s="58" t="str">
        <f t="shared" si="28"/>
        <v/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2021-06-22</v>
      </c>
      <c r="B23" s="60" t="str">
        <f t="shared" si="0"/>
        <v>Tue</v>
      </c>
      <c r="C23" s="53"/>
      <c r="D23" s="53"/>
      <c r="E23" s="53"/>
      <c r="F23" s="53"/>
      <c r="G23" s="53"/>
      <c r="H23" s="53"/>
      <c r="I23" s="53"/>
      <c r="J23" s="53"/>
      <c r="K23" s="53"/>
      <c r="L23" s="61" t="str">
        <f>Predloge!$B$12</f>
        <v>D</v>
      </c>
      <c r="M23" s="53"/>
      <c r="N23" s="53"/>
      <c r="O23" s="53"/>
      <c r="P23" s="53"/>
      <c r="Q23" s="53"/>
      <c r="R23" s="53"/>
      <c r="S23" s="53"/>
      <c r="T23" s="53"/>
      <c r="U23" s="53"/>
      <c r="V23" s="95"/>
      <c r="W23" s="56">
        <f t="shared" si="1"/>
        <v>0</v>
      </c>
      <c r="X23" s="56">
        <f t="shared" si="2"/>
        <v>0</v>
      </c>
      <c r="Y23" s="56">
        <f t="shared" si="3"/>
        <v>0</v>
      </c>
      <c r="Z23" s="56">
        <f t="shared" si="4"/>
        <v>0</v>
      </c>
      <c r="AA23" s="56">
        <f t="shared" si="5"/>
        <v>0</v>
      </c>
      <c r="AB23" s="56">
        <f t="shared" si="6"/>
        <v>0</v>
      </c>
      <c r="AC23" s="56">
        <f t="shared" si="7"/>
        <v>0</v>
      </c>
      <c r="AD23" s="56">
        <f t="shared" si="8"/>
        <v>0</v>
      </c>
      <c r="AE23" s="57">
        <f t="shared" si="9"/>
        <v>14</v>
      </c>
      <c r="AF23" s="57">
        <f t="shared" si="10"/>
        <v>0</v>
      </c>
      <c r="AG23" s="56">
        <f t="shared" si="11"/>
        <v>0</v>
      </c>
      <c r="AH23" s="22" t="str">
        <f>Predloge!$B$23</f>
        <v>51☺</v>
      </c>
      <c r="AI23" s="58" t="str">
        <f t="shared" si="12"/>
        <v/>
      </c>
      <c r="AJ23" s="58" t="str">
        <f t="shared" si="13"/>
        <v/>
      </c>
      <c r="AK23" s="58" t="str">
        <f t="shared" si="14"/>
        <v/>
      </c>
      <c r="AL23" s="58" t="str">
        <f t="shared" si="15"/>
        <v/>
      </c>
      <c r="AM23" s="58" t="str">
        <f t="shared" si="16"/>
        <v/>
      </c>
      <c r="AN23" s="58" t="str">
        <f t="shared" si="17"/>
        <v/>
      </c>
      <c r="AO23" s="58" t="str">
        <f t="shared" si="18"/>
        <v/>
      </c>
      <c r="AP23" s="58" t="str">
        <f t="shared" si="19"/>
        <v/>
      </c>
      <c r="AQ23" s="58" t="str">
        <f t="shared" si="20"/>
        <v/>
      </c>
      <c r="AR23" s="58" t="str">
        <f t="shared" si="21"/>
        <v>D</v>
      </c>
      <c r="AS23" s="58" t="str">
        <f t="shared" si="22"/>
        <v/>
      </c>
      <c r="AT23" s="58" t="str">
        <f t="shared" si="23"/>
        <v/>
      </c>
      <c r="AU23" s="58" t="str">
        <f t="shared" si="24"/>
        <v/>
      </c>
      <c r="AV23" s="58" t="str">
        <f t="shared" si="25"/>
        <v/>
      </c>
      <c r="AW23" s="58" t="str">
        <f t="shared" si="26"/>
        <v/>
      </c>
      <c r="AX23" s="58" t="str">
        <f t="shared" si="27"/>
        <v/>
      </c>
      <c r="AY23" s="58" t="str">
        <f t="shared" si="28"/>
        <v/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2021-06-23</v>
      </c>
      <c r="B24" s="60" t="str">
        <f t="shared" si="0"/>
        <v>Wed</v>
      </c>
      <c r="C24" s="53"/>
      <c r="D24" s="53"/>
      <c r="E24" s="53"/>
      <c r="F24" s="53"/>
      <c r="G24" s="53"/>
      <c r="H24" s="53"/>
      <c r="I24" s="53"/>
      <c r="J24" s="53"/>
      <c r="K24" s="53"/>
      <c r="L24" s="61" t="str">
        <f>Predloge!$B$12</f>
        <v>D</v>
      </c>
      <c r="M24" s="53"/>
      <c r="N24" s="53"/>
      <c r="O24" s="53"/>
      <c r="P24" s="53"/>
      <c r="Q24" s="53"/>
      <c r="R24" s="53"/>
      <c r="S24" s="53"/>
      <c r="T24" s="53"/>
      <c r="U24" s="53"/>
      <c r="V24" s="95"/>
      <c r="W24" s="56">
        <f t="shared" si="1"/>
        <v>0</v>
      </c>
      <c r="X24" s="56">
        <f t="shared" si="2"/>
        <v>0</v>
      </c>
      <c r="Y24" s="56">
        <f t="shared" si="3"/>
        <v>0</v>
      </c>
      <c r="Z24" s="56">
        <f t="shared" si="4"/>
        <v>0</v>
      </c>
      <c r="AA24" s="56">
        <f t="shared" si="5"/>
        <v>0</v>
      </c>
      <c r="AB24" s="56">
        <f t="shared" si="6"/>
        <v>0</v>
      </c>
      <c r="AC24" s="56">
        <f t="shared" si="7"/>
        <v>0</v>
      </c>
      <c r="AD24" s="56">
        <f t="shared" si="8"/>
        <v>0</v>
      </c>
      <c r="AE24" s="57">
        <f t="shared" si="9"/>
        <v>14</v>
      </c>
      <c r="AF24" s="57">
        <f t="shared" si="10"/>
        <v>0</v>
      </c>
      <c r="AG24" s="56">
        <f t="shared" si="11"/>
        <v>0</v>
      </c>
      <c r="AH24" s="22" t="str">
        <f>Predloge!$B$24</f>
        <v>52☺</v>
      </c>
      <c r="AI24" s="58" t="str">
        <f>RIGHT(C30,1)</f>
        <v/>
      </c>
      <c r="AJ24" s="58" t="str">
        <f t="shared" ref="AJ24:AJ32" si="30">RIGHT(D24,1)</f>
        <v/>
      </c>
      <c r="AK24" s="58" t="str">
        <f t="shared" ref="AK24:AK32" si="31">RIGHT(E24,1)</f>
        <v/>
      </c>
      <c r="AL24" s="58" t="str">
        <f t="shared" ref="AL24:AL32" si="32">RIGHT(F24,1)</f>
        <v/>
      </c>
      <c r="AM24" s="58" t="str">
        <f t="shared" ref="AM24:AM32" si="33">RIGHT(G24,1)</f>
        <v/>
      </c>
      <c r="AN24" s="58" t="str">
        <f t="shared" ref="AN24:AN32" si="34">RIGHT(H24,1)</f>
        <v/>
      </c>
      <c r="AO24" s="58" t="str">
        <f t="shared" ref="AO24:AO32" si="35">RIGHT(I24,1)</f>
        <v/>
      </c>
      <c r="AP24" s="58" t="str">
        <f t="shared" ref="AP24:AP32" si="36">RIGHT(J24,1)</f>
        <v/>
      </c>
      <c r="AQ24" s="58" t="str">
        <f t="shared" ref="AQ24:AQ32" si="37">RIGHT(K24,1)</f>
        <v/>
      </c>
      <c r="AR24" s="58" t="str">
        <f t="shared" ref="AR24:AR32" si="38">RIGHT(L24,1)</f>
        <v>D</v>
      </c>
      <c r="AS24" s="58" t="str">
        <f t="shared" ref="AS24:AS32" si="39">RIGHT(M24,1)</f>
        <v/>
      </c>
      <c r="AT24" s="58" t="str">
        <f t="shared" ref="AT24:AT32" si="40">RIGHT(N24,1)</f>
        <v/>
      </c>
      <c r="AU24" s="58" t="str">
        <f t="shared" ref="AU24:AU32" si="41">RIGHT(O24,1)</f>
        <v/>
      </c>
      <c r="AV24" s="58" t="str">
        <f t="shared" ref="AV24:AV32" si="42">RIGHT(P24,1)</f>
        <v/>
      </c>
      <c r="AW24" s="58" t="str">
        <f t="shared" ref="AW24:AW32" si="43">RIGHT(Q24,1)</f>
        <v/>
      </c>
      <c r="AX24" s="58" t="str">
        <f t="shared" ref="AX24:AX32" si="44">RIGHT(R24,1)</f>
        <v/>
      </c>
      <c r="AY24" s="58" t="str">
        <f t="shared" ref="AY24:AY32" si="45">RIGHT(S24,1)</f>
        <v/>
      </c>
      <c r="AZ24" s="58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2021-06-24</v>
      </c>
      <c r="B25" s="60" t="str">
        <f t="shared" si="0"/>
        <v>Thu</v>
      </c>
      <c r="C25" s="53"/>
      <c r="D25" s="53"/>
      <c r="E25" s="53"/>
      <c r="F25" s="53"/>
      <c r="G25" s="53"/>
      <c r="H25" s="53"/>
      <c r="I25" s="53"/>
      <c r="J25" s="53"/>
      <c r="K25" s="53"/>
      <c r="L25" s="61" t="str">
        <f>Predloge!$B$12</f>
        <v>D</v>
      </c>
      <c r="M25" s="53"/>
      <c r="N25" s="53"/>
      <c r="O25" s="53"/>
      <c r="P25" s="53"/>
      <c r="Q25" s="53"/>
      <c r="R25" s="53"/>
      <c r="S25" s="53"/>
      <c r="T25" s="53"/>
      <c r="U25" s="53"/>
      <c r="V25" s="95"/>
      <c r="W25" s="56">
        <f t="shared" si="1"/>
        <v>0</v>
      </c>
      <c r="X25" s="56">
        <f t="shared" si="2"/>
        <v>0</v>
      </c>
      <c r="Y25" s="56">
        <f t="shared" si="3"/>
        <v>0</v>
      </c>
      <c r="Z25" s="56">
        <f t="shared" si="4"/>
        <v>0</v>
      </c>
      <c r="AA25" s="56">
        <f t="shared" si="5"/>
        <v>0</v>
      </c>
      <c r="AB25" s="56">
        <f t="shared" si="6"/>
        <v>0</v>
      </c>
      <c r="AC25" s="56">
        <f t="shared" si="7"/>
        <v>0</v>
      </c>
      <c r="AD25" s="56">
        <f t="shared" si="8"/>
        <v>0</v>
      </c>
      <c r="AE25" s="57">
        <f t="shared" si="9"/>
        <v>14</v>
      </c>
      <c r="AF25" s="57">
        <f t="shared" si="10"/>
        <v>0</v>
      </c>
      <c r="AG25" s="56">
        <f t="shared" si="11"/>
        <v>0</v>
      </c>
      <c r="AH25" s="10" t="str">
        <f>Predloge!$B$25</f>
        <v>51¶</v>
      </c>
      <c r="AI25" s="58" t="str">
        <f t="shared" ref="AI25:AI32" si="47">RIGHT(C25,1)</f>
        <v/>
      </c>
      <c r="AJ25" s="58" t="str">
        <f t="shared" si="30"/>
        <v/>
      </c>
      <c r="AK25" s="58" t="str">
        <f t="shared" si="31"/>
        <v/>
      </c>
      <c r="AL25" s="58" t="str">
        <f t="shared" si="32"/>
        <v/>
      </c>
      <c r="AM25" s="58" t="str">
        <f t="shared" si="33"/>
        <v/>
      </c>
      <c r="AN25" s="58" t="str">
        <f t="shared" si="34"/>
        <v/>
      </c>
      <c r="AO25" s="58" t="str">
        <f t="shared" si="35"/>
        <v/>
      </c>
      <c r="AP25" s="58" t="str">
        <f t="shared" si="36"/>
        <v/>
      </c>
      <c r="AQ25" s="58" t="str">
        <f t="shared" si="37"/>
        <v/>
      </c>
      <c r="AR25" s="58" t="str">
        <f t="shared" si="38"/>
        <v>D</v>
      </c>
      <c r="AS25" s="58" t="str">
        <f t="shared" si="39"/>
        <v/>
      </c>
      <c r="AT25" s="58" t="str">
        <f t="shared" si="40"/>
        <v/>
      </c>
      <c r="AU25" s="58" t="str">
        <f t="shared" si="41"/>
        <v/>
      </c>
      <c r="AV25" s="58" t="str">
        <f t="shared" si="42"/>
        <v/>
      </c>
      <c r="AW25" s="58" t="str">
        <f t="shared" si="43"/>
        <v/>
      </c>
      <c r="AX25" s="58" t="str">
        <f t="shared" si="44"/>
        <v/>
      </c>
      <c r="AY25" s="58" t="str">
        <f t="shared" si="45"/>
        <v/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117" t="d">
        <v>2021-06-25</v>
      </c>
      <c r="B26" s="118" t="str">
        <f t="shared" si="0"/>
        <v>Fri</v>
      </c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21"/>
      <c r="W26" s="56">
        <f t="shared" si="1"/>
        <v>0</v>
      </c>
      <c r="X26" s="56">
        <f t="shared" si="2"/>
        <v>0</v>
      </c>
      <c r="Y26" s="56">
        <f t="shared" si="3"/>
        <v>0</v>
      </c>
      <c r="Z26" s="56">
        <f t="shared" si="4"/>
        <v>0</v>
      </c>
      <c r="AA26" s="56">
        <f t="shared" si="5"/>
        <v>0</v>
      </c>
      <c r="AB26" s="56">
        <f t="shared" si="6"/>
        <v>0</v>
      </c>
      <c r="AC26" s="56">
        <f t="shared" si="7"/>
        <v>0</v>
      </c>
      <c r="AD26" s="56">
        <f t="shared" si="8"/>
        <v>0</v>
      </c>
      <c r="AE26" s="57">
        <f t="shared" si="9"/>
        <v>15</v>
      </c>
      <c r="AF26" s="57">
        <f t="shared" si="10"/>
        <v>0</v>
      </c>
      <c r="AG26" s="56">
        <f t="shared" si="11"/>
        <v>0</v>
      </c>
      <c r="AH26" s="10" t="str">
        <f>Predloge!$B$26</f>
        <v>52¶</v>
      </c>
      <c r="AI26" s="58" t="str">
        <f t="shared" si="47"/>
        <v/>
      </c>
      <c r="AJ26" s="58" t="str">
        <f t="shared" si="30"/>
        <v/>
      </c>
      <c r="AK26" s="58" t="str">
        <f t="shared" si="31"/>
        <v/>
      </c>
      <c r="AL26" s="58" t="str">
        <f t="shared" si="32"/>
        <v/>
      </c>
      <c r="AM26" s="58" t="str">
        <f t="shared" si="33"/>
        <v/>
      </c>
      <c r="AN26" s="58" t="str">
        <f t="shared" si="34"/>
        <v/>
      </c>
      <c r="AO26" s="58" t="str">
        <f t="shared" si="35"/>
        <v/>
      </c>
      <c r="AP26" s="58" t="str">
        <f t="shared" si="36"/>
        <v/>
      </c>
      <c r="AQ26" s="58" t="str">
        <f t="shared" si="37"/>
        <v/>
      </c>
      <c r="AR26" s="58" t="str">
        <f t="shared" si="38"/>
        <v/>
      </c>
      <c r="AS26" s="58" t="str">
        <f t="shared" si="39"/>
        <v/>
      </c>
      <c r="AT26" s="58" t="str">
        <f t="shared" si="40"/>
        <v/>
      </c>
      <c r="AU26" s="58" t="str">
        <f t="shared" si="41"/>
        <v/>
      </c>
      <c r="AV26" s="58" t="str">
        <f t="shared" si="42"/>
        <v/>
      </c>
      <c r="AW26" s="58" t="str">
        <f t="shared" si="43"/>
        <v/>
      </c>
      <c r="AX26" s="58" t="str">
        <f t="shared" si="44"/>
        <v/>
      </c>
      <c r="AY26" s="58" t="str">
        <f t="shared" si="45"/>
        <v/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2021-06-26</v>
      </c>
      <c r="B27" s="60" t="str">
        <f t="shared" si="0"/>
        <v>Sat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95"/>
      <c r="W27" s="56">
        <f t="shared" si="1"/>
        <v>0</v>
      </c>
      <c r="X27" s="56">
        <f t="shared" si="2"/>
        <v>0</v>
      </c>
      <c r="Y27" s="56">
        <f t="shared" si="3"/>
        <v>0</v>
      </c>
      <c r="Z27" s="56">
        <f t="shared" si="4"/>
        <v>0</v>
      </c>
      <c r="AA27" s="56">
        <f t="shared" si="5"/>
        <v>0</v>
      </c>
      <c r="AB27" s="56">
        <f t="shared" si="6"/>
        <v>0</v>
      </c>
      <c r="AC27" s="56">
        <f t="shared" si="7"/>
        <v>0</v>
      </c>
      <c r="AD27" s="56">
        <f t="shared" si="8"/>
        <v>0</v>
      </c>
      <c r="AE27" s="57">
        <f t="shared" si="9"/>
        <v>15</v>
      </c>
      <c r="AF27" s="57">
        <f t="shared" si="10"/>
        <v>0</v>
      </c>
      <c r="AG27" s="56">
        <f t="shared" si="11"/>
        <v>0</v>
      </c>
      <c r="AH27" s="24" t="str">
        <f>Predloge!$B$27</f>
        <v>KVIT☺</v>
      </c>
      <c r="AI27" s="58" t="str">
        <f t="shared" si="47"/>
        <v/>
      </c>
      <c r="AJ27" s="58" t="str">
        <f t="shared" si="30"/>
        <v/>
      </c>
      <c r="AK27" s="58" t="str">
        <f t="shared" si="31"/>
        <v/>
      </c>
      <c r="AL27" s="58" t="str">
        <f t="shared" si="32"/>
        <v/>
      </c>
      <c r="AM27" s="58" t="str">
        <f t="shared" si="33"/>
        <v/>
      </c>
      <c r="AN27" s="58" t="str">
        <f t="shared" si="34"/>
        <v/>
      </c>
      <c r="AO27" s="58" t="str">
        <f t="shared" si="35"/>
        <v/>
      </c>
      <c r="AP27" s="58" t="str">
        <f t="shared" si="36"/>
        <v/>
      </c>
      <c r="AQ27" s="58" t="str">
        <f t="shared" si="37"/>
        <v/>
      </c>
      <c r="AR27" s="58" t="str">
        <f t="shared" si="38"/>
        <v/>
      </c>
      <c r="AS27" s="58" t="str">
        <f t="shared" si="39"/>
        <v/>
      </c>
      <c r="AT27" s="58" t="str">
        <f t="shared" si="40"/>
        <v/>
      </c>
      <c r="AU27" s="58" t="str">
        <f t="shared" si="41"/>
        <v/>
      </c>
      <c r="AV27" s="58" t="str">
        <f t="shared" si="42"/>
        <v/>
      </c>
      <c r="AW27" s="58" t="str">
        <f t="shared" si="43"/>
        <v/>
      </c>
      <c r="AX27" s="58" t="str">
        <f t="shared" si="44"/>
        <v/>
      </c>
      <c r="AY27" s="58" t="str">
        <f t="shared" si="45"/>
        <v/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2021-06-27</v>
      </c>
      <c r="B28" s="60" t="str">
        <f t="shared" si="0"/>
        <v>Sun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95"/>
      <c r="W28" s="56">
        <f t="shared" si="1"/>
        <v>0</v>
      </c>
      <c r="X28" s="56">
        <f t="shared" si="2"/>
        <v>0</v>
      </c>
      <c r="Y28" s="56">
        <f t="shared" si="3"/>
        <v>0</v>
      </c>
      <c r="Z28" s="56">
        <f t="shared" si="4"/>
        <v>0</v>
      </c>
      <c r="AA28" s="56">
        <f t="shared" si="5"/>
        <v>0</v>
      </c>
      <c r="AB28" s="56">
        <f t="shared" si="6"/>
        <v>0</v>
      </c>
      <c r="AC28" s="56">
        <f t="shared" si="7"/>
        <v>0</v>
      </c>
      <c r="AD28" s="56">
        <f t="shared" si="8"/>
        <v>0</v>
      </c>
      <c r="AE28" s="57">
        <f t="shared" si="9"/>
        <v>15</v>
      </c>
      <c r="AF28" s="57">
        <f t="shared" si="10"/>
        <v>0</v>
      </c>
      <c r="AG28" s="56">
        <f t="shared" si="11"/>
        <v>0</v>
      </c>
      <c r="AH28" s="26" t="str">
        <f>Predloge!$B$28</f>
        <v>KO</v>
      </c>
      <c r="AI28" s="58" t="str">
        <f t="shared" si="47"/>
        <v/>
      </c>
      <c r="AJ28" s="58" t="str">
        <f t="shared" si="30"/>
        <v/>
      </c>
      <c r="AK28" s="58" t="str">
        <f t="shared" si="31"/>
        <v/>
      </c>
      <c r="AL28" s="58" t="str">
        <f t="shared" si="32"/>
        <v/>
      </c>
      <c r="AM28" s="58" t="str">
        <f t="shared" si="33"/>
        <v/>
      </c>
      <c r="AN28" s="58" t="str">
        <f t="shared" si="34"/>
        <v/>
      </c>
      <c r="AO28" s="58" t="str">
        <f t="shared" si="35"/>
        <v/>
      </c>
      <c r="AP28" s="58" t="str">
        <f t="shared" si="36"/>
        <v/>
      </c>
      <c r="AQ28" s="58" t="str">
        <f t="shared" si="37"/>
        <v/>
      </c>
      <c r="AR28" s="58" t="str">
        <f t="shared" si="38"/>
        <v/>
      </c>
      <c r="AS28" s="58" t="str">
        <f t="shared" si="39"/>
        <v/>
      </c>
      <c r="AT28" s="58" t="str">
        <f t="shared" si="40"/>
        <v/>
      </c>
      <c r="AU28" s="58" t="str">
        <f t="shared" si="41"/>
        <v/>
      </c>
      <c r="AV28" s="58" t="str">
        <f t="shared" si="42"/>
        <v/>
      </c>
      <c r="AW28" s="58" t="str">
        <f t="shared" si="43"/>
        <v/>
      </c>
      <c r="AX28" s="58" t="str">
        <f t="shared" si="44"/>
        <v/>
      </c>
      <c r="AY28" s="58" t="str">
        <f t="shared" si="45"/>
        <v/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2021-06-28</v>
      </c>
      <c r="B29" s="60" t="str">
        <f t="shared" si="0"/>
        <v>Mon</v>
      </c>
      <c r="C29" s="53"/>
      <c r="D29" s="53"/>
      <c r="E29" s="53"/>
      <c r="F29" s="53"/>
      <c r="G29" s="53"/>
      <c r="H29" s="53"/>
      <c r="I29" s="53"/>
      <c r="J29" s="53"/>
      <c r="K29" s="53"/>
      <c r="L29" s="61" t="str">
        <f>Predloge!$B$12</f>
        <v>D</v>
      </c>
      <c r="M29" s="53"/>
      <c r="N29" s="53"/>
      <c r="O29" s="53"/>
      <c r="P29" s="53"/>
      <c r="Q29" s="53"/>
      <c r="R29" s="53"/>
      <c r="S29" s="53"/>
      <c r="T29" s="53"/>
      <c r="U29" s="53"/>
      <c r="V29" s="95"/>
      <c r="W29" s="56">
        <f t="shared" si="1"/>
        <v>0</v>
      </c>
      <c r="X29" s="56">
        <f t="shared" si="2"/>
        <v>0</v>
      </c>
      <c r="Y29" s="56">
        <f t="shared" si="3"/>
        <v>0</v>
      </c>
      <c r="Z29" s="56">
        <f t="shared" si="4"/>
        <v>0</v>
      </c>
      <c r="AA29" s="56">
        <f t="shared" si="5"/>
        <v>0</v>
      </c>
      <c r="AB29" s="56">
        <f t="shared" si="6"/>
        <v>0</v>
      </c>
      <c r="AC29" s="56">
        <f t="shared" si="7"/>
        <v>0</v>
      </c>
      <c r="AD29" s="56">
        <f t="shared" si="8"/>
        <v>0</v>
      </c>
      <c r="AE29" s="57">
        <f t="shared" si="9"/>
        <v>14</v>
      </c>
      <c r="AF29" s="57">
        <f t="shared" si="10"/>
        <v>0</v>
      </c>
      <c r="AG29" s="56">
        <f t="shared" si="11"/>
        <v>0</v>
      </c>
      <c r="AH29" s="26" t="str">
        <f>Predloge!$B$29</f>
        <v>Rt</v>
      </c>
      <c r="AI29" s="58" t="str">
        <f t="shared" si="47"/>
        <v/>
      </c>
      <c r="AJ29" s="58" t="str">
        <f t="shared" si="30"/>
        <v/>
      </c>
      <c r="AK29" s="58" t="str">
        <f t="shared" si="31"/>
        <v/>
      </c>
      <c r="AL29" s="58" t="str">
        <f t="shared" si="32"/>
        <v/>
      </c>
      <c r="AM29" s="58" t="str">
        <f t="shared" si="33"/>
        <v/>
      </c>
      <c r="AN29" s="58" t="str">
        <f t="shared" si="34"/>
        <v/>
      </c>
      <c r="AO29" s="58" t="str">
        <f t="shared" si="35"/>
        <v/>
      </c>
      <c r="AP29" s="58" t="str">
        <f t="shared" si="36"/>
        <v/>
      </c>
      <c r="AQ29" s="58" t="str">
        <f t="shared" si="37"/>
        <v/>
      </c>
      <c r="AR29" s="58" t="str">
        <f t="shared" si="38"/>
        <v>D</v>
      </c>
      <c r="AS29" s="58" t="str">
        <f t="shared" si="39"/>
        <v/>
      </c>
      <c r="AT29" s="58" t="str">
        <f t="shared" si="40"/>
        <v/>
      </c>
      <c r="AU29" s="58" t="str">
        <f t="shared" si="41"/>
        <v/>
      </c>
      <c r="AV29" s="58" t="str">
        <f t="shared" si="42"/>
        <v/>
      </c>
      <c r="AW29" s="58" t="str">
        <f t="shared" si="43"/>
        <v/>
      </c>
      <c r="AX29" s="58" t="str">
        <f t="shared" si="44"/>
        <v/>
      </c>
      <c r="AY29" s="58" t="str">
        <f t="shared" si="45"/>
        <v/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2021-06-29</v>
      </c>
      <c r="B30" s="60" t="str">
        <f t="shared" si="0"/>
        <v>Tue</v>
      </c>
      <c r="C30" s="53"/>
      <c r="D30" s="53"/>
      <c r="E30" s="53"/>
      <c r="F30" s="53"/>
      <c r="G30" s="53"/>
      <c r="H30" s="53"/>
      <c r="I30" s="53"/>
      <c r="J30" s="53"/>
      <c r="K30" s="53"/>
      <c r="L30" s="61" t="str">
        <f>Predloge!$B$12</f>
        <v>D</v>
      </c>
      <c r="M30" s="53"/>
      <c r="N30" s="53"/>
      <c r="O30" s="53"/>
      <c r="P30" s="53"/>
      <c r="Q30" s="53"/>
      <c r="R30" s="53"/>
      <c r="S30" s="53"/>
      <c r="T30" s="53"/>
      <c r="U30" s="53"/>
      <c r="V30" s="95"/>
      <c r="W30" s="56">
        <f t="shared" si="1"/>
        <v>0</v>
      </c>
      <c r="X30" s="56">
        <f t="shared" si="2"/>
        <v>0</v>
      </c>
      <c r="Y30" s="56">
        <f t="shared" si="3"/>
        <v>0</v>
      </c>
      <c r="Z30" s="56">
        <f t="shared" si="4"/>
        <v>0</v>
      </c>
      <c r="AA30" s="56">
        <f t="shared" si="5"/>
        <v>0</v>
      </c>
      <c r="AB30" s="56">
        <f t="shared" si="6"/>
        <v>0</v>
      </c>
      <c r="AC30" s="56">
        <f t="shared" si="7"/>
        <v>0</v>
      </c>
      <c r="AD30" s="56">
        <f t="shared" si="8"/>
        <v>0</v>
      </c>
      <c r="AE30" s="57">
        <f t="shared" si="9"/>
        <v>14</v>
      </c>
      <c r="AF30" s="57">
        <f t="shared" si="10"/>
        <v>0</v>
      </c>
      <c r="AG30" s="56">
        <f t="shared" si="11"/>
        <v>0</v>
      </c>
      <c r="AH30" s="5" t="str">
        <f>Predloge!$B$30</f>
        <v>Rt☻</v>
      </c>
      <c r="AI30" s="58" t="str">
        <f t="shared" si="47"/>
        <v/>
      </c>
      <c r="AJ30" s="58" t="str">
        <f t="shared" si="30"/>
        <v/>
      </c>
      <c r="AK30" s="58" t="str">
        <f t="shared" si="31"/>
        <v/>
      </c>
      <c r="AL30" s="58" t="str">
        <f t="shared" si="32"/>
        <v/>
      </c>
      <c r="AM30" s="58" t="str">
        <f t="shared" si="33"/>
        <v/>
      </c>
      <c r="AN30" s="58" t="str">
        <f t="shared" si="34"/>
        <v/>
      </c>
      <c r="AO30" s="58" t="str">
        <f t="shared" si="35"/>
        <v/>
      </c>
      <c r="AP30" s="58" t="str">
        <f t="shared" si="36"/>
        <v/>
      </c>
      <c r="AQ30" s="58" t="str">
        <f t="shared" si="37"/>
        <v/>
      </c>
      <c r="AR30" s="58" t="str">
        <f t="shared" si="38"/>
        <v>D</v>
      </c>
      <c r="AS30" s="58" t="str">
        <f t="shared" si="39"/>
        <v/>
      </c>
      <c r="AT30" s="58" t="str">
        <f t="shared" si="40"/>
        <v/>
      </c>
      <c r="AU30" s="58" t="str">
        <f t="shared" si="41"/>
        <v/>
      </c>
      <c r="AV30" s="58" t="str">
        <f t="shared" si="42"/>
        <v/>
      </c>
      <c r="AW30" s="58" t="str">
        <f t="shared" si="43"/>
        <v/>
      </c>
      <c r="AX30" s="58" t="str">
        <f t="shared" si="44"/>
        <v/>
      </c>
      <c r="AY30" s="58" t="str">
        <f t="shared" si="45"/>
        <v/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2021-06-30</v>
      </c>
      <c r="B31" s="60" t="str">
        <f t="shared" si="0"/>
        <v>Wed</v>
      </c>
      <c r="C31" s="53"/>
      <c r="D31" s="53"/>
      <c r="E31" s="53"/>
      <c r="F31" s="53"/>
      <c r="G31" s="53"/>
      <c r="H31" s="53"/>
      <c r="I31" s="53"/>
      <c r="J31" s="53"/>
      <c r="K31" s="53"/>
      <c r="L31" s="61" t="str">
        <f>Predloge!$B$12</f>
        <v>D</v>
      </c>
      <c r="M31" s="53"/>
      <c r="N31" s="53"/>
      <c r="O31" s="53"/>
      <c r="P31" s="53"/>
      <c r="Q31" s="53"/>
      <c r="R31" s="53"/>
      <c r="S31" s="53"/>
      <c r="T31" s="53"/>
      <c r="U31" s="53"/>
      <c r="V31" s="95"/>
      <c r="W31" s="56">
        <f t="shared" si="1"/>
        <v>0</v>
      </c>
      <c r="X31" s="56">
        <f t="shared" si="2"/>
        <v>0</v>
      </c>
      <c r="Y31" s="56">
        <f t="shared" si="3"/>
        <v>0</v>
      </c>
      <c r="Z31" s="56">
        <f t="shared" si="4"/>
        <v>0</v>
      </c>
      <c r="AA31" s="56">
        <f t="shared" si="5"/>
        <v>0</v>
      </c>
      <c r="AB31" s="56">
        <f t="shared" si="6"/>
        <v>0</v>
      </c>
      <c r="AC31" s="56">
        <f t="shared" si="7"/>
        <v>0</v>
      </c>
      <c r="AD31" s="56">
        <f t="shared" si="8"/>
        <v>0</v>
      </c>
      <c r="AE31" s="57">
        <f t="shared" si="9"/>
        <v>14</v>
      </c>
      <c r="AF31" s="57">
        <f t="shared" si="10"/>
        <v>0</v>
      </c>
      <c r="AG31" s="56">
        <f t="shared" si="11"/>
        <v>0</v>
      </c>
      <c r="AH31" s="27" t="str">
        <f>Predloge!$B$31</f>
        <v>Rt☺</v>
      </c>
      <c r="AI31" s="58" t="str">
        <f t="shared" si="47"/>
        <v/>
      </c>
      <c r="AJ31" s="58" t="str">
        <f t="shared" si="30"/>
        <v/>
      </c>
      <c r="AK31" s="58" t="str">
        <f t="shared" si="31"/>
        <v/>
      </c>
      <c r="AL31" s="58" t="str">
        <f t="shared" si="32"/>
        <v/>
      </c>
      <c r="AM31" s="58" t="str">
        <f t="shared" si="33"/>
        <v/>
      </c>
      <c r="AN31" s="58" t="str">
        <f t="shared" si="34"/>
        <v/>
      </c>
      <c r="AO31" s="58" t="str">
        <f t="shared" si="35"/>
        <v/>
      </c>
      <c r="AP31" s="58" t="str">
        <f t="shared" si="36"/>
        <v/>
      </c>
      <c r="AQ31" s="58" t="str">
        <f t="shared" si="37"/>
        <v/>
      </c>
      <c r="AR31" s="58" t="str">
        <f t="shared" si="38"/>
        <v>D</v>
      </c>
      <c r="AS31" s="58" t="str">
        <f t="shared" si="39"/>
        <v/>
      </c>
      <c r="AT31" s="58" t="str">
        <f t="shared" si="40"/>
        <v/>
      </c>
      <c r="AU31" s="58" t="str">
        <f t="shared" si="41"/>
        <v/>
      </c>
      <c r="AV31" s="58" t="str">
        <f t="shared" si="42"/>
        <v/>
      </c>
      <c r="AW31" s="58" t="str">
        <f t="shared" si="43"/>
        <v/>
      </c>
      <c r="AX31" s="58" t="str">
        <f t="shared" si="44"/>
        <v/>
      </c>
      <c r="AY31" s="58" t="str">
        <f t="shared" si="45"/>
        <v/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W32" s="56">
        <f t="shared" si="1"/>
        <v>0</v>
      </c>
      <c r="X32" s="56">
        <f t="shared" si="2"/>
        <v>0</v>
      </c>
      <c r="Y32" s="56">
        <f t="shared" si="3"/>
        <v>0</v>
      </c>
      <c r="Z32" s="56">
        <f t="shared" si="4"/>
        <v>0</v>
      </c>
      <c r="AA32" s="56">
        <f t="shared" si="5"/>
        <v>0</v>
      </c>
      <c r="AB32" s="56">
        <f t="shared" si="6"/>
        <v>0</v>
      </c>
      <c r="AC32" s="56">
        <f t="shared" si="7"/>
        <v>0</v>
      </c>
      <c r="AD32" s="56">
        <f t="shared" si="8"/>
        <v>0</v>
      </c>
      <c r="AE32" s="57">
        <f t="shared" si="9"/>
        <v>15</v>
      </c>
      <c r="AF32" s="57">
        <f t="shared" si="10"/>
        <v>0</v>
      </c>
      <c r="AG32" s="56">
        <f t="shared" si="11"/>
        <v>0</v>
      </c>
      <c r="AH32" s="10" t="str">
        <f>Predloge!$B$32</f>
        <v>Am</v>
      </c>
      <c r="AI32" s="58" t="str">
        <f t="shared" si="47"/>
        <v/>
      </c>
      <c r="AJ32" s="58" t="str">
        <f t="shared" si="30"/>
        <v/>
      </c>
      <c r="AK32" s="58" t="str">
        <f t="shared" si="31"/>
        <v/>
      </c>
      <c r="AL32" s="58" t="str">
        <f t="shared" si="32"/>
        <v/>
      </c>
      <c r="AM32" s="58" t="str">
        <f t="shared" si="33"/>
        <v/>
      </c>
      <c r="AN32" s="58" t="str">
        <f t="shared" si="34"/>
        <v/>
      </c>
      <c r="AO32" s="58" t="str">
        <f t="shared" si="35"/>
        <v/>
      </c>
      <c r="AP32" s="58" t="str">
        <f t="shared" si="36"/>
        <v/>
      </c>
      <c r="AQ32" s="58" t="str">
        <f t="shared" si="37"/>
        <v/>
      </c>
      <c r="AR32" s="58" t="str">
        <f t="shared" si="38"/>
        <v/>
      </c>
      <c r="AS32" s="58" t="str">
        <f t="shared" si="39"/>
        <v/>
      </c>
      <c r="AT32" s="58" t="str">
        <f t="shared" si="40"/>
        <v/>
      </c>
      <c r="AU32" s="58" t="str">
        <f t="shared" si="41"/>
        <v/>
      </c>
      <c r="AV32" s="58" t="str">
        <f t="shared" si="42"/>
        <v/>
      </c>
      <c r="AW32" s="58" t="str">
        <f t="shared" si="43"/>
        <v/>
      </c>
      <c r="AX32" s="58" t="str">
        <f t="shared" si="44"/>
        <v/>
      </c>
      <c r="AY32" s="58" t="str">
        <f t="shared" si="45"/>
        <v/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AND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48">COUNTIF(AI2:AI32,"☺")</f>
        <v>0</v>
      </c>
      <c r="D35" s="84">
        <f t="shared" si="48"/>
        <v>0</v>
      </c>
      <c r="E35" s="84">
        <f t="shared" si="48"/>
        <v>0</v>
      </c>
      <c r="F35" s="84">
        <f t="shared" si="48"/>
        <v>0</v>
      </c>
      <c r="G35" s="84">
        <f t="shared" si="48"/>
        <v>0</v>
      </c>
      <c r="H35" s="84">
        <f t="shared" si="48"/>
        <v>0</v>
      </c>
      <c r="I35" s="84">
        <f t="shared" si="48"/>
        <v>0</v>
      </c>
      <c r="J35" s="84">
        <f t="shared" si="48"/>
        <v>0</v>
      </c>
      <c r="K35" s="84">
        <f t="shared" si="48"/>
        <v>0</v>
      </c>
      <c r="L35" s="84">
        <f t="shared" si="48"/>
        <v>0</v>
      </c>
      <c r="M35" s="84">
        <f t="shared" si="48"/>
        <v>0</v>
      </c>
      <c r="N35" s="84">
        <f t="shared" si="48"/>
        <v>0</v>
      </c>
      <c r="O35" s="84">
        <f t="shared" si="48"/>
        <v>0</v>
      </c>
      <c r="P35" s="84">
        <f t="shared" si="48"/>
        <v>0</v>
      </c>
      <c r="Q35" s="84">
        <f t="shared" si="48"/>
        <v>0</v>
      </c>
      <c r="R35" s="84">
        <f t="shared" si="48"/>
        <v>0</v>
      </c>
      <c r="S35" s="84">
        <f t="shared" si="48"/>
        <v>0</v>
      </c>
      <c r="T35" s="84">
        <f t="shared" si="48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49">COUNTIF(AI3:AI33,"☻")</f>
        <v>0</v>
      </c>
      <c r="D36" s="84">
        <f t="shared" si="49"/>
        <v>0</v>
      </c>
      <c r="E36" s="84">
        <f t="shared" si="49"/>
        <v>0</v>
      </c>
      <c r="F36" s="84">
        <f t="shared" si="49"/>
        <v>0</v>
      </c>
      <c r="G36" s="84">
        <f t="shared" si="49"/>
        <v>0</v>
      </c>
      <c r="H36" s="84">
        <f t="shared" si="49"/>
        <v>0</v>
      </c>
      <c r="I36" s="84">
        <f t="shared" si="49"/>
        <v>0</v>
      </c>
      <c r="J36" s="84">
        <f t="shared" si="49"/>
        <v>0</v>
      </c>
      <c r="K36" s="84">
        <f t="shared" si="49"/>
        <v>0</v>
      </c>
      <c r="L36" s="84">
        <f t="shared" si="49"/>
        <v>0</v>
      </c>
      <c r="M36" s="84">
        <f t="shared" si="49"/>
        <v>0</v>
      </c>
      <c r="N36" s="84">
        <f t="shared" si="49"/>
        <v>0</v>
      </c>
      <c r="O36" s="84">
        <f t="shared" si="49"/>
        <v>0</v>
      </c>
      <c r="P36" s="84">
        <f t="shared" si="49"/>
        <v>0</v>
      </c>
      <c r="Q36" s="84">
        <f t="shared" si="49"/>
        <v>0</v>
      </c>
      <c r="R36" s="84">
        <f t="shared" si="49"/>
        <v>0</v>
      </c>
      <c r="S36" s="84">
        <f t="shared" si="49"/>
        <v>0</v>
      </c>
      <c r="T36" s="84">
        <f t="shared" si="49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0">SUM(C35:C36)</f>
        <v>0</v>
      </c>
      <c r="D37" s="89">
        <f t="shared" si="50"/>
        <v>0</v>
      </c>
      <c r="E37" s="89">
        <f t="shared" si="50"/>
        <v>0</v>
      </c>
      <c r="F37" s="89">
        <f t="shared" si="50"/>
        <v>0</v>
      </c>
      <c r="G37" s="89">
        <f t="shared" si="50"/>
        <v>0</v>
      </c>
      <c r="H37" s="89">
        <f t="shared" si="50"/>
        <v>0</v>
      </c>
      <c r="I37" s="89">
        <f t="shared" si="50"/>
        <v>0</v>
      </c>
      <c r="J37" s="89">
        <f t="shared" si="50"/>
        <v>0</v>
      </c>
      <c r="K37" s="89">
        <f t="shared" si="50"/>
        <v>0</v>
      </c>
      <c r="L37" s="89">
        <f t="shared" si="50"/>
        <v>0</v>
      </c>
      <c r="M37" s="89">
        <f t="shared" si="50"/>
        <v>0</v>
      </c>
      <c r="N37" s="89">
        <f t="shared" si="50"/>
        <v>0</v>
      </c>
      <c r="O37" s="89">
        <f t="shared" si="50"/>
        <v>0</v>
      </c>
      <c r="P37" s="89">
        <f t="shared" si="50"/>
        <v>0</v>
      </c>
      <c r="Q37" s="89">
        <f t="shared" si="50"/>
        <v>0</v>
      </c>
      <c r="R37" s="89">
        <f t="shared" si="50"/>
        <v>0</v>
      </c>
      <c r="S37" s="89">
        <f t="shared" si="50"/>
        <v>0</v>
      </c>
      <c r="T37" s="89">
        <f t="shared" si="50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1">COUNTIF(C2:C32,"KVIT")+COUNTIF(C2:C32,"51KVIT")+COUNTIF(C2:C32,"52KVIT")+COUNTIF(C2:C32,"KVIT$")+COUNTIF(C2:C32,"KVIT☻")+COUNTIF(C2:C32,"KVIT☺")</f>
        <v>0</v>
      </c>
      <c r="D38" s="84">
        <f t="shared" si="51"/>
        <v>0</v>
      </c>
      <c r="E38" s="84">
        <f t="shared" si="51"/>
        <v>0</v>
      </c>
      <c r="F38" s="84">
        <f t="shared" si="51"/>
        <v>0</v>
      </c>
      <c r="G38" s="84">
        <f t="shared" si="51"/>
        <v>0</v>
      </c>
      <c r="H38" s="84">
        <f t="shared" si="51"/>
        <v>0</v>
      </c>
      <c r="I38" s="84">
        <f t="shared" si="51"/>
        <v>0</v>
      </c>
      <c r="J38" s="84">
        <f t="shared" si="51"/>
        <v>0</v>
      </c>
      <c r="K38" s="84">
        <f t="shared" si="51"/>
        <v>0</v>
      </c>
      <c r="L38" s="84">
        <f t="shared" si="51"/>
        <v>0</v>
      </c>
      <c r="M38" s="84">
        <f t="shared" si="51"/>
        <v>0</v>
      </c>
      <c r="N38" s="84">
        <f t="shared" si="51"/>
        <v>0</v>
      </c>
      <c r="O38" s="84">
        <f t="shared" si="51"/>
        <v>0</v>
      </c>
      <c r="P38" s="84">
        <f t="shared" si="51"/>
        <v>0</v>
      </c>
      <c r="Q38" s="84">
        <f t="shared" si="51"/>
        <v>0</v>
      </c>
      <c r="R38" s="84">
        <f t="shared" si="51"/>
        <v>0</v>
      </c>
      <c r="S38" s="84">
        <f t="shared" si="51"/>
        <v>0</v>
      </c>
      <c r="T38" s="84">
        <f t="shared" si="51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2">COUNTIF(C2:C32,"51$")+COUNTIF(C2:C32,"52$")+COUNTIF(C2:C32,"kvit$")</f>
        <v>0</v>
      </c>
      <c r="D39" s="84">
        <f t="shared" si="52"/>
        <v>0</v>
      </c>
      <c r="E39" s="84">
        <f t="shared" si="52"/>
        <v>0</v>
      </c>
      <c r="F39" s="84">
        <f t="shared" si="52"/>
        <v>0</v>
      </c>
      <c r="G39" s="84">
        <f t="shared" si="52"/>
        <v>0</v>
      </c>
      <c r="H39" s="84">
        <f t="shared" si="52"/>
        <v>0</v>
      </c>
      <c r="I39" s="84">
        <f t="shared" si="52"/>
        <v>0</v>
      </c>
      <c r="J39" s="84">
        <f t="shared" si="52"/>
        <v>0</v>
      </c>
      <c r="K39" s="84">
        <f t="shared" si="52"/>
        <v>0</v>
      </c>
      <c r="L39" s="84">
        <f t="shared" si="52"/>
        <v>0</v>
      </c>
      <c r="M39" s="84">
        <f t="shared" si="52"/>
        <v>0</v>
      </c>
      <c r="N39" s="84">
        <f t="shared" si="52"/>
        <v>0</v>
      </c>
      <c r="O39" s="84">
        <f t="shared" si="52"/>
        <v>0</v>
      </c>
      <c r="P39" s="84">
        <f t="shared" si="52"/>
        <v>0</v>
      </c>
      <c r="Q39" s="84">
        <f t="shared" si="52"/>
        <v>0</v>
      </c>
      <c r="R39" s="84">
        <f t="shared" si="52"/>
        <v>0</v>
      </c>
      <c r="S39" s="84">
        <f t="shared" si="52"/>
        <v>0</v>
      </c>
      <c r="T39" s="84">
        <f t="shared" si="52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53">COUNTIF(C2:C32,"D")</f>
        <v>0</v>
      </c>
      <c r="D40" s="84">
        <f t="shared" si="53"/>
        <v>0</v>
      </c>
      <c r="E40" s="84">
        <f t="shared" si="53"/>
        <v>0</v>
      </c>
      <c r="F40" s="84">
        <f t="shared" si="53"/>
        <v>0</v>
      </c>
      <c r="G40" s="84">
        <f t="shared" si="53"/>
        <v>0</v>
      </c>
      <c r="H40" s="84">
        <f t="shared" si="53"/>
        <v>0</v>
      </c>
      <c r="I40" s="84">
        <f t="shared" si="53"/>
        <v>0</v>
      </c>
      <c r="J40" s="84">
        <f t="shared" si="53"/>
        <v>0</v>
      </c>
      <c r="K40" s="84">
        <f t="shared" si="53"/>
        <v>0</v>
      </c>
      <c r="L40" s="84">
        <f t="shared" si="53"/>
        <v>12</v>
      </c>
      <c r="M40" s="84">
        <f t="shared" si="53"/>
        <v>0</v>
      </c>
      <c r="N40" s="84">
        <f t="shared" si="53"/>
        <v>0</v>
      </c>
      <c r="O40" s="84">
        <f t="shared" si="53"/>
        <v>0</v>
      </c>
      <c r="P40" s="84">
        <f t="shared" si="53"/>
        <v>3</v>
      </c>
      <c r="Q40" s="84">
        <f t="shared" si="53"/>
        <v>0</v>
      </c>
      <c r="R40" s="84">
        <f t="shared" si="53"/>
        <v>0</v>
      </c>
      <c r="S40" s="84">
        <f t="shared" si="53"/>
        <v>0</v>
      </c>
      <c r="T40" s="84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54">COUNTIF(C2:C32,"SO")</f>
        <v>0</v>
      </c>
      <c r="D41" s="84">
        <f t="shared" si="54"/>
        <v>0</v>
      </c>
      <c r="E41" s="84">
        <f t="shared" si="54"/>
        <v>0</v>
      </c>
      <c r="F41" s="84">
        <f t="shared" si="54"/>
        <v>0</v>
      </c>
      <c r="G41" s="84">
        <f t="shared" si="54"/>
        <v>0</v>
      </c>
      <c r="H41" s="84">
        <f t="shared" si="54"/>
        <v>0</v>
      </c>
      <c r="I41" s="84">
        <f t="shared" si="54"/>
        <v>0</v>
      </c>
      <c r="J41" s="84">
        <f t="shared" si="54"/>
        <v>0</v>
      </c>
      <c r="K41" s="84">
        <f t="shared" si="54"/>
        <v>0</v>
      </c>
      <c r="L41" s="84">
        <f t="shared" si="54"/>
        <v>0</v>
      </c>
      <c r="M41" s="84">
        <f t="shared" si="54"/>
        <v>0</v>
      </c>
      <c r="N41" s="84">
        <f t="shared" si="54"/>
        <v>0</v>
      </c>
      <c r="O41" s="84">
        <f t="shared" si="54"/>
        <v>0</v>
      </c>
      <c r="P41" s="84">
        <f t="shared" si="54"/>
        <v>0</v>
      </c>
      <c r="Q41" s="84">
        <f t="shared" si="54"/>
        <v>0</v>
      </c>
      <c r="R41" s="84">
        <f t="shared" si="54"/>
        <v>0</v>
      </c>
      <c r="S41" s="84">
        <f t="shared" si="54"/>
        <v>0</v>
      </c>
      <c r="T41" s="84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55">COUNTIF(C2:C32,"BOL")</f>
        <v>0</v>
      </c>
      <c r="D42" s="84">
        <f t="shared" si="55"/>
        <v>0</v>
      </c>
      <c r="E42" s="84">
        <f t="shared" si="55"/>
        <v>0</v>
      </c>
      <c r="F42" s="84">
        <f t="shared" si="55"/>
        <v>0</v>
      </c>
      <c r="G42" s="84">
        <f t="shared" si="55"/>
        <v>0</v>
      </c>
      <c r="H42" s="84">
        <f t="shared" si="55"/>
        <v>0</v>
      </c>
      <c r="I42" s="84">
        <f t="shared" si="55"/>
        <v>0</v>
      </c>
      <c r="J42" s="84">
        <f t="shared" si="55"/>
        <v>0</v>
      </c>
      <c r="K42" s="84">
        <f t="shared" si="55"/>
        <v>0</v>
      </c>
      <c r="L42" s="84">
        <f t="shared" si="55"/>
        <v>0</v>
      </c>
      <c r="M42" s="84">
        <f t="shared" si="55"/>
        <v>0</v>
      </c>
      <c r="N42" s="84">
        <f t="shared" si="55"/>
        <v>0</v>
      </c>
      <c r="O42" s="84">
        <f t="shared" si="55"/>
        <v>0</v>
      </c>
      <c r="P42" s="84">
        <f t="shared" si="55"/>
        <v>0</v>
      </c>
      <c r="Q42" s="84">
        <f t="shared" si="55"/>
        <v>0</v>
      </c>
      <c r="R42" s="84">
        <f t="shared" si="55"/>
        <v>0</v>
      </c>
      <c r="S42" s="84">
        <f t="shared" si="55"/>
        <v>0</v>
      </c>
      <c r="T42" s="84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56">COUNTIF(C2:C32,"X")</f>
        <v>0</v>
      </c>
      <c r="D43" s="84">
        <f t="shared" si="56"/>
        <v>0</v>
      </c>
      <c r="E43" s="84">
        <f t="shared" si="56"/>
        <v>0</v>
      </c>
      <c r="F43" s="84">
        <f t="shared" si="56"/>
        <v>0</v>
      </c>
      <c r="G43" s="84">
        <f t="shared" si="56"/>
        <v>0</v>
      </c>
      <c r="H43" s="84">
        <f t="shared" si="56"/>
        <v>0</v>
      </c>
      <c r="I43" s="84">
        <f t="shared" si="56"/>
        <v>0</v>
      </c>
      <c r="J43" s="84">
        <f t="shared" si="56"/>
        <v>0</v>
      </c>
      <c r="K43" s="84">
        <f t="shared" si="56"/>
        <v>0</v>
      </c>
      <c r="L43" s="84">
        <f t="shared" si="56"/>
        <v>0</v>
      </c>
      <c r="M43" s="84">
        <f t="shared" si="56"/>
        <v>0</v>
      </c>
      <c r="N43" s="84">
        <f t="shared" si="56"/>
        <v>0</v>
      </c>
      <c r="O43" s="84">
        <f t="shared" si="56"/>
        <v>0</v>
      </c>
      <c r="P43" s="84">
        <f t="shared" si="56"/>
        <v>0</v>
      </c>
      <c r="Q43" s="84">
        <f t="shared" si="56"/>
        <v>0</v>
      </c>
      <c r="R43" s="84">
        <f t="shared" si="56"/>
        <v>0</v>
      </c>
      <c r="S43" s="84">
        <f t="shared" si="56"/>
        <v>0</v>
      </c>
      <c r="T43" s="84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0</v>
      </c>
      <c r="F44" s="84">
        <f>COUNTIF(V2:V32,"KON")</f>
        <v>0</v>
      </c>
      <c r="G44" s="84">
        <f>COUNTIF(V2:V32,"oro")</f>
        <v>0</v>
      </c>
      <c r="H44" s="84">
        <f>COUNTIF(V2:V32,"MIO")</f>
        <v>0</v>
      </c>
      <c r="I44" s="84">
        <f>COUNTIF(V2:V32,"BOŽ")</f>
        <v>0</v>
      </c>
      <c r="J44" s="84">
        <f>COUNTIF(V2:V32,"TOM")</f>
        <v>0</v>
      </c>
      <c r="K44" s="84">
        <f>COUNTIF(V2:V32,"MŠŠ")</f>
        <v>0</v>
      </c>
      <c r="L44" s="84">
        <f>COUNTIF(V2:V32,"ŽIV")</f>
        <v>0</v>
      </c>
      <c r="M44" s="84">
        <f>COUNTIF(V2:V32,"TAL")</f>
        <v>0</v>
      </c>
      <c r="N44" s="84">
        <f>COUNTIF(V2:V32,"PIR")</f>
        <v>0</v>
      </c>
      <c r="O44" s="84">
        <f>COUNTIF(V2:V32,"HOL")</f>
        <v>0</v>
      </c>
      <c r="P44" s="84">
        <f>COUNTIF(V2:V32,P1)</f>
        <v>0</v>
      </c>
      <c r="Q44" s="84">
        <f>COUNTIF(V2:V32,Q1)</f>
        <v>0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57">COUNTIF(C2:C32,"51¶")+COUNTIF(C2:C32,"52¶")+COUNTIF(C2:C32,"kvit¶")</f>
        <v>0</v>
      </c>
      <c r="D45" s="84">
        <f t="shared" si="57"/>
        <v>0</v>
      </c>
      <c r="E45" s="84">
        <f t="shared" si="57"/>
        <v>0</v>
      </c>
      <c r="F45" s="84">
        <f t="shared" si="57"/>
        <v>0</v>
      </c>
      <c r="G45" s="84">
        <f t="shared" si="57"/>
        <v>0</v>
      </c>
      <c r="H45" s="84">
        <f t="shared" si="57"/>
        <v>0</v>
      </c>
      <c r="I45" s="84">
        <f t="shared" si="57"/>
        <v>0</v>
      </c>
      <c r="J45" s="84">
        <f t="shared" si="57"/>
        <v>0</v>
      </c>
      <c r="K45" s="84">
        <f t="shared" si="57"/>
        <v>0</v>
      </c>
      <c r="L45" s="84">
        <f t="shared" si="57"/>
        <v>0</v>
      </c>
      <c r="M45" s="84">
        <f t="shared" si="57"/>
        <v>0</v>
      </c>
      <c r="N45" s="84">
        <f t="shared" si="57"/>
        <v>0</v>
      </c>
      <c r="O45" s="84">
        <f t="shared" si="57"/>
        <v>0</v>
      </c>
      <c r="P45" s="84">
        <f t="shared" si="57"/>
        <v>0</v>
      </c>
      <c r="Q45" s="84">
        <f t="shared" si="57"/>
        <v>0</v>
      </c>
      <c r="R45" s="84">
        <f t="shared" si="57"/>
        <v>0</v>
      </c>
      <c r="S45" s="84">
        <f t="shared" si="57"/>
        <v>0</v>
      </c>
      <c r="T45" s="84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58">COUNTIF(C2:C32,"U☺")+COUNTIF(C2:C32,"U☻")+COUNTIF(C2:C32,"U")</f>
        <v>0</v>
      </c>
      <c r="D46" s="84">
        <f t="shared" si="58"/>
        <v>0</v>
      </c>
      <c r="E46" s="84">
        <f t="shared" si="58"/>
        <v>0</v>
      </c>
      <c r="F46" s="84">
        <f t="shared" si="58"/>
        <v>0</v>
      </c>
      <c r="G46" s="84">
        <f t="shared" si="58"/>
        <v>0</v>
      </c>
      <c r="H46" s="84">
        <f t="shared" si="58"/>
        <v>0</v>
      </c>
      <c r="I46" s="84">
        <f t="shared" si="58"/>
        <v>0</v>
      </c>
      <c r="J46" s="84">
        <f t="shared" si="58"/>
        <v>0</v>
      </c>
      <c r="K46" s="84">
        <f t="shared" si="58"/>
        <v>0</v>
      </c>
      <c r="L46" s="84">
        <f t="shared" si="58"/>
        <v>0</v>
      </c>
      <c r="M46" s="84">
        <f t="shared" si="58"/>
        <v>0</v>
      </c>
      <c r="N46" s="84">
        <f t="shared" si="58"/>
        <v>0</v>
      </c>
      <c r="O46" s="84">
        <f t="shared" si="58"/>
        <v>0</v>
      </c>
      <c r="P46" s="84">
        <f t="shared" si="58"/>
        <v>0</v>
      </c>
      <c r="Q46" s="84">
        <f t="shared" si="58"/>
        <v>0</v>
      </c>
      <c r="R46" s="84">
        <f t="shared" si="58"/>
        <v>0</v>
      </c>
      <c r="S46" s="84">
        <f t="shared" si="58"/>
        <v>0</v>
      </c>
      <c r="T46" s="84">
        <f t="shared" si="58"/>
        <v>0</v>
      </c>
    </row>
  </sheetData>
  <sheetProtection sheet="1" objects="1" scenarios="1"/>
  <conditionalFormatting sqref="AE2:AE32">
    <cfRule type="cellIs" dxfId="88" priority="207" stopIfTrue="1" operator="notEqual">
      <formula>0</formula>
    </cfRule>
  </conditionalFormatting>
  <conditionalFormatting sqref="W2:AD32">
    <cfRule type="cellIs" dxfId="87" priority="205" stopIfTrue="1" operator="lessThan">
      <formula>1</formula>
    </cfRule>
  </conditionalFormatting>
  <conditionalFormatting sqref="AG2:AG32">
    <cfRule type="cellIs" dxfId="86" priority="210" stopIfTrue="1" operator="lessThan">
      <formula>2</formula>
    </cfRule>
  </conditionalFormatting>
  <conditionalFormatting sqref="AF2:AF32">
    <cfRule type="cellIs" dxfId="85" priority="208" stopIfTrue="1" operator="equal">
      <formula>1</formula>
    </cfRule>
  </conditionalFormatting>
  <conditionalFormatting sqref="AF2:AF32">
    <cfRule type="cellIs" dxfId="84" priority="209" stopIfTrue="1" operator="greaterThan">
      <formula>1</formula>
    </cfRule>
  </conditionalFormatting>
  <conditionalFormatting sqref="W2:AD32">
    <cfRule type="cellIs" dxfId="83" priority="206" stopIfTrue="1" operator="greaterThan">
      <formula>1</formula>
    </cfRule>
  </conditionalFormatting>
  <conditionalFormatting sqref="AG2:AG32">
    <cfRule type="cellIs" dxfId="82" priority="211" stopIfTrue="1" operator="greaterThan">
      <formula>2</formula>
    </cfRule>
  </conditionalFormatting>
  <conditionalFormatting sqref="A2:V3 M18:R19 T18:V19 A20:V21 A5:V11 A4:O4 Q4:V4 A13:V14 A12:O12 Q12:V12 A15:K19 Q15:V15 M15:O15 M16:V17 A27:V28 A22:K26 M22:V26 A29:K31 M29:V31">
    <cfRule type="expression" dxfId="81" priority="197" stopIfTrue="1">
      <formula>WEEKDAY($A2,2)=6</formula>
    </cfRule>
  </conditionalFormatting>
  <conditionalFormatting sqref="A2:V3 M18:R19 T18:V19 A20:V21 A5:V11 A4:O4 Q4:V4 A13:V14 A12:O12 Q12:V12 A15:K19 Q15:V15 M15:O15 M16:V17 A27:V28 A22:K26 M22:V26 A29:K31 M29:V31">
    <cfRule type="expression" dxfId="80" priority="198" stopIfTrue="1">
      <formula>WEEKDAY($A2,2)=7</formula>
    </cfRule>
  </conditionalFormatting>
  <conditionalFormatting sqref="L26">
    <cfRule type="expression" dxfId="79" priority="1" stopIfTrue="1">
      <formula>WEEKDAY($A26,2)=6</formula>
    </cfRule>
  </conditionalFormatting>
  <conditionalFormatting sqref="L26">
    <cfRule type="expression" dxfId="78" priority="2" stopIfTrue="1">
      <formula>WEEKDAY($A26,2)=7</formula>
    </cfRule>
  </conditionalFormatting>
  <pageMargins left="0" right="0" top="0.3953000000000001" bottom="0.39370000000000005" header="0" footer="0"/>
  <pageSetup paperSize="0" fitToWidth="0" fitToHeight="0" orientation="portrait" horizontalDpi="0" verticalDpi="0" copies="0"/>
  <headerFooter>
    <oddHeader>&amp;LZadnja sprememba:&amp;C&amp;D   &amp;T</oddHeader>
    <oddFooter>&amp;CPage &amp;P</oddFooter>
  </headerFooter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M46"/>
  <sheetViews>
    <sheetView topLeftCell="A18" zoomScale="169" workbookViewId="0">
      <selection activeCell="M29" sqref="M29"/>
    </sheetView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tr">
        <f>Predloge!$E$2</f>
        <v>AND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2021-07-01</v>
      </c>
      <c r="B2" s="60" t="str">
        <f t="shared" ref="B2:B32" si="0">TEXT(A2,"Ddd")</f>
        <v>Thu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69" t="s">
        <v>69</v>
      </c>
      <c r="N2" s="53"/>
      <c r="O2" s="53"/>
      <c r="P2" s="53"/>
      <c r="Q2" s="61"/>
      <c r="R2" s="53"/>
      <c r="S2" s="53"/>
      <c r="T2" s="53"/>
      <c r="U2" s="53"/>
      <c r="V2" s="95"/>
      <c r="W2" s="56">
        <f t="shared" ref="W2:W32" si="1">COUNTIF(AI2:AZ2,"☻")</f>
        <v>0</v>
      </c>
      <c r="X2" s="56">
        <f t="shared" ref="X2:X32" si="2">COUNTIF(AI2:AZ2,"☺")</f>
        <v>0</v>
      </c>
      <c r="Y2" s="56">
        <f t="shared" ref="Y2:Y32" si="3">COUNTIF(C2:U2,"51")+COUNTIF(C2:U2,"51$")+COUNTIF(C2:U2,"51☻")</f>
        <v>0</v>
      </c>
      <c r="Z2" s="56">
        <f t="shared" ref="Z2:Z32" si="4">COUNTIF(C2:U2,"52")+COUNTIF(C2:U2,"52$")+COUNTIF(C2:U2,"52☻")</f>
        <v>0</v>
      </c>
      <c r="AA2" s="56">
        <f t="shared" ref="AA2:AA32" si="5">COUNTIF(C2:U2,"51¶")</f>
        <v>0</v>
      </c>
      <c r="AB2" s="56">
        <f t="shared" ref="AB2:AB32" si="6">COUNTIF(C2:U2,"52¶")</f>
        <v>0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0</v>
      </c>
      <c r="AE2" s="57">
        <f t="shared" ref="AE2:AE32" si="9">COUNTBLANK(C2:T2)-3</f>
        <v>14</v>
      </c>
      <c r="AF2" s="57">
        <f t="shared" ref="AF2:AF32" si="10">COUNTIF(C2:U2,"x")</f>
        <v>0</v>
      </c>
      <c r="AG2" s="56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58" t="str">
        <f t="shared" ref="AI2:AI23" si="12">RIGHT(C2,1)</f>
        <v/>
      </c>
      <c r="AJ2" s="58" t="str">
        <f t="shared" ref="AJ2:AJ23" si="13">RIGHT(D2,1)</f>
        <v/>
      </c>
      <c r="AK2" s="58" t="str">
        <f t="shared" ref="AK2:AK23" si="14">RIGHT(E2,1)</f>
        <v/>
      </c>
      <c r="AL2" s="58" t="str">
        <f t="shared" ref="AL2:AL23" si="15">RIGHT(F2,1)</f>
        <v/>
      </c>
      <c r="AM2" s="58" t="str">
        <f t="shared" ref="AM2:AM23" si="16">RIGHT(G2,1)</f>
        <v/>
      </c>
      <c r="AN2" s="58" t="str">
        <f t="shared" ref="AN2:AN23" si="17">RIGHT(H2,1)</f>
        <v/>
      </c>
      <c r="AO2" s="58" t="str">
        <f t="shared" ref="AO2:AO23" si="18">RIGHT(I2,1)</f>
        <v/>
      </c>
      <c r="AP2" s="58" t="str">
        <f t="shared" ref="AP2:AP23" si="19">RIGHT(J2,1)</f>
        <v/>
      </c>
      <c r="AQ2" s="58" t="str">
        <f t="shared" ref="AQ2:AQ23" si="20">RIGHT(K2,1)</f>
        <v/>
      </c>
      <c r="AR2" s="58" t="str">
        <f t="shared" ref="AR2:AR23" si="21">RIGHT(L2,1)</f>
        <v/>
      </c>
      <c r="AS2" s="58" t="str">
        <f t="shared" ref="AS2:AS23" si="22">RIGHT(M2,1)</f>
        <v>Z</v>
      </c>
      <c r="AT2" s="58" t="str">
        <f t="shared" ref="AT2:AT23" si="23">RIGHT(N2,1)</f>
        <v/>
      </c>
      <c r="AU2" s="58" t="str">
        <f t="shared" ref="AU2:AU23" si="24">RIGHT(O2,1)</f>
        <v/>
      </c>
      <c r="AV2" s="58" t="str">
        <f t="shared" ref="AV2:AV23" si="25">RIGHT(P2,1)</f>
        <v/>
      </c>
      <c r="AW2" s="58" t="str">
        <f t="shared" ref="AW2:AW23" si="26">RIGHT(Q2,1)</f>
        <v/>
      </c>
      <c r="AX2" s="58" t="str">
        <f t="shared" ref="AX2:AX23" si="27">RIGHT(R2,1)</f>
        <v/>
      </c>
      <c r="AY2" s="58" t="str">
        <f t="shared" ref="AY2:AY23" si="28">RIGHT(S2,1)</f>
        <v/>
      </c>
      <c r="AZ2" s="58" t="str">
        <f t="shared" ref="AZ2:AZ23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2021-07-02</v>
      </c>
      <c r="B3" s="60" t="str">
        <f t="shared" si="0"/>
        <v>Fri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69" t="s">
        <v>69</v>
      </c>
      <c r="N3" s="53"/>
      <c r="O3" s="53"/>
      <c r="P3" s="61" t="str">
        <f>Predloge!$B$12</f>
        <v>D</v>
      </c>
      <c r="Q3" s="61"/>
      <c r="R3" s="53"/>
      <c r="S3" s="53"/>
      <c r="T3" s="53"/>
      <c r="U3" s="53"/>
      <c r="V3" s="95"/>
      <c r="W3" s="56">
        <f t="shared" si="1"/>
        <v>0</v>
      </c>
      <c r="X3" s="56">
        <f t="shared" si="2"/>
        <v>0</v>
      </c>
      <c r="Y3" s="56">
        <f t="shared" si="3"/>
        <v>0</v>
      </c>
      <c r="Z3" s="56">
        <f t="shared" si="4"/>
        <v>0</v>
      </c>
      <c r="AA3" s="56">
        <f t="shared" si="5"/>
        <v>0</v>
      </c>
      <c r="AB3" s="56">
        <f t="shared" si="6"/>
        <v>0</v>
      </c>
      <c r="AC3" s="56">
        <f t="shared" si="7"/>
        <v>0</v>
      </c>
      <c r="AD3" s="56">
        <f t="shared" si="8"/>
        <v>0</v>
      </c>
      <c r="AE3" s="57">
        <f t="shared" si="9"/>
        <v>13</v>
      </c>
      <c r="AF3" s="57">
        <f t="shared" si="10"/>
        <v>0</v>
      </c>
      <c r="AG3" s="56">
        <f t="shared" si="11"/>
        <v>0</v>
      </c>
      <c r="AH3" s="5" t="str">
        <f>Predloge!$B$3</f>
        <v>52☻</v>
      </c>
      <c r="AI3" s="58" t="str">
        <f t="shared" si="12"/>
        <v/>
      </c>
      <c r="AJ3" s="58" t="str">
        <f t="shared" si="13"/>
        <v/>
      </c>
      <c r="AK3" s="58" t="str">
        <f t="shared" si="14"/>
        <v/>
      </c>
      <c r="AL3" s="58" t="str">
        <f t="shared" si="15"/>
        <v/>
      </c>
      <c r="AM3" s="58" t="str">
        <f t="shared" si="16"/>
        <v/>
      </c>
      <c r="AN3" s="58" t="str">
        <f t="shared" si="17"/>
        <v/>
      </c>
      <c r="AO3" s="58" t="str">
        <f t="shared" si="18"/>
        <v/>
      </c>
      <c r="AP3" s="58" t="str">
        <f t="shared" si="19"/>
        <v/>
      </c>
      <c r="AQ3" s="58" t="str">
        <f t="shared" si="20"/>
        <v/>
      </c>
      <c r="AR3" s="58" t="str">
        <f t="shared" si="21"/>
        <v/>
      </c>
      <c r="AS3" s="58" t="str">
        <f t="shared" si="22"/>
        <v>Z</v>
      </c>
      <c r="AT3" s="58" t="str">
        <f t="shared" si="23"/>
        <v/>
      </c>
      <c r="AU3" s="58" t="str">
        <f t="shared" si="24"/>
        <v/>
      </c>
      <c r="AV3" s="58" t="str">
        <f t="shared" si="25"/>
        <v>D</v>
      </c>
      <c r="AW3" s="58" t="str">
        <f t="shared" si="26"/>
        <v/>
      </c>
      <c r="AX3" s="58" t="str">
        <f t="shared" si="27"/>
        <v/>
      </c>
      <c r="AY3" s="58" t="str">
        <f t="shared" si="28"/>
        <v/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2021-07-03</v>
      </c>
      <c r="B4" s="60" t="str">
        <f t="shared" si="0"/>
        <v>Sat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61"/>
      <c r="R4" s="53"/>
      <c r="S4" s="53"/>
      <c r="T4" s="53"/>
      <c r="U4" s="53"/>
      <c r="V4" s="95"/>
      <c r="W4" s="56">
        <f t="shared" si="1"/>
        <v>0</v>
      </c>
      <c r="X4" s="56">
        <f t="shared" si="2"/>
        <v>0</v>
      </c>
      <c r="Y4" s="56">
        <f t="shared" si="3"/>
        <v>0</v>
      </c>
      <c r="Z4" s="56">
        <f t="shared" si="4"/>
        <v>0</v>
      </c>
      <c r="AA4" s="56">
        <f t="shared" si="5"/>
        <v>0</v>
      </c>
      <c r="AB4" s="56">
        <f t="shared" si="6"/>
        <v>0</v>
      </c>
      <c r="AC4" s="56">
        <f t="shared" si="7"/>
        <v>0</v>
      </c>
      <c r="AD4" s="56">
        <f t="shared" si="8"/>
        <v>0</v>
      </c>
      <c r="AE4" s="57">
        <f t="shared" si="9"/>
        <v>15</v>
      </c>
      <c r="AF4" s="57">
        <f t="shared" si="10"/>
        <v>0</v>
      </c>
      <c r="AG4" s="56">
        <f t="shared" si="11"/>
        <v>0</v>
      </c>
      <c r="AH4" s="5" t="str">
        <f>Predloge!$B$4</f>
        <v>51</v>
      </c>
      <c r="AI4" s="58" t="str">
        <f t="shared" si="12"/>
        <v/>
      </c>
      <c r="AJ4" s="58" t="str">
        <f t="shared" si="13"/>
        <v/>
      </c>
      <c r="AK4" s="58" t="str">
        <f t="shared" si="14"/>
        <v/>
      </c>
      <c r="AL4" s="58" t="str">
        <f t="shared" si="15"/>
        <v/>
      </c>
      <c r="AM4" s="58" t="str">
        <f t="shared" si="16"/>
        <v/>
      </c>
      <c r="AN4" s="58" t="str">
        <f t="shared" si="17"/>
        <v/>
      </c>
      <c r="AO4" s="58" t="str">
        <f t="shared" si="18"/>
        <v/>
      </c>
      <c r="AP4" s="58" t="str">
        <f t="shared" si="19"/>
        <v/>
      </c>
      <c r="AQ4" s="58" t="str">
        <f t="shared" si="20"/>
        <v/>
      </c>
      <c r="AR4" s="58" t="str">
        <f t="shared" si="21"/>
        <v/>
      </c>
      <c r="AS4" s="58" t="str">
        <f t="shared" si="22"/>
        <v/>
      </c>
      <c r="AT4" s="58" t="str">
        <f t="shared" si="23"/>
        <v/>
      </c>
      <c r="AU4" s="58" t="str">
        <f t="shared" si="24"/>
        <v/>
      </c>
      <c r="AV4" s="58" t="str">
        <f t="shared" si="25"/>
        <v/>
      </c>
      <c r="AW4" s="58" t="str">
        <f t="shared" si="26"/>
        <v/>
      </c>
      <c r="AX4" s="58" t="str">
        <f t="shared" si="27"/>
        <v/>
      </c>
      <c r="AY4" s="58" t="str">
        <f t="shared" si="28"/>
        <v/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2021-07-04</v>
      </c>
      <c r="B5" s="60" t="str">
        <f t="shared" si="0"/>
        <v>Sun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95"/>
      <c r="W5" s="56">
        <f t="shared" si="1"/>
        <v>0</v>
      </c>
      <c r="X5" s="56">
        <f t="shared" si="2"/>
        <v>0</v>
      </c>
      <c r="Y5" s="56">
        <f t="shared" si="3"/>
        <v>0</v>
      </c>
      <c r="Z5" s="56">
        <f t="shared" si="4"/>
        <v>0</v>
      </c>
      <c r="AA5" s="56">
        <f t="shared" si="5"/>
        <v>0</v>
      </c>
      <c r="AB5" s="56">
        <f t="shared" si="6"/>
        <v>0</v>
      </c>
      <c r="AC5" s="56">
        <f t="shared" si="7"/>
        <v>0</v>
      </c>
      <c r="AD5" s="56">
        <f t="shared" si="8"/>
        <v>0</v>
      </c>
      <c r="AE5" s="57">
        <f t="shared" si="9"/>
        <v>15</v>
      </c>
      <c r="AF5" s="57">
        <f t="shared" si="10"/>
        <v>0</v>
      </c>
      <c r="AG5" s="56">
        <f t="shared" si="11"/>
        <v>0</v>
      </c>
      <c r="AH5" s="5" t="str">
        <f>Predloge!$B$5</f>
        <v>52</v>
      </c>
      <c r="AI5" s="58" t="str">
        <f t="shared" si="12"/>
        <v/>
      </c>
      <c r="AJ5" s="58" t="str">
        <f t="shared" si="13"/>
        <v/>
      </c>
      <c r="AK5" s="58" t="str">
        <f t="shared" si="14"/>
        <v/>
      </c>
      <c r="AL5" s="58" t="str">
        <f t="shared" si="15"/>
        <v/>
      </c>
      <c r="AM5" s="58" t="str">
        <f t="shared" si="16"/>
        <v/>
      </c>
      <c r="AN5" s="58" t="str">
        <f t="shared" si="17"/>
        <v/>
      </c>
      <c r="AO5" s="58" t="str">
        <f t="shared" si="18"/>
        <v/>
      </c>
      <c r="AP5" s="58" t="str">
        <f t="shared" si="19"/>
        <v/>
      </c>
      <c r="AQ5" s="58" t="str">
        <f t="shared" si="20"/>
        <v/>
      </c>
      <c r="AR5" s="58" t="str">
        <f t="shared" si="21"/>
        <v/>
      </c>
      <c r="AS5" s="58" t="str">
        <f t="shared" si="22"/>
        <v/>
      </c>
      <c r="AT5" s="58" t="str">
        <f t="shared" si="23"/>
        <v/>
      </c>
      <c r="AU5" s="58" t="str">
        <f t="shared" si="24"/>
        <v/>
      </c>
      <c r="AV5" s="58" t="str">
        <f t="shared" si="25"/>
        <v/>
      </c>
      <c r="AW5" s="58" t="str">
        <f t="shared" si="26"/>
        <v/>
      </c>
      <c r="AX5" s="58" t="str">
        <f t="shared" si="27"/>
        <v/>
      </c>
      <c r="AY5" s="58" t="str">
        <f t="shared" si="28"/>
        <v/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2021-07-05</v>
      </c>
      <c r="B6" s="60" t="str">
        <f t="shared" si="0"/>
        <v>Mon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69" t="s">
        <v>69</v>
      </c>
      <c r="N6" s="53"/>
      <c r="O6" s="53"/>
      <c r="P6" s="61" t="str">
        <f>Predloge!$B$12</f>
        <v>D</v>
      </c>
      <c r="Q6" s="53"/>
      <c r="R6" s="53"/>
      <c r="S6" s="53"/>
      <c r="T6" s="53"/>
      <c r="U6" s="53"/>
      <c r="V6" s="95"/>
      <c r="W6" s="56">
        <f t="shared" si="1"/>
        <v>0</v>
      </c>
      <c r="X6" s="56">
        <f t="shared" si="2"/>
        <v>0</v>
      </c>
      <c r="Y6" s="56">
        <f t="shared" si="3"/>
        <v>0</v>
      </c>
      <c r="Z6" s="56">
        <f t="shared" si="4"/>
        <v>0</v>
      </c>
      <c r="AA6" s="56">
        <f t="shared" si="5"/>
        <v>0</v>
      </c>
      <c r="AB6" s="56">
        <f t="shared" si="6"/>
        <v>0</v>
      </c>
      <c r="AC6" s="56">
        <f t="shared" si="7"/>
        <v>0</v>
      </c>
      <c r="AD6" s="56">
        <f t="shared" si="8"/>
        <v>0</v>
      </c>
      <c r="AE6" s="57">
        <f t="shared" si="9"/>
        <v>13</v>
      </c>
      <c r="AF6" s="57">
        <f t="shared" si="10"/>
        <v>0</v>
      </c>
      <c r="AG6" s="56">
        <f t="shared" si="11"/>
        <v>0</v>
      </c>
      <c r="AH6" s="5" t="str">
        <f>Predloge!$B$6</f>
        <v>KVIT</v>
      </c>
      <c r="AI6" s="58" t="str">
        <f t="shared" si="12"/>
        <v/>
      </c>
      <c r="AJ6" s="58" t="str">
        <f t="shared" si="13"/>
        <v/>
      </c>
      <c r="AK6" s="58" t="str">
        <f t="shared" si="14"/>
        <v/>
      </c>
      <c r="AL6" s="58" t="str">
        <f t="shared" si="15"/>
        <v/>
      </c>
      <c r="AM6" s="58" t="str">
        <f t="shared" si="16"/>
        <v/>
      </c>
      <c r="AN6" s="58" t="str">
        <f t="shared" si="17"/>
        <v/>
      </c>
      <c r="AO6" s="58" t="str">
        <f t="shared" si="18"/>
        <v/>
      </c>
      <c r="AP6" s="58" t="str">
        <f t="shared" si="19"/>
        <v/>
      </c>
      <c r="AQ6" s="58" t="str">
        <f t="shared" si="20"/>
        <v/>
      </c>
      <c r="AR6" s="58" t="str">
        <f t="shared" si="21"/>
        <v/>
      </c>
      <c r="AS6" s="58" t="str">
        <f t="shared" si="22"/>
        <v>Z</v>
      </c>
      <c r="AT6" s="58" t="str">
        <f t="shared" si="23"/>
        <v/>
      </c>
      <c r="AU6" s="58" t="str">
        <f t="shared" si="24"/>
        <v/>
      </c>
      <c r="AV6" s="58" t="str">
        <f t="shared" si="25"/>
        <v>D</v>
      </c>
      <c r="AW6" s="58" t="str">
        <f t="shared" si="26"/>
        <v/>
      </c>
      <c r="AX6" s="58" t="str">
        <f t="shared" si="27"/>
        <v/>
      </c>
      <c r="AY6" s="58" t="str">
        <f t="shared" si="28"/>
        <v/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2021-07-06</v>
      </c>
      <c r="B7" s="60" t="str">
        <f t="shared" si="0"/>
        <v>Tue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69" t="s">
        <v>69</v>
      </c>
      <c r="N7" s="53"/>
      <c r="O7" s="53"/>
      <c r="P7" s="61" t="str">
        <f>Predloge!$B$12</f>
        <v>D</v>
      </c>
      <c r="Q7" s="53"/>
      <c r="R7" s="53"/>
      <c r="S7" s="53"/>
      <c r="T7" s="53"/>
      <c r="U7" s="53"/>
      <c r="V7" s="95"/>
      <c r="W7" s="56">
        <f t="shared" si="1"/>
        <v>0</v>
      </c>
      <c r="X7" s="56">
        <f t="shared" si="2"/>
        <v>0</v>
      </c>
      <c r="Y7" s="56">
        <f t="shared" si="3"/>
        <v>0</v>
      </c>
      <c r="Z7" s="56">
        <f t="shared" si="4"/>
        <v>0</v>
      </c>
      <c r="AA7" s="56">
        <f t="shared" si="5"/>
        <v>0</v>
      </c>
      <c r="AB7" s="56">
        <f t="shared" si="6"/>
        <v>0</v>
      </c>
      <c r="AC7" s="56">
        <f t="shared" si="7"/>
        <v>0</v>
      </c>
      <c r="AD7" s="56">
        <f t="shared" si="8"/>
        <v>0</v>
      </c>
      <c r="AE7" s="57">
        <f t="shared" si="9"/>
        <v>13</v>
      </c>
      <c r="AF7" s="57">
        <f t="shared" si="10"/>
        <v>0</v>
      </c>
      <c r="AG7" s="56">
        <f t="shared" si="11"/>
        <v>0</v>
      </c>
      <c r="AH7" s="8" t="str">
        <f>Predloge!$B$7</f>
        <v>KVIT☻</v>
      </c>
      <c r="AI7" s="58" t="str">
        <f t="shared" si="12"/>
        <v/>
      </c>
      <c r="AJ7" s="58" t="str">
        <f t="shared" si="13"/>
        <v/>
      </c>
      <c r="AK7" s="58" t="str">
        <f t="shared" si="14"/>
        <v/>
      </c>
      <c r="AL7" s="58" t="str">
        <f t="shared" si="15"/>
        <v/>
      </c>
      <c r="AM7" s="58" t="str">
        <f t="shared" si="16"/>
        <v/>
      </c>
      <c r="AN7" s="58" t="str">
        <f t="shared" si="17"/>
        <v/>
      </c>
      <c r="AO7" s="58" t="str">
        <f t="shared" si="18"/>
        <v/>
      </c>
      <c r="AP7" s="58" t="str">
        <f t="shared" si="19"/>
        <v/>
      </c>
      <c r="AQ7" s="58" t="str">
        <f t="shared" si="20"/>
        <v/>
      </c>
      <c r="AR7" s="58" t="str">
        <f t="shared" si="21"/>
        <v/>
      </c>
      <c r="AS7" s="58" t="str">
        <f t="shared" si="22"/>
        <v>Z</v>
      </c>
      <c r="AT7" s="58" t="str">
        <f t="shared" si="23"/>
        <v/>
      </c>
      <c r="AU7" s="58" t="str">
        <f t="shared" si="24"/>
        <v/>
      </c>
      <c r="AV7" s="58" t="str">
        <f t="shared" si="25"/>
        <v>D</v>
      </c>
      <c r="AW7" s="58" t="str">
        <f t="shared" si="26"/>
        <v/>
      </c>
      <c r="AX7" s="58" t="str">
        <f t="shared" si="27"/>
        <v/>
      </c>
      <c r="AY7" s="58" t="str">
        <f t="shared" si="28"/>
        <v/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2021-07-07</v>
      </c>
      <c r="B8" s="60" t="str">
        <f t="shared" si="0"/>
        <v>Wed</v>
      </c>
      <c r="C8" s="53"/>
      <c r="D8" s="53"/>
      <c r="E8" s="53"/>
      <c r="F8" s="53"/>
      <c r="G8" s="53"/>
      <c r="H8" s="53"/>
      <c r="I8" s="53"/>
      <c r="J8" s="53"/>
      <c r="K8" s="61"/>
      <c r="L8" s="53"/>
      <c r="M8" s="69" t="s">
        <v>69</v>
      </c>
      <c r="N8" s="53"/>
      <c r="O8" s="53"/>
      <c r="P8" s="61" t="str">
        <f>Predloge!$B$12</f>
        <v>D</v>
      </c>
      <c r="Q8" s="53"/>
      <c r="R8" s="53"/>
      <c r="S8" s="53"/>
      <c r="T8" s="53"/>
      <c r="U8" s="53"/>
      <c r="V8" s="95"/>
      <c r="W8" s="56">
        <f t="shared" si="1"/>
        <v>0</v>
      </c>
      <c r="X8" s="56">
        <f t="shared" si="2"/>
        <v>0</v>
      </c>
      <c r="Y8" s="56">
        <f t="shared" si="3"/>
        <v>0</v>
      </c>
      <c r="Z8" s="56">
        <f t="shared" si="4"/>
        <v>0</v>
      </c>
      <c r="AA8" s="56">
        <f t="shared" si="5"/>
        <v>0</v>
      </c>
      <c r="AB8" s="56">
        <f t="shared" si="6"/>
        <v>0</v>
      </c>
      <c r="AC8" s="56">
        <f t="shared" si="7"/>
        <v>0</v>
      </c>
      <c r="AD8" s="56">
        <f t="shared" si="8"/>
        <v>0</v>
      </c>
      <c r="AE8" s="57">
        <f t="shared" si="9"/>
        <v>13</v>
      </c>
      <c r="AF8" s="57">
        <f t="shared" si="10"/>
        <v>0</v>
      </c>
      <c r="AG8" s="56">
        <f t="shared" si="11"/>
        <v>0</v>
      </c>
      <c r="AH8" s="5" t="str">
        <f>Predloge!$B$8</f>
        <v>U</v>
      </c>
      <c r="AI8" s="58" t="str">
        <f t="shared" si="12"/>
        <v/>
      </c>
      <c r="AJ8" s="58" t="str">
        <f t="shared" si="13"/>
        <v/>
      </c>
      <c r="AK8" s="58" t="str">
        <f t="shared" si="14"/>
        <v/>
      </c>
      <c r="AL8" s="58" t="str">
        <f t="shared" si="15"/>
        <v/>
      </c>
      <c r="AM8" s="58" t="str">
        <f t="shared" si="16"/>
        <v/>
      </c>
      <c r="AN8" s="58" t="str">
        <f t="shared" si="17"/>
        <v/>
      </c>
      <c r="AO8" s="58" t="str">
        <f t="shared" si="18"/>
        <v/>
      </c>
      <c r="AP8" s="58" t="str">
        <f t="shared" si="19"/>
        <v/>
      </c>
      <c r="AQ8" s="58" t="str">
        <f t="shared" si="20"/>
        <v/>
      </c>
      <c r="AR8" s="58" t="str">
        <f t="shared" si="21"/>
        <v/>
      </c>
      <c r="AS8" s="58" t="str">
        <f t="shared" si="22"/>
        <v>Z</v>
      </c>
      <c r="AT8" s="58" t="str">
        <f t="shared" si="23"/>
        <v/>
      </c>
      <c r="AU8" s="58" t="str">
        <f t="shared" si="24"/>
        <v/>
      </c>
      <c r="AV8" s="58" t="str">
        <f t="shared" si="25"/>
        <v>D</v>
      </c>
      <c r="AW8" s="58" t="str">
        <f t="shared" si="26"/>
        <v/>
      </c>
      <c r="AX8" s="58" t="str">
        <f t="shared" si="27"/>
        <v/>
      </c>
      <c r="AY8" s="58" t="str">
        <f t="shared" si="28"/>
        <v/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2021-07-08</v>
      </c>
      <c r="B9" s="60" t="str">
        <f t="shared" si="0"/>
        <v>Thu</v>
      </c>
      <c r="C9" s="53"/>
      <c r="D9" s="53"/>
      <c r="E9" s="53"/>
      <c r="F9" s="53"/>
      <c r="G9" s="53"/>
      <c r="H9" s="53"/>
      <c r="I9" s="53"/>
      <c r="J9" s="53"/>
      <c r="K9" s="61"/>
      <c r="L9" s="53"/>
      <c r="M9" s="69" t="s">
        <v>69</v>
      </c>
      <c r="N9" s="53"/>
      <c r="O9" s="53"/>
      <c r="P9" s="61" t="str">
        <f>Predloge!$B$12</f>
        <v>D</v>
      </c>
      <c r="Q9" s="53"/>
      <c r="R9" s="53"/>
      <c r="S9" s="53"/>
      <c r="T9" s="53"/>
      <c r="U9" s="53"/>
      <c r="V9" s="95"/>
      <c r="W9" s="56">
        <f t="shared" si="1"/>
        <v>0</v>
      </c>
      <c r="X9" s="56">
        <f t="shared" si="2"/>
        <v>0</v>
      </c>
      <c r="Y9" s="56">
        <f t="shared" si="3"/>
        <v>0</v>
      </c>
      <c r="Z9" s="56">
        <f t="shared" si="4"/>
        <v>0</v>
      </c>
      <c r="AA9" s="56">
        <f t="shared" si="5"/>
        <v>0</v>
      </c>
      <c r="AB9" s="56">
        <f t="shared" si="6"/>
        <v>0</v>
      </c>
      <c r="AC9" s="56">
        <f t="shared" si="7"/>
        <v>0</v>
      </c>
      <c r="AD9" s="56">
        <f t="shared" si="8"/>
        <v>0</v>
      </c>
      <c r="AE9" s="57">
        <f t="shared" si="9"/>
        <v>13</v>
      </c>
      <c r="AF9" s="57">
        <f t="shared" si="10"/>
        <v>0</v>
      </c>
      <c r="AG9" s="56">
        <f t="shared" si="11"/>
        <v>0</v>
      </c>
      <c r="AH9" s="5" t="str">
        <f>Predloge!$B$9</f>
        <v>U☻</v>
      </c>
      <c r="AI9" s="58" t="str">
        <f t="shared" si="12"/>
        <v/>
      </c>
      <c r="AJ9" s="58" t="str">
        <f t="shared" si="13"/>
        <v/>
      </c>
      <c r="AK9" s="58" t="str">
        <f t="shared" si="14"/>
        <v/>
      </c>
      <c r="AL9" s="58" t="str">
        <f t="shared" si="15"/>
        <v/>
      </c>
      <c r="AM9" s="58" t="str">
        <f t="shared" si="16"/>
        <v/>
      </c>
      <c r="AN9" s="58" t="str">
        <f t="shared" si="17"/>
        <v/>
      </c>
      <c r="AO9" s="58" t="str">
        <f t="shared" si="18"/>
        <v/>
      </c>
      <c r="AP9" s="58" t="str">
        <f t="shared" si="19"/>
        <v/>
      </c>
      <c r="AQ9" s="58" t="str">
        <f t="shared" si="20"/>
        <v/>
      </c>
      <c r="AR9" s="58" t="str">
        <f t="shared" si="21"/>
        <v/>
      </c>
      <c r="AS9" s="58" t="str">
        <f t="shared" si="22"/>
        <v>Z</v>
      </c>
      <c r="AT9" s="58" t="str">
        <f t="shared" si="23"/>
        <v/>
      </c>
      <c r="AU9" s="58" t="str">
        <f t="shared" si="24"/>
        <v/>
      </c>
      <c r="AV9" s="58" t="str">
        <f t="shared" si="25"/>
        <v>D</v>
      </c>
      <c r="AW9" s="58" t="str">
        <f t="shared" si="26"/>
        <v/>
      </c>
      <c r="AX9" s="58" t="str">
        <f t="shared" si="27"/>
        <v/>
      </c>
      <c r="AY9" s="58" t="str">
        <f t="shared" si="28"/>
        <v/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2021-07-09</v>
      </c>
      <c r="B10" s="60" t="str">
        <f t="shared" si="0"/>
        <v>Fri</v>
      </c>
      <c r="C10" s="53"/>
      <c r="D10" s="53"/>
      <c r="E10" s="53"/>
      <c r="F10" s="53"/>
      <c r="G10" s="53"/>
      <c r="H10" s="53"/>
      <c r="I10" s="53"/>
      <c r="J10" s="53"/>
      <c r="K10" s="61"/>
      <c r="L10" s="53"/>
      <c r="M10" s="69" t="s">
        <v>69</v>
      </c>
      <c r="N10" s="53"/>
      <c r="O10" s="53"/>
      <c r="P10" s="61" t="str">
        <f>Predloge!$B$12</f>
        <v>D</v>
      </c>
      <c r="Q10" s="53"/>
      <c r="R10" s="53"/>
      <c r="S10" s="53"/>
      <c r="T10" s="53"/>
      <c r="U10" s="53"/>
      <c r="V10" s="95"/>
      <c r="W10" s="56">
        <f t="shared" si="1"/>
        <v>0</v>
      </c>
      <c r="X10" s="56">
        <f t="shared" si="2"/>
        <v>0</v>
      </c>
      <c r="Y10" s="56">
        <f t="shared" si="3"/>
        <v>0</v>
      </c>
      <c r="Z10" s="56">
        <f t="shared" si="4"/>
        <v>0</v>
      </c>
      <c r="AA10" s="56">
        <f t="shared" si="5"/>
        <v>0</v>
      </c>
      <c r="AB10" s="56">
        <f t="shared" si="6"/>
        <v>0</v>
      </c>
      <c r="AC10" s="56">
        <f t="shared" si="7"/>
        <v>0</v>
      </c>
      <c r="AD10" s="56">
        <f t="shared" si="8"/>
        <v>0</v>
      </c>
      <c r="AE10" s="57">
        <f t="shared" si="9"/>
        <v>13</v>
      </c>
      <c r="AF10" s="57">
        <f t="shared" si="10"/>
        <v>0</v>
      </c>
      <c r="AG10" s="56">
        <f t="shared" si="11"/>
        <v>0</v>
      </c>
      <c r="AH10" s="5" t="str">
        <f>Predloge!$B$10</f>
        <v>12-20</v>
      </c>
      <c r="AI10" s="58" t="str">
        <f t="shared" si="12"/>
        <v/>
      </c>
      <c r="AJ10" s="58" t="str">
        <f t="shared" si="13"/>
        <v/>
      </c>
      <c r="AK10" s="58" t="str">
        <f t="shared" si="14"/>
        <v/>
      </c>
      <c r="AL10" s="58" t="str">
        <f t="shared" si="15"/>
        <v/>
      </c>
      <c r="AM10" s="58" t="str">
        <f t="shared" si="16"/>
        <v/>
      </c>
      <c r="AN10" s="58" t="str">
        <f t="shared" si="17"/>
        <v/>
      </c>
      <c r="AO10" s="58" t="str">
        <f t="shared" si="18"/>
        <v/>
      </c>
      <c r="AP10" s="58" t="str">
        <f t="shared" si="19"/>
        <v/>
      </c>
      <c r="AQ10" s="58" t="str">
        <f t="shared" si="20"/>
        <v/>
      </c>
      <c r="AR10" s="58" t="str">
        <f t="shared" si="21"/>
        <v/>
      </c>
      <c r="AS10" s="58" t="str">
        <f t="shared" si="22"/>
        <v>Z</v>
      </c>
      <c r="AT10" s="58" t="str">
        <f t="shared" si="23"/>
        <v/>
      </c>
      <c r="AU10" s="58" t="str">
        <f t="shared" si="24"/>
        <v/>
      </c>
      <c r="AV10" s="58" t="str">
        <f t="shared" si="25"/>
        <v>D</v>
      </c>
      <c r="AW10" s="58" t="str">
        <f t="shared" si="26"/>
        <v/>
      </c>
      <c r="AX10" s="58" t="str">
        <f t="shared" si="27"/>
        <v/>
      </c>
      <c r="AY10" s="58" t="str">
        <f t="shared" si="28"/>
        <v/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2021-07-10</v>
      </c>
      <c r="B11" s="60" t="str">
        <f t="shared" si="0"/>
        <v>Sat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95"/>
      <c r="W11" s="56">
        <f t="shared" si="1"/>
        <v>0</v>
      </c>
      <c r="X11" s="56">
        <f t="shared" si="2"/>
        <v>0</v>
      </c>
      <c r="Y11" s="56">
        <f t="shared" si="3"/>
        <v>0</v>
      </c>
      <c r="Z11" s="56">
        <f t="shared" si="4"/>
        <v>0</v>
      </c>
      <c r="AA11" s="56">
        <f t="shared" si="5"/>
        <v>0</v>
      </c>
      <c r="AB11" s="56">
        <f t="shared" si="6"/>
        <v>0</v>
      </c>
      <c r="AC11" s="56">
        <f t="shared" si="7"/>
        <v>0</v>
      </c>
      <c r="AD11" s="56">
        <f t="shared" si="8"/>
        <v>0</v>
      </c>
      <c r="AE11" s="57">
        <f t="shared" si="9"/>
        <v>15</v>
      </c>
      <c r="AF11" s="57">
        <f t="shared" si="10"/>
        <v>0</v>
      </c>
      <c r="AG11" s="56">
        <f t="shared" si="11"/>
        <v>0</v>
      </c>
      <c r="AH11" s="10" t="str">
        <f>Predloge!$B$11</f>
        <v>X</v>
      </c>
      <c r="AI11" s="58" t="str">
        <f t="shared" si="12"/>
        <v/>
      </c>
      <c r="AJ11" s="58" t="str">
        <f t="shared" si="13"/>
        <v/>
      </c>
      <c r="AK11" s="58" t="str">
        <f t="shared" si="14"/>
        <v/>
      </c>
      <c r="AL11" s="58" t="str">
        <f t="shared" si="15"/>
        <v/>
      </c>
      <c r="AM11" s="58" t="str">
        <f t="shared" si="16"/>
        <v/>
      </c>
      <c r="AN11" s="58" t="str">
        <f t="shared" si="17"/>
        <v/>
      </c>
      <c r="AO11" s="58" t="str">
        <f t="shared" si="18"/>
        <v/>
      </c>
      <c r="AP11" s="58" t="str">
        <f t="shared" si="19"/>
        <v/>
      </c>
      <c r="AQ11" s="58" t="str">
        <f t="shared" si="20"/>
        <v/>
      </c>
      <c r="AR11" s="58" t="str">
        <f t="shared" si="21"/>
        <v/>
      </c>
      <c r="AS11" s="58" t="str">
        <f t="shared" si="22"/>
        <v/>
      </c>
      <c r="AT11" s="58" t="str">
        <f t="shared" si="23"/>
        <v/>
      </c>
      <c r="AU11" s="58" t="str">
        <f t="shared" si="24"/>
        <v/>
      </c>
      <c r="AV11" s="58" t="str">
        <f t="shared" si="25"/>
        <v/>
      </c>
      <c r="AW11" s="58" t="str">
        <f t="shared" si="26"/>
        <v/>
      </c>
      <c r="AX11" s="58" t="str">
        <f t="shared" si="27"/>
        <v/>
      </c>
      <c r="AY11" s="58" t="str">
        <f t="shared" si="28"/>
        <v/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2021-07-11</v>
      </c>
      <c r="B12" s="60" t="str">
        <f t="shared" si="0"/>
        <v>Sun</v>
      </c>
      <c r="C12" s="61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95"/>
      <c r="W12" s="56">
        <f t="shared" si="1"/>
        <v>0</v>
      </c>
      <c r="X12" s="56">
        <f t="shared" si="2"/>
        <v>0</v>
      </c>
      <c r="Y12" s="56">
        <f t="shared" si="3"/>
        <v>0</v>
      </c>
      <c r="Z12" s="56">
        <f t="shared" si="4"/>
        <v>0</v>
      </c>
      <c r="AA12" s="56">
        <f t="shared" si="5"/>
        <v>0</v>
      </c>
      <c r="AB12" s="56">
        <f t="shared" si="6"/>
        <v>0</v>
      </c>
      <c r="AC12" s="56">
        <f t="shared" si="7"/>
        <v>0</v>
      </c>
      <c r="AD12" s="56">
        <f t="shared" si="8"/>
        <v>0</v>
      </c>
      <c r="AE12" s="57">
        <f t="shared" si="9"/>
        <v>15</v>
      </c>
      <c r="AF12" s="57">
        <f t="shared" si="10"/>
        <v>0</v>
      </c>
      <c r="AG12" s="56">
        <f t="shared" si="11"/>
        <v>0</v>
      </c>
      <c r="AH12" s="5" t="str">
        <f>Predloge!$B$12</f>
        <v>D</v>
      </c>
      <c r="AI12" s="58" t="str">
        <f t="shared" si="12"/>
        <v/>
      </c>
      <c r="AJ12" s="58" t="str">
        <f t="shared" si="13"/>
        <v/>
      </c>
      <c r="AK12" s="58" t="str">
        <f t="shared" si="14"/>
        <v/>
      </c>
      <c r="AL12" s="58" t="str">
        <f t="shared" si="15"/>
        <v/>
      </c>
      <c r="AM12" s="58" t="str">
        <f t="shared" si="16"/>
        <v/>
      </c>
      <c r="AN12" s="58" t="str">
        <f t="shared" si="17"/>
        <v/>
      </c>
      <c r="AO12" s="58" t="str">
        <f t="shared" si="18"/>
        <v/>
      </c>
      <c r="AP12" s="58" t="str">
        <f t="shared" si="19"/>
        <v/>
      </c>
      <c r="AQ12" s="58" t="str">
        <f t="shared" si="20"/>
        <v/>
      </c>
      <c r="AR12" s="58" t="str">
        <f t="shared" si="21"/>
        <v/>
      </c>
      <c r="AS12" s="58" t="str">
        <f t="shared" si="22"/>
        <v/>
      </c>
      <c r="AT12" s="58" t="str">
        <f t="shared" si="23"/>
        <v/>
      </c>
      <c r="AU12" s="58" t="str">
        <f t="shared" si="24"/>
        <v/>
      </c>
      <c r="AV12" s="58" t="str">
        <f t="shared" si="25"/>
        <v/>
      </c>
      <c r="AW12" s="58" t="str">
        <f t="shared" si="26"/>
        <v/>
      </c>
      <c r="AX12" s="58" t="str">
        <f t="shared" si="27"/>
        <v/>
      </c>
      <c r="AY12" s="58" t="str">
        <f t="shared" si="28"/>
        <v/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2021-07-12</v>
      </c>
      <c r="B13" s="60" t="str">
        <f t="shared" si="0"/>
        <v>Mon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69" t="s">
        <v>69</v>
      </c>
      <c r="N13" s="53"/>
      <c r="O13" s="53"/>
      <c r="P13" s="61" t="str">
        <f>Predloge!$B$12</f>
        <v>D</v>
      </c>
      <c r="Q13" s="53"/>
      <c r="R13" s="53"/>
      <c r="S13" s="53"/>
      <c r="T13" s="53"/>
      <c r="U13" s="53"/>
      <c r="V13" s="95"/>
      <c r="W13" s="56">
        <f t="shared" si="1"/>
        <v>0</v>
      </c>
      <c r="X13" s="56">
        <f t="shared" si="2"/>
        <v>0</v>
      </c>
      <c r="Y13" s="56">
        <f t="shared" si="3"/>
        <v>0</v>
      </c>
      <c r="Z13" s="56">
        <f t="shared" si="4"/>
        <v>0</v>
      </c>
      <c r="AA13" s="56">
        <f t="shared" si="5"/>
        <v>0</v>
      </c>
      <c r="AB13" s="56">
        <f t="shared" si="6"/>
        <v>0</v>
      </c>
      <c r="AC13" s="56">
        <f t="shared" si="7"/>
        <v>0</v>
      </c>
      <c r="AD13" s="56">
        <f t="shared" si="8"/>
        <v>0</v>
      </c>
      <c r="AE13" s="57">
        <f t="shared" si="9"/>
        <v>13</v>
      </c>
      <c r="AF13" s="57">
        <f t="shared" si="10"/>
        <v>0</v>
      </c>
      <c r="AG13" s="56">
        <f t="shared" si="11"/>
        <v>0</v>
      </c>
      <c r="AH13" s="5" t="str">
        <f>Predloge!$B$13</f>
        <v>BOL</v>
      </c>
      <c r="AI13" s="58" t="str">
        <f t="shared" si="12"/>
        <v/>
      </c>
      <c r="AJ13" s="58" t="str">
        <f t="shared" si="13"/>
        <v/>
      </c>
      <c r="AK13" s="58" t="str">
        <f t="shared" si="14"/>
        <v/>
      </c>
      <c r="AL13" s="58" t="str">
        <f t="shared" si="15"/>
        <v/>
      </c>
      <c r="AM13" s="58" t="str">
        <f t="shared" si="16"/>
        <v/>
      </c>
      <c r="AN13" s="58" t="str">
        <f t="shared" si="17"/>
        <v/>
      </c>
      <c r="AO13" s="58" t="str">
        <f t="shared" si="18"/>
        <v/>
      </c>
      <c r="AP13" s="58" t="str">
        <f t="shared" si="19"/>
        <v/>
      </c>
      <c r="AQ13" s="58" t="str">
        <f t="shared" si="20"/>
        <v/>
      </c>
      <c r="AR13" s="58" t="str">
        <f t="shared" si="21"/>
        <v/>
      </c>
      <c r="AS13" s="58" t="str">
        <f t="shared" si="22"/>
        <v>Z</v>
      </c>
      <c r="AT13" s="58" t="str">
        <f t="shared" si="23"/>
        <v/>
      </c>
      <c r="AU13" s="58" t="str">
        <f t="shared" si="24"/>
        <v/>
      </c>
      <c r="AV13" s="58" t="str">
        <f t="shared" si="25"/>
        <v>D</v>
      </c>
      <c r="AW13" s="58" t="str">
        <f t="shared" si="26"/>
        <v/>
      </c>
      <c r="AX13" s="58" t="str">
        <f t="shared" si="27"/>
        <v/>
      </c>
      <c r="AY13" s="58" t="str">
        <f t="shared" si="28"/>
        <v/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2021-07-13</v>
      </c>
      <c r="B14" s="60" t="str">
        <f t="shared" si="0"/>
        <v>Tue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69" t="s">
        <v>69</v>
      </c>
      <c r="N14" s="53"/>
      <c r="O14" s="53"/>
      <c r="P14" s="53"/>
      <c r="Q14" s="53"/>
      <c r="R14" s="53"/>
      <c r="S14" s="53"/>
      <c r="T14" s="53"/>
      <c r="U14" s="53"/>
      <c r="V14" s="95"/>
      <c r="W14" s="56">
        <f t="shared" si="1"/>
        <v>0</v>
      </c>
      <c r="X14" s="56">
        <f t="shared" si="2"/>
        <v>0</v>
      </c>
      <c r="Y14" s="56">
        <f t="shared" si="3"/>
        <v>0</v>
      </c>
      <c r="Z14" s="56">
        <f t="shared" si="4"/>
        <v>0</v>
      </c>
      <c r="AA14" s="56">
        <f t="shared" si="5"/>
        <v>0</v>
      </c>
      <c r="AB14" s="56">
        <f t="shared" si="6"/>
        <v>0</v>
      </c>
      <c r="AC14" s="56">
        <f t="shared" si="7"/>
        <v>0</v>
      </c>
      <c r="AD14" s="56">
        <f t="shared" si="8"/>
        <v>0</v>
      </c>
      <c r="AE14" s="57">
        <f t="shared" si="9"/>
        <v>14</v>
      </c>
      <c r="AF14" s="57">
        <f t="shared" si="10"/>
        <v>0</v>
      </c>
      <c r="AG14" s="56">
        <f t="shared" si="11"/>
        <v>0</v>
      </c>
      <c r="AH14" s="12" t="str">
        <f>Predloge!$B$14</f>
        <v>☻</v>
      </c>
      <c r="AI14" s="58" t="str">
        <f t="shared" si="12"/>
        <v/>
      </c>
      <c r="AJ14" s="58" t="str">
        <f t="shared" si="13"/>
        <v/>
      </c>
      <c r="AK14" s="58" t="str">
        <f t="shared" si="14"/>
        <v/>
      </c>
      <c r="AL14" s="58" t="str">
        <f t="shared" si="15"/>
        <v/>
      </c>
      <c r="AM14" s="58" t="str">
        <f t="shared" si="16"/>
        <v/>
      </c>
      <c r="AN14" s="58" t="str">
        <f t="shared" si="17"/>
        <v/>
      </c>
      <c r="AO14" s="58" t="str">
        <f t="shared" si="18"/>
        <v/>
      </c>
      <c r="AP14" s="58" t="str">
        <f t="shared" si="19"/>
        <v/>
      </c>
      <c r="AQ14" s="58" t="str">
        <f t="shared" si="20"/>
        <v/>
      </c>
      <c r="AR14" s="58" t="str">
        <f t="shared" si="21"/>
        <v/>
      </c>
      <c r="AS14" s="58" t="str">
        <f t="shared" si="22"/>
        <v>Z</v>
      </c>
      <c r="AT14" s="58" t="str">
        <f t="shared" si="23"/>
        <v/>
      </c>
      <c r="AU14" s="58" t="str">
        <f t="shared" si="24"/>
        <v/>
      </c>
      <c r="AV14" s="58" t="str">
        <f t="shared" si="25"/>
        <v/>
      </c>
      <c r="AW14" s="58" t="str">
        <f t="shared" si="26"/>
        <v/>
      </c>
      <c r="AX14" s="58" t="str">
        <f t="shared" si="27"/>
        <v/>
      </c>
      <c r="AY14" s="58" t="str">
        <f t="shared" si="28"/>
        <v/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2021-07-14</v>
      </c>
      <c r="B15" s="60" t="str">
        <f t="shared" si="0"/>
        <v>Wed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69" t="s">
        <v>69</v>
      </c>
      <c r="N15" s="53"/>
      <c r="O15" s="53"/>
      <c r="P15" s="53"/>
      <c r="Q15" s="53"/>
      <c r="R15" s="53"/>
      <c r="S15" s="53"/>
      <c r="T15" s="53"/>
      <c r="U15" s="53"/>
      <c r="V15" s="95"/>
      <c r="W15" s="56">
        <f t="shared" si="1"/>
        <v>0</v>
      </c>
      <c r="X15" s="56">
        <f t="shared" si="2"/>
        <v>0</v>
      </c>
      <c r="Y15" s="56">
        <f t="shared" si="3"/>
        <v>0</v>
      </c>
      <c r="Z15" s="56">
        <f t="shared" si="4"/>
        <v>0</v>
      </c>
      <c r="AA15" s="56">
        <f t="shared" si="5"/>
        <v>0</v>
      </c>
      <c r="AB15" s="56">
        <f t="shared" si="6"/>
        <v>0</v>
      </c>
      <c r="AC15" s="56">
        <f t="shared" si="7"/>
        <v>0</v>
      </c>
      <c r="AD15" s="56">
        <f t="shared" si="8"/>
        <v>0</v>
      </c>
      <c r="AE15" s="57">
        <f t="shared" si="9"/>
        <v>14</v>
      </c>
      <c r="AF15" s="57">
        <f t="shared" si="10"/>
        <v>0</v>
      </c>
      <c r="AG15" s="56">
        <f t="shared" si="11"/>
        <v>0</v>
      </c>
      <c r="AH15" s="5" t="str">
        <f>Predloge!$B$15</f>
        <v>SO</v>
      </c>
      <c r="AI15" s="58" t="str">
        <f t="shared" si="12"/>
        <v/>
      </c>
      <c r="AJ15" s="58" t="str">
        <f t="shared" si="13"/>
        <v/>
      </c>
      <c r="AK15" s="58" t="str">
        <f t="shared" si="14"/>
        <v/>
      </c>
      <c r="AL15" s="58" t="str">
        <f t="shared" si="15"/>
        <v/>
      </c>
      <c r="AM15" s="58" t="str">
        <f t="shared" si="16"/>
        <v/>
      </c>
      <c r="AN15" s="58" t="str">
        <f t="shared" si="17"/>
        <v/>
      </c>
      <c r="AO15" s="58" t="str">
        <f t="shared" si="18"/>
        <v/>
      </c>
      <c r="AP15" s="58" t="str">
        <f t="shared" si="19"/>
        <v/>
      </c>
      <c r="AQ15" s="58" t="str">
        <f t="shared" si="20"/>
        <v/>
      </c>
      <c r="AR15" s="58" t="str">
        <f t="shared" si="21"/>
        <v/>
      </c>
      <c r="AS15" s="58" t="str">
        <f t="shared" si="22"/>
        <v>Z</v>
      </c>
      <c r="AT15" s="58" t="str">
        <f t="shared" si="23"/>
        <v/>
      </c>
      <c r="AU15" s="58" t="str">
        <f t="shared" si="24"/>
        <v/>
      </c>
      <c r="AV15" s="58" t="str">
        <f t="shared" si="25"/>
        <v/>
      </c>
      <c r="AW15" s="58" t="str">
        <f t="shared" si="26"/>
        <v/>
      </c>
      <c r="AX15" s="58" t="str">
        <f t="shared" si="27"/>
        <v/>
      </c>
      <c r="AY15" s="58" t="str">
        <f t="shared" si="28"/>
        <v/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2021-07-15</v>
      </c>
      <c r="B16" s="60" t="str">
        <f t="shared" si="0"/>
        <v>Thu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69" t="s">
        <v>69</v>
      </c>
      <c r="N16" s="53"/>
      <c r="O16" s="53"/>
      <c r="P16" s="53"/>
      <c r="Q16" s="53"/>
      <c r="R16" s="53"/>
      <c r="S16" s="53"/>
      <c r="T16" s="53"/>
      <c r="U16" s="53"/>
      <c r="V16" s="95"/>
      <c r="W16" s="56">
        <f t="shared" si="1"/>
        <v>0</v>
      </c>
      <c r="X16" s="56">
        <f t="shared" si="2"/>
        <v>0</v>
      </c>
      <c r="Y16" s="56">
        <f t="shared" si="3"/>
        <v>0</v>
      </c>
      <c r="Z16" s="56">
        <f t="shared" si="4"/>
        <v>0</v>
      </c>
      <c r="AA16" s="56">
        <f t="shared" si="5"/>
        <v>0</v>
      </c>
      <c r="AB16" s="56">
        <f t="shared" si="6"/>
        <v>0</v>
      </c>
      <c r="AC16" s="56">
        <f t="shared" si="7"/>
        <v>0</v>
      </c>
      <c r="AD16" s="56">
        <f t="shared" si="8"/>
        <v>0</v>
      </c>
      <c r="AE16" s="57">
        <f t="shared" si="9"/>
        <v>14</v>
      </c>
      <c r="AF16" s="57">
        <f t="shared" si="10"/>
        <v>0</v>
      </c>
      <c r="AG16" s="56">
        <f t="shared" si="11"/>
        <v>0</v>
      </c>
      <c r="AH16" s="10" t="str">
        <f>Predloge!$B$16</f>
        <v>☻</v>
      </c>
      <c r="AI16" s="58" t="str">
        <f t="shared" si="12"/>
        <v/>
      </c>
      <c r="AJ16" s="58" t="str">
        <f t="shared" si="13"/>
        <v/>
      </c>
      <c r="AK16" s="58" t="str">
        <f t="shared" si="14"/>
        <v/>
      </c>
      <c r="AL16" s="58" t="str">
        <f t="shared" si="15"/>
        <v/>
      </c>
      <c r="AM16" s="58" t="str">
        <f t="shared" si="16"/>
        <v/>
      </c>
      <c r="AN16" s="58" t="str">
        <f t="shared" si="17"/>
        <v/>
      </c>
      <c r="AO16" s="58" t="str">
        <f t="shared" si="18"/>
        <v/>
      </c>
      <c r="AP16" s="58" t="str">
        <f t="shared" si="19"/>
        <v/>
      </c>
      <c r="AQ16" s="58" t="str">
        <f t="shared" si="20"/>
        <v/>
      </c>
      <c r="AR16" s="58" t="str">
        <f t="shared" si="21"/>
        <v/>
      </c>
      <c r="AS16" s="58" t="str">
        <f t="shared" si="22"/>
        <v>Z</v>
      </c>
      <c r="AT16" s="58" t="str">
        <f t="shared" si="23"/>
        <v/>
      </c>
      <c r="AU16" s="58" t="str">
        <f t="shared" si="24"/>
        <v/>
      </c>
      <c r="AV16" s="58" t="str">
        <f t="shared" si="25"/>
        <v/>
      </c>
      <c r="AW16" s="58" t="str">
        <f t="shared" si="26"/>
        <v/>
      </c>
      <c r="AX16" s="58" t="str">
        <f t="shared" si="27"/>
        <v/>
      </c>
      <c r="AY16" s="58" t="str">
        <f t="shared" si="28"/>
        <v/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2021-07-16</v>
      </c>
      <c r="B17" s="60" t="str">
        <f t="shared" si="0"/>
        <v>Fri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69" t="s">
        <v>69</v>
      </c>
      <c r="N17" s="53"/>
      <c r="O17" s="53"/>
      <c r="P17" s="53"/>
      <c r="Q17" s="53"/>
      <c r="R17" s="53"/>
      <c r="S17" s="53"/>
      <c r="T17" s="53"/>
      <c r="U17" s="53"/>
      <c r="V17" s="95"/>
      <c r="W17" s="56">
        <f t="shared" si="1"/>
        <v>0</v>
      </c>
      <c r="X17" s="56">
        <f t="shared" si="2"/>
        <v>0</v>
      </c>
      <c r="Y17" s="56">
        <f t="shared" si="3"/>
        <v>0</v>
      </c>
      <c r="Z17" s="56">
        <f t="shared" si="4"/>
        <v>0</v>
      </c>
      <c r="AA17" s="56">
        <f t="shared" si="5"/>
        <v>0</v>
      </c>
      <c r="AB17" s="56">
        <f t="shared" si="6"/>
        <v>0</v>
      </c>
      <c r="AC17" s="56">
        <f t="shared" si="7"/>
        <v>0</v>
      </c>
      <c r="AD17" s="56">
        <f t="shared" si="8"/>
        <v>0</v>
      </c>
      <c r="AE17" s="57">
        <f t="shared" si="9"/>
        <v>14</v>
      </c>
      <c r="AF17" s="57">
        <f t="shared" si="10"/>
        <v>0</v>
      </c>
      <c r="AG17" s="56">
        <f t="shared" si="11"/>
        <v>0</v>
      </c>
      <c r="AH17" s="14" t="str">
        <f>Predloge!$B$17</f>
        <v>51$</v>
      </c>
      <c r="AI17" s="58" t="str">
        <f t="shared" si="12"/>
        <v/>
      </c>
      <c r="AJ17" s="58" t="str">
        <f t="shared" si="13"/>
        <v/>
      </c>
      <c r="AK17" s="58" t="str">
        <f t="shared" si="14"/>
        <v/>
      </c>
      <c r="AL17" s="58" t="str">
        <f t="shared" si="15"/>
        <v/>
      </c>
      <c r="AM17" s="58" t="str">
        <f t="shared" si="16"/>
        <v/>
      </c>
      <c r="AN17" s="58" t="str">
        <f t="shared" si="17"/>
        <v/>
      </c>
      <c r="AO17" s="58" t="str">
        <f t="shared" si="18"/>
        <v/>
      </c>
      <c r="AP17" s="58" t="str">
        <f t="shared" si="19"/>
        <v/>
      </c>
      <c r="AQ17" s="58" t="str">
        <f t="shared" si="20"/>
        <v/>
      </c>
      <c r="AR17" s="58" t="str">
        <f t="shared" si="21"/>
        <v/>
      </c>
      <c r="AS17" s="58" t="str">
        <f t="shared" si="22"/>
        <v>Z</v>
      </c>
      <c r="AT17" s="58" t="str">
        <f t="shared" si="23"/>
        <v/>
      </c>
      <c r="AU17" s="58" t="str">
        <f t="shared" si="24"/>
        <v/>
      </c>
      <c r="AV17" s="58" t="str">
        <f t="shared" si="25"/>
        <v/>
      </c>
      <c r="AW17" s="58" t="str">
        <f t="shared" si="26"/>
        <v/>
      </c>
      <c r="AX17" s="58" t="str">
        <f t="shared" si="27"/>
        <v/>
      </c>
      <c r="AY17" s="58" t="str">
        <f t="shared" si="28"/>
        <v/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2021-07-17</v>
      </c>
      <c r="B18" s="60" t="str">
        <f t="shared" si="0"/>
        <v>Sat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95"/>
      <c r="W18" s="56">
        <f t="shared" si="1"/>
        <v>0</v>
      </c>
      <c r="X18" s="56">
        <f t="shared" si="2"/>
        <v>0</v>
      </c>
      <c r="Y18" s="56">
        <f t="shared" si="3"/>
        <v>0</v>
      </c>
      <c r="Z18" s="56">
        <f t="shared" si="4"/>
        <v>0</v>
      </c>
      <c r="AA18" s="56">
        <f t="shared" si="5"/>
        <v>0</v>
      </c>
      <c r="AB18" s="56">
        <f t="shared" si="6"/>
        <v>0</v>
      </c>
      <c r="AC18" s="56">
        <f t="shared" si="7"/>
        <v>0</v>
      </c>
      <c r="AD18" s="56">
        <f t="shared" si="8"/>
        <v>0</v>
      </c>
      <c r="AE18" s="57">
        <f t="shared" si="9"/>
        <v>15</v>
      </c>
      <c r="AF18" s="57">
        <f t="shared" si="10"/>
        <v>0</v>
      </c>
      <c r="AG18" s="56">
        <f t="shared" si="11"/>
        <v>0</v>
      </c>
      <c r="AH18" s="14" t="str">
        <f>Predloge!$B$18</f>
        <v>52$</v>
      </c>
      <c r="AI18" s="58" t="str">
        <f t="shared" si="12"/>
        <v/>
      </c>
      <c r="AJ18" s="58" t="str">
        <f t="shared" si="13"/>
        <v/>
      </c>
      <c r="AK18" s="58" t="str">
        <f t="shared" si="14"/>
        <v/>
      </c>
      <c r="AL18" s="58" t="str">
        <f t="shared" si="15"/>
        <v/>
      </c>
      <c r="AM18" s="58" t="str">
        <f t="shared" si="16"/>
        <v/>
      </c>
      <c r="AN18" s="58" t="str">
        <f t="shared" si="17"/>
        <v/>
      </c>
      <c r="AO18" s="58" t="str">
        <f t="shared" si="18"/>
        <v/>
      </c>
      <c r="AP18" s="58" t="str">
        <f t="shared" si="19"/>
        <v/>
      </c>
      <c r="AQ18" s="58" t="str">
        <f t="shared" si="20"/>
        <v/>
      </c>
      <c r="AR18" s="58" t="str">
        <f t="shared" si="21"/>
        <v/>
      </c>
      <c r="AS18" s="58" t="str">
        <f t="shared" si="22"/>
        <v/>
      </c>
      <c r="AT18" s="58" t="str">
        <f t="shared" si="23"/>
        <v/>
      </c>
      <c r="AU18" s="58" t="str">
        <f t="shared" si="24"/>
        <v/>
      </c>
      <c r="AV18" s="58" t="str">
        <f t="shared" si="25"/>
        <v/>
      </c>
      <c r="AW18" s="58" t="str">
        <f t="shared" si="26"/>
        <v/>
      </c>
      <c r="AX18" s="58" t="str">
        <f t="shared" si="27"/>
        <v/>
      </c>
      <c r="AY18" s="58" t="str">
        <f t="shared" si="28"/>
        <v/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2021-07-18</v>
      </c>
      <c r="B19" s="60" t="str">
        <f t="shared" si="0"/>
        <v>Sun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95"/>
      <c r="W19" s="56">
        <f t="shared" si="1"/>
        <v>0</v>
      </c>
      <c r="X19" s="56">
        <f t="shared" si="2"/>
        <v>0</v>
      </c>
      <c r="Y19" s="56">
        <f t="shared" si="3"/>
        <v>0</v>
      </c>
      <c r="Z19" s="56">
        <f t="shared" si="4"/>
        <v>0</v>
      </c>
      <c r="AA19" s="56">
        <f t="shared" si="5"/>
        <v>0</v>
      </c>
      <c r="AB19" s="56">
        <f t="shared" si="6"/>
        <v>0</v>
      </c>
      <c r="AC19" s="56">
        <f t="shared" si="7"/>
        <v>0</v>
      </c>
      <c r="AD19" s="56">
        <f t="shared" si="8"/>
        <v>0</v>
      </c>
      <c r="AE19" s="57">
        <f t="shared" si="9"/>
        <v>15</v>
      </c>
      <c r="AF19" s="57">
        <f t="shared" si="10"/>
        <v>0</v>
      </c>
      <c r="AG19" s="56">
        <f t="shared" si="11"/>
        <v>0</v>
      </c>
      <c r="AH19" s="16" t="str">
        <f>Predloge!$B$19</f>
        <v>KVIT$</v>
      </c>
      <c r="AI19" s="58" t="str">
        <f t="shared" si="12"/>
        <v/>
      </c>
      <c r="AJ19" s="58" t="str">
        <f t="shared" si="13"/>
        <v/>
      </c>
      <c r="AK19" s="58" t="str">
        <f t="shared" si="14"/>
        <v/>
      </c>
      <c r="AL19" s="58" t="str">
        <f t="shared" si="15"/>
        <v/>
      </c>
      <c r="AM19" s="58" t="str">
        <f t="shared" si="16"/>
        <v/>
      </c>
      <c r="AN19" s="58" t="str">
        <f t="shared" si="17"/>
        <v/>
      </c>
      <c r="AO19" s="58" t="str">
        <f t="shared" si="18"/>
        <v/>
      </c>
      <c r="AP19" s="58" t="str">
        <f t="shared" si="19"/>
        <v/>
      </c>
      <c r="AQ19" s="58" t="str">
        <f t="shared" si="20"/>
        <v/>
      </c>
      <c r="AR19" s="58" t="str">
        <f t="shared" si="21"/>
        <v/>
      </c>
      <c r="AS19" s="58" t="str">
        <f t="shared" si="22"/>
        <v/>
      </c>
      <c r="AT19" s="58" t="str">
        <f t="shared" si="23"/>
        <v/>
      </c>
      <c r="AU19" s="58" t="str">
        <f t="shared" si="24"/>
        <v/>
      </c>
      <c r="AV19" s="58" t="str">
        <f t="shared" si="25"/>
        <v/>
      </c>
      <c r="AW19" s="58" t="str">
        <f t="shared" si="26"/>
        <v/>
      </c>
      <c r="AX19" s="58" t="str">
        <f t="shared" si="27"/>
        <v/>
      </c>
      <c r="AY19" s="58" t="str">
        <f t="shared" si="28"/>
        <v/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2021-07-19</v>
      </c>
      <c r="B20" s="60" t="str">
        <f t="shared" si="0"/>
        <v>Mon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69" t="s">
        <v>69</v>
      </c>
      <c r="N20" s="53"/>
      <c r="O20" s="53"/>
      <c r="P20" s="53"/>
      <c r="Q20" s="53"/>
      <c r="R20" s="53"/>
      <c r="S20" s="53"/>
      <c r="T20" s="53"/>
      <c r="U20" s="53"/>
      <c r="V20" s="95"/>
      <c r="W20" s="56">
        <f t="shared" si="1"/>
        <v>0</v>
      </c>
      <c r="X20" s="56">
        <f t="shared" si="2"/>
        <v>0</v>
      </c>
      <c r="Y20" s="56">
        <f t="shared" si="3"/>
        <v>0</v>
      </c>
      <c r="Z20" s="56">
        <f t="shared" si="4"/>
        <v>0</v>
      </c>
      <c r="AA20" s="56">
        <f t="shared" si="5"/>
        <v>0</v>
      </c>
      <c r="AB20" s="56">
        <f t="shared" si="6"/>
        <v>0</v>
      </c>
      <c r="AC20" s="56">
        <f t="shared" si="7"/>
        <v>0</v>
      </c>
      <c r="AD20" s="56">
        <f t="shared" si="8"/>
        <v>0</v>
      </c>
      <c r="AE20" s="57">
        <f t="shared" si="9"/>
        <v>14</v>
      </c>
      <c r="AF20" s="57">
        <f t="shared" si="10"/>
        <v>0</v>
      </c>
      <c r="AG20" s="56">
        <f t="shared" si="11"/>
        <v>0</v>
      </c>
      <c r="AH20" s="18" t="str">
        <f>Predloge!$B$20</f>
        <v>☺</v>
      </c>
      <c r="AI20" s="58" t="str">
        <f t="shared" si="12"/>
        <v/>
      </c>
      <c r="AJ20" s="58" t="str">
        <f t="shared" si="13"/>
        <v/>
      </c>
      <c r="AK20" s="58" t="str">
        <f t="shared" si="14"/>
        <v/>
      </c>
      <c r="AL20" s="58" t="str">
        <f t="shared" si="15"/>
        <v/>
      </c>
      <c r="AM20" s="58" t="str">
        <f t="shared" si="16"/>
        <v/>
      </c>
      <c r="AN20" s="58" t="str">
        <f t="shared" si="17"/>
        <v/>
      </c>
      <c r="AO20" s="58" t="str">
        <f t="shared" si="18"/>
        <v/>
      </c>
      <c r="AP20" s="58" t="str">
        <f t="shared" si="19"/>
        <v/>
      </c>
      <c r="AQ20" s="58" t="str">
        <f t="shared" si="20"/>
        <v/>
      </c>
      <c r="AR20" s="58" t="str">
        <f t="shared" si="21"/>
        <v/>
      </c>
      <c r="AS20" s="58" t="str">
        <f t="shared" si="22"/>
        <v>Z</v>
      </c>
      <c r="AT20" s="58" t="str">
        <f t="shared" si="23"/>
        <v/>
      </c>
      <c r="AU20" s="58" t="str">
        <f t="shared" si="24"/>
        <v/>
      </c>
      <c r="AV20" s="58" t="str">
        <f t="shared" si="25"/>
        <v/>
      </c>
      <c r="AW20" s="58" t="str">
        <f t="shared" si="26"/>
        <v/>
      </c>
      <c r="AX20" s="58" t="str">
        <f t="shared" si="27"/>
        <v/>
      </c>
      <c r="AY20" s="58" t="str">
        <f t="shared" si="28"/>
        <v/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2021-07-20</v>
      </c>
      <c r="B21" s="60" t="str">
        <f t="shared" si="0"/>
        <v>Tue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69" t="s">
        <v>69</v>
      </c>
      <c r="N21" s="53"/>
      <c r="O21" s="53"/>
      <c r="P21" s="53"/>
      <c r="Q21" s="53"/>
      <c r="R21" s="53"/>
      <c r="S21" s="53"/>
      <c r="T21" s="53"/>
      <c r="U21" s="53"/>
      <c r="V21" s="95"/>
      <c r="W21" s="56">
        <f t="shared" si="1"/>
        <v>0</v>
      </c>
      <c r="X21" s="56">
        <f t="shared" si="2"/>
        <v>0</v>
      </c>
      <c r="Y21" s="56">
        <f t="shared" si="3"/>
        <v>0</v>
      </c>
      <c r="Z21" s="56">
        <f t="shared" si="4"/>
        <v>0</v>
      </c>
      <c r="AA21" s="56">
        <f t="shared" si="5"/>
        <v>0</v>
      </c>
      <c r="AB21" s="56">
        <f t="shared" si="6"/>
        <v>0</v>
      </c>
      <c r="AC21" s="56">
        <f t="shared" si="7"/>
        <v>0</v>
      </c>
      <c r="AD21" s="56">
        <f t="shared" si="8"/>
        <v>0</v>
      </c>
      <c r="AE21" s="57">
        <f t="shared" si="9"/>
        <v>14</v>
      </c>
      <c r="AF21" s="57">
        <f t="shared" si="10"/>
        <v>0</v>
      </c>
      <c r="AG21" s="56">
        <f t="shared" si="11"/>
        <v>0</v>
      </c>
      <c r="AH21" s="20" t="str">
        <f>Predloge!$B$21</f>
        <v>☺</v>
      </c>
      <c r="AI21" s="58" t="str">
        <f t="shared" si="12"/>
        <v/>
      </c>
      <c r="AJ21" s="58" t="str">
        <f t="shared" si="13"/>
        <v/>
      </c>
      <c r="AK21" s="58" t="str">
        <f t="shared" si="14"/>
        <v/>
      </c>
      <c r="AL21" s="58" t="str">
        <f t="shared" si="15"/>
        <v/>
      </c>
      <c r="AM21" s="58" t="str">
        <f t="shared" si="16"/>
        <v/>
      </c>
      <c r="AN21" s="58" t="str">
        <f t="shared" si="17"/>
        <v/>
      </c>
      <c r="AO21" s="58" t="str">
        <f t="shared" si="18"/>
        <v/>
      </c>
      <c r="AP21" s="58" t="str">
        <f t="shared" si="19"/>
        <v/>
      </c>
      <c r="AQ21" s="58" t="str">
        <f t="shared" si="20"/>
        <v/>
      </c>
      <c r="AR21" s="58" t="str">
        <f t="shared" si="21"/>
        <v/>
      </c>
      <c r="AS21" s="58" t="str">
        <f t="shared" si="22"/>
        <v>Z</v>
      </c>
      <c r="AT21" s="58" t="str">
        <f t="shared" si="23"/>
        <v/>
      </c>
      <c r="AU21" s="58" t="str">
        <f t="shared" si="24"/>
        <v/>
      </c>
      <c r="AV21" s="58" t="str">
        <f t="shared" si="25"/>
        <v/>
      </c>
      <c r="AW21" s="58" t="str">
        <f t="shared" si="26"/>
        <v/>
      </c>
      <c r="AX21" s="58" t="str">
        <f t="shared" si="27"/>
        <v/>
      </c>
      <c r="AY21" s="58" t="str">
        <f t="shared" si="28"/>
        <v/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2021-07-21</v>
      </c>
      <c r="B22" s="60" t="str">
        <f t="shared" si="0"/>
        <v>Wed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69" t="s">
        <v>69</v>
      </c>
      <c r="N22" s="53"/>
      <c r="O22" s="53"/>
      <c r="P22" s="53"/>
      <c r="Q22" s="53"/>
      <c r="R22" s="53"/>
      <c r="S22" s="53"/>
      <c r="T22" s="53"/>
      <c r="U22" s="53"/>
      <c r="V22" s="95"/>
      <c r="W22" s="56">
        <f t="shared" si="1"/>
        <v>0</v>
      </c>
      <c r="X22" s="56">
        <f t="shared" si="2"/>
        <v>0</v>
      </c>
      <c r="Y22" s="56">
        <f t="shared" si="3"/>
        <v>0</v>
      </c>
      <c r="Z22" s="56">
        <f t="shared" si="4"/>
        <v>0</v>
      </c>
      <c r="AA22" s="56">
        <f t="shared" si="5"/>
        <v>0</v>
      </c>
      <c r="AB22" s="56">
        <f t="shared" si="6"/>
        <v>0</v>
      </c>
      <c r="AC22" s="56">
        <f t="shared" si="7"/>
        <v>0</v>
      </c>
      <c r="AD22" s="56">
        <f t="shared" si="8"/>
        <v>0</v>
      </c>
      <c r="AE22" s="57">
        <f t="shared" si="9"/>
        <v>14</v>
      </c>
      <c r="AF22" s="57">
        <f t="shared" si="10"/>
        <v>0</v>
      </c>
      <c r="AG22" s="56">
        <f t="shared" si="11"/>
        <v>0</v>
      </c>
      <c r="AH22" s="22" t="str">
        <f>Predloge!$B$22</f>
        <v>U☺</v>
      </c>
      <c r="AI22" s="58" t="str">
        <f t="shared" si="12"/>
        <v/>
      </c>
      <c r="AJ22" s="58" t="str">
        <f t="shared" si="13"/>
        <v/>
      </c>
      <c r="AK22" s="58" t="str">
        <f t="shared" si="14"/>
        <v/>
      </c>
      <c r="AL22" s="58" t="str">
        <f t="shared" si="15"/>
        <v/>
      </c>
      <c r="AM22" s="58" t="str">
        <f t="shared" si="16"/>
        <v/>
      </c>
      <c r="AN22" s="58" t="str">
        <f t="shared" si="17"/>
        <v/>
      </c>
      <c r="AO22" s="58" t="str">
        <f t="shared" si="18"/>
        <v/>
      </c>
      <c r="AP22" s="58" t="str">
        <f t="shared" si="19"/>
        <v/>
      </c>
      <c r="AQ22" s="58" t="str">
        <f t="shared" si="20"/>
        <v/>
      </c>
      <c r="AR22" s="58" t="str">
        <f t="shared" si="21"/>
        <v/>
      </c>
      <c r="AS22" s="58" t="str">
        <f t="shared" si="22"/>
        <v>Z</v>
      </c>
      <c r="AT22" s="58" t="str">
        <f t="shared" si="23"/>
        <v/>
      </c>
      <c r="AU22" s="58" t="str">
        <f t="shared" si="24"/>
        <v/>
      </c>
      <c r="AV22" s="58" t="str">
        <f t="shared" si="25"/>
        <v/>
      </c>
      <c r="AW22" s="58" t="str">
        <f t="shared" si="26"/>
        <v/>
      </c>
      <c r="AX22" s="58" t="str">
        <f t="shared" si="27"/>
        <v/>
      </c>
      <c r="AY22" s="58" t="str">
        <f t="shared" si="28"/>
        <v/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2021-07-22</v>
      </c>
      <c r="B23" s="60" t="str">
        <f t="shared" si="0"/>
        <v>Thu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69" t="s">
        <v>69</v>
      </c>
      <c r="N23" s="53"/>
      <c r="O23" s="53"/>
      <c r="P23" s="53"/>
      <c r="Q23" s="53"/>
      <c r="R23" s="53"/>
      <c r="S23" s="53"/>
      <c r="T23" s="53"/>
      <c r="U23" s="53"/>
      <c r="V23" s="95"/>
      <c r="W23" s="56">
        <f t="shared" si="1"/>
        <v>0</v>
      </c>
      <c r="X23" s="56">
        <f t="shared" si="2"/>
        <v>0</v>
      </c>
      <c r="Y23" s="56">
        <f t="shared" si="3"/>
        <v>0</v>
      </c>
      <c r="Z23" s="56">
        <f t="shared" si="4"/>
        <v>0</v>
      </c>
      <c r="AA23" s="56">
        <f t="shared" si="5"/>
        <v>0</v>
      </c>
      <c r="AB23" s="56">
        <f t="shared" si="6"/>
        <v>0</v>
      </c>
      <c r="AC23" s="56">
        <f t="shared" si="7"/>
        <v>0</v>
      </c>
      <c r="AD23" s="56">
        <f t="shared" si="8"/>
        <v>0</v>
      </c>
      <c r="AE23" s="57">
        <f t="shared" si="9"/>
        <v>14</v>
      </c>
      <c r="AF23" s="57">
        <f t="shared" si="10"/>
        <v>0</v>
      </c>
      <c r="AG23" s="56">
        <f t="shared" si="11"/>
        <v>0</v>
      </c>
      <c r="AH23" s="22" t="str">
        <f>Predloge!$B$23</f>
        <v>51☺</v>
      </c>
      <c r="AI23" s="58" t="str">
        <f t="shared" si="12"/>
        <v/>
      </c>
      <c r="AJ23" s="58" t="str">
        <f t="shared" si="13"/>
        <v/>
      </c>
      <c r="AK23" s="58" t="str">
        <f t="shared" si="14"/>
        <v/>
      </c>
      <c r="AL23" s="58" t="str">
        <f t="shared" si="15"/>
        <v/>
      </c>
      <c r="AM23" s="58" t="str">
        <f t="shared" si="16"/>
        <v/>
      </c>
      <c r="AN23" s="58" t="str">
        <f t="shared" si="17"/>
        <v/>
      </c>
      <c r="AO23" s="58" t="str">
        <f t="shared" si="18"/>
        <v/>
      </c>
      <c r="AP23" s="58" t="str">
        <f t="shared" si="19"/>
        <v/>
      </c>
      <c r="AQ23" s="58" t="str">
        <f t="shared" si="20"/>
        <v/>
      </c>
      <c r="AR23" s="58" t="str">
        <f t="shared" si="21"/>
        <v/>
      </c>
      <c r="AS23" s="58" t="str">
        <f t="shared" si="22"/>
        <v>Z</v>
      </c>
      <c r="AT23" s="58" t="str">
        <f t="shared" si="23"/>
        <v/>
      </c>
      <c r="AU23" s="58" t="str">
        <f t="shared" si="24"/>
        <v/>
      </c>
      <c r="AV23" s="58" t="str">
        <f t="shared" si="25"/>
        <v/>
      </c>
      <c r="AW23" s="58" t="str">
        <f t="shared" si="26"/>
        <v/>
      </c>
      <c r="AX23" s="58" t="str">
        <f t="shared" si="27"/>
        <v/>
      </c>
      <c r="AY23" s="58" t="str">
        <f t="shared" si="28"/>
        <v/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2021-07-23</v>
      </c>
      <c r="B24" s="60" t="str">
        <f t="shared" si="0"/>
        <v>Fri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69" t="s">
        <v>69</v>
      </c>
      <c r="N24" s="53"/>
      <c r="O24" s="53"/>
      <c r="P24" s="61" t="str">
        <f>Predloge!$B$12</f>
        <v>D</v>
      </c>
      <c r="Q24" s="53"/>
      <c r="R24" s="53"/>
      <c r="S24" s="53"/>
      <c r="T24" s="53"/>
      <c r="U24" s="53"/>
      <c r="V24" s="95"/>
      <c r="W24" s="56">
        <f t="shared" si="1"/>
        <v>0</v>
      </c>
      <c r="X24" s="56">
        <f t="shared" si="2"/>
        <v>0</v>
      </c>
      <c r="Y24" s="56">
        <f t="shared" si="3"/>
        <v>0</v>
      </c>
      <c r="Z24" s="56">
        <f t="shared" si="4"/>
        <v>0</v>
      </c>
      <c r="AA24" s="56">
        <f t="shared" si="5"/>
        <v>0</v>
      </c>
      <c r="AB24" s="56">
        <f t="shared" si="6"/>
        <v>0</v>
      </c>
      <c r="AC24" s="56">
        <f t="shared" si="7"/>
        <v>0</v>
      </c>
      <c r="AD24" s="56">
        <f t="shared" si="8"/>
        <v>0</v>
      </c>
      <c r="AE24" s="57">
        <f t="shared" si="9"/>
        <v>13</v>
      </c>
      <c r="AF24" s="57">
        <f t="shared" si="10"/>
        <v>0</v>
      </c>
      <c r="AG24" s="56">
        <f t="shared" si="11"/>
        <v>0</v>
      </c>
      <c r="AH24" s="22" t="str">
        <f>Predloge!$B$24</f>
        <v>52☺</v>
      </c>
      <c r="AI24" s="58" t="str">
        <f>RIGHT(C30,1)</f>
        <v/>
      </c>
      <c r="AJ24" s="58" t="str">
        <f t="shared" ref="AJ24:AJ32" si="30">RIGHT(D24,1)</f>
        <v/>
      </c>
      <c r="AK24" s="58" t="str">
        <f t="shared" ref="AK24:AK32" si="31">RIGHT(E24,1)</f>
        <v/>
      </c>
      <c r="AL24" s="58" t="str">
        <f t="shared" ref="AL24:AL32" si="32">RIGHT(F24,1)</f>
        <v/>
      </c>
      <c r="AM24" s="58" t="str">
        <f t="shared" ref="AM24:AM32" si="33">RIGHT(G24,1)</f>
        <v/>
      </c>
      <c r="AN24" s="58" t="str">
        <f t="shared" ref="AN24:AN32" si="34">RIGHT(H24,1)</f>
        <v/>
      </c>
      <c r="AO24" s="58" t="str">
        <f t="shared" ref="AO24:AO32" si="35">RIGHT(I24,1)</f>
        <v/>
      </c>
      <c r="AP24" s="58" t="str">
        <f t="shared" ref="AP24:AP32" si="36">RIGHT(J24,1)</f>
        <v/>
      </c>
      <c r="AQ24" s="58" t="str">
        <f t="shared" ref="AQ24:AQ32" si="37">RIGHT(K24,1)</f>
        <v/>
      </c>
      <c r="AR24" s="58" t="str">
        <f t="shared" ref="AR24:AR32" si="38">RIGHT(L24,1)</f>
        <v/>
      </c>
      <c r="AS24" s="58" t="str">
        <f t="shared" ref="AS24:AS32" si="39">RIGHT(M24,1)</f>
        <v>Z</v>
      </c>
      <c r="AT24" s="58" t="str">
        <f t="shared" ref="AT24:AT32" si="40">RIGHT(N24,1)</f>
        <v/>
      </c>
      <c r="AU24" s="58" t="str">
        <f t="shared" ref="AU24:AU32" si="41">RIGHT(O24,1)</f>
        <v/>
      </c>
      <c r="AV24" s="58" t="str">
        <f t="shared" ref="AV24:AV32" si="42">RIGHT(P24,1)</f>
        <v>D</v>
      </c>
      <c r="AW24" s="58" t="str">
        <f t="shared" ref="AW24:AW32" si="43">RIGHT(Q24,1)</f>
        <v/>
      </c>
      <c r="AX24" s="58" t="str">
        <f t="shared" ref="AX24:AX32" si="44">RIGHT(R24,1)</f>
        <v/>
      </c>
      <c r="AY24" s="58" t="str">
        <f t="shared" ref="AY24:AY32" si="45">RIGHT(S24,1)</f>
        <v/>
      </c>
      <c r="AZ24" s="58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2021-07-24</v>
      </c>
      <c r="B25" s="60" t="str">
        <f t="shared" si="0"/>
        <v>Sat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95"/>
      <c r="W25" s="56">
        <f t="shared" si="1"/>
        <v>0</v>
      </c>
      <c r="X25" s="56">
        <f t="shared" si="2"/>
        <v>0</v>
      </c>
      <c r="Y25" s="56">
        <f t="shared" si="3"/>
        <v>0</v>
      </c>
      <c r="Z25" s="56">
        <f t="shared" si="4"/>
        <v>0</v>
      </c>
      <c r="AA25" s="56">
        <f t="shared" si="5"/>
        <v>0</v>
      </c>
      <c r="AB25" s="56">
        <f t="shared" si="6"/>
        <v>0</v>
      </c>
      <c r="AC25" s="56">
        <f t="shared" si="7"/>
        <v>0</v>
      </c>
      <c r="AD25" s="56">
        <f t="shared" si="8"/>
        <v>0</v>
      </c>
      <c r="AE25" s="57">
        <f t="shared" si="9"/>
        <v>15</v>
      </c>
      <c r="AF25" s="57">
        <f t="shared" si="10"/>
        <v>0</v>
      </c>
      <c r="AG25" s="56">
        <f t="shared" si="11"/>
        <v>0</v>
      </c>
      <c r="AH25" s="10" t="str">
        <f>Predloge!$B$25</f>
        <v>51¶</v>
      </c>
      <c r="AI25" s="58" t="str">
        <f t="shared" ref="AI25:AI32" si="47">RIGHT(C25,1)</f>
        <v/>
      </c>
      <c r="AJ25" s="58" t="str">
        <f t="shared" si="30"/>
        <v/>
      </c>
      <c r="AK25" s="58" t="str">
        <f t="shared" si="31"/>
        <v/>
      </c>
      <c r="AL25" s="58" t="str">
        <f t="shared" si="32"/>
        <v/>
      </c>
      <c r="AM25" s="58" t="str">
        <f t="shared" si="33"/>
        <v/>
      </c>
      <c r="AN25" s="58" t="str">
        <f t="shared" si="34"/>
        <v/>
      </c>
      <c r="AO25" s="58" t="str">
        <f t="shared" si="35"/>
        <v/>
      </c>
      <c r="AP25" s="58" t="str">
        <f t="shared" si="36"/>
        <v/>
      </c>
      <c r="AQ25" s="58" t="str">
        <f t="shared" si="37"/>
        <v/>
      </c>
      <c r="AR25" s="58" t="str">
        <f t="shared" si="38"/>
        <v/>
      </c>
      <c r="AS25" s="58" t="str">
        <f t="shared" si="39"/>
        <v/>
      </c>
      <c r="AT25" s="58" t="str">
        <f t="shared" si="40"/>
        <v/>
      </c>
      <c r="AU25" s="58" t="str">
        <f t="shared" si="41"/>
        <v/>
      </c>
      <c r="AV25" s="58" t="str">
        <f t="shared" si="42"/>
        <v/>
      </c>
      <c r="AW25" s="58" t="str">
        <f t="shared" si="43"/>
        <v/>
      </c>
      <c r="AX25" s="58" t="str">
        <f t="shared" si="44"/>
        <v/>
      </c>
      <c r="AY25" s="58" t="str">
        <f t="shared" si="45"/>
        <v/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2021-07-25</v>
      </c>
      <c r="B26" s="60" t="str">
        <f t="shared" si="0"/>
        <v>Sun</v>
      </c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95"/>
      <c r="W26" s="56">
        <f t="shared" si="1"/>
        <v>0</v>
      </c>
      <c r="X26" s="56">
        <f t="shared" si="2"/>
        <v>0</v>
      </c>
      <c r="Y26" s="56">
        <f t="shared" si="3"/>
        <v>0</v>
      </c>
      <c r="Z26" s="56">
        <f t="shared" si="4"/>
        <v>0</v>
      </c>
      <c r="AA26" s="56">
        <f t="shared" si="5"/>
        <v>0</v>
      </c>
      <c r="AB26" s="56">
        <f t="shared" si="6"/>
        <v>0</v>
      </c>
      <c r="AC26" s="56">
        <f t="shared" si="7"/>
        <v>0</v>
      </c>
      <c r="AD26" s="56">
        <f t="shared" si="8"/>
        <v>0</v>
      </c>
      <c r="AE26" s="57">
        <f t="shared" si="9"/>
        <v>15</v>
      </c>
      <c r="AF26" s="57">
        <f t="shared" si="10"/>
        <v>0</v>
      </c>
      <c r="AG26" s="56">
        <f t="shared" si="11"/>
        <v>0</v>
      </c>
      <c r="AH26" s="10" t="str">
        <f>Predloge!$B$26</f>
        <v>52¶</v>
      </c>
      <c r="AI26" s="58" t="str">
        <f t="shared" si="47"/>
        <v/>
      </c>
      <c r="AJ26" s="58" t="str">
        <f t="shared" si="30"/>
        <v/>
      </c>
      <c r="AK26" s="58" t="str">
        <f t="shared" si="31"/>
        <v/>
      </c>
      <c r="AL26" s="58" t="str">
        <f t="shared" si="32"/>
        <v/>
      </c>
      <c r="AM26" s="58" t="str">
        <f t="shared" si="33"/>
        <v/>
      </c>
      <c r="AN26" s="58" t="str">
        <f t="shared" si="34"/>
        <v/>
      </c>
      <c r="AO26" s="58" t="str">
        <f t="shared" si="35"/>
        <v/>
      </c>
      <c r="AP26" s="58" t="str">
        <f t="shared" si="36"/>
        <v/>
      </c>
      <c r="AQ26" s="58" t="str">
        <f t="shared" si="37"/>
        <v/>
      </c>
      <c r="AR26" s="58" t="str">
        <f t="shared" si="38"/>
        <v/>
      </c>
      <c r="AS26" s="58" t="str">
        <f t="shared" si="39"/>
        <v/>
      </c>
      <c r="AT26" s="58" t="str">
        <f t="shared" si="40"/>
        <v/>
      </c>
      <c r="AU26" s="58" t="str">
        <f t="shared" si="41"/>
        <v/>
      </c>
      <c r="AV26" s="58" t="str">
        <f t="shared" si="42"/>
        <v/>
      </c>
      <c r="AW26" s="58" t="str">
        <f t="shared" si="43"/>
        <v/>
      </c>
      <c r="AX26" s="58" t="str">
        <f t="shared" si="44"/>
        <v/>
      </c>
      <c r="AY26" s="58" t="str">
        <f t="shared" si="45"/>
        <v/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2021-07-26</v>
      </c>
      <c r="B27" s="60" t="str">
        <f t="shared" si="0"/>
        <v>Mon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69" t="s">
        <v>69</v>
      </c>
      <c r="N27" s="53"/>
      <c r="O27" s="53"/>
      <c r="P27" s="61" t="str">
        <f>Predloge!$B$12</f>
        <v>D</v>
      </c>
      <c r="Q27" s="53"/>
      <c r="R27" s="53"/>
      <c r="S27" s="53"/>
      <c r="T27" s="53"/>
      <c r="U27" s="53"/>
      <c r="V27" s="95"/>
      <c r="W27" s="56">
        <f t="shared" si="1"/>
        <v>0</v>
      </c>
      <c r="X27" s="56">
        <f t="shared" si="2"/>
        <v>0</v>
      </c>
      <c r="Y27" s="56">
        <f t="shared" si="3"/>
        <v>0</v>
      </c>
      <c r="Z27" s="56">
        <f t="shared" si="4"/>
        <v>0</v>
      </c>
      <c r="AA27" s="56">
        <f t="shared" si="5"/>
        <v>0</v>
      </c>
      <c r="AB27" s="56">
        <f t="shared" si="6"/>
        <v>0</v>
      </c>
      <c r="AC27" s="56">
        <f t="shared" si="7"/>
        <v>0</v>
      </c>
      <c r="AD27" s="56">
        <f t="shared" si="8"/>
        <v>0</v>
      </c>
      <c r="AE27" s="57">
        <f t="shared" si="9"/>
        <v>13</v>
      </c>
      <c r="AF27" s="57">
        <f t="shared" si="10"/>
        <v>0</v>
      </c>
      <c r="AG27" s="56">
        <f t="shared" si="11"/>
        <v>0</v>
      </c>
      <c r="AH27" s="24" t="str">
        <f>Predloge!$B$27</f>
        <v>KVIT☺</v>
      </c>
      <c r="AI27" s="58" t="str">
        <f t="shared" si="47"/>
        <v/>
      </c>
      <c r="AJ27" s="58" t="str">
        <f t="shared" si="30"/>
        <v/>
      </c>
      <c r="AK27" s="58" t="str">
        <f t="shared" si="31"/>
        <v/>
      </c>
      <c r="AL27" s="58" t="str">
        <f t="shared" si="32"/>
        <v/>
      </c>
      <c r="AM27" s="58" t="str">
        <f t="shared" si="33"/>
        <v/>
      </c>
      <c r="AN27" s="58" t="str">
        <f t="shared" si="34"/>
        <v/>
      </c>
      <c r="AO27" s="58" t="str">
        <f t="shared" si="35"/>
        <v/>
      </c>
      <c r="AP27" s="58" t="str">
        <f t="shared" si="36"/>
        <v/>
      </c>
      <c r="AQ27" s="58" t="str">
        <f t="shared" si="37"/>
        <v/>
      </c>
      <c r="AR27" s="58" t="str">
        <f t="shared" si="38"/>
        <v/>
      </c>
      <c r="AS27" s="58" t="str">
        <f t="shared" si="39"/>
        <v>Z</v>
      </c>
      <c r="AT27" s="58" t="str">
        <f t="shared" si="40"/>
        <v/>
      </c>
      <c r="AU27" s="58" t="str">
        <f t="shared" si="41"/>
        <v/>
      </c>
      <c r="AV27" s="58" t="str">
        <f t="shared" si="42"/>
        <v>D</v>
      </c>
      <c r="AW27" s="58" t="str">
        <f t="shared" si="43"/>
        <v/>
      </c>
      <c r="AX27" s="58" t="str">
        <f t="shared" si="44"/>
        <v/>
      </c>
      <c r="AY27" s="58" t="str">
        <f t="shared" si="45"/>
        <v/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2021-07-27</v>
      </c>
      <c r="B28" s="60" t="str">
        <f t="shared" si="0"/>
        <v>Tue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69" t="s">
        <v>69</v>
      </c>
      <c r="N28" s="53"/>
      <c r="O28" s="53"/>
      <c r="P28" s="61" t="str">
        <f>Predloge!$B$12</f>
        <v>D</v>
      </c>
      <c r="Q28" s="53"/>
      <c r="R28" s="53"/>
      <c r="S28" s="53"/>
      <c r="T28" s="53"/>
      <c r="U28" s="53"/>
      <c r="V28" s="95"/>
      <c r="W28" s="56">
        <f t="shared" si="1"/>
        <v>0</v>
      </c>
      <c r="X28" s="56">
        <f t="shared" si="2"/>
        <v>0</v>
      </c>
      <c r="Y28" s="56">
        <f t="shared" si="3"/>
        <v>0</v>
      </c>
      <c r="Z28" s="56">
        <f t="shared" si="4"/>
        <v>0</v>
      </c>
      <c r="AA28" s="56">
        <f t="shared" si="5"/>
        <v>0</v>
      </c>
      <c r="AB28" s="56">
        <f t="shared" si="6"/>
        <v>0</v>
      </c>
      <c r="AC28" s="56">
        <f t="shared" si="7"/>
        <v>0</v>
      </c>
      <c r="AD28" s="56">
        <f t="shared" si="8"/>
        <v>0</v>
      </c>
      <c r="AE28" s="57">
        <f t="shared" si="9"/>
        <v>13</v>
      </c>
      <c r="AF28" s="57">
        <f t="shared" si="10"/>
        <v>0</v>
      </c>
      <c r="AG28" s="56">
        <f t="shared" si="11"/>
        <v>0</v>
      </c>
      <c r="AH28" s="26" t="str">
        <f>Predloge!$B$28</f>
        <v>KO</v>
      </c>
      <c r="AI28" s="58" t="str">
        <f t="shared" si="47"/>
        <v/>
      </c>
      <c r="AJ28" s="58" t="str">
        <f t="shared" si="30"/>
        <v/>
      </c>
      <c r="AK28" s="58" t="str">
        <f t="shared" si="31"/>
        <v/>
      </c>
      <c r="AL28" s="58" t="str">
        <f t="shared" si="32"/>
        <v/>
      </c>
      <c r="AM28" s="58" t="str">
        <f t="shared" si="33"/>
        <v/>
      </c>
      <c r="AN28" s="58" t="str">
        <f t="shared" si="34"/>
        <v/>
      </c>
      <c r="AO28" s="58" t="str">
        <f t="shared" si="35"/>
        <v/>
      </c>
      <c r="AP28" s="58" t="str">
        <f t="shared" si="36"/>
        <v/>
      </c>
      <c r="AQ28" s="58" t="str">
        <f t="shared" si="37"/>
        <v/>
      </c>
      <c r="AR28" s="58" t="str">
        <f t="shared" si="38"/>
        <v/>
      </c>
      <c r="AS28" s="58" t="str">
        <f t="shared" si="39"/>
        <v>Z</v>
      </c>
      <c r="AT28" s="58" t="str">
        <f t="shared" si="40"/>
        <v/>
      </c>
      <c r="AU28" s="58" t="str">
        <f t="shared" si="41"/>
        <v/>
      </c>
      <c r="AV28" s="58" t="str">
        <f t="shared" si="42"/>
        <v>D</v>
      </c>
      <c r="AW28" s="58" t="str">
        <f t="shared" si="43"/>
        <v/>
      </c>
      <c r="AX28" s="58" t="str">
        <f t="shared" si="44"/>
        <v/>
      </c>
      <c r="AY28" s="58" t="str">
        <f t="shared" si="45"/>
        <v/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2021-07-28</v>
      </c>
      <c r="B29" s="60" t="str">
        <f t="shared" si="0"/>
        <v>Wed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69" t="s">
        <v>69</v>
      </c>
      <c r="N29" s="53"/>
      <c r="O29" s="53"/>
      <c r="P29" s="61" t="str">
        <f>Predloge!$B$12</f>
        <v>D</v>
      </c>
      <c r="Q29" s="53"/>
      <c r="R29" s="53"/>
      <c r="S29" s="53"/>
      <c r="T29" s="53"/>
      <c r="U29" s="53"/>
      <c r="V29" s="95"/>
      <c r="W29" s="56">
        <f t="shared" si="1"/>
        <v>0</v>
      </c>
      <c r="X29" s="56">
        <f t="shared" si="2"/>
        <v>0</v>
      </c>
      <c r="Y29" s="56">
        <f t="shared" si="3"/>
        <v>0</v>
      </c>
      <c r="Z29" s="56">
        <f t="shared" si="4"/>
        <v>0</v>
      </c>
      <c r="AA29" s="56">
        <f t="shared" si="5"/>
        <v>0</v>
      </c>
      <c r="AB29" s="56">
        <f t="shared" si="6"/>
        <v>0</v>
      </c>
      <c r="AC29" s="56">
        <f t="shared" si="7"/>
        <v>0</v>
      </c>
      <c r="AD29" s="56">
        <f t="shared" si="8"/>
        <v>0</v>
      </c>
      <c r="AE29" s="57">
        <f t="shared" si="9"/>
        <v>13</v>
      </c>
      <c r="AF29" s="57">
        <f t="shared" si="10"/>
        <v>0</v>
      </c>
      <c r="AG29" s="56">
        <f t="shared" si="11"/>
        <v>0</v>
      </c>
      <c r="AH29" s="26" t="str">
        <f>Predloge!$B$29</f>
        <v>Rt</v>
      </c>
      <c r="AI29" s="58" t="str">
        <f t="shared" si="47"/>
        <v/>
      </c>
      <c r="AJ29" s="58" t="str">
        <f t="shared" si="30"/>
        <v/>
      </c>
      <c r="AK29" s="58" t="str">
        <f t="shared" si="31"/>
        <v/>
      </c>
      <c r="AL29" s="58" t="str">
        <f t="shared" si="32"/>
        <v/>
      </c>
      <c r="AM29" s="58" t="str">
        <f t="shared" si="33"/>
        <v/>
      </c>
      <c r="AN29" s="58" t="str">
        <f t="shared" si="34"/>
        <v/>
      </c>
      <c r="AO29" s="58" t="str">
        <f t="shared" si="35"/>
        <v/>
      </c>
      <c r="AP29" s="58" t="str">
        <f t="shared" si="36"/>
        <v/>
      </c>
      <c r="AQ29" s="58" t="str">
        <f t="shared" si="37"/>
        <v/>
      </c>
      <c r="AR29" s="58" t="str">
        <f t="shared" si="38"/>
        <v/>
      </c>
      <c r="AS29" s="58" t="str">
        <f t="shared" si="39"/>
        <v>Z</v>
      </c>
      <c r="AT29" s="58" t="str">
        <f t="shared" si="40"/>
        <v/>
      </c>
      <c r="AU29" s="58" t="str">
        <f t="shared" si="41"/>
        <v/>
      </c>
      <c r="AV29" s="58" t="str">
        <f t="shared" si="42"/>
        <v>D</v>
      </c>
      <c r="AW29" s="58" t="str">
        <f t="shared" si="43"/>
        <v/>
      </c>
      <c r="AX29" s="58" t="str">
        <f t="shared" si="44"/>
        <v/>
      </c>
      <c r="AY29" s="58" t="str">
        <f t="shared" si="45"/>
        <v/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2021-07-29</v>
      </c>
      <c r="B30" s="60" t="str">
        <f t="shared" si="0"/>
        <v>Thu</v>
      </c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69" t="s">
        <v>69</v>
      </c>
      <c r="N30" s="53"/>
      <c r="O30" s="53"/>
      <c r="P30" s="61" t="str">
        <f>Predloge!$B$12</f>
        <v>D</v>
      </c>
      <c r="Q30" s="53"/>
      <c r="R30" s="53"/>
      <c r="S30" s="53"/>
      <c r="T30" s="53"/>
      <c r="U30" s="53"/>
      <c r="V30" s="95"/>
      <c r="W30" s="56">
        <f t="shared" si="1"/>
        <v>0</v>
      </c>
      <c r="X30" s="56">
        <f t="shared" si="2"/>
        <v>0</v>
      </c>
      <c r="Y30" s="56">
        <f t="shared" si="3"/>
        <v>0</v>
      </c>
      <c r="Z30" s="56">
        <f t="shared" si="4"/>
        <v>0</v>
      </c>
      <c r="AA30" s="56">
        <f t="shared" si="5"/>
        <v>0</v>
      </c>
      <c r="AB30" s="56">
        <f t="shared" si="6"/>
        <v>0</v>
      </c>
      <c r="AC30" s="56">
        <f t="shared" si="7"/>
        <v>0</v>
      </c>
      <c r="AD30" s="56">
        <f t="shared" si="8"/>
        <v>0</v>
      </c>
      <c r="AE30" s="57">
        <f t="shared" si="9"/>
        <v>13</v>
      </c>
      <c r="AF30" s="57">
        <f t="shared" si="10"/>
        <v>0</v>
      </c>
      <c r="AG30" s="56">
        <f t="shared" si="11"/>
        <v>0</v>
      </c>
      <c r="AH30" s="5" t="str">
        <f>Predloge!$B$30</f>
        <v>Rt☻</v>
      </c>
      <c r="AI30" s="58" t="str">
        <f t="shared" si="47"/>
        <v/>
      </c>
      <c r="AJ30" s="58" t="str">
        <f t="shared" si="30"/>
        <v/>
      </c>
      <c r="AK30" s="58" t="str">
        <f t="shared" si="31"/>
        <v/>
      </c>
      <c r="AL30" s="58" t="str">
        <f t="shared" si="32"/>
        <v/>
      </c>
      <c r="AM30" s="58" t="str">
        <f t="shared" si="33"/>
        <v/>
      </c>
      <c r="AN30" s="58" t="str">
        <f t="shared" si="34"/>
        <v/>
      </c>
      <c r="AO30" s="58" t="str">
        <f t="shared" si="35"/>
        <v/>
      </c>
      <c r="AP30" s="58" t="str">
        <f t="shared" si="36"/>
        <v/>
      </c>
      <c r="AQ30" s="58" t="str">
        <f t="shared" si="37"/>
        <v/>
      </c>
      <c r="AR30" s="58" t="str">
        <f t="shared" si="38"/>
        <v/>
      </c>
      <c r="AS30" s="58" t="str">
        <f t="shared" si="39"/>
        <v>Z</v>
      </c>
      <c r="AT30" s="58" t="str">
        <f t="shared" si="40"/>
        <v/>
      </c>
      <c r="AU30" s="58" t="str">
        <f t="shared" si="41"/>
        <v/>
      </c>
      <c r="AV30" s="58" t="str">
        <f t="shared" si="42"/>
        <v>D</v>
      </c>
      <c r="AW30" s="58" t="str">
        <f t="shared" si="43"/>
        <v/>
      </c>
      <c r="AX30" s="58" t="str">
        <f t="shared" si="44"/>
        <v/>
      </c>
      <c r="AY30" s="58" t="str">
        <f t="shared" si="45"/>
        <v/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2021-07-30</v>
      </c>
      <c r="B31" s="60" t="str">
        <f t="shared" si="0"/>
        <v>Fri</v>
      </c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69" t="s">
        <v>69</v>
      </c>
      <c r="N31" s="53"/>
      <c r="O31" s="53"/>
      <c r="P31" s="61" t="str">
        <f>Predloge!$B$12</f>
        <v>D</v>
      </c>
      <c r="Q31" s="53"/>
      <c r="R31" s="53"/>
      <c r="S31" s="53"/>
      <c r="T31" s="53"/>
      <c r="U31" s="53"/>
      <c r="V31" s="95"/>
      <c r="W31" s="56">
        <f t="shared" si="1"/>
        <v>0</v>
      </c>
      <c r="X31" s="56">
        <f t="shared" si="2"/>
        <v>0</v>
      </c>
      <c r="Y31" s="56">
        <f t="shared" si="3"/>
        <v>0</v>
      </c>
      <c r="Z31" s="56">
        <f t="shared" si="4"/>
        <v>0</v>
      </c>
      <c r="AA31" s="56">
        <f t="shared" si="5"/>
        <v>0</v>
      </c>
      <c r="AB31" s="56">
        <f t="shared" si="6"/>
        <v>0</v>
      </c>
      <c r="AC31" s="56">
        <f t="shared" si="7"/>
        <v>0</v>
      </c>
      <c r="AD31" s="56">
        <f t="shared" si="8"/>
        <v>0</v>
      </c>
      <c r="AE31" s="57">
        <f t="shared" si="9"/>
        <v>13</v>
      </c>
      <c r="AF31" s="57">
        <f t="shared" si="10"/>
        <v>0</v>
      </c>
      <c r="AG31" s="56">
        <f t="shared" si="11"/>
        <v>0</v>
      </c>
      <c r="AH31" s="27" t="str">
        <f>Predloge!$B$31</f>
        <v>Rt☺</v>
      </c>
      <c r="AI31" s="58" t="str">
        <f t="shared" si="47"/>
        <v/>
      </c>
      <c r="AJ31" s="58" t="str">
        <f t="shared" si="30"/>
        <v/>
      </c>
      <c r="AK31" s="58" t="str">
        <f t="shared" si="31"/>
        <v/>
      </c>
      <c r="AL31" s="58" t="str">
        <f t="shared" si="32"/>
        <v/>
      </c>
      <c r="AM31" s="58" t="str">
        <f t="shared" si="33"/>
        <v/>
      </c>
      <c r="AN31" s="58" t="str">
        <f t="shared" si="34"/>
        <v/>
      </c>
      <c r="AO31" s="58" t="str">
        <f t="shared" si="35"/>
        <v/>
      </c>
      <c r="AP31" s="58" t="str">
        <f t="shared" si="36"/>
        <v/>
      </c>
      <c r="AQ31" s="58" t="str">
        <f t="shared" si="37"/>
        <v/>
      </c>
      <c r="AR31" s="58" t="str">
        <f t="shared" si="38"/>
        <v/>
      </c>
      <c r="AS31" s="58" t="str">
        <f t="shared" si="39"/>
        <v>Z</v>
      </c>
      <c r="AT31" s="58" t="str">
        <f t="shared" si="40"/>
        <v/>
      </c>
      <c r="AU31" s="58" t="str">
        <f t="shared" si="41"/>
        <v/>
      </c>
      <c r="AV31" s="58" t="str">
        <f t="shared" si="42"/>
        <v>D</v>
      </c>
      <c r="AW31" s="58" t="str">
        <f t="shared" si="43"/>
        <v/>
      </c>
      <c r="AX31" s="58" t="str">
        <f t="shared" si="44"/>
        <v/>
      </c>
      <c r="AY31" s="58" t="str">
        <f t="shared" si="45"/>
        <v/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A32" s="59" t="d">
        <v>2021-07-31</v>
      </c>
      <c r="B32" s="60" t="str">
        <f t="shared" si="0"/>
        <v>Sat</v>
      </c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95"/>
      <c r="W32" s="56">
        <f t="shared" si="1"/>
        <v>0</v>
      </c>
      <c r="X32" s="56">
        <f t="shared" si="2"/>
        <v>0</v>
      </c>
      <c r="Y32" s="56">
        <f t="shared" si="3"/>
        <v>0</v>
      </c>
      <c r="Z32" s="56">
        <f t="shared" si="4"/>
        <v>0</v>
      </c>
      <c r="AA32" s="56">
        <f t="shared" si="5"/>
        <v>0</v>
      </c>
      <c r="AB32" s="56">
        <f t="shared" si="6"/>
        <v>0</v>
      </c>
      <c r="AC32" s="56">
        <f t="shared" si="7"/>
        <v>0</v>
      </c>
      <c r="AD32" s="56">
        <f t="shared" si="8"/>
        <v>0</v>
      </c>
      <c r="AE32" s="57">
        <f t="shared" si="9"/>
        <v>15</v>
      </c>
      <c r="AF32" s="57">
        <f t="shared" si="10"/>
        <v>0</v>
      </c>
      <c r="AG32" s="56">
        <f t="shared" si="11"/>
        <v>0</v>
      </c>
      <c r="AH32" s="10" t="str">
        <f>Predloge!$B$32</f>
        <v>Am</v>
      </c>
      <c r="AI32" s="58" t="str">
        <f t="shared" si="47"/>
        <v/>
      </c>
      <c r="AJ32" s="58" t="str">
        <f t="shared" si="30"/>
        <v/>
      </c>
      <c r="AK32" s="58" t="str">
        <f t="shared" si="31"/>
        <v/>
      </c>
      <c r="AL32" s="58" t="str">
        <f t="shared" si="32"/>
        <v/>
      </c>
      <c r="AM32" s="58" t="str">
        <f t="shared" si="33"/>
        <v/>
      </c>
      <c r="AN32" s="58" t="str">
        <f t="shared" si="34"/>
        <v/>
      </c>
      <c r="AO32" s="58" t="str">
        <f t="shared" si="35"/>
        <v/>
      </c>
      <c r="AP32" s="58" t="str">
        <f t="shared" si="36"/>
        <v/>
      </c>
      <c r="AQ32" s="58" t="str">
        <f t="shared" si="37"/>
        <v/>
      </c>
      <c r="AR32" s="58" t="str">
        <f t="shared" si="38"/>
        <v/>
      </c>
      <c r="AS32" s="58" t="str">
        <f t="shared" si="39"/>
        <v/>
      </c>
      <c r="AT32" s="58" t="str">
        <f t="shared" si="40"/>
        <v/>
      </c>
      <c r="AU32" s="58" t="str">
        <f t="shared" si="41"/>
        <v/>
      </c>
      <c r="AV32" s="58" t="str">
        <f t="shared" si="42"/>
        <v/>
      </c>
      <c r="AW32" s="58" t="str">
        <f t="shared" si="43"/>
        <v/>
      </c>
      <c r="AX32" s="58" t="str">
        <f t="shared" si="44"/>
        <v/>
      </c>
      <c r="AY32" s="58" t="str">
        <f t="shared" si="45"/>
        <v/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AND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48">COUNTIF(AI2:AI32,"☺")</f>
        <v>0</v>
      </c>
      <c r="D35" s="84">
        <f t="shared" si="48"/>
        <v>0</v>
      </c>
      <c r="E35" s="84">
        <f t="shared" si="48"/>
        <v>0</v>
      </c>
      <c r="F35" s="84">
        <f t="shared" si="48"/>
        <v>0</v>
      </c>
      <c r="G35" s="84">
        <f t="shared" si="48"/>
        <v>0</v>
      </c>
      <c r="H35" s="84">
        <f t="shared" si="48"/>
        <v>0</v>
      </c>
      <c r="I35" s="84">
        <f t="shared" si="48"/>
        <v>0</v>
      </c>
      <c r="J35" s="84">
        <f t="shared" si="48"/>
        <v>0</v>
      </c>
      <c r="K35" s="84">
        <f t="shared" si="48"/>
        <v>0</v>
      </c>
      <c r="L35" s="84">
        <f t="shared" si="48"/>
        <v>0</v>
      </c>
      <c r="M35" s="84">
        <f t="shared" si="48"/>
        <v>0</v>
      </c>
      <c r="N35" s="84">
        <f t="shared" si="48"/>
        <v>0</v>
      </c>
      <c r="O35" s="84">
        <f t="shared" si="48"/>
        <v>0</v>
      </c>
      <c r="P35" s="84">
        <f t="shared" si="48"/>
        <v>0</v>
      </c>
      <c r="Q35" s="84">
        <f t="shared" si="48"/>
        <v>0</v>
      </c>
      <c r="R35" s="84">
        <f t="shared" si="48"/>
        <v>0</v>
      </c>
      <c r="S35" s="84">
        <f t="shared" si="48"/>
        <v>0</v>
      </c>
      <c r="T35" s="84">
        <f t="shared" si="48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49">COUNTIF(AI3:AI33,"☻")</f>
        <v>0</v>
      </c>
      <c r="D36" s="84">
        <f t="shared" si="49"/>
        <v>0</v>
      </c>
      <c r="E36" s="84">
        <f t="shared" si="49"/>
        <v>0</v>
      </c>
      <c r="F36" s="84">
        <f t="shared" si="49"/>
        <v>0</v>
      </c>
      <c r="G36" s="84">
        <f t="shared" si="49"/>
        <v>0</v>
      </c>
      <c r="H36" s="84">
        <f t="shared" si="49"/>
        <v>0</v>
      </c>
      <c r="I36" s="84">
        <f t="shared" si="49"/>
        <v>0</v>
      </c>
      <c r="J36" s="84">
        <f t="shared" si="49"/>
        <v>0</v>
      </c>
      <c r="K36" s="84">
        <f t="shared" si="49"/>
        <v>0</v>
      </c>
      <c r="L36" s="84">
        <f t="shared" si="49"/>
        <v>0</v>
      </c>
      <c r="M36" s="84">
        <f t="shared" si="49"/>
        <v>0</v>
      </c>
      <c r="N36" s="84">
        <f t="shared" si="49"/>
        <v>0</v>
      </c>
      <c r="O36" s="84">
        <f t="shared" si="49"/>
        <v>0</v>
      </c>
      <c r="P36" s="84">
        <f t="shared" si="49"/>
        <v>0</v>
      </c>
      <c r="Q36" s="84">
        <f t="shared" si="49"/>
        <v>0</v>
      </c>
      <c r="R36" s="84">
        <f t="shared" si="49"/>
        <v>0</v>
      </c>
      <c r="S36" s="84">
        <f t="shared" si="49"/>
        <v>0</v>
      </c>
      <c r="T36" s="84">
        <f t="shared" si="49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0">SUM(C35:C36)</f>
        <v>0</v>
      </c>
      <c r="D37" s="89">
        <f t="shared" si="50"/>
        <v>0</v>
      </c>
      <c r="E37" s="89">
        <f t="shared" si="50"/>
        <v>0</v>
      </c>
      <c r="F37" s="89">
        <f t="shared" si="50"/>
        <v>0</v>
      </c>
      <c r="G37" s="89">
        <f t="shared" si="50"/>
        <v>0</v>
      </c>
      <c r="H37" s="89">
        <f t="shared" si="50"/>
        <v>0</v>
      </c>
      <c r="I37" s="89">
        <f t="shared" si="50"/>
        <v>0</v>
      </c>
      <c r="J37" s="89">
        <f t="shared" si="50"/>
        <v>0</v>
      </c>
      <c r="K37" s="89">
        <f t="shared" si="50"/>
        <v>0</v>
      </c>
      <c r="L37" s="89">
        <f t="shared" si="50"/>
        <v>0</v>
      </c>
      <c r="M37" s="89">
        <f t="shared" si="50"/>
        <v>0</v>
      </c>
      <c r="N37" s="89">
        <f t="shared" si="50"/>
        <v>0</v>
      </c>
      <c r="O37" s="89">
        <f t="shared" si="50"/>
        <v>0</v>
      </c>
      <c r="P37" s="89">
        <f t="shared" si="50"/>
        <v>0</v>
      </c>
      <c r="Q37" s="89">
        <f t="shared" si="50"/>
        <v>0</v>
      </c>
      <c r="R37" s="89">
        <f t="shared" si="50"/>
        <v>0</v>
      </c>
      <c r="S37" s="89">
        <f t="shared" si="50"/>
        <v>0</v>
      </c>
      <c r="T37" s="89">
        <f t="shared" si="50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1">COUNTIF(C2:C32,"KVIT")+COUNTIF(C2:C32,"51KVIT")+COUNTIF(C2:C32,"52KVIT")+COUNTIF(C2:C32,"KVIT$")+COUNTIF(C2:C32,"KVIT☻")+COUNTIF(C2:C32,"KVIT☺")</f>
        <v>0</v>
      </c>
      <c r="D38" s="84">
        <f t="shared" si="51"/>
        <v>0</v>
      </c>
      <c r="E38" s="84">
        <f t="shared" si="51"/>
        <v>0</v>
      </c>
      <c r="F38" s="84">
        <f t="shared" si="51"/>
        <v>0</v>
      </c>
      <c r="G38" s="84">
        <f t="shared" si="51"/>
        <v>0</v>
      </c>
      <c r="H38" s="84">
        <f t="shared" si="51"/>
        <v>0</v>
      </c>
      <c r="I38" s="84">
        <f t="shared" si="51"/>
        <v>0</v>
      </c>
      <c r="J38" s="84">
        <f t="shared" si="51"/>
        <v>0</v>
      </c>
      <c r="K38" s="84">
        <f t="shared" si="51"/>
        <v>0</v>
      </c>
      <c r="L38" s="84">
        <f t="shared" si="51"/>
        <v>0</v>
      </c>
      <c r="M38" s="84">
        <f t="shared" si="51"/>
        <v>0</v>
      </c>
      <c r="N38" s="84">
        <f t="shared" si="51"/>
        <v>0</v>
      </c>
      <c r="O38" s="84">
        <f t="shared" si="51"/>
        <v>0</v>
      </c>
      <c r="P38" s="84">
        <f t="shared" si="51"/>
        <v>0</v>
      </c>
      <c r="Q38" s="84">
        <f t="shared" si="51"/>
        <v>0</v>
      </c>
      <c r="R38" s="84">
        <f t="shared" si="51"/>
        <v>0</v>
      </c>
      <c r="S38" s="84">
        <f t="shared" si="51"/>
        <v>0</v>
      </c>
      <c r="T38" s="84">
        <f t="shared" si="51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2">COUNTIF(C2:C32,"51$")+COUNTIF(C2:C32,"52$")+COUNTIF(C2:C32,"kvit$")</f>
        <v>0</v>
      </c>
      <c r="D39" s="84">
        <f t="shared" si="52"/>
        <v>0</v>
      </c>
      <c r="E39" s="84">
        <f t="shared" si="52"/>
        <v>0</v>
      </c>
      <c r="F39" s="84">
        <f t="shared" si="52"/>
        <v>0</v>
      </c>
      <c r="G39" s="84">
        <f t="shared" si="52"/>
        <v>0</v>
      </c>
      <c r="H39" s="84">
        <f t="shared" si="52"/>
        <v>0</v>
      </c>
      <c r="I39" s="84">
        <f t="shared" si="52"/>
        <v>0</v>
      </c>
      <c r="J39" s="84">
        <f t="shared" si="52"/>
        <v>0</v>
      </c>
      <c r="K39" s="84">
        <f t="shared" si="52"/>
        <v>0</v>
      </c>
      <c r="L39" s="84">
        <f t="shared" si="52"/>
        <v>0</v>
      </c>
      <c r="M39" s="84">
        <f t="shared" si="52"/>
        <v>0</v>
      </c>
      <c r="N39" s="84">
        <f t="shared" si="52"/>
        <v>0</v>
      </c>
      <c r="O39" s="84">
        <f t="shared" si="52"/>
        <v>0</v>
      </c>
      <c r="P39" s="84">
        <f t="shared" si="52"/>
        <v>0</v>
      </c>
      <c r="Q39" s="84">
        <f t="shared" si="52"/>
        <v>0</v>
      </c>
      <c r="R39" s="84">
        <f t="shared" si="52"/>
        <v>0</v>
      </c>
      <c r="S39" s="84">
        <f t="shared" si="52"/>
        <v>0</v>
      </c>
      <c r="T39" s="84">
        <f t="shared" si="52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53">COUNTIF(C2:C32,"D")</f>
        <v>0</v>
      </c>
      <c r="D40" s="84">
        <f t="shared" si="53"/>
        <v>0</v>
      </c>
      <c r="E40" s="84">
        <f t="shared" si="53"/>
        <v>0</v>
      </c>
      <c r="F40" s="84">
        <f t="shared" si="53"/>
        <v>0</v>
      </c>
      <c r="G40" s="84">
        <f t="shared" si="53"/>
        <v>0</v>
      </c>
      <c r="H40" s="84">
        <f t="shared" si="53"/>
        <v>0</v>
      </c>
      <c r="I40" s="84">
        <f t="shared" si="53"/>
        <v>0</v>
      </c>
      <c r="J40" s="84">
        <f t="shared" si="53"/>
        <v>0</v>
      </c>
      <c r="K40" s="84">
        <f t="shared" si="53"/>
        <v>0</v>
      </c>
      <c r="L40" s="84">
        <f t="shared" si="53"/>
        <v>0</v>
      </c>
      <c r="M40" s="84">
        <f t="shared" si="53"/>
        <v>0</v>
      </c>
      <c r="N40" s="84">
        <f t="shared" si="53"/>
        <v>0</v>
      </c>
      <c r="O40" s="84">
        <f t="shared" si="53"/>
        <v>0</v>
      </c>
      <c r="P40" s="84">
        <f t="shared" si="53"/>
        <v>13</v>
      </c>
      <c r="Q40" s="84">
        <f t="shared" si="53"/>
        <v>0</v>
      </c>
      <c r="R40" s="84">
        <f t="shared" si="53"/>
        <v>0</v>
      </c>
      <c r="S40" s="84">
        <f t="shared" si="53"/>
        <v>0</v>
      </c>
      <c r="T40" s="84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54">COUNTIF(C2:C32,"SO")</f>
        <v>0</v>
      </c>
      <c r="D41" s="84">
        <f t="shared" si="54"/>
        <v>0</v>
      </c>
      <c r="E41" s="84">
        <f t="shared" si="54"/>
        <v>0</v>
      </c>
      <c r="F41" s="84">
        <f t="shared" si="54"/>
        <v>0</v>
      </c>
      <c r="G41" s="84">
        <f t="shared" si="54"/>
        <v>0</v>
      </c>
      <c r="H41" s="84">
        <f t="shared" si="54"/>
        <v>0</v>
      </c>
      <c r="I41" s="84">
        <f t="shared" si="54"/>
        <v>0</v>
      </c>
      <c r="J41" s="84">
        <f t="shared" si="54"/>
        <v>0</v>
      </c>
      <c r="K41" s="84">
        <f t="shared" si="54"/>
        <v>0</v>
      </c>
      <c r="L41" s="84">
        <f t="shared" si="54"/>
        <v>0</v>
      </c>
      <c r="M41" s="84">
        <f t="shared" si="54"/>
        <v>0</v>
      </c>
      <c r="N41" s="84">
        <f t="shared" si="54"/>
        <v>0</v>
      </c>
      <c r="O41" s="84">
        <f t="shared" si="54"/>
        <v>0</v>
      </c>
      <c r="P41" s="84">
        <f t="shared" si="54"/>
        <v>0</v>
      </c>
      <c r="Q41" s="84">
        <f t="shared" si="54"/>
        <v>0</v>
      </c>
      <c r="R41" s="84">
        <f t="shared" si="54"/>
        <v>0</v>
      </c>
      <c r="S41" s="84">
        <f t="shared" si="54"/>
        <v>0</v>
      </c>
      <c r="T41" s="84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55">COUNTIF(C2:C32,"BOL")</f>
        <v>0</v>
      </c>
      <c r="D42" s="84">
        <f t="shared" si="55"/>
        <v>0</v>
      </c>
      <c r="E42" s="84">
        <f t="shared" si="55"/>
        <v>0</v>
      </c>
      <c r="F42" s="84">
        <f t="shared" si="55"/>
        <v>0</v>
      </c>
      <c r="G42" s="84">
        <f t="shared" si="55"/>
        <v>0</v>
      </c>
      <c r="H42" s="84">
        <f t="shared" si="55"/>
        <v>0</v>
      </c>
      <c r="I42" s="84">
        <f t="shared" si="55"/>
        <v>0</v>
      </c>
      <c r="J42" s="84">
        <f t="shared" si="55"/>
        <v>0</v>
      </c>
      <c r="K42" s="84">
        <f t="shared" si="55"/>
        <v>0</v>
      </c>
      <c r="L42" s="84">
        <f t="shared" si="55"/>
        <v>0</v>
      </c>
      <c r="M42" s="84">
        <f t="shared" si="55"/>
        <v>0</v>
      </c>
      <c r="N42" s="84">
        <f t="shared" si="55"/>
        <v>0</v>
      </c>
      <c r="O42" s="84">
        <f t="shared" si="55"/>
        <v>0</v>
      </c>
      <c r="P42" s="84">
        <f t="shared" si="55"/>
        <v>0</v>
      </c>
      <c r="Q42" s="84">
        <f t="shared" si="55"/>
        <v>0</v>
      </c>
      <c r="R42" s="84">
        <f t="shared" si="55"/>
        <v>0</v>
      </c>
      <c r="S42" s="84">
        <f t="shared" si="55"/>
        <v>0</v>
      </c>
      <c r="T42" s="84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56">COUNTIF(C2:C32,"X")</f>
        <v>0</v>
      </c>
      <c r="D43" s="84">
        <f t="shared" si="56"/>
        <v>0</v>
      </c>
      <c r="E43" s="84">
        <f t="shared" si="56"/>
        <v>0</v>
      </c>
      <c r="F43" s="84">
        <f t="shared" si="56"/>
        <v>0</v>
      </c>
      <c r="G43" s="84">
        <f t="shared" si="56"/>
        <v>0</v>
      </c>
      <c r="H43" s="84">
        <f t="shared" si="56"/>
        <v>0</v>
      </c>
      <c r="I43" s="84">
        <f t="shared" si="56"/>
        <v>0</v>
      </c>
      <c r="J43" s="84">
        <f t="shared" si="56"/>
        <v>0</v>
      </c>
      <c r="K43" s="84">
        <f t="shared" si="56"/>
        <v>0</v>
      </c>
      <c r="L43" s="84">
        <f t="shared" si="56"/>
        <v>0</v>
      </c>
      <c r="M43" s="84">
        <f t="shared" si="56"/>
        <v>0</v>
      </c>
      <c r="N43" s="84">
        <f t="shared" si="56"/>
        <v>0</v>
      </c>
      <c r="O43" s="84">
        <f t="shared" si="56"/>
        <v>0</v>
      </c>
      <c r="P43" s="84">
        <f t="shared" si="56"/>
        <v>0</v>
      </c>
      <c r="Q43" s="84">
        <f t="shared" si="56"/>
        <v>0</v>
      </c>
      <c r="R43" s="84">
        <f t="shared" si="56"/>
        <v>0</v>
      </c>
      <c r="S43" s="84">
        <f t="shared" si="56"/>
        <v>0</v>
      </c>
      <c r="T43" s="84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0</v>
      </c>
      <c r="F44" s="84">
        <f>COUNTIF(V2:V32,"KON")</f>
        <v>0</v>
      </c>
      <c r="G44" s="84">
        <f>COUNTIF(V2:V32,"oro")</f>
        <v>0</v>
      </c>
      <c r="H44" s="84">
        <f>COUNTIF(V2:V32,"MIO")</f>
        <v>0</v>
      </c>
      <c r="I44" s="84">
        <f>COUNTIF(V2:V32,"BOŽ")</f>
        <v>0</v>
      </c>
      <c r="J44" s="84">
        <f>COUNTIF(V2:V32,"TOM")</f>
        <v>0</v>
      </c>
      <c r="K44" s="84">
        <f>COUNTIF(V2:V32,"MŠŠ")</f>
        <v>0</v>
      </c>
      <c r="L44" s="84">
        <f>COUNTIF(V2:V32,"ŽIV")</f>
        <v>0</v>
      </c>
      <c r="M44" s="84">
        <f>COUNTIF(V2:V32,"TAL")</f>
        <v>0</v>
      </c>
      <c r="N44" s="84">
        <f>COUNTIF(V2:V32,"PIR")</f>
        <v>0</v>
      </c>
      <c r="O44" s="84">
        <f>COUNTIF(V2:V32,"HOL")</f>
        <v>0</v>
      </c>
      <c r="P44" s="84">
        <f>COUNTIF(V2:V32,P1)</f>
        <v>0</v>
      </c>
      <c r="Q44" s="84">
        <f>COUNTIF(V2:V32,Q1)</f>
        <v>0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57">COUNTIF(C2:C32,"51¶")+COUNTIF(C2:C32,"52¶")+COUNTIF(C2:C32,"kvit¶")</f>
        <v>0</v>
      </c>
      <c r="D45" s="84">
        <f t="shared" si="57"/>
        <v>0</v>
      </c>
      <c r="E45" s="84">
        <f t="shared" si="57"/>
        <v>0</v>
      </c>
      <c r="F45" s="84">
        <f t="shared" si="57"/>
        <v>0</v>
      </c>
      <c r="G45" s="84">
        <f t="shared" si="57"/>
        <v>0</v>
      </c>
      <c r="H45" s="84">
        <f t="shared" si="57"/>
        <v>0</v>
      </c>
      <c r="I45" s="84">
        <f t="shared" si="57"/>
        <v>0</v>
      </c>
      <c r="J45" s="84">
        <f t="shared" si="57"/>
        <v>0</v>
      </c>
      <c r="K45" s="84">
        <f t="shared" si="57"/>
        <v>0</v>
      </c>
      <c r="L45" s="84">
        <f t="shared" si="57"/>
        <v>0</v>
      </c>
      <c r="M45" s="84">
        <f t="shared" si="57"/>
        <v>0</v>
      </c>
      <c r="N45" s="84">
        <f t="shared" si="57"/>
        <v>0</v>
      </c>
      <c r="O45" s="84">
        <f t="shared" si="57"/>
        <v>0</v>
      </c>
      <c r="P45" s="84">
        <f t="shared" si="57"/>
        <v>0</v>
      </c>
      <c r="Q45" s="84">
        <f t="shared" si="57"/>
        <v>0</v>
      </c>
      <c r="R45" s="84">
        <f t="shared" si="57"/>
        <v>0</v>
      </c>
      <c r="S45" s="84">
        <f t="shared" si="57"/>
        <v>0</v>
      </c>
      <c r="T45" s="84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58">COUNTIF(C2:C32,"U☺")+COUNTIF(C2:C32,"U☻")+COUNTIF(C2:C32,"U")</f>
        <v>0</v>
      </c>
      <c r="D46" s="84">
        <f t="shared" si="58"/>
        <v>0</v>
      </c>
      <c r="E46" s="84">
        <f t="shared" si="58"/>
        <v>0</v>
      </c>
      <c r="F46" s="84">
        <f t="shared" si="58"/>
        <v>0</v>
      </c>
      <c r="G46" s="84">
        <f t="shared" si="58"/>
        <v>0</v>
      </c>
      <c r="H46" s="84">
        <f t="shared" si="58"/>
        <v>0</v>
      </c>
      <c r="I46" s="84">
        <f t="shared" si="58"/>
        <v>0</v>
      </c>
      <c r="J46" s="84">
        <f t="shared" si="58"/>
        <v>0</v>
      </c>
      <c r="K46" s="84">
        <f t="shared" si="58"/>
        <v>0</v>
      </c>
      <c r="L46" s="84">
        <f t="shared" si="58"/>
        <v>0</v>
      </c>
      <c r="M46" s="84">
        <f t="shared" si="58"/>
        <v>0</v>
      </c>
      <c r="N46" s="84">
        <f t="shared" si="58"/>
        <v>0</v>
      </c>
      <c r="O46" s="84">
        <f t="shared" si="58"/>
        <v>0</v>
      </c>
      <c r="P46" s="84">
        <f t="shared" si="58"/>
        <v>0</v>
      </c>
      <c r="Q46" s="84">
        <f t="shared" si="58"/>
        <v>0</v>
      </c>
      <c r="R46" s="84">
        <f t="shared" si="58"/>
        <v>0</v>
      </c>
      <c r="S46" s="84">
        <f t="shared" si="58"/>
        <v>0</v>
      </c>
      <c r="T46" s="84">
        <f t="shared" si="58"/>
        <v>0</v>
      </c>
    </row>
  </sheetData>
  <sheetProtection sheet="1" objects="1" scenarios="1"/>
  <conditionalFormatting sqref="AE2:AE32">
    <cfRule type="cellIs" dxfId="77" priority="181" stopIfTrue="1" operator="notEqual">
      <formula>0</formula>
    </cfRule>
  </conditionalFormatting>
  <conditionalFormatting sqref="W2:AD32">
    <cfRule type="cellIs" dxfId="76" priority="179" stopIfTrue="1" operator="lessThan">
      <formula>1</formula>
    </cfRule>
  </conditionalFormatting>
  <conditionalFormatting sqref="AG2:AG32">
    <cfRule type="cellIs" dxfId="75" priority="184" stopIfTrue="1" operator="lessThan">
      <formula>2</formula>
    </cfRule>
  </conditionalFormatting>
  <conditionalFormatting sqref="AF2:AF32">
    <cfRule type="cellIs" dxfId="74" priority="182" stopIfTrue="1" operator="equal">
      <formula>1</formula>
    </cfRule>
  </conditionalFormatting>
  <conditionalFormatting sqref="AF2:AF32">
    <cfRule type="cellIs" dxfId="73" priority="183" stopIfTrue="1" operator="greaterThan">
      <formula>1</formula>
    </cfRule>
  </conditionalFormatting>
  <conditionalFormatting sqref="W2:AD32">
    <cfRule type="cellIs" dxfId="72" priority="180" stopIfTrue="1" operator="greaterThan">
      <formula>1</formula>
    </cfRule>
  </conditionalFormatting>
  <conditionalFormatting sqref="AG2:AG32">
    <cfRule type="cellIs" dxfId="71" priority="185" stopIfTrue="1" operator="greaterThan">
      <formula>2</formula>
    </cfRule>
  </conditionalFormatting>
  <conditionalFormatting sqref="A4:V5 A2:L3 Q3:V3 A11:V12 A6:L10 Q6:V10 A18:V19 Q13:V13 A25:V26 Q24:V24 A32:V32 A27:L31 Q27:V31 N3:O3 N2:V2 N6:O10 N13:O13 A13:L17 N14:V17 N24:O24 A20:L24 N20:V23 N27:O31">
    <cfRule type="expression" dxfId="70" priority="177" stopIfTrue="1">
      <formula>WEEKDAY($A2,2)=6</formula>
    </cfRule>
  </conditionalFormatting>
  <conditionalFormatting sqref="A4:V5 A2:L3 Q3:V3 A11:V12 A6:L10 Q6:V10 A18:V19 Q13:V13 A25:V26 Q24:V24 A32:V32 A27:L31 Q27:V31 N3:O3 N2:V2 N6:O10 N13:O13 A13:L17 N14:V17 N24:O24 A20:L24 N20:V23 N27:O31">
    <cfRule type="expression" dxfId="69" priority="178" stopIfTrue="1">
      <formula>WEEKDAY($A2,2)=7</formula>
    </cfRule>
  </conditionalFormatting>
  <conditionalFormatting sqref="M2:M3">
    <cfRule type="expression" dxfId="68" priority="9" stopIfTrue="1">
      <formula>WEEKDAY($A2,2)=6</formula>
    </cfRule>
  </conditionalFormatting>
  <conditionalFormatting sqref="M2:M3">
    <cfRule type="expression" dxfId="67" priority="10" stopIfTrue="1">
      <formula>WEEKDAY($A2,2)=7</formula>
    </cfRule>
  </conditionalFormatting>
  <conditionalFormatting sqref="M6:M10">
    <cfRule type="expression" dxfId="66" priority="7" stopIfTrue="1">
      <formula>WEEKDAY($A6,2)=6</formula>
    </cfRule>
  </conditionalFormatting>
  <conditionalFormatting sqref="M6:M10">
    <cfRule type="expression" dxfId="65" priority="8" stopIfTrue="1">
      <formula>WEEKDAY($A6,2)=7</formula>
    </cfRule>
  </conditionalFormatting>
  <conditionalFormatting sqref="M13:M17">
    <cfRule type="expression" dxfId="64" priority="5" stopIfTrue="1">
      <formula>WEEKDAY($A13,2)=6</formula>
    </cfRule>
  </conditionalFormatting>
  <conditionalFormatting sqref="M13:M17">
    <cfRule type="expression" dxfId="63" priority="6" stopIfTrue="1">
      <formula>WEEKDAY($A13,2)=7</formula>
    </cfRule>
  </conditionalFormatting>
  <conditionalFormatting sqref="M20:M24">
    <cfRule type="expression" dxfId="62" priority="3" stopIfTrue="1">
      <formula>WEEKDAY($A20,2)=6</formula>
    </cfRule>
  </conditionalFormatting>
  <conditionalFormatting sqref="M20:M24">
    <cfRule type="expression" dxfId="61" priority="4" stopIfTrue="1">
      <formula>WEEKDAY($A20,2)=7</formula>
    </cfRule>
  </conditionalFormatting>
  <conditionalFormatting sqref="M27:M31">
    <cfRule type="expression" dxfId="60" priority="1" stopIfTrue="1">
      <formula>WEEKDAY($A27,2)=6</formula>
    </cfRule>
  </conditionalFormatting>
  <conditionalFormatting sqref="M27:M31">
    <cfRule type="expression" dxfId="59" priority="2" stopIfTrue="1">
      <formula>WEEKDAY($A27,2)=7</formula>
    </cfRule>
  </conditionalFormatting>
  <pageMargins left="0" right="0" top="0.3953000000000001" bottom="0.39370000000000005" header="0" footer="0"/>
  <pageSetup paperSize="0" fitToWidth="0" fitToHeight="0" orientation="portrait" horizontalDpi="0" verticalDpi="0" copies="0"/>
  <headerFooter>
    <oddHeader>&amp;LZadnja sprememba:&amp;C&amp;D   &amp;T</oddHeader>
    <oddFooter>&amp;CPage &amp;P</oddFooter>
  </headerFooter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M46"/>
  <sheetViews>
    <sheetView zoomScale="150" workbookViewId="0">
      <selection activeCell="I20" sqref="I20"/>
    </sheetView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tr">
        <f>Predloge!$E$2</f>
        <v>AND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2021-08-01</v>
      </c>
      <c r="B2" s="60" t="str">
        <f t="shared" ref="B2:B32" si="0">TEXT(A2,"Ddd")</f>
        <v>Sun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61"/>
      <c r="R2" s="53"/>
      <c r="S2" s="53"/>
      <c r="T2" s="53"/>
      <c r="U2" s="53"/>
      <c r="V2" s="95"/>
      <c r="W2" s="56">
        <f t="shared" ref="W2:W32" si="1">COUNTIF(AI2:AZ2,"☻")</f>
        <v>0</v>
      </c>
      <c r="X2" s="56">
        <f t="shared" ref="X2:X32" si="2">COUNTIF(AI2:AZ2,"☺")</f>
        <v>0</v>
      </c>
      <c r="Y2" s="56">
        <f t="shared" ref="Y2:Y32" si="3">COUNTIF(C2:U2,"51")+COUNTIF(C2:U2,"51$")+COUNTIF(C2:U2,"51☻")</f>
        <v>0</v>
      </c>
      <c r="Z2" s="56">
        <f t="shared" ref="Z2:Z32" si="4">COUNTIF(C2:U2,"52")+COUNTIF(C2:U2,"52$")+COUNTIF(C2:U2,"52☻")</f>
        <v>0</v>
      </c>
      <c r="AA2" s="56">
        <f t="shared" ref="AA2:AA32" si="5">COUNTIF(C2:U2,"51¶")</f>
        <v>0</v>
      </c>
      <c r="AB2" s="56">
        <f t="shared" ref="AB2:AB32" si="6">COUNTIF(C2:U2,"52¶")</f>
        <v>0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0</v>
      </c>
      <c r="AE2" s="57">
        <f t="shared" ref="AE2:AE32" si="9">COUNTBLANK(C2:T2)-3</f>
        <v>15</v>
      </c>
      <c r="AF2" s="57">
        <f t="shared" ref="AF2:AF32" si="10">COUNTIF(C2:U2,"x")</f>
        <v>0</v>
      </c>
      <c r="AG2" s="56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58" t="str">
        <f t="shared" ref="AI2:AI23" si="12">RIGHT(C2,1)</f>
        <v/>
      </c>
      <c r="AJ2" s="58" t="str">
        <f t="shared" ref="AJ2:AJ23" si="13">RIGHT(D2,1)</f>
        <v/>
      </c>
      <c r="AK2" s="58" t="str">
        <f t="shared" ref="AK2:AK23" si="14">RIGHT(E2,1)</f>
        <v/>
      </c>
      <c r="AL2" s="58" t="str">
        <f t="shared" ref="AL2:AL23" si="15">RIGHT(F2,1)</f>
        <v/>
      </c>
      <c r="AM2" s="58" t="str">
        <f t="shared" ref="AM2:AM23" si="16">RIGHT(G2,1)</f>
        <v/>
      </c>
      <c r="AN2" s="58" t="str">
        <f t="shared" ref="AN2:AN23" si="17">RIGHT(H2,1)</f>
        <v/>
      </c>
      <c r="AO2" s="58" t="str">
        <f t="shared" ref="AO2:AO23" si="18">RIGHT(I2,1)</f>
        <v/>
      </c>
      <c r="AP2" s="58" t="str">
        <f t="shared" ref="AP2:AP23" si="19">RIGHT(J2,1)</f>
        <v/>
      </c>
      <c r="AQ2" s="58" t="str">
        <f t="shared" ref="AQ2:AQ23" si="20">RIGHT(K2,1)</f>
        <v/>
      </c>
      <c r="AR2" s="58" t="str">
        <f t="shared" ref="AR2:AR23" si="21">RIGHT(L2,1)</f>
        <v/>
      </c>
      <c r="AS2" s="58" t="str">
        <f t="shared" ref="AS2:AS23" si="22">RIGHT(M2,1)</f>
        <v/>
      </c>
      <c r="AT2" s="58" t="str">
        <f t="shared" ref="AT2:AT23" si="23">RIGHT(N2,1)</f>
        <v/>
      </c>
      <c r="AU2" s="58" t="str">
        <f t="shared" ref="AU2:AU23" si="24">RIGHT(O2,1)</f>
        <v/>
      </c>
      <c r="AV2" s="58" t="str">
        <f t="shared" ref="AV2:AV23" si="25">RIGHT(P2,1)</f>
        <v/>
      </c>
      <c r="AW2" s="58" t="str">
        <f t="shared" ref="AW2:AW23" si="26">RIGHT(Q2,1)</f>
        <v/>
      </c>
      <c r="AX2" s="58" t="str">
        <f t="shared" ref="AX2:AX23" si="27">RIGHT(R2,1)</f>
        <v/>
      </c>
      <c r="AY2" s="58" t="str">
        <f t="shared" ref="AY2:AY23" si="28">RIGHT(S2,1)</f>
        <v/>
      </c>
      <c r="AZ2" s="58" t="str">
        <f t="shared" ref="AZ2:AZ23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2021-08-02</v>
      </c>
      <c r="B3" s="60" t="str">
        <f t="shared" si="0"/>
        <v>Mon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69" t="s">
        <v>69</v>
      </c>
      <c r="N3" s="53"/>
      <c r="O3" s="53"/>
      <c r="P3" s="61" t="str">
        <f>Predloge!$B$12</f>
        <v>D</v>
      </c>
      <c r="Q3" s="61"/>
      <c r="R3" s="53"/>
      <c r="S3" s="53"/>
      <c r="T3" s="53"/>
      <c r="U3" s="53"/>
      <c r="V3" s="95"/>
      <c r="W3" s="56">
        <f t="shared" si="1"/>
        <v>0</v>
      </c>
      <c r="X3" s="56">
        <f t="shared" si="2"/>
        <v>0</v>
      </c>
      <c r="Y3" s="56">
        <f t="shared" si="3"/>
        <v>0</v>
      </c>
      <c r="Z3" s="56">
        <f t="shared" si="4"/>
        <v>0</v>
      </c>
      <c r="AA3" s="56">
        <f t="shared" si="5"/>
        <v>0</v>
      </c>
      <c r="AB3" s="56">
        <f t="shared" si="6"/>
        <v>0</v>
      </c>
      <c r="AC3" s="56">
        <f t="shared" si="7"/>
        <v>0</v>
      </c>
      <c r="AD3" s="56">
        <f t="shared" si="8"/>
        <v>0</v>
      </c>
      <c r="AE3" s="57">
        <f t="shared" si="9"/>
        <v>13</v>
      </c>
      <c r="AF3" s="57">
        <f t="shared" si="10"/>
        <v>0</v>
      </c>
      <c r="AG3" s="56">
        <f t="shared" si="11"/>
        <v>0</v>
      </c>
      <c r="AH3" s="5" t="str">
        <f>Predloge!$B$3</f>
        <v>52☻</v>
      </c>
      <c r="AI3" s="58" t="str">
        <f t="shared" si="12"/>
        <v/>
      </c>
      <c r="AJ3" s="58" t="str">
        <f t="shared" si="13"/>
        <v/>
      </c>
      <c r="AK3" s="58" t="str">
        <f t="shared" si="14"/>
        <v/>
      </c>
      <c r="AL3" s="58" t="str">
        <f t="shared" si="15"/>
        <v/>
      </c>
      <c r="AM3" s="58" t="str">
        <f t="shared" si="16"/>
        <v/>
      </c>
      <c r="AN3" s="58" t="str">
        <f t="shared" si="17"/>
        <v/>
      </c>
      <c r="AO3" s="58" t="str">
        <f t="shared" si="18"/>
        <v/>
      </c>
      <c r="AP3" s="58" t="str">
        <f t="shared" si="19"/>
        <v/>
      </c>
      <c r="AQ3" s="58" t="str">
        <f t="shared" si="20"/>
        <v/>
      </c>
      <c r="AR3" s="58" t="str">
        <f t="shared" si="21"/>
        <v/>
      </c>
      <c r="AS3" s="58" t="str">
        <f t="shared" si="22"/>
        <v>Z</v>
      </c>
      <c r="AT3" s="58" t="str">
        <f t="shared" si="23"/>
        <v/>
      </c>
      <c r="AU3" s="58" t="str">
        <f t="shared" si="24"/>
        <v/>
      </c>
      <c r="AV3" s="58" t="str">
        <f t="shared" si="25"/>
        <v>D</v>
      </c>
      <c r="AW3" s="58" t="str">
        <f t="shared" si="26"/>
        <v/>
      </c>
      <c r="AX3" s="58" t="str">
        <f t="shared" si="27"/>
        <v/>
      </c>
      <c r="AY3" s="58" t="str">
        <f t="shared" si="28"/>
        <v/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2021-08-03</v>
      </c>
      <c r="B4" s="60" t="str">
        <f t="shared" si="0"/>
        <v>Tue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69" t="s">
        <v>69</v>
      </c>
      <c r="N4" s="53"/>
      <c r="O4" s="53"/>
      <c r="P4" s="61" t="str">
        <f>Predloge!$B$12</f>
        <v>D</v>
      </c>
      <c r="Q4" s="61"/>
      <c r="R4" s="53"/>
      <c r="S4" s="53"/>
      <c r="T4" s="53"/>
      <c r="U4" s="53"/>
      <c r="V4" s="95"/>
      <c r="W4" s="56">
        <f t="shared" si="1"/>
        <v>0</v>
      </c>
      <c r="X4" s="56">
        <f t="shared" si="2"/>
        <v>0</v>
      </c>
      <c r="Y4" s="56">
        <f t="shared" si="3"/>
        <v>0</v>
      </c>
      <c r="Z4" s="56">
        <f t="shared" si="4"/>
        <v>0</v>
      </c>
      <c r="AA4" s="56">
        <f t="shared" si="5"/>
        <v>0</v>
      </c>
      <c r="AB4" s="56">
        <f t="shared" si="6"/>
        <v>0</v>
      </c>
      <c r="AC4" s="56">
        <f t="shared" si="7"/>
        <v>0</v>
      </c>
      <c r="AD4" s="56">
        <f t="shared" si="8"/>
        <v>0</v>
      </c>
      <c r="AE4" s="57">
        <f t="shared" si="9"/>
        <v>13</v>
      </c>
      <c r="AF4" s="57">
        <f t="shared" si="10"/>
        <v>0</v>
      </c>
      <c r="AG4" s="56">
        <f t="shared" si="11"/>
        <v>0</v>
      </c>
      <c r="AH4" s="5" t="str">
        <f>Predloge!$B$4</f>
        <v>51</v>
      </c>
      <c r="AI4" s="58" t="str">
        <f t="shared" si="12"/>
        <v/>
      </c>
      <c r="AJ4" s="58" t="str">
        <f t="shared" si="13"/>
        <v/>
      </c>
      <c r="AK4" s="58" t="str">
        <f t="shared" si="14"/>
        <v/>
      </c>
      <c r="AL4" s="58" t="str">
        <f t="shared" si="15"/>
        <v/>
      </c>
      <c r="AM4" s="58" t="str">
        <f t="shared" si="16"/>
        <v/>
      </c>
      <c r="AN4" s="58" t="str">
        <f t="shared" si="17"/>
        <v/>
      </c>
      <c r="AO4" s="58" t="str">
        <f t="shared" si="18"/>
        <v/>
      </c>
      <c r="AP4" s="58" t="str">
        <f t="shared" si="19"/>
        <v/>
      </c>
      <c r="AQ4" s="58" t="str">
        <f t="shared" si="20"/>
        <v/>
      </c>
      <c r="AR4" s="58" t="str">
        <f t="shared" si="21"/>
        <v/>
      </c>
      <c r="AS4" s="58" t="str">
        <f t="shared" si="22"/>
        <v>Z</v>
      </c>
      <c r="AT4" s="58" t="str">
        <f t="shared" si="23"/>
        <v/>
      </c>
      <c r="AU4" s="58" t="str">
        <f t="shared" si="24"/>
        <v/>
      </c>
      <c r="AV4" s="58" t="str">
        <f t="shared" si="25"/>
        <v>D</v>
      </c>
      <c r="AW4" s="58" t="str">
        <f t="shared" si="26"/>
        <v/>
      </c>
      <c r="AX4" s="58" t="str">
        <f t="shared" si="27"/>
        <v/>
      </c>
      <c r="AY4" s="58" t="str">
        <f t="shared" si="28"/>
        <v/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2021-08-04</v>
      </c>
      <c r="B5" s="60" t="str">
        <f t="shared" si="0"/>
        <v>Wed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69" t="s">
        <v>69</v>
      </c>
      <c r="N5" s="53"/>
      <c r="O5" s="53"/>
      <c r="P5" s="61" t="str">
        <f>Predloge!$B$12</f>
        <v>D</v>
      </c>
      <c r="Q5" s="53"/>
      <c r="R5" s="53"/>
      <c r="S5" s="53"/>
      <c r="T5" s="53"/>
      <c r="U5" s="53"/>
      <c r="V5" s="95"/>
      <c r="W5" s="56">
        <f t="shared" si="1"/>
        <v>0</v>
      </c>
      <c r="X5" s="56">
        <f t="shared" si="2"/>
        <v>0</v>
      </c>
      <c r="Y5" s="56">
        <f t="shared" si="3"/>
        <v>0</v>
      </c>
      <c r="Z5" s="56">
        <f t="shared" si="4"/>
        <v>0</v>
      </c>
      <c r="AA5" s="56">
        <f t="shared" si="5"/>
        <v>0</v>
      </c>
      <c r="AB5" s="56">
        <f t="shared" si="6"/>
        <v>0</v>
      </c>
      <c r="AC5" s="56">
        <f t="shared" si="7"/>
        <v>0</v>
      </c>
      <c r="AD5" s="56">
        <f t="shared" si="8"/>
        <v>0</v>
      </c>
      <c r="AE5" s="57">
        <f t="shared" si="9"/>
        <v>13</v>
      </c>
      <c r="AF5" s="57">
        <f t="shared" si="10"/>
        <v>0</v>
      </c>
      <c r="AG5" s="56">
        <f t="shared" si="11"/>
        <v>0</v>
      </c>
      <c r="AH5" s="5" t="str">
        <f>Predloge!$B$5</f>
        <v>52</v>
      </c>
      <c r="AI5" s="58" t="str">
        <f t="shared" si="12"/>
        <v/>
      </c>
      <c r="AJ5" s="58" t="str">
        <f t="shared" si="13"/>
        <v/>
      </c>
      <c r="AK5" s="58" t="str">
        <f t="shared" si="14"/>
        <v/>
      </c>
      <c r="AL5" s="58" t="str">
        <f t="shared" si="15"/>
        <v/>
      </c>
      <c r="AM5" s="58" t="str">
        <f t="shared" si="16"/>
        <v/>
      </c>
      <c r="AN5" s="58" t="str">
        <f t="shared" si="17"/>
        <v/>
      </c>
      <c r="AO5" s="58" t="str">
        <f t="shared" si="18"/>
        <v/>
      </c>
      <c r="AP5" s="58" t="str">
        <f t="shared" si="19"/>
        <v/>
      </c>
      <c r="AQ5" s="58" t="str">
        <f t="shared" si="20"/>
        <v/>
      </c>
      <c r="AR5" s="58" t="str">
        <f t="shared" si="21"/>
        <v/>
      </c>
      <c r="AS5" s="58" t="str">
        <f t="shared" si="22"/>
        <v>Z</v>
      </c>
      <c r="AT5" s="58" t="str">
        <f t="shared" si="23"/>
        <v/>
      </c>
      <c r="AU5" s="58" t="str">
        <f t="shared" si="24"/>
        <v/>
      </c>
      <c r="AV5" s="58" t="str">
        <f t="shared" si="25"/>
        <v>D</v>
      </c>
      <c r="AW5" s="58" t="str">
        <f t="shared" si="26"/>
        <v/>
      </c>
      <c r="AX5" s="58" t="str">
        <f t="shared" si="27"/>
        <v/>
      </c>
      <c r="AY5" s="58" t="str">
        <f t="shared" si="28"/>
        <v/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2021-08-05</v>
      </c>
      <c r="B6" s="60" t="str">
        <f t="shared" si="0"/>
        <v>Thu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69" t="s">
        <v>69</v>
      </c>
      <c r="N6" s="53"/>
      <c r="O6" s="53"/>
      <c r="P6" s="61" t="str">
        <f>Predloge!$B$12</f>
        <v>D</v>
      </c>
      <c r="Q6" s="53"/>
      <c r="R6" s="53"/>
      <c r="S6" s="53"/>
      <c r="T6" s="53"/>
      <c r="U6" s="53"/>
      <c r="V6" s="95"/>
      <c r="W6" s="56">
        <f t="shared" si="1"/>
        <v>0</v>
      </c>
      <c r="X6" s="56">
        <f t="shared" si="2"/>
        <v>0</v>
      </c>
      <c r="Y6" s="56">
        <f t="shared" si="3"/>
        <v>0</v>
      </c>
      <c r="Z6" s="56">
        <f t="shared" si="4"/>
        <v>0</v>
      </c>
      <c r="AA6" s="56">
        <f t="shared" si="5"/>
        <v>0</v>
      </c>
      <c r="AB6" s="56">
        <f t="shared" si="6"/>
        <v>0</v>
      </c>
      <c r="AC6" s="56">
        <f t="shared" si="7"/>
        <v>0</v>
      </c>
      <c r="AD6" s="56">
        <f t="shared" si="8"/>
        <v>0</v>
      </c>
      <c r="AE6" s="57">
        <f t="shared" si="9"/>
        <v>13</v>
      </c>
      <c r="AF6" s="57">
        <f t="shared" si="10"/>
        <v>0</v>
      </c>
      <c r="AG6" s="56">
        <f t="shared" si="11"/>
        <v>0</v>
      </c>
      <c r="AH6" s="5" t="str">
        <f>Predloge!$B$6</f>
        <v>KVIT</v>
      </c>
      <c r="AI6" s="58" t="str">
        <f t="shared" si="12"/>
        <v/>
      </c>
      <c r="AJ6" s="58" t="str">
        <f t="shared" si="13"/>
        <v/>
      </c>
      <c r="AK6" s="58" t="str">
        <f t="shared" si="14"/>
        <v/>
      </c>
      <c r="AL6" s="58" t="str">
        <f t="shared" si="15"/>
        <v/>
      </c>
      <c r="AM6" s="58" t="str">
        <f t="shared" si="16"/>
        <v/>
      </c>
      <c r="AN6" s="58" t="str">
        <f t="shared" si="17"/>
        <v/>
      </c>
      <c r="AO6" s="58" t="str">
        <f t="shared" si="18"/>
        <v/>
      </c>
      <c r="AP6" s="58" t="str">
        <f t="shared" si="19"/>
        <v/>
      </c>
      <c r="AQ6" s="58" t="str">
        <f t="shared" si="20"/>
        <v/>
      </c>
      <c r="AR6" s="58" t="str">
        <f t="shared" si="21"/>
        <v/>
      </c>
      <c r="AS6" s="58" t="str">
        <f t="shared" si="22"/>
        <v>Z</v>
      </c>
      <c r="AT6" s="58" t="str">
        <f t="shared" si="23"/>
        <v/>
      </c>
      <c r="AU6" s="58" t="str">
        <f t="shared" si="24"/>
        <v/>
      </c>
      <c r="AV6" s="58" t="str">
        <f t="shared" si="25"/>
        <v>D</v>
      </c>
      <c r="AW6" s="58" t="str">
        <f t="shared" si="26"/>
        <v/>
      </c>
      <c r="AX6" s="58" t="str">
        <f t="shared" si="27"/>
        <v/>
      </c>
      <c r="AY6" s="58" t="str">
        <f t="shared" si="28"/>
        <v/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2021-08-06</v>
      </c>
      <c r="B7" s="60" t="str">
        <f t="shared" si="0"/>
        <v>Fri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69" t="s">
        <v>69</v>
      </c>
      <c r="N7" s="53"/>
      <c r="O7" s="53"/>
      <c r="P7" s="61" t="str">
        <f>Predloge!$B$12</f>
        <v>D</v>
      </c>
      <c r="Q7" s="53"/>
      <c r="R7" s="53"/>
      <c r="S7" s="53"/>
      <c r="T7" s="53"/>
      <c r="U7" s="53"/>
      <c r="V7" s="95"/>
      <c r="W7" s="56">
        <f t="shared" si="1"/>
        <v>0</v>
      </c>
      <c r="X7" s="56">
        <f t="shared" si="2"/>
        <v>0</v>
      </c>
      <c r="Y7" s="56">
        <f t="shared" si="3"/>
        <v>0</v>
      </c>
      <c r="Z7" s="56">
        <f t="shared" si="4"/>
        <v>0</v>
      </c>
      <c r="AA7" s="56">
        <f t="shared" si="5"/>
        <v>0</v>
      </c>
      <c r="AB7" s="56">
        <f t="shared" si="6"/>
        <v>0</v>
      </c>
      <c r="AC7" s="56">
        <f t="shared" si="7"/>
        <v>0</v>
      </c>
      <c r="AD7" s="56">
        <f t="shared" si="8"/>
        <v>0</v>
      </c>
      <c r="AE7" s="57">
        <f t="shared" si="9"/>
        <v>13</v>
      </c>
      <c r="AF7" s="57">
        <f t="shared" si="10"/>
        <v>0</v>
      </c>
      <c r="AG7" s="56">
        <f t="shared" si="11"/>
        <v>0</v>
      </c>
      <c r="AH7" s="8" t="str">
        <f>Predloge!$B$7</f>
        <v>KVIT☻</v>
      </c>
      <c r="AI7" s="58" t="str">
        <f t="shared" si="12"/>
        <v/>
      </c>
      <c r="AJ7" s="58" t="str">
        <f t="shared" si="13"/>
        <v/>
      </c>
      <c r="AK7" s="58" t="str">
        <f t="shared" si="14"/>
        <v/>
      </c>
      <c r="AL7" s="58" t="str">
        <f t="shared" si="15"/>
        <v/>
      </c>
      <c r="AM7" s="58" t="str">
        <f t="shared" si="16"/>
        <v/>
      </c>
      <c r="AN7" s="58" t="str">
        <f t="shared" si="17"/>
        <v/>
      </c>
      <c r="AO7" s="58" t="str">
        <f t="shared" si="18"/>
        <v/>
      </c>
      <c r="AP7" s="58" t="str">
        <f t="shared" si="19"/>
        <v/>
      </c>
      <c r="AQ7" s="58" t="str">
        <f t="shared" si="20"/>
        <v/>
      </c>
      <c r="AR7" s="58" t="str">
        <f t="shared" si="21"/>
        <v/>
      </c>
      <c r="AS7" s="58" t="str">
        <f t="shared" si="22"/>
        <v>Z</v>
      </c>
      <c r="AT7" s="58" t="str">
        <f t="shared" si="23"/>
        <v/>
      </c>
      <c r="AU7" s="58" t="str">
        <f t="shared" si="24"/>
        <v/>
      </c>
      <c r="AV7" s="58" t="str">
        <f t="shared" si="25"/>
        <v>D</v>
      </c>
      <c r="AW7" s="58" t="str">
        <f t="shared" si="26"/>
        <v/>
      </c>
      <c r="AX7" s="58" t="str">
        <f t="shared" si="27"/>
        <v/>
      </c>
      <c r="AY7" s="58" t="str">
        <f t="shared" si="28"/>
        <v/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2021-08-07</v>
      </c>
      <c r="B8" s="60" t="str">
        <f t="shared" si="0"/>
        <v>Sat</v>
      </c>
      <c r="C8" s="53"/>
      <c r="D8" s="53"/>
      <c r="E8" s="53"/>
      <c r="F8" s="53"/>
      <c r="G8" s="53"/>
      <c r="H8" s="53"/>
      <c r="I8" s="53"/>
      <c r="J8" s="53"/>
      <c r="K8" s="61"/>
      <c r="L8" s="53"/>
      <c r="M8" s="53"/>
      <c r="N8" s="53"/>
      <c r="O8" s="53"/>
      <c r="P8" s="53"/>
      <c r="Q8" s="53"/>
      <c r="R8" s="53"/>
      <c r="S8" s="53"/>
      <c r="T8" s="53"/>
      <c r="U8" s="53"/>
      <c r="V8" s="95"/>
      <c r="W8" s="56">
        <f t="shared" si="1"/>
        <v>0</v>
      </c>
      <c r="X8" s="56">
        <f t="shared" si="2"/>
        <v>0</v>
      </c>
      <c r="Y8" s="56">
        <f t="shared" si="3"/>
        <v>0</v>
      </c>
      <c r="Z8" s="56">
        <f t="shared" si="4"/>
        <v>0</v>
      </c>
      <c r="AA8" s="56">
        <f t="shared" si="5"/>
        <v>0</v>
      </c>
      <c r="AB8" s="56">
        <f t="shared" si="6"/>
        <v>0</v>
      </c>
      <c r="AC8" s="56">
        <f t="shared" si="7"/>
        <v>0</v>
      </c>
      <c r="AD8" s="56">
        <f t="shared" si="8"/>
        <v>0</v>
      </c>
      <c r="AE8" s="57">
        <f t="shared" si="9"/>
        <v>15</v>
      </c>
      <c r="AF8" s="57">
        <f t="shared" si="10"/>
        <v>0</v>
      </c>
      <c r="AG8" s="56">
        <f t="shared" si="11"/>
        <v>0</v>
      </c>
      <c r="AH8" s="5" t="str">
        <f>Predloge!$B$8</f>
        <v>U</v>
      </c>
      <c r="AI8" s="58" t="str">
        <f t="shared" si="12"/>
        <v/>
      </c>
      <c r="AJ8" s="58" t="str">
        <f t="shared" si="13"/>
        <v/>
      </c>
      <c r="AK8" s="58" t="str">
        <f t="shared" si="14"/>
        <v/>
      </c>
      <c r="AL8" s="58" t="str">
        <f t="shared" si="15"/>
        <v/>
      </c>
      <c r="AM8" s="58" t="str">
        <f t="shared" si="16"/>
        <v/>
      </c>
      <c r="AN8" s="58" t="str">
        <f t="shared" si="17"/>
        <v/>
      </c>
      <c r="AO8" s="58" t="str">
        <f t="shared" si="18"/>
        <v/>
      </c>
      <c r="AP8" s="58" t="str">
        <f t="shared" si="19"/>
        <v/>
      </c>
      <c r="AQ8" s="58" t="str">
        <f t="shared" si="20"/>
        <v/>
      </c>
      <c r="AR8" s="58" t="str">
        <f t="shared" si="21"/>
        <v/>
      </c>
      <c r="AS8" s="58" t="str">
        <f t="shared" si="22"/>
        <v/>
      </c>
      <c r="AT8" s="58" t="str">
        <f t="shared" si="23"/>
        <v/>
      </c>
      <c r="AU8" s="58" t="str">
        <f t="shared" si="24"/>
        <v/>
      </c>
      <c r="AV8" s="58" t="str">
        <f t="shared" si="25"/>
        <v/>
      </c>
      <c r="AW8" s="58" t="str">
        <f t="shared" si="26"/>
        <v/>
      </c>
      <c r="AX8" s="58" t="str">
        <f t="shared" si="27"/>
        <v/>
      </c>
      <c r="AY8" s="58" t="str">
        <f t="shared" si="28"/>
        <v/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2021-08-08</v>
      </c>
      <c r="B9" s="60" t="str">
        <f t="shared" si="0"/>
        <v>Sun</v>
      </c>
      <c r="C9" s="53"/>
      <c r="D9" s="53"/>
      <c r="E9" s="53"/>
      <c r="F9" s="53"/>
      <c r="G9" s="53"/>
      <c r="H9" s="53"/>
      <c r="I9" s="53"/>
      <c r="J9" s="53"/>
      <c r="K9" s="61"/>
      <c r="L9" s="53"/>
      <c r="M9" s="53"/>
      <c r="N9" s="53"/>
      <c r="O9" s="53"/>
      <c r="P9" s="53"/>
      <c r="Q9" s="53"/>
      <c r="R9" s="53"/>
      <c r="S9" s="53"/>
      <c r="T9" s="53"/>
      <c r="U9" s="53"/>
      <c r="V9" s="95"/>
      <c r="W9" s="56">
        <f t="shared" si="1"/>
        <v>0</v>
      </c>
      <c r="X9" s="56">
        <f t="shared" si="2"/>
        <v>0</v>
      </c>
      <c r="Y9" s="56">
        <f t="shared" si="3"/>
        <v>0</v>
      </c>
      <c r="Z9" s="56">
        <f t="shared" si="4"/>
        <v>0</v>
      </c>
      <c r="AA9" s="56">
        <f t="shared" si="5"/>
        <v>0</v>
      </c>
      <c r="AB9" s="56">
        <f t="shared" si="6"/>
        <v>0</v>
      </c>
      <c r="AC9" s="56">
        <f t="shared" si="7"/>
        <v>0</v>
      </c>
      <c r="AD9" s="56">
        <f t="shared" si="8"/>
        <v>0</v>
      </c>
      <c r="AE9" s="57">
        <f t="shared" si="9"/>
        <v>15</v>
      </c>
      <c r="AF9" s="57">
        <f t="shared" si="10"/>
        <v>0</v>
      </c>
      <c r="AG9" s="56">
        <f t="shared" si="11"/>
        <v>0</v>
      </c>
      <c r="AH9" s="5" t="str">
        <f>Predloge!$B$9</f>
        <v>U☻</v>
      </c>
      <c r="AI9" s="58" t="str">
        <f t="shared" si="12"/>
        <v/>
      </c>
      <c r="AJ9" s="58" t="str">
        <f t="shared" si="13"/>
        <v/>
      </c>
      <c r="AK9" s="58" t="str">
        <f t="shared" si="14"/>
        <v/>
      </c>
      <c r="AL9" s="58" t="str">
        <f t="shared" si="15"/>
        <v/>
      </c>
      <c r="AM9" s="58" t="str">
        <f t="shared" si="16"/>
        <v/>
      </c>
      <c r="AN9" s="58" t="str">
        <f t="shared" si="17"/>
        <v/>
      </c>
      <c r="AO9" s="58" t="str">
        <f t="shared" si="18"/>
        <v/>
      </c>
      <c r="AP9" s="58" t="str">
        <f t="shared" si="19"/>
        <v/>
      </c>
      <c r="AQ9" s="58" t="str">
        <f t="shared" si="20"/>
        <v/>
      </c>
      <c r="AR9" s="58" t="str">
        <f t="shared" si="21"/>
        <v/>
      </c>
      <c r="AS9" s="58" t="str">
        <f t="shared" si="22"/>
        <v/>
      </c>
      <c r="AT9" s="58" t="str">
        <f t="shared" si="23"/>
        <v/>
      </c>
      <c r="AU9" s="58" t="str">
        <f t="shared" si="24"/>
        <v/>
      </c>
      <c r="AV9" s="58" t="str">
        <f t="shared" si="25"/>
        <v/>
      </c>
      <c r="AW9" s="58" t="str">
        <f t="shared" si="26"/>
        <v/>
      </c>
      <c r="AX9" s="58" t="str">
        <f t="shared" si="27"/>
        <v/>
      </c>
      <c r="AY9" s="58" t="str">
        <f t="shared" si="28"/>
        <v/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2021-08-09</v>
      </c>
      <c r="B10" s="60" t="str">
        <f t="shared" si="0"/>
        <v>Mon</v>
      </c>
      <c r="C10" s="53"/>
      <c r="D10" s="53"/>
      <c r="E10" s="53"/>
      <c r="F10" s="53"/>
      <c r="G10" s="53"/>
      <c r="H10" s="53"/>
      <c r="I10" s="53"/>
      <c r="J10" s="53"/>
      <c r="K10" s="61"/>
      <c r="L10" s="53"/>
      <c r="M10" s="69" t="s">
        <v>69</v>
      </c>
      <c r="N10" s="53"/>
      <c r="O10" s="53"/>
      <c r="P10" s="61" t="str">
        <f>Predloge!$B$12</f>
        <v>D</v>
      </c>
      <c r="Q10" s="53"/>
      <c r="R10" s="53"/>
      <c r="S10" s="53"/>
      <c r="T10" s="53"/>
      <c r="U10" s="53"/>
      <c r="V10" s="95"/>
      <c r="W10" s="56">
        <f t="shared" si="1"/>
        <v>0</v>
      </c>
      <c r="X10" s="56">
        <f t="shared" si="2"/>
        <v>0</v>
      </c>
      <c r="Y10" s="56">
        <f t="shared" si="3"/>
        <v>0</v>
      </c>
      <c r="Z10" s="56">
        <f t="shared" si="4"/>
        <v>0</v>
      </c>
      <c r="AA10" s="56">
        <f t="shared" si="5"/>
        <v>0</v>
      </c>
      <c r="AB10" s="56">
        <f t="shared" si="6"/>
        <v>0</v>
      </c>
      <c r="AC10" s="56">
        <f t="shared" si="7"/>
        <v>0</v>
      </c>
      <c r="AD10" s="56">
        <f t="shared" si="8"/>
        <v>0</v>
      </c>
      <c r="AE10" s="57">
        <f t="shared" si="9"/>
        <v>13</v>
      </c>
      <c r="AF10" s="57">
        <f t="shared" si="10"/>
        <v>0</v>
      </c>
      <c r="AG10" s="56">
        <f t="shared" si="11"/>
        <v>0</v>
      </c>
      <c r="AH10" s="5" t="str">
        <f>Predloge!$B$10</f>
        <v>12-20</v>
      </c>
      <c r="AI10" s="58" t="str">
        <f t="shared" si="12"/>
        <v/>
      </c>
      <c r="AJ10" s="58" t="str">
        <f t="shared" si="13"/>
        <v/>
      </c>
      <c r="AK10" s="58" t="str">
        <f t="shared" si="14"/>
        <v/>
      </c>
      <c r="AL10" s="58" t="str">
        <f t="shared" si="15"/>
        <v/>
      </c>
      <c r="AM10" s="58" t="str">
        <f t="shared" si="16"/>
        <v/>
      </c>
      <c r="AN10" s="58" t="str">
        <f t="shared" si="17"/>
        <v/>
      </c>
      <c r="AO10" s="58" t="str">
        <f t="shared" si="18"/>
        <v/>
      </c>
      <c r="AP10" s="58" t="str">
        <f t="shared" si="19"/>
        <v/>
      </c>
      <c r="AQ10" s="58" t="str">
        <f t="shared" si="20"/>
        <v/>
      </c>
      <c r="AR10" s="58" t="str">
        <f t="shared" si="21"/>
        <v/>
      </c>
      <c r="AS10" s="58" t="str">
        <f t="shared" si="22"/>
        <v>Z</v>
      </c>
      <c r="AT10" s="58" t="str">
        <f t="shared" si="23"/>
        <v/>
      </c>
      <c r="AU10" s="58" t="str">
        <f t="shared" si="24"/>
        <v/>
      </c>
      <c r="AV10" s="58" t="str">
        <f t="shared" si="25"/>
        <v>D</v>
      </c>
      <c r="AW10" s="58" t="str">
        <f t="shared" si="26"/>
        <v/>
      </c>
      <c r="AX10" s="58" t="str">
        <f t="shared" si="27"/>
        <v/>
      </c>
      <c r="AY10" s="58" t="str">
        <f t="shared" si="28"/>
        <v/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2021-08-10</v>
      </c>
      <c r="B11" s="60" t="str">
        <f t="shared" si="0"/>
        <v>Tue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69" t="s">
        <v>69</v>
      </c>
      <c r="N11" s="53"/>
      <c r="O11" s="53"/>
      <c r="P11" s="61" t="str">
        <f>Predloge!$B$12</f>
        <v>D</v>
      </c>
      <c r="Q11" s="53"/>
      <c r="R11" s="53"/>
      <c r="S11" s="53"/>
      <c r="T11" s="53"/>
      <c r="U11" s="53"/>
      <c r="V11" s="95"/>
      <c r="W11" s="56">
        <f t="shared" si="1"/>
        <v>0</v>
      </c>
      <c r="X11" s="56">
        <f t="shared" si="2"/>
        <v>0</v>
      </c>
      <c r="Y11" s="56">
        <f t="shared" si="3"/>
        <v>0</v>
      </c>
      <c r="Z11" s="56">
        <f t="shared" si="4"/>
        <v>0</v>
      </c>
      <c r="AA11" s="56">
        <f t="shared" si="5"/>
        <v>0</v>
      </c>
      <c r="AB11" s="56">
        <f t="shared" si="6"/>
        <v>0</v>
      </c>
      <c r="AC11" s="56">
        <f t="shared" si="7"/>
        <v>0</v>
      </c>
      <c r="AD11" s="56">
        <f t="shared" si="8"/>
        <v>0</v>
      </c>
      <c r="AE11" s="57">
        <f t="shared" si="9"/>
        <v>13</v>
      </c>
      <c r="AF11" s="57">
        <f t="shared" si="10"/>
        <v>0</v>
      </c>
      <c r="AG11" s="56">
        <f t="shared" si="11"/>
        <v>0</v>
      </c>
      <c r="AH11" s="10" t="str">
        <f>Predloge!$B$11</f>
        <v>X</v>
      </c>
      <c r="AI11" s="58" t="str">
        <f t="shared" si="12"/>
        <v/>
      </c>
      <c r="AJ11" s="58" t="str">
        <f t="shared" si="13"/>
        <v/>
      </c>
      <c r="AK11" s="58" t="str">
        <f t="shared" si="14"/>
        <v/>
      </c>
      <c r="AL11" s="58" t="str">
        <f t="shared" si="15"/>
        <v/>
      </c>
      <c r="AM11" s="58" t="str">
        <f t="shared" si="16"/>
        <v/>
      </c>
      <c r="AN11" s="58" t="str">
        <f t="shared" si="17"/>
        <v/>
      </c>
      <c r="AO11" s="58" t="str">
        <f t="shared" si="18"/>
        <v/>
      </c>
      <c r="AP11" s="58" t="str">
        <f t="shared" si="19"/>
        <v/>
      </c>
      <c r="AQ11" s="58" t="str">
        <f t="shared" si="20"/>
        <v/>
      </c>
      <c r="AR11" s="58" t="str">
        <f t="shared" si="21"/>
        <v/>
      </c>
      <c r="AS11" s="58" t="str">
        <f t="shared" si="22"/>
        <v>Z</v>
      </c>
      <c r="AT11" s="58" t="str">
        <f t="shared" si="23"/>
        <v/>
      </c>
      <c r="AU11" s="58" t="str">
        <f t="shared" si="24"/>
        <v/>
      </c>
      <c r="AV11" s="58" t="str">
        <f t="shared" si="25"/>
        <v>D</v>
      </c>
      <c r="AW11" s="58" t="str">
        <f t="shared" si="26"/>
        <v/>
      </c>
      <c r="AX11" s="58" t="str">
        <f t="shared" si="27"/>
        <v/>
      </c>
      <c r="AY11" s="58" t="str">
        <f t="shared" si="28"/>
        <v/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2021-08-11</v>
      </c>
      <c r="B12" s="60" t="str">
        <f t="shared" si="0"/>
        <v>Wed</v>
      </c>
      <c r="C12" s="61"/>
      <c r="D12" s="53"/>
      <c r="E12" s="53"/>
      <c r="F12" s="53"/>
      <c r="G12" s="53"/>
      <c r="H12" s="53"/>
      <c r="I12" s="53"/>
      <c r="J12" s="53"/>
      <c r="K12" s="53"/>
      <c r="L12" s="53"/>
      <c r="M12" s="69" t="s">
        <v>69</v>
      </c>
      <c r="N12" s="53"/>
      <c r="O12" s="53"/>
      <c r="P12" s="61" t="str">
        <f>Predloge!$B$12</f>
        <v>D</v>
      </c>
      <c r="Q12" s="53"/>
      <c r="R12" s="53"/>
      <c r="S12" s="53"/>
      <c r="T12" s="53"/>
      <c r="U12" s="53"/>
      <c r="V12" s="95"/>
      <c r="W12" s="56">
        <f t="shared" si="1"/>
        <v>0</v>
      </c>
      <c r="X12" s="56">
        <f t="shared" si="2"/>
        <v>0</v>
      </c>
      <c r="Y12" s="56">
        <f t="shared" si="3"/>
        <v>0</v>
      </c>
      <c r="Z12" s="56">
        <f t="shared" si="4"/>
        <v>0</v>
      </c>
      <c r="AA12" s="56">
        <f t="shared" si="5"/>
        <v>0</v>
      </c>
      <c r="AB12" s="56">
        <f t="shared" si="6"/>
        <v>0</v>
      </c>
      <c r="AC12" s="56">
        <f t="shared" si="7"/>
        <v>0</v>
      </c>
      <c r="AD12" s="56">
        <f t="shared" si="8"/>
        <v>0</v>
      </c>
      <c r="AE12" s="57">
        <f t="shared" si="9"/>
        <v>13</v>
      </c>
      <c r="AF12" s="57">
        <f t="shared" si="10"/>
        <v>0</v>
      </c>
      <c r="AG12" s="56">
        <f t="shared" si="11"/>
        <v>0</v>
      </c>
      <c r="AH12" s="5" t="str">
        <f>Predloge!$B$12</f>
        <v>D</v>
      </c>
      <c r="AI12" s="58" t="str">
        <f t="shared" si="12"/>
        <v/>
      </c>
      <c r="AJ12" s="58" t="str">
        <f t="shared" si="13"/>
        <v/>
      </c>
      <c r="AK12" s="58" t="str">
        <f t="shared" si="14"/>
        <v/>
      </c>
      <c r="AL12" s="58" t="str">
        <f t="shared" si="15"/>
        <v/>
      </c>
      <c r="AM12" s="58" t="str">
        <f t="shared" si="16"/>
        <v/>
      </c>
      <c r="AN12" s="58" t="str">
        <f t="shared" si="17"/>
        <v/>
      </c>
      <c r="AO12" s="58" t="str">
        <f t="shared" si="18"/>
        <v/>
      </c>
      <c r="AP12" s="58" t="str">
        <f t="shared" si="19"/>
        <v/>
      </c>
      <c r="AQ12" s="58" t="str">
        <f t="shared" si="20"/>
        <v/>
      </c>
      <c r="AR12" s="58" t="str">
        <f t="shared" si="21"/>
        <v/>
      </c>
      <c r="AS12" s="58" t="str">
        <f t="shared" si="22"/>
        <v>Z</v>
      </c>
      <c r="AT12" s="58" t="str">
        <f t="shared" si="23"/>
        <v/>
      </c>
      <c r="AU12" s="58" t="str">
        <f t="shared" si="24"/>
        <v/>
      </c>
      <c r="AV12" s="58" t="str">
        <f t="shared" si="25"/>
        <v>D</v>
      </c>
      <c r="AW12" s="58" t="str">
        <f t="shared" si="26"/>
        <v/>
      </c>
      <c r="AX12" s="58" t="str">
        <f t="shared" si="27"/>
        <v/>
      </c>
      <c r="AY12" s="58" t="str">
        <f t="shared" si="28"/>
        <v/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2021-08-12</v>
      </c>
      <c r="B13" s="60" t="str">
        <f t="shared" si="0"/>
        <v>Thu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69" t="s">
        <v>69</v>
      </c>
      <c r="N13" s="53"/>
      <c r="O13" s="53"/>
      <c r="P13" s="61" t="str">
        <f>Predloge!$B$12</f>
        <v>D</v>
      </c>
      <c r="Q13" s="53"/>
      <c r="R13" s="53"/>
      <c r="S13" s="53"/>
      <c r="T13" s="53"/>
      <c r="U13" s="53"/>
      <c r="V13" s="95"/>
      <c r="W13" s="56">
        <f t="shared" si="1"/>
        <v>0</v>
      </c>
      <c r="X13" s="56">
        <f t="shared" si="2"/>
        <v>0</v>
      </c>
      <c r="Y13" s="56">
        <f t="shared" si="3"/>
        <v>0</v>
      </c>
      <c r="Z13" s="56">
        <f t="shared" si="4"/>
        <v>0</v>
      </c>
      <c r="AA13" s="56">
        <f t="shared" si="5"/>
        <v>0</v>
      </c>
      <c r="AB13" s="56">
        <f t="shared" si="6"/>
        <v>0</v>
      </c>
      <c r="AC13" s="56">
        <f t="shared" si="7"/>
        <v>0</v>
      </c>
      <c r="AD13" s="56">
        <f t="shared" si="8"/>
        <v>0</v>
      </c>
      <c r="AE13" s="57">
        <f t="shared" si="9"/>
        <v>13</v>
      </c>
      <c r="AF13" s="57">
        <f t="shared" si="10"/>
        <v>0</v>
      </c>
      <c r="AG13" s="56">
        <f t="shared" si="11"/>
        <v>0</v>
      </c>
      <c r="AH13" s="5" t="str">
        <f>Predloge!$B$13</f>
        <v>BOL</v>
      </c>
      <c r="AI13" s="58" t="str">
        <f t="shared" si="12"/>
        <v/>
      </c>
      <c r="AJ13" s="58" t="str">
        <f t="shared" si="13"/>
        <v/>
      </c>
      <c r="AK13" s="58" t="str">
        <f t="shared" si="14"/>
        <v/>
      </c>
      <c r="AL13" s="58" t="str">
        <f t="shared" si="15"/>
        <v/>
      </c>
      <c r="AM13" s="58" t="str">
        <f t="shared" si="16"/>
        <v/>
      </c>
      <c r="AN13" s="58" t="str">
        <f t="shared" si="17"/>
        <v/>
      </c>
      <c r="AO13" s="58" t="str">
        <f t="shared" si="18"/>
        <v/>
      </c>
      <c r="AP13" s="58" t="str">
        <f t="shared" si="19"/>
        <v/>
      </c>
      <c r="AQ13" s="58" t="str">
        <f t="shared" si="20"/>
        <v/>
      </c>
      <c r="AR13" s="58" t="str">
        <f t="shared" si="21"/>
        <v/>
      </c>
      <c r="AS13" s="58" t="str">
        <f t="shared" si="22"/>
        <v>Z</v>
      </c>
      <c r="AT13" s="58" t="str">
        <f t="shared" si="23"/>
        <v/>
      </c>
      <c r="AU13" s="58" t="str">
        <f t="shared" si="24"/>
        <v/>
      </c>
      <c r="AV13" s="58" t="str">
        <f t="shared" si="25"/>
        <v>D</v>
      </c>
      <c r="AW13" s="58" t="str">
        <f t="shared" si="26"/>
        <v/>
      </c>
      <c r="AX13" s="58" t="str">
        <f t="shared" si="27"/>
        <v/>
      </c>
      <c r="AY13" s="58" t="str">
        <f t="shared" si="28"/>
        <v/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2021-08-13</v>
      </c>
      <c r="B14" s="60" t="str">
        <f t="shared" si="0"/>
        <v>Fri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69" t="s">
        <v>69</v>
      </c>
      <c r="N14" s="53"/>
      <c r="O14" s="53"/>
      <c r="P14" s="61" t="str">
        <f>Predloge!$B$12</f>
        <v>D</v>
      </c>
      <c r="Q14" s="53"/>
      <c r="R14" s="53"/>
      <c r="S14" s="53"/>
      <c r="T14" s="53"/>
      <c r="U14" s="53"/>
      <c r="V14" s="95"/>
      <c r="W14" s="56">
        <f t="shared" si="1"/>
        <v>0</v>
      </c>
      <c r="X14" s="56">
        <f t="shared" si="2"/>
        <v>0</v>
      </c>
      <c r="Y14" s="56">
        <f t="shared" si="3"/>
        <v>0</v>
      </c>
      <c r="Z14" s="56">
        <f t="shared" si="4"/>
        <v>0</v>
      </c>
      <c r="AA14" s="56">
        <f t="shared" si="5"/>
        <v>0</v>
      </c>
      <c r="AB14" s="56">
        <f t="shared" si="6"/>
        <v>0</v>
      </c>
      <c r="AC14" s="56">
        <f t="shared" si="7"/>
        <v>0</v>
      </c>
      <c r="AD14" s="56">
        <f t="shared" si="8"/>
        <v>0</v>
      </c>
      <c r="AE14" s="57">
        <f t="shared" si="9"/>
        <v>13</v>
      </c>
      <c r="AF14" s="57">
        <f t="shared" si="10"/>
        <v>0</v>
      </c>
      <c r="AG14" s="56">
        <f t="shared" si="11"/>
        <v>0</v>
      </c>
      <c r="AH14" s="12" t="str">
        <f>Predloge!$B$14</f>
        <v>☻</v>
      </c>
      <c r="AI14" s="58" t="str">
        <f t="shared" si="12"/>
        <v/>
      </c>
      <c r="AJ14" s="58" t="str">
        <f t="shared" si="13"/>
        <v/>
      </c>
      <c r="AK14" s="58" t="str">
        <f t="shared" si="14"/>
        <v/>
      </c>
      <c r="AL14" s="58" t="str">
        <f t="shared" si="15"/>
        <v/>
      </c>
      <c r="AM14" s="58" t="str">
        <f t="shared" si="16"/>
        <v/>
      </c>
      <c r="AN14" s="58" t="str">
        <f t="shared" si="17"/>
        <v/>
      </c>
      <c r="AO14" s="58" t="str">
        <f t="shared" si="18"/>
        <v/>
      </c>
      <c r="AP14" s="58" t="str">
        <f t="shared" si="19"/>
        <v/>
      </c>
      <c r="AQ14" s="58" t="str">
        <f t="shared" si="20"/>
        <v/>
      </c>
      <c r="AR14" s="58" t="str">
        <f t="shared" si="21"/>
        <v/>
      </c>
      <c r="AS14" s="58" t="str">
        <f t="shared" si="22"/>
        <v>Z</v>
      </c>
      <c r="AT14" s="58" t="str">
        <f t="shared" si="23"/>
        <v/>
      </c>
      <c r="AU14" s="58" t="str">
        <f t="shared" si="24"/>
        <v/>
      </c>
      <c r="AV14" s="58" t="str">
        <f t="shared" si="25"/>
        <v>D</v>
      </c>
      <c r="AW14" s="58" t="str">
        <f t="shared" si="26"/>
        <v/>
      </c>
      <c r="AX14" s="58" t="str">
        <f t="shared" si="27"/>
        <v/>
      </c>
      <c r="AY14" s="58" t="str">
        <f t="shared" si="28"/>
        <v/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2021-08-14</v>
      </c>
      <c r="B15" s="60" t="str">
        <f t="shared" si="0"/>
        <v>Sat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95"/>
      <c r="W15" s="56">
        <f t="shared" si="1"/>
        <v>0</v>
      </c>
      <c r="X15" s="56">
        <f t="shared" si="2"/>
        <v>0</v>
      </c>
      <c r="Y15" s="56">
        <f t="shared" si="3"/>
        <v>0</v>
      </c>
      <c r="Z15" s="56">
        <f t="shared" si="4"/>
        <v>0</v>
      </c>
      <c r="AA15" s="56">
        <f t="shared" si="5"/>
        <v>0</v>
      </c>
      <c r="AB15" s="56">
        <f t="shared" si="6"/>
        <v>0</v>
      </c>
      <c r="AC15" s="56">
        <f t="shared" si="7"/>
        <v>0</v>
      </c>
      <c r="AD15" s="56">
        <f t="shared" si="8"/>
        <v>0</v>
      </c>
      <c r="AE15" s="57">
        <f t="shared" si="9"/>
        <v>15</v>
      </c>
      <c r="AF15" s="57">
        <f t="shared" si="10"/>
        <v>0</v>
      </c>
      <c r="AG15" s="56">
        <f t="shared" si="11"/>
        <v>0</v>
      </c>
      <c r="AH15" s="5" t="str">
        <f>Predloge!$B$15</f>
        <v>SO</v>
      </c>
      <c r="AI15" s="58" t="str">
        <f t="shared" si="12"/>
        <v/>
      </c>
      <c r="AJ15" s="58" t="str">
        <f t="shared" si="13"/>
        <v/>
      </c>
      <c r="AK15" s="58" t="str">
        <f t="shared" si="14"/>
        <v/>
      </c>
      <c r="AL15" s="58" t="str">
        <f t="shared" si="15"/>
        <v/>
      </c>
      <c r="AM15" s="58" t="str">
        <f t="shared" si="16"/>
        <v/>
      </c>
      <c r="AN15" s="58" t="str">
        <f t="shared" si="17"/>
        <v/>
      </c>
      <c r="AO15" s="58" t="str">
        <f t="shared" si="18"/>
        <v/>
      </c>
      <c r="AP15" s="58" t="str">
        <f t="shared" si="19"/>
        <v/>
      </c>
      <c r="AQ15" s="58" t="str">
        <f t="shared" si="20"/>
        <v/>
      </c>
      <c r="AR15" s="58" t="str">
        <f t="shared" si="21"/>
        <v/>
      </c>
      <c r="AS15" s="58" t="str">
        <f t="shared" si="22"/>
        <v/>
      </c>
      <c r="AT15" s="58" t="str">
        <f t="shared" si="23"/>
        <v/>
      </c>
      <c r="AU15" s="58" t="str">
        <f t="shared" si="24"/>
        <v/>
      </c>
      <c r="AV15" s="58" t="str">
        <f t="shared" si="25"/>
        <v/>
      </c>
      <c r="AW15" s="58" t="str">
        <f t="shared" si="26"/>
        <v/>
      </c>
      <c r="AX15" s="58" t="str">
        <f t="shared" si="27"/>
        <v/>
      </c>
      <c r="AY15" s="58" t="str">
        <f t="shared" si="28"/>
        <v/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2021-08-15</v>
      </c>
      <c r="B16" s="60" t="str">
        <f t="shared" si="0"/>
        <v>Sun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95"/>
      <c r="W16" s="56">
        <f t="shared" si="1"/>
        <v>0</v>
      </c>
      <c r="X16" s="56">
        <f t="shared" si="2"/>
        <v>0</v>
      </c>
      <c r="Y16" s="56">
        <f t="shared" si="3"/>
        <v>0</v>
      </c>
      <c r="Z16" s="56">
        <f t="shared" si="4"/>
        <v>0</v>
      </c>
      <c r="AA16" s="56">
        <f t="shared" si="5"/>
        <v>0</v>
      </c>
      <c r="AB16" s="56">
        <f t="shared" si="6"/>
        <v>0</v>
      </c>
      <c r="AC16" s="56">
        <f t="shared" si="7"/>
        <v>0</v>
      </c>
      <c r="AD16" s="56">
        <f t="shared" si="8"/>
        <v>0</v>
      </c>
      <c r="AE16" s="57">
        <f t="shared" si="9"/>
        <v>15</v>
      </c>
      <c r="AF16" s="57">
        <f t="shared" si="10"/>
        <v>0</v>
      </c>
      <c r="AG16" s="56">
        <f t="shared" si="11"/>
        <v>0</v>
      </c>
      <c r="AH16" s="10" t="str">
        <f>Predloge!$B$16</f>
        <v>☻</v>
      </c>
      <c r="AI16" s="58" t="str">
        <f t="shared" si="12"/>
        <v/>
      </c>
      <c r="AJ16" s="58" t="str">
        <f t="shared" si="13"/>
        <v/>
      </c>
      <c r="AK16" s="58" t="str">
        <f t="shared" si="14"/>
        <v/>
      </c>
      <c r="AL16" s="58" t="str">
        <f t="shared" si="15"/>
        <v/>
      </c>
      <c r="AM16" s="58" t="str">
        <f t="shared" si="16"/>
        <v/>
      </c>
      <c r="AN16" s="58" t="str">
        <f t="shared" si="17"/>
        <v/>
      </c>
      <c r="AO16" s="58" t="str">
        <f t="shared" si="18"/>
        <v/>
      </c>
      <c r="AP16" s="58" t="str">
        <f t="shared" si="19"/>
        <v/>
      </c>
      <c r="AQ16" s="58" t="str">
        <f t="shared" si="20"/>
        <v/>
      </c>
      <c r="AR16" s="58" t="str">
        <f t="shared" si="21"/>
        <v/>
      </c>
      <c r="AS16" s="58" t="str">
        <f t="shared" si="22"/>
        <v/>
      </c>
      <c r="AT16" s="58" t="str">
        <f t="shared" si="23"/>
        <v/>
      </c>
      <c r="AU16" s="58" t="str">
        <f t="shared" si="24"/>
        <v/>
      </c>
      <c r="AV16" s="58" t="str">
        <f t="shared" si="25"/>
        <v/>
      </c>
      <c r="AW16" s="58" t="str">
        <f t="shared" si="26"/>
        <v/>
      </c>
      <c r="AX16" s="58" t="str">
        <f t="shared" si="27"/>
        <v/>
      </c>
      <c r="AY16" s="58" t="str">
        <f t="shared" si="28"/>
        <v/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2021-08-16</v>
      </c>
      <c r="B17" s="60" t="str">
        <f t="shared" si="0"/>
        <v>Mon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69" t="s">
        <v>69</v>
      </c>
      <c r="N17" s="53"/>
      <c r="O17" s="53"/>
      <c r="P17" s="53"/>
      <c r="Q17" s="53"/>
      <c r="R17" s="53"/>
      <c r="S17" s="53"/>
      <c r="T17" s="53"/>
      <c r="U17" s="53"/>
      <c r="V17" s="95"/>
      <c r="W17" s="56">
        <f t="shared" si="1"/>
        <v>0</v>
      </c>
      <c r="X17" s="56">
        <f t="shared" si="2"/>
        <v>0</v>
      </c>
      <c r="Y17" s="56">
        <f t="shared" si="3"/>
        <v>0</v>
      </c>
      <c r="Z17" s="56">
        <f t="shared" si="4"/>
        <v>0</v>
      </c>
      <c r="AA17" s="56">
        <f t="shared" si="5"/>
        <v>0</v>
      </c>
      <c r="AB17" s="56">
        <f t="shared" si="6"/>
        <v>0</v>
      </c>
      <c r="AC17" s="56">
        <f t="shared" si="7"/>
        <v>0</v>
      </c>
      <c r="AD17" s="56">
        <f t="shared" si="8"/>
        <v>0</v>
      </c>
      <c r="AE17" s="57">
        <f t="shared" si="9"/>
        <v>14</v>
      </c>
      <c r="AF17" s="57">
        <f t="shared" si="10"/>
        <v>0</v>
      </c>
      <c r="AG17" s="56">
        <f t="shared" si="11"/>
        <v>0</v>
      </c>
      <c r="AH17" s="14" t="str">
        <f>Predloge!$B$17</f>
        <v>51$</v>
      </c>
      <c r="AI17" s="58" t="str">
        <f t="shared" si="12"/>
        <v/>
      </c>
      <c r="AJ17" s="58" t="str">
        <f t="shared" si="13"/>
        <v/>
      </c>
      <c r="AK17" s="58" t="str">
        <f t="shared" si="14"/>
        <v/>
      </c>
      <c r="AL17" s="58" t="str">
        <f t="shared" si="15"/>
        <v/>
      </c>
      <c r="AM17" s="58" t="str">
        <f t="shared" si="16"/>
        <v/>
      </c>
      <c r="AN17" s="58" t="str">
        <f t="shared" si="17"/>
        <v/>
      </c>
      <c r="AO17" s="58" t="str">
        <f t="shared" si="18"/>
        <v/>
      </c>
      <c r="AP17" s="58" t="str">
        <f t="shared" si="19"/>
        <v/>
      </c>
      <c r="AQ17" s="58" t="str">
        <f t="shared" si="20"/>
        <v/>
      </c>
      <c r="AR17" s="58" t="str">
        <f t="shared" si="21"/>
        <v/>
      </c>
      <c r="AS17" s="58" t="str">
        <f t="shared" si="22"/>
        <v>Z</v>
      </c>
      <c r="AT17" s="58" t="str">
        <f t="shared" si="23"/>
        <v/>
      </c>
      <c r="AU17" s="58" t="str">
        <f t="shared" si="24"/>
        <v/>
      </c>
      <c r="AV17" s="58" t="str">
        <f t="shared" si="25"/>
        <v/>
      </c>
      <c r="AW17" s="58" t="str">
        <f t="shared" si="26"/>
        <v/>
      </c>
      <c r="AX17" s="58" t="str">
        <f t="shared" si="27"/>
        <v/>
      </c>
      <c r="AY17" s="58" t="str">
        <f t="shared" si="28"/>
        <v/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2021-08-17</v>
      </c>
      <c r="B18" s="60" t="str">
        <f t="shared" si="0"/>
        <v>Tue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69" t="s">
        <v>69</v>
      </c>
      <c r="N18" s="53"/>
      <c r="O18" s="53"/>
      <c r="P18" s="53"/>
      <c r="Q18" s="53"/>
      <c r="R18" s="53"/>
      <c r="S18" s="53"/>
      <c r="T18" s="53"/>
      <c r="U18" s="53"/>
      <c r="V18" s="95"/>
      <c r="W18" s="56">
        <f t="shared" si="1"/>
        <v>0</v>
      </c>
      <c r="X18" s="56">
        <f t="shared" si="2"/>
        <v>0</v>
      </c>
      <c r="Y18" s="56">
        <f t="shared" si="3"/>
        <v>0</v>
      </c>
      <c r="Z18" s="56">
        <f t="shared" si="4"/>
        <v>0</v>
      </c>
      <c r="AA18" s="56">
        <f t="shared" si="5"/>
        <v>0</v>
      </c>
      <c r="AB18" s="56">
        <f t="shared" si="6"/>
        <v>0</v>
      </c>
      <c r="AC18" s="56">
        <f t="shared" si="7"/>
        <v>0</v>
      </c>
      <c r="AD18" s="56">
        <f t="shared" si="8"/>
        <v>0</v>
      </c>
      <c r="AE18" s="57">
        <f t="shared" si="9"/>
        <v>14</v>
      </c>
      <c r="AF18" s="57">
        <f t="shared" si="10"/>
        <v>0</v>
      </c>
      <c r="AG18" s="56">
        <f t="shared" si="11"/>
        <v>0</v>
      </c>
      <c r="AH18" s="14" t="str">
        <f>Predloge!$B$18</f>
        <v>52$</v>
      </c>
      <c r="AI18" s="58" t="str">
        <f t="shared" si="12"/>
        <v/>
      </c>
      <c r="AJ18" s="58" t="str">
        <f t="shared" si="13"/>
        <v/>
      </c>
      <c r="AK18" s="58" t="str">
        <f t="shared" si="14"/>
        <v/>
      </c>
      <c r="AL18" s="58" t="str">
        <f t="shared" si="15"/>
        <v/>
      </c>
      <c r="AM18" s="58" t="str">
        <f t="shared" si="16"/>
        <v/>
      </c>
      <c r="AN18" s="58" t="str">
        <f t="shared" si="17"/>
        <v/>
      </c>
      <c r="AO18" s="58" t="str">
        <f t="shared" si="18"/>
        <v/>
      </c>
      <c r="AP18" s="58" t="str">
        <f t="shared" si="19"/>
        <v/>
      </c>
      <c r="AQ18" s="58" t="str">
        <f t="shared" si="20"/>
        <v/>
      </c>
      <c r="AR18" s="58" t="str">
        <f t="shared" si="21"/>
        <v/>
      </c>
      <c r="AS18" s="58" t="str">
        <f t="shared" si="22"/>
        <v>Z</v>
      </c>
      <c r="AT18" s="58" t="str">
        <f t="shared" si="23"/>
        <v/>
      </c>
      <c r="AU18" s="58" t="str">
        <f t="shared" si="24"/>
        <v/>
      </c>
      <c r="AV18" s="58" t="str">
        <f t="shared" si="25"/>
        <v/>
      </c>
      <c r="AW18" s="58" t="str">
        <f t="shared" si="26"/>
        <v/>
      </c>
      <c r="AX18" s="58" t="str">
        <f t="shared" si="27"/>
        <v/>
      </c>
      <c r="AY18" s="58" t="str">
        <f t="shared" si="28"/>
        <v/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2021-08-18</v>
      </c>
      <c r="B19" s="60" t="str">
        <f t="shared" si="0"/>
        <v>Wed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69" t="s">
        <v>69</v>
      </c>
      <c r="N19" s="53"/>
      <c r="O19" s="53"/>
      <c r="P19" s="53"/>
      <c r="Q19" s="53"/>
      <c r="R19" s="53"/>
      <c r="S19" s="53"/>
      <c r="T19" s="53"/>
      <c r="U19" s="53"/>
      <c r="V19" s="95"/>
      <c r="W19" s="56">
        <f t="shared" si="1"/>
        <v>0</v>
      </c>
      <c r="X19" s="56">
        <f t="shared" si="2"/>
        <v>0</v>
      </c>
      <c r="Y19" s="56">
        <f t="shared" si="3"/>
        <v>0</v>
      </c>
      <c r="Z19" s="56">
        <f t="shared" si="4"/>
        <v>0</v>
      </c>
      <c r="AA19" s="56">
        <f t="shared" si="5"/>
        <v>0</v>
      </c>
      <c r="AB19" s="56">
        <f t="shared" si="6"/>
        <v>0</v>
      </c>
      <c r="AC19" s="56">
        <f t="shared" si="7"/>
        <v>0</v>
      </c>
      <c r="AD19" s="56">
        <f t="shared" si="8"/>
        <v>0</v>
      </c>
      <c r="AE19" s="57">
        <f t="shared" si="9"/>
        <v>14</v>
      </c>
      <c r="AF19" s="57">
        <f t="shared" si="10"/>
        <v>0</v>
      </c>
      <c r="AG19" s="56">
        <f t="shared" si="11"/>
        <v>0</v>
      </c>
      <c r="AH19" s="16" t="str">
        <f>Predloge!$B$19</f>
        <v>KVIT$</v>
      </c>
      <c r="AI19" s="58" t="str">
        <f t="shared" si="12"/>
        <v/>
      </c>
      <c r="AJ19" s="58" t="str">
        <f t="shared" si="13"/>
        <v/>
      </c>
      <c r="AK19" s="58" t="str">
        <f t="shared" si="14"/>
        <v/>
      </c>
      <c r="AL19" s="58" t="str">
        <f t="shared" si="15"/>
        <v/>
      </c>
      <c r="AM19" s="58" t="str">
        <f t="shared" si="16"/>
        <v/>
      </c>
      <c r="AN19" s="58" t="str">
        <f t="shared" si="17"/>
        <v/>
      </c>
      <c r="AO19" s="58" t="str">
        <f t="shared" si="18"/>
        <v/>
      </c>
      <c r="AP19" s="58" t="str">
        <f t="shared" si="19"/>
        <v/>
      </c>
      <c r="AQ19" s="58" t="str">
        <f t="shared" si="20"/>
        <v/>
      </c>
      <c r="AR19" s="58" t="str">
        <f t="shared" si="21"/>
        <v/>
      </c>
      <c r="AS19" s="58" t="str">
        <f t="shared" si="22"/>
        <v>Z</v>
      </c>
      <c r="AT19" s="58" t="str">
        <f t="shared" si="23"/>
        <v/>
      </c>
      <c r="AU19" s="58" t="str">
        <f t="shared" si="24"/>
        <v/>
      </c>
      <c r="AV19" s="58" t="str">
        <f t="shared" si="25"/>
        <v/>
      </c>
      <c r="AW19" s="58" t="str">
        <f t="shared" si="26"/>
        <v/>
      </c>
      <c r="AX19" s="58" t="str">
        <f t="shared" si="27"/>
        <v/>
      </c>
      <c r="AY19" s="58" t="str">
        <f t="shared" si="28"/>
        <v/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2021-08-19</v>
      </c>
      <c r="B20" s="60" t="str">
        <f t="shared" si="0"/>
        <v>Thu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69" t="s">
        <v>69</v>
      </c>
      <c r="N20" s="53"/>
      <c r="O20" s="53"/>
      <c r="P20" s="53"/>
      <c r="Q20" s="53"/>
      <c r="R20" s="53"/>
      <c r="S20" s="53"/>
      <c r="T20" s="53"/>
      <c r="U20" s="53"/>
      <c r="V20" s="95"/>
      <c r="W20" s="56">
        <f t="shared" si="1"/>
        <v>0</v>
      </c>
      <c r="X20" s="56">
        <f t="shared" si="2"/>
        <v>0</v>
      </c>
      <c r="Y20" s="56">
        <f t="shared" si="3"/>
        <v>0</v>
      </c>
      <c r="Z20" s="56">
        <f t="shared" si="4"/>
        <v>0</v>
      </c>
      <c r="AA20" s="56">
        <f t="shared" si="5"/>
        <v>0</v>
      </c>
      <c r="AB20" s="56">
        <f t="shared" si="6"/>
        <v>0</v>
      </c>
      <c r="AC20" s="56">
        <f t="shared" si="7"/>
        <v>0</v>
      </c>
      <c r="AD20" s="56">
        <f t="shared" si="8"/>
        <v>0</v>
      </c>
      <c r="AE20" s="57">
        <f t="shared" si="9"/>
        <v>14</v>
      </c>
      <c r="AF20" s="57">
        <f t="shared" si="10"/>
        <v>0</v>
      </c>
      <c r="AG20" s="56">
        <f t="shared" si="11"/>
        <v>0</v>
      </c>
      <c r="AH20" s="18" t="str">
        <f>Predloge!$B$20</f>
        <v>☺</v>
      </c>
      <c r="AI20" s="58" t="str">
        <f t="shared" si="12"/>
        <v/>
      </c>
      <c r="AJ20" s="58" t="str">
        <f t="shared" si="13"/>
        <v/>
      </c>
      <c r="AK20" s="58" t="str">
        <f t="shared" si="14"/>
        <v/>
      </c>
      <c r="AL20" s="58" t="str">
        <f t="shared" si="15"/>
        <v/>
      </c>
      <c r="AM20" s="58" t="str">
        <f t="shared" si="16"/>
        <v/>
      </c>
      <c r="AN20" s="58" t="str">
        <f t="shared" si="17"/>
        <v/>
      </c>
      <c r="AO20" s="58" t="str">
        <f t="shared" si="18"/>
        <v/>
      </c>
      <c r="AP20" s="58" t="str">
        <f t="shared" si="19"/>
        <v/>
      </c>
      <c r="AQ20" s="58" t="str">
        <f t="shared" si="20"/>
        <v/>
      </c>
      <c r="AR20" s="58" t="str">
        <f t="shared" si="21"/>
        <v/>
      </c>
      <c r="AS20" s="58" t="str">
        <f t="shared" si="22"/>
        <v>Z</v>
      </c>
      <c r="AT20" s="58" t="str">
        <f t="shared" si="23"/>
        <v/>
      </c>
      <c r="AU20" s="58" t="str">
        <f t="shared" si="24"/>
        <v/>
      </c>
      <c r="AV20" s="58" t="str">
        <f t="shared" si="25"/>
        <v/>
      </c>
      <c r="AW20" s="58" t="str">
        <f t="shared" si="26"/>
        <v/>
      </c>
      <c r="AX20" s="58" t="str">
        <f t="shared" si="27"/>
        <v/>
      </c>
      <c r="AY20" s="58" t="str">
        <f t="shared" si="28"/>
        <v/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2021-08-20</v>
      </c>
      <c r="B21" s="60" t="str">
        <f t="shared" si="0"/>
        <v>Fri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69" t="s">
        <v>69</v>
      </c>
      <c r="N21" s="53"/>
      <c r="O21" s="53"/>
      <c r="P21" s="53"/>
      <c r="Q21" s="53"/>
      <c r="R21" s="53"/>
      <c r="S21" s="53"/>
      <c r="T21" s="53"/>
      <c r="U21" s="53"/>
      <c r="V21" s="95"/>
      <c r="W21" s="56">
        <f t="shared" si="1"/>
        <v>0</v>
      </c>
      <c r="X21" s="56">
        <f t="shared" si="2"/>
        <v>0</v>
      </c>
      <c r="Y21" s="56">
        <f t="shared" si="3"/>
        <v>0</v>
      </c>
      <c r="Z21" s="56">
        <f t="shared" si="4"/>
        <v>0</v>
      </c>
      <c r="AA21" s="56">
        <f t="shared" si="5"/>
        <v>0</v>
      </c>
      <c r="AB21" s="56">
        <f t="shared" si="6"/>
        <v>0</v>
      </c>
      <c r="AC21" s="56">
        <f t="shared" si="7"/>
        <v>0</v>
      </c>
      <c r="AD21" s="56">
        <f t="shared" si="8"/>
        <v>0</v>
      </c>
      <c r="AE21" s="57">
        <f t="shared" si="9"/>
        <v>14</v>
      </c>
      <c r="AF21" s="57">
        <f t="shared" si="10"/>
        <v>0</v>
      </c>
      <c r="AG21" s="56">
        <f t="shared" si="11"/>
        <v>0</v>
      </c>
      <c r="AH21" s="20" t="str">
        <f>Predloge!$B$21</f>
        <v>☺</v>
      </c>
      <c r="AI21" s="58" t="str">
        <f t="shared" si="12"/>
        <v/>
      </c>
      <c r="AJ21" s="58" t="str">
        <f t="shared" si="13"/>
        <v/>
      </c>
      <c r="AK21" s="58" t="str">
        <f t="shared" si="14"/>
        <v/>
      </c>
      <c r="AL21" s="58" t="str">
        <f t="shared" si="15"/>
        <v/>
      </c>
      <c r="AM21" s="58" t="str">
        <f t="shared" si="16"/>
        <v/>
      </c>
      <c r="AN21" s="58" t="str">
        <f t="shared" si="17"/>
        <v/>
      </c>
      <c r="AO21" s="58" t="str">
        <f t="shared" si="18"/>
        <v/>
      </c>
      <c r="AP21" s="58" t="str">
        <f t="shared" si="19"/>
        <v/>
      </c>
      <c r="AQ21" s="58" t="str">
        <f t="shared" si="20"/>
        <v/>
      </c>
      <c r="AR21" s="58" t="str">
        <f t="shared" si="21"/>
        <v/>
      </c>
      <c r="AS21" s="58" t="str">
        <f t="shared" si="22"/>
        <v>Z</v>
      </c>
      <c r="AT21" s="58" t="str">
        <f t="shared" si="23"/>
        <v/>
      </c>
      <c r="AU21" s="58" t="str">
        <f t="shared" si="24"/>
        <v/>
      </c>
      <c r="AV21" s="58" t="str">
        <f t="shared" si="25"/>
        <v/>
      </c>
      <c r="AW21" s="58" t="str">
        <f t="shared" si="26"/>
        <v/>
      </c>
      <c r="AX21" s="58" t="str">
        <f t="shared" si="27"/>
        <v/>
      </c>
      <c r="AY21" s="58" t="str">
        <f t="shared" si="28"/>
        <v/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2021-08-21</v>
      </c>
      <c r="B22" s="60" t="str">
        <f t="shared" si="0"/>
        <v>Sat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95"/>
      <c r="W22" s="56">
        <f t="shared" si="1"/>
        <v>0</v>
      </c>
      <c r="X22" s="56">
        <f t="shared" si="2"/>
        <v>0</v>
      </c>
      <c r="Y22" s="56">
        <f t="shared" si="3"/>
        <v>0</v>
      </c>
      <c r="Z22" s="56">
        <f t="shared" si="4"/>
        <v>0</v>
      </c>
      <c r="AA22" s="56">
        <f t="shared" si="5"/>
        <v>0</v>
      </c>
      <c r="AB22" s="56">
        <f t="shared" si="6"/>
        <v>0</v>
      </c>
      <c r="AC22" s="56">
        <f t="shared" si="7"/>
        <v>0</v>
      </c>
      <c r="AD22" s="56">
        <f t="shared" si="8"/>
        <v>0</v>
      </c>
      <c r="AE22" s="57">
        <f t="shared" si="9"/>
        <v>15</v>
      </c>
      <c r="AF22" s="57">
        <f t="shared" si="10"/>
        <v>0</v>
      </c>
      <c r="AG22" s="56">
        <f t="shared" si="11"/>
        <v>0</v>
      </c>
      <c r="AH22" s="22" t="str">
        <f>Predloge!$B$22</f>
        <v>U☺</v>
      </c>
      <c r="AI22" s="58" t="str">
        <f t="shared" si="12"/>
        <v/>
      </c>
      <c r="AJ22" s="58" t="str">
        <f t="shared" si="13"/>
        <v/>
      </c>
      <c r="AK22" s="58" t="str">
        <f t="shared" si="14"/>
        <v/>
      </c>
      <c r="AL22" s="58" t="str">
        <f t="shared" si="15"/>
        <v/>
      </c>
      <c r="AM22" s="58" t="str">
        <f t="shared" si="16"/>
        <v/>
      </c>
      <c r="AN22" s="58" t="str">
        <f t="shared" si="17"/>
        <v/>
      </c>
      <c r="AO22" s="58" t="str">
        <f t="shared" si="18"/>
        <v/>
      </c>
      <c r="AP22" s="58" t="str">
        <f t="shared" si="19"/>
        <v/>
      </c>
      <c r="AQ22" s="58" t="str">
        <f t="shared" si="20"/>
        <v/>
      </c>
      <c r="AR22" s="58" t="str">
        <f t="shared" si="21"/>
        <v/>
      </c>
      <c r="AS22" s="58" t="str">
        <f t="shared" si="22"/>
        <v/>
      </c>
      <c r="AT22" s="58" t="str">
        <f t="shared" si="23"/>
        <v/>
      </c>
      <c r="AU22" s="58" t="str">
        <f t="shared" si="24"/>
        <v/>
      </c>
      <c r="AV22" s="58" t="str">
        <f t="shared" si="25"/>
        <v/>
      </c>
      <c r="AW22" s="58" t="str">
        <f t="shared" si="26"/>
        <v/>
      </c>
      <c r="AX22" s="58" t="str">
        <f t="shared" si="27"/>
        <v/>
      </c>
      <c r="AY22" s="58" t="str">
        <f t="shared" si="28"/>
        <v/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2021-08-22</v>
      </c>
      <c r="B23" s="60" t="str">
        <f t="shared" si="0"/>
        <v>Sun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95"/>
      <c r="W23" s="56">
        <f t="shared" si="1"/>
        <v>0</v>
      </c>
      <c r="X23" s="56">
        <f t="shared" si="2"/>
        <v>0</v>
      </c>
      <c r="Y23" s="56">
        <f t="shared" si="3"/>
        <v>0</v>
      </c>
      <c r="Z23" s="56">
        <f t="shared" si="4"/>
        <v>0</v>
      </c>
      <c r="AA23" s="56">
        <f t="shared" si="5"/>
        <v>0</v>
      </c>
      <c r="AB23" s="56">
        <f t="shared" si="6"/>
        <v>0</v>
      </c>
      <c r="AC23" s="56">
        <f t="shared" si="7"/>
        <v>0</v>
      </c>
      <c r="AD23" s="56">
        <f t="shared" si="8"/>
        <v>0</v>
      </c>
      <c r="AE23" s="57">
        <f t="shared" si="9"/>
        <v>15</v>
      </c>
      <c r="AF23" s="57">
        <f t="shared" si="10"/>
        <v>0</v>
      </c>
      <c r="AG23" s="56">
        <f t="shared" si="11"/>
        <v>0</v>
      </c>
      <c r="AH23" s="22" t="str">
        <f>Predloge!$B$23</f>
        <v>51☺</v>
      </c>
      <c r="AI23" s="58" t="str">
        <f t="shared" si="12"/>
        <v/>
      </c>
      <c r="AJ23" s="58" t="str">
        <f t="shared" si="13"/>
        <v/>
      </c>
      <c r="AK23" s="58" t="str">
        <f t="shared" si="14"/>
        <v/>
      </c>
      <c r="AL23" s="58" t="str">
        <f t="shared" si="15"/>
        <v/>
      </c>
      <c r="AM23" s="58" t="str">
        <f t="shared" si="16"/>
        <v/>
      </c>
      <c r="AN23" s="58" t="str">
        <f t="shared" si="17"/>
        <v/>
      </c>
      <c r="AO23" s="58" t="str">
        <f t="shared" si="18"/>
        <v/>
      </c>
      <c r="AP23" s="58" t="str">
        <f t="shared" si="19"/>
        <v/>
      </c>
      <c r="AQ23" s="58" t="str">
        <f t="shared" si="20"/>
        <v/>
      </c>
      <c r="AR23" s="58" t="str">
        <f t="shared" si="21"/>
        <v/>
      </c>
      <c r="AS23" s="58" t="str">
        <f t="shared" si="22"/>
        <v/>
      </c>
      <c r="AT23" s="58" t="str">
        <f t="shared" si="23"/>
        <v/>
      </c>
      <c r="AU23" s="58" t="str">
        <f t="shared" si="24"/>
        <v/>
      </c>
      <c r="AV23" s="58" t="str">
        <f t="shared" si="25"/>
        <v/>
      </c>
      <c r="AW23" s="58" t="str">
        <f t="shared" si="26"/>
        <v/>
      </c>
      <c r="AX23" s="58" t="str">
        <f t="shared" si="27"/>
        <v/>
      </c>
      <c r="AY23" s="58" t="str">
        <f t="shared" si="28"/>
        <v/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2021-08-23</v>
      </c>
      <c r="B24" s="60" t="str">
        <f t="shared" si="0"/>
        <v>Mon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69" t="s">
        <v>69</v>
      </c>
      <c r="N24" s="53"/>
      <c r="O24" s="53"/>
      <c r="P24" s="53"/>
      <c r="Q24" s="53"/>
      <c r="R24" s="53"/>
      <c r="S24" s="53"/>
      <c r="T24" s="53"/>
      <c r="U24" s="53"/>
      <c r="V24" s="95"/>
      <c r="W24" s="56">
        <f t="shared" si="1"/>
        <v>0</v>
      </c>
      <c r="X24" s="56">
        <f t="shared" si="2"/>
        <v>0</v>
      </c>
      <c r="Y24" s="56">
        <f t="shared" si="3"/>
        <v>0</v>
      </c>
      <c r="Z24" s="56">
        <f t="shared" si="4"/>
        <v>0</v>
      </c>
      <c r="AA24" s="56">
        <f t="shared" si="5"/>
        <v>0</v>
      </c>
      <c r="AB24" s="56">
        <f t="shared" si="6"/>
        <v>0</v>
      </c>
      <c r="AC24" s="56">
        <f t="shared" si="7"/>
        <v>0</v>
      </c>
      <c r="AD24" s="56">
        <f t="shared" si="8"/>
        <v>0</v>
      </c>
      <c r="AE24" s="57">
        <f t="shared" si="9"/>
        <v>14</v>
      </c>
      <c r="AF24" s="57">
        <f t="shared" si="10"/>
        <v>0</v>
      </c>
      <c r="AG24" s="56">
        <f t="shared" si="11"/>
        <v>0</v>
      </c>
      <c r="AH24" s="22" t="str">
        <f>Predloge!$B$24</f>
        <v>52☺</v>
      </c>
      <c r="AI24" s="58" t="str">
        <f>RIGHT(C30,1)</f>
        <v/>
      </c>
      <c r="AJ24" s="58" t="str">
        <f t="shared" ref="AJ24:AJ32" si="30">RIGHT(D24,1)</f>
        <v/>
      </c>
      <c r="AK24" s="58" t="str">
        <f t="shared" ref="AK24:AK32" si="31">RIGHT(E24,1)</f>
        <v/>
      </c>
      <c r="AL24" s="58" t="str">
        <f t="shared" ref="AL24:AL32" si="32">RIGHT(F24,1)</f>
        <v/>
      </c>
      <c r="AM24" s="58" t="str">
        <f t="shared" ref="AM24:AM32" si="33">RIGHT(G24,1)</f>
        <v/>
      </c>
      <c r="AN24" s="58" t="str">
        <f t="shared" ref="AN24:AN32" si="34">RIGHT(H24,1)</f>
        <v/>
      </c>
      <c r="AO24" s="58" t="str">
        <f t="shared" ref="AO24:AO32" si="35">RIGHT(I24,1)</f>
        <v/>
      </c>
      <c r="AP24" s="58" t="str">
        <f t="shared" ref="AP24:AP32" si="36">RIGHT(J24,1)</f>
        <v/>
      </c>
      <c r="AQ24" s="58" t="str">
        <f t="shared" ref="AQ24:AQ32" si="37">RIGHT(K24,1)</f>
        <v/>
      </c>
      <c r="AR24" s="58" t="str">
        <f t="shared" ref="AR24:AR32" si="38">RIGHT(L24,1)</f>
        <v/>
      </c>
      <c r="AS24" s="58" t="str">
        <f t="shared" ref="AS24:AS32" si="39">RIGHT(M24,1)</f>
        <v>Z</v>
      </c>
      <c r="AT24" s="58" t="str">
        <f t="shared" ref="AT24:AT32" si="40">RIGHT(N24,1)</f>
        <v/>
      </c>
      <c r="AU24" s="58" t="str">
        <f t="shared" ref="AU24:AU32" si="41">RIGHT(O24,1)</f>
        <v/>
      </c>
      <c r="AV24" s="58" t="str">
        <f t="shared" ref="AV24:AV32" si="42">RIGHT(P24,1)</f>
        <v/>
      </c>
      <c r="AW24" s="58" t="str">
        <f t="shared" ref="AW24:AW32" si="43">RIGHT(Q24,1)</f>
        <v/>
      </c>
      <c r="AX24" s="58" t="str">
        <f t="shared" ref="AX24:AX32" si="44">RIGHT(R24,1)</f>
        <v/>
      </c>
      <c r="AY24" s="58" t="str">
        <f t="shared" ref="AY24:AY32" si="45">RIGHT(S24,1)</f>
        <v/>
      </c>
      <c r="AZ24" s="58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2021-08-24</v>
      </c>
      <c r="B25" s="60" t="str">
        <f t="shared" si="0"/>
        <v>Tue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69" t="s">
        <v>69</v>
      </c>
      <c r="N25" s="53"/>
      <c r="O25" s="53"/>
      <c r="P25" s="53"/>
      <c r="Q25" s="53"/>
      <c r="R25" s="53"/>
      <c r="S25" s="53"/>
      <c r="T25" s="53"/>
      <c r="U25" s="53"/>
      <c r="V25" s="95"/>
      <c r="W25" s="56">
        <f t="shared" si="1"/>
        <v>0</v>
      </c>
      <c r="X25" s="56">
        <f t="shared" si="2"/>
        <v>0</v>
      </c>
      <c r="Y25" s="56">
        <f t="shared" si="3"/>
        <v>0</v>
      </c>
      <c r="Z25" s="56">
        <f t="shared" si="4"/>
        <v>0</v>
      </c>
      <c r="AA25" s="56">
        <f t="shared" si="5"/>
        <v>0</v>
      </c>
      <c r="AB25" s="56">
        <f t="shared" si="6"/>
        <v>0</v>
      </c>
      <c r="AC25" s="56">
        <f t="shared" si="7"/>
        <v>0</v>
      </c>
      <c r="AD25" s="56">
        <f t="shared" si="8"/>
        <v>0</v>
      </c>
      <c r="AE25" s="57">
        <f t="shared" si="9"/>
        <v>14</v>
      </c>
      <c r="AF25" s="57">
        <f t="shared" si="10"/>
        <v>0</v>
      </c>
      <c r="AG25" s="56">
        <f t="shared" si="11"/>
        <v>0</v>
      </c>
      <c r="AH25" s="10" t="str">
        <f>Predloge!$B$25</f>
        <v>51¶</v>
      </c>
      <c r="AI25" s="58" t="str">
        <f t="shared" ref="AI25:AI32" si="47">RIGHT(C25,1)</f>
        <v/>
      </c>
      <c r="AJ25" s="58" t="str">
        <f t="shared" si="30"/>
        <v/>
      </c>
      <c r="AK25" s="58" t="str">
        <f t="shared" si="31"/>
        <v/>
      </c>
      <c r="AL25" s="58" t="str">
        <f t="shared" si="32"/>
        <v/>
      </c>
      <c r="AM25" s="58" t="str">
        <f t="shared" si="33"/>
        <v/>
      </c>
      <c r="AN25" s="58" t="str">
        <f t="shared" si="34"/>
        <v/>
      </c>
      <c r="AO25" s="58" t="str">
        <f t="shared" si="35"/>
        <v/>
      </c>
      <c r="AP25" s="58" t="str">
        <f t="shared" si="36"/>
        <v/>
      </c>
      <c r="AQ25" s="58" t="str">
        <f t="shared" si="37"/>
        <v/>
      </c>
      <c r="AR25" s="58" t="str">
        <f t="shared" si="38"/>
        <v/>
      </c>
      <c r="AS25" s="58" t="str">
        <f t="shared" si="39"/>
        <v>Z</v>
      </c>
      <c r="AT25" s="58" t="str">
        <f t="shared" si="40"/>
        <v/>
      </c>
      <c r="AU25" s="58" t="str">
        <f t="shared" si="41"/>
        <v/>
      </c>
      <c r="AV25" s="58" t="str">
        <f t="shared" si="42"/>
        <v/>
      </c>
      <c r="AW25" s="58" t="str">
        <f t="shared" si="43"/>
        <v/>
      </c>
      <c r="AX25" s="58" t="str">
        <f t="shared" si="44"/>
        <v/>
      </c>
      <c r="AY25" s="58" t="str">
        <f t="shared" si="45"/>
        <v/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2021-08-25</v>
      </c>
      <c r="B26" s="60" t="str">
        <f t="shared" si="0"/>
        <v>Wed</v>
      </c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69" t="s">
        <v>69</v>
      </c>
      <c r="N26" s="53"/>
      <c r="O26" s="53"/>
      <c r="P26" s="53"/>
      <c r="Q26" s="53"/>
      <c r="R26" s="53"/>
      <c r="S26" s="53"/>
      <c r="T26" s="53"/>
      <c r="U26" s="53"/>
      <c r="V26" s="95"/>
      <c r="W26" s="56">
        <f t="shared" si="1"/>
        <v>0</v>
      </c>
      <c r="X26" s="56">
        <f t="shared" si="2"/>
        <v>0</v>
      </c>
      <c r="Y26" s="56">
        <f t="shared" si="3"/>
        <v>0</v>
      </c>
      <c r="Z26" s="56">
        <f t="shared" si="4"/>
        <v>0</v>
      </c>
      <c r="AA26" s="56">
        <f t="shared" si="5"/>
        <v>0</v>
      </c>
      <c r="AB26" s="56">
        <f t="shared" si="6"/>
        <v>0</v>
      </c>
      <c r="AC26" s="56">
        <f t="shared" si="7"/>
        <v>0</v>
      </c>
      <c r="AD26" s="56">
        <f t="shared" si="8"/>
        <v>0</v>
      </c>
      <c r="AE26" s="57">
        <f t="shared" si="9"/>
        <v>14</v>
      </c>
      <c r="AF26" s="57">
        <f t="shared" si="10"/>
        <v>0</v>
      </c>
      <c r="AG26" s="56">
        <f t="shared" si="11"/>
        <v>0</v>
      </c>
      <c r="AH26" s="10" t="str">
        <f>Predloge!$B$26</f>
        <v>52¶</v>
      </c>
      <c r="AI26" s="58" t="str">
        <f t="shared" si="47"/>
        <v/>
      </c>
      <c r="AJ26" s="58" t="str">
        <f t="shared" si="30"/>
        <v/>
      </c>
      <c r="AK26" s="58" t="str">
        <f t="shared" si="31"/>
        <v/>
      </c>
      <c r="AL26" s="58" t="str">
        <f t="shared" si="32"/>
        <v/>
      </c>
      <c r="AM26" s="58" t="str">
        <f t="shared" si="33"/>
        <v/>
      </c>
      <c r="AN26" s="58" t="str">
        <f t="shared" si="34"/>
        <v/>
      </c>
      <c r="AO26" s="58" t="str">
        <f t="shared" si="35"/>
        <v/>
      </c>
      <c r="AP26" s="58" t="str">
        <f t="shared" si="36"/>
        <v/>
      </c>
      <c r="AQ26" s="58" t="str">
        <f t="shared" si="37"/>
        <v/>
      </c>
      <c r="AR26" s="58" t="str">
        <f t="shared" si="38"/>
        <v/>
      </c>
      <c r="AS26" s="58" t="str">
        <f t="shared" si="39"/>
        <v>Z</v>
      </c>
      <c r="AT26" s="58" t="str">
        <f t="shared" si="40"/>
        <v/>
      </c>
      <c r="AU26" s="58" t="str">
        <f t="shared" si="41"/>
        <v/>
      </c>
      <c r="AV26" s="58" t="str">
        <f t="shared" si="42"/>
        <v/>
      </c>
      <c r="AW26" s="58" t="str">
        <f t="shared" si="43"/>
        <v/>
      </c>
      <c r="AX26" s="58" t="str">
        <f t="shared" si="44"/>
        <v/>
      </c>
      <c r="AY26" s="58" t="str">
        <f t="shared" si="45"/>
        <v/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2021-08-26</v>
      </c>
      <c r="B27" s="60" t="str">
        <f t="shared" si="0"/>
        <v>Thu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69" t="s">
        <v>69</v>
      </c>
      <c r="N27" s="53"/>
      <c r="O27" s="53"/>
      <c r="P27" s="53"/>
      <c r="Q27" s="53"/>
      <c r="R27" s="53"/>
      <c r="S27" s="53"/>
      <c r="T27" s="53"/>
      <c r="U27" s="53"/>
      <c r="V27" s="95"/>
      <c r="W27" s="56">
        <f t="shared" si="1"/>
        <v>0</v>
      </c>
      <c r="X27" s="56">
        <f t="shared" si="2"/>
        <v>0</v>
      </c>
      <c r="Y27" s="56">
        <f t="shared" si="3"/>
        <v>0</v>
      </c>
      <c r="Z27" s="56">
        <f t="shared" si="4"/>
        <v>0</v>
      </c>
      <c r="AA27" s="56">
        <f t="shared" si="5"/>
        <v>0</v>
      </c>
      <c r="AB27" s="56">
        <f t="shared" si="6"/>
        <v>0</v>
      </c>
      <c r="AC27" s="56">
        <f t="shared" si="7"/>
        <v>0</v>
      </c>
      <c r="AD27" s="56">
        <f t="shared" si="8"/>
        <v>0</v>
      </c>
      <c r="AE27" s="57">
        <f t="shared" si="9"/>
        <v>14</v>
      </c>
      <c r="AF27" s="57">
        <f t="shared" si="10"/>
        <v>0</v>
      </c>
      <c r="AG27" s="56">
        <f t="shared" si="11"/>
        <v>0</v>
      </c>
      <c r="AH27" s="24" t="str">
        <f>Predloge!$B$27</f>
        <v>KVIT☺</v>
      </c>
      <c r="AI27" s="58" t="str">
        <f t="shared" si="47"/>
        <v/>
      </c>
      <c r="AJ27" s="58" t="str">
        <f t="shared" si="30"/>
        <v/>
      </c>
      <c r="AK27" s="58" t="str">
        <f t="shared" si="31"/>
        <v/>
      </c>
      <c r="AL27" s="58" t="str">
        <f t="shared" si="32"/>
        <v/>
      </c>
      <c r="AM27" s="58" t="str">
        <f t="shared" si="33"/>
        <v/>
      </c>
      <c r="AN27" s="58" t="str">
        <f t="shared" si="34"/>
        <v/>
      </c>
      <c r="AO27" s="58" t="str">
        <f t="shared" si="35"/>
        <v/>
      </c>
      <c r="AP27" s="58" t="str">
        <f t="shared" si="36"/>
        <v/>
      </c>
      <c r="AQ27" s="58" t="str">
        <f t="shared" si="37"/>
        <v/>
      </c>
      <c r="AR27" s="58" t="str">
        <f t="shared" si="38"/>
        <v/>
      </c>
      <c r="AS27" s="58" t="str">
        <f t="shared" si="39"/>
        <v>Z</v>
      </c>
      <c r="AT27" s="58" t="str">
        <f t="shared" si="40"/>
        <v/>
      </c>
      <c r="AU27" s="58" t="str">
        <f t="shared" si="41"/>
        <v/>
      </c>
      <c r="AV27" s="58" t="str">
        <f t="shared" si="42"/>
        <v/>
      </c>
      <c r="AW27" s="58" t="str">
        <f t="shared" si="43"/>
        <v/>
      </c>
      <c r="AX27" s="58" t="str">
        <f t="shared" si="44"/>
        <v/>
      </c>
      <c r="AY27" s="58" t="str">
        <f t="shared" si="45"/>
        <v/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2021-08-27</v>
      </c>
      <c r="B28" s="60" t="str">
        <f t="shared" si="0"/>
        <v>Fri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69" t="s">
        <v>69</v>
      </c>
      <c r="N28" s="53"/>
      <c r="O28" s="53"/>
      <c r="P28" s="53"/>
      <c r="Q28" s="53"/>
      <c r="R28" s="53"/>
      <c r="S28" s="53"/>
      <c r="T28" s="53"/>
      <c r="U28" s="53"/>
      <c r="V28" s="95"/>
      <c r="W28" s="56">
        <f t="shared" si="1"/>
        <v>0</v>
      </c>
      <c r="X28" s="56">
        <f t="shared" si="2"/>
        <v>0</v>
      </c>
      <c r="Y28" s="56">
        <f t="shared" si="3"/>
        <v>0</v>
      </c>
      <c r="Z28" s="56">
        <f t="shared" si="4"/>
        <v>0</v>
      </c>
      <c r="AA28" s="56">
        <f t="shared" si="5"/>
        <v>0</v>
      </c>
      <c r="AB28" s="56">
        <f t="shared" si="6"/>
        <v>0</v>
      </c>
      <c r="AC28" s="56">
        <f t="shared" si="7"/>
        <v>0</v>
      </c>
      <c r="AD28" s="56">
        <f t="shared" si="8"/>
        <v>0</v>
      </c>
      <c r="AE28" s="57">
        <f t="shared" si="9"/>
        <v>14</v>
      </c>
      <c r="AF28" s="57">
        <f t="shared" si="10"/>
        <v>0</v>
      </c>
      <c r="AG28" s="56">
        <f t="shared" si="11"/>
        <v>0</v>
      </c>
      <c r="AH28" s="26" t="str">
        <f>Predloge!$B$28</f>
        <v>KO</v>
      </c>
      <c r="AI28" s="58" t="str">
        <f t="shared" si="47"/>
        <v/>
      </c>
      <c r="AJ28" s="58" t="str">
        <f t="shared" si="30"/>
        <v/>
      </c>
      <c r="AK28" s="58" t="str">
        <f t="shared" si="31"/>
        <v/>
      </c>
      <c r="AL28" s="58" t="str">
        <f t="shared" si="32"/>
        <v/>
      </c>
      <c r="AM28" s="58" t="str">
        <f t="shared" si="33"/>
        <v/>
      </c>
      <c r="AN28" s="58" t="str">
        <f t="shared" si="34"/>
        <v/>
      </c>
      <c r="AO28" s="58" t="str">
        <f t="shared" si="35"/>
        <v/>
      </c>
      <c r="AP28" s="58" t="str">
        <f t="shared" si="36"/>
        <v/>
      </c>
      <c r="AQ28" s="58" t="str">
        <f t="shared" si="37"/>
        <v/>
      </c>
      <c r="AR28" s="58" t="str">
        <f t="shared" si="38"/>
        <v/>
      </c>
      <c r="AS28" s="58" t="str">
        <f t="shared" si="39"/>
        <v>Z</v>
      </c>
      <c r="AT28" s="58" t="str">
        <f t="shared" si="40"/>
        <v/>
      </c>
      <c r="AU28" s="58" t="str">
        <f t="shared" si="41"/>
        <v/>
      </c>
      <c r="AV28" s="58" t="str">
        <f t="shared" si="42"/>
        <v/>
      </c>
      <c r="AW28" s="58" t="str">
        <f t="shared" si="43"/>
        <v/>
      </c>
      <c r="AX28" s="58" t="str">
        <f t="shared" si="44"/>
        <v/>
      </c>
      <c r="AY28" s="58" t="str">
        <f t="shared" si="45"/>
        <v/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2021-08-28</v>
      </c>
      <c r="B29" s="60" t="str">
        <f t="shared" si="0"/>
        <v>Sat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95"/>
      <c r="W29" s="56">
        <f t="shared" si="1"/>
        <v>0</v>
      </c>
      <c r="X29" s="56">
        <f t="shared" si="2"/>
        <v>0</v>
      </c>
      <c r="Y29" s="56">
        <f t="shared" si="3"/>
        <v>0</v>
      </c>
      <c r="Z29" s="56">
        <f t="shared" si="4"/>
        <v>0</v>
      </c>
      <c r="AA29" s="56">
        <f t="shared" si="5"/>
        <v>0</v>
      </c>
      <c r="AB29" s="56">
        <f t="shared" si="6"/>
        <v>0</v>
      </c>
      <c r="AC29" s="56">
        <f t="shared" si="7"/>
        <v>0</v>
      </c>
      <c r="AD29" s="56">
        <f t="shared" si="8"/>
        <v>0</v>
      </c>
      <c r="AE29" s="57">
        <f t="shared" si="9"/>
        <v>15</v>
      </c>
      <c r="AF29" s="57">
        <f t="shared" si="10"/>
        <v>0</v>
      </c>
      <c r="AG29" s="56">
        <f t="shared" si="11"/>
        <v>0</v>
      </c>
      <c r="AH29" s="26" t="str">
        <f>Predloge!$B$29</f>
        <v>Rt</v>
      </c>
      <c r="AI29" s="58" t="str">
        <f t="shared" si="47"/>
        <v/>
      </c>
      <c r="AJ29" s="58" t="str">
        <f t="shared" si="30"/>
        <v/>
      </c>
      <c r="AK29" s="58" t="str">
        <f t="shared" si="31"/>
        <v/>
      </c>
      <c r="AL29" s="58" t="str">
        <f t="shared" si="32"/>
        <v/>
      </c>
      <c r="AM29" s="58" t="str">
        <f t="shared" si="33"/>
        <v/>
      </c>
      <c r="AN29" s="58" t="str">
        <f t="shared" si="34"/>
        <v/>
      </c>
      <c r="AO29" s="58" t="str">
        <f t="shared" si="35"/>
        <v/>
      </c>
      <c r="AP29" s="58" t="str">
        <f t="shared" si="36"/>
        <v/>
      </c>
      <c r="AQ29" s="58" t="str">
        <f t="shared" si="37"/>
        <v/>
      </c>
      <c r="AR29" s="58" t="str">
        <f t="shared" si="38"/>
        <v/>
      </c>
      <c r="AS29" s="58" t="str">
        <f t="shared" si="39"/>
        <v/>
      </c>
      <c r="AT29" s="58" t="str">
        <f t="shared" si="40"/>
        <v/>
      </c>
      <c r="AU29" s="58" t="str">
        <f t="shared" si="41"/>
        <v/>
      </c>
      <c r="AV29" s="58" t="str">
        <f t="shared" si="42"/>
        <v/>
      </c>
      <c r="AW29" s="58" t="str">
        <f t="shared" si="43"/>
        <v/>
      </c>
      <c r="AX29" s="58" t="str">
        <f t="shared" si="44"/>
        <v/>
      </c>
      <c r="AY29" s="58" t="str">
        <f t="shared" si="45"/>
        <v/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2021-08-29</v>
      </c>
      <c r="B30" s="60" t="str">
        <f t="shared" si="0"/>
        <v>Sun</v>
      </c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95"/>
      <c r="W30" s="56">
        <f t="shared" si="1"/>
        <v>0</v>
      </c>
      <c r="X30" s="56">
        <f t="shared" si="2"/>
        <v>0</v>
      </c>
      <c r="Y30" s="56">
        <f t="shared" si="3"/>
        <v>0</v>
      </c>
      <c r="Z30" s="56">
        <f t="shared" si="4"/>
        <v>0</v>
      </c>
      <c r="AA30" s="56">
        <f t="shared" si="5"/>
        <v>0</v>
      </c>
      <c r="AB30" s="56">
        <f t="shared" si="6"/>
        <v>0</v>
      </c>
      <c r="AC30" s="56">
        <f t="shared" si="7"/>
        <v>0</v>
      </c>
      <c r="AD30" s="56">
        <f t="shared" si="8"/>
        <v>0</v>
      </c>
      <c r="AE30" s="57">
        <f t="shared" si="9"/>
        <v>15</v>
      </c>
      <c r="AF30" s="57">
        <f t="shared" si="10"/>
        <v>0</v>
      </c>
      <c r="AG30" s="56">
        <f t="shared" si="11"/>
        <v>0</v>
      </c>
      <c r="AH30" s="5" t="str">
        <f>Predloge!$B$30</f>
        <v>Rt☻</v>
      </c>
      <c r="AI30" s="58" t="str">
        <f t="shared" si="47"/>
        <v/>
      </c>
      <c r="AJ30" s="58" t="str">
        <f t="shared" si="30"/>
        <v/>
      </c>
      <c r="AK30" s="58" t="str">
        <f t="shared" si="31"/>
        <v/>
      </c>
      <c r="AL30" s="58" t="str">
        <f t="shared" si="32"/>
        <v/>
      </c>
      <c r="AM30" s="58" t="str">
        <f t="shared" si="33"/>
        <v/>
      </c>
      <c r="AN30" s="58" t="str">
        <f t="shared" si="34"/>
        <v/>
      </c>
      <c r="AO30" s="58" t="str">
        <f t="shared" si="35"/>
        <v/>
      </c>
      <c r="AP30" s="58" t="str">
        <f t="shared" si="36"/>
        <v/>
      </c>
      <c r="AQ30" s="58" t="str">
        <f t="shared" si="37"/>
        <v/>
      </c>
      <c r="AR30" s="58" t="str">
        <f t="shared" si="38"/>
        <v/>
      </c>
      <c r="AS30" s="58" t="str">
        <f t="shared" si="39"/>
        <v/>
      </c>
      <c r="AT30" s="58" t="str">
        <f t="shared" si="40"/>
        <v/>
      </c>
      <c r="AU30" s="58" t="str">
        <f t="shared" si="41"/>
        <v/>
      </c>
      <c r="AV30" s="58" t="str">
        <f t="shared" si="42"/>
        <v/>
      </c>
      <c r="AW30" s="58" t="str">
        <f t="shared" si="43"/>
        <v/>
      </c>
      <c r="AX30" s="58" t="str">
        <f t="shared" si="44"/>
        <v/>
      </c>
      <c r="AY30" s="58" t="str">
        <f t="shared" si="45"/>
        <v/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2021-08-30</v>
      </c>
      <c r="B31" s="60" t="str">
        <f t="shared" si="0"/>
        <v>Mon</v>
      </c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69" t="s">
        <v>69</v>
      </c>
      <c r="N31" s="53"/>
      <c r="O31" s="53"/>
      <c r="P31" s="53"/>
      <c r="Q31" s="53"/>
      <c r="R31" s="53"/>
      <c r="S31" s="53"/>
      <c r="T31" s="53"/>
      <c r="U31" s="53"/>
      <c r="V31" s="95"/>
      <c r="W31" s="56">
        <f t="shared" si="1"/>
        <v>0</v>
      </c>
      <c r="X31" s="56">
        <f t="shared" si="2"/>
        <v>0</v>
      </c>
      <c r="Y31" s="56">
        <f t="shared" si="3"/>
        <v>0</v>
      </c>
      <c r="Z31" s="56">
        <f t="shared" si="4"/>
        <v>0</v>
      </c>
      <c r="AA31" s="56">
        <f t="shared" si="5"/>
        <v>0</v>
      </c>
      <c r="AB31" s="56">
        <f t="shared" si="6"/>
        <v>0</v>
      </c>
      <c r="AC31" s="56">
        <f t="shared" si="7"/>
        <v>0</v>
      </c>
      <c r="AD31" s="56">
        <f t="shared" si="8"/>
        <v>0</v>
      </c>
      <c r="AE31" s="57">
        <f t="shared" si="9"/>
        <v>14</v>
      </c>
      <c r="AF31" s="57">
        <f t="shared" si="10"/>
        <v>0</v>
      </c>
      <c r="AG31" s="56">
        <f t="shared" si="11"/>
        <v>0</v>
      </c>
      <c r="AH31" s="27" t="str">
        <f>Predloge!$B$31</f>
        <v>Rt☺</v>
      </c>
      <c r="AI31" s="58" t="str">
        <f t="shared" si="47"/>
        <v/>
      </c>
      <c r="AJ31" s="58" t="str">
        <f t="shared" si="30"/>
        <v/>
      </c>
      <c r="AK31" s="58" t="str">
        <f t="shared" si="31"/>
        <v/>
      </c>
      <c r="AL31" s="58" t="str">
        <f t="shared" si="32"/>
        <v/>
      </c>
      <c r="AM31" s="58" t="str">
        <f t="shared" si="33"/>
        <v/>
      </c>
      <c r="AN31" s="58" t="str">
        <f t="shared" si="34"/>
        <v/>
      </c>
      <c r="AO31" s="58" t="str">
        <f t="shared" si="35"/>
        <v/>
      </c>
      <c r="AP31" s="58" t="str">
        <f t="shared" si="36"/>
        <v/>
      </c>
      <c r="AQ31" s="58" t="str">
        <f t="shared" si="37"/>
        <v/>
      </c>
      <c r="AR31" s="58" t="str">
        <f t="shared" si="38"/>
        <v/>
      </c>
      <c r="AS31" s="58" t="str">
        <f t="shared" si="39"/>
        <v>Z</v>
      </c>
      <c r="AT31" s="58" t="str">
        <f t="shared" si="40"/>
        <v/>
      </c>
      <c r="AU31" s="58" t="str">
        <f t="shared" si="41"/>
        <v/>
      </c>
      <c r="AV31" s="58" t="str">
        <f t="shared" si="42"/>
        <v/>
      </c>
      <c r="AW31" s="58" t="str">
        <f t="shared" si="43"/>
        <v/>
      </c>
      <c r="AX31" s="58" t="str">
        <f t="shared" si="44"/>
        <v/>
      </c>
      <c r="AY31" s="58" t="str">
        <f t="shared" si="45"/>
        <v/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A32" s="59" t="d">
        <v>2021-08-31</v>
      </c>
      <c r="B32" s="60" t="str">
        <f t="shared" si="0"/>
        <v>Tue</v>
      </c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69" t="s">
        <v>69</v>
      </c>
      <c r="N32" s="53"/>
      <c r="O32" s="53"/>
      <c r="P32" s="53"/>
      <c r="Q32" s="53"/>
      <c r="R32" s="53"/>
      <c r="S32" s="53"/>
      <c r="T32" s="53"/>
      <c r="U32" s="53"/>
      <c r="V32" s="95"/>
      <c r="W32" s="56">
        <f t="shared" si="1"/>
        <v>0</v>
      </c>
      <c r="X32" s="56">
        <f t="shared" si="2"/>
        <v>0</v>
      </c>
      <c r="Y32" s="56">
        <f t="shared" si="3"/>
        <v>0</v>
      </c>
      <c r="Z32" s="56">
        <f t="shared" si="4"/>
        <v>0</v>
      </c>
      <c r="AA32" s="56">
        <f t="shared" si="5"/>
        <v>0</v>
      </c>
      <c r="AB32" s="56">
        <f t="shared" si="6"/>
        <v>0</v>
      </c>
      <c r="AC32" s="56">
        <f t="shared" si="7"/>
        <v>0</v>
      </c>
      <c r="AD32" s="56">
        <f t="shared" si="8"/>
        <v>0</v>
      </c>
      <c r="AE32" s="57">
        <f t="shared" si="9"/>
        <v>14</v>
      </c>
      <c r="AF32" s="57">
        <f t="shared" si="10"/>
        <v>0</v>
      </c>
      <c r="AG32" s="56">
        <f t="shared" si="11"/>
        <v>0</v>
      </c>
      <c r="AH32" s="10" t="str">
        <f>Predloge!$B$32</f>
        <v>Am</v>
      </c>
      <c r="AI32" s="58" t="str">
        <f t="shared" si="47"/>
        <v/>
      </c>
      <c r="AJ32" s="58" t="str">
        <f t="shared" si="30"/>
        <v/>
      </c>
      <c r="AK32" s="58" t="str">
        <f t="shared" si="31"/>
        <v/>
      </c>
      <c r="AL32" s="58" t="str">
        <f t="shared" si="32"/>
        <v/>
      </c>
      <c r="AM32" s="58" t="str">
        <f t="shared" si="33"/>
        <v/>
      </c>
      <c r="AN32" s="58" t="str">
        <f t="shared" si="34"/>
        <v/>
      </c>
      <c r="AO32" s="58" t="str">
        <f t="shared" si="35"/>
        <v/>
      </c>
      <c r="AP32" s="58" t="str">
        <f t="shared" si="36"/>
        <v/>
      </c>
      <c r="AQ32" s="58" t="str">
        <f t="shared" si="37"/>
        <v/>
      </c>
      <c r="AR32" s="58" t="str">
        <f t="shared" si="38"/>
        <v/>
      </c>
      <c r="AS32" s="58" t="str">
        <f t="shared" si="39"/>
        <v>Z</v>
      </c>
      <c r="AT32" s="58" t="str">
        <f t="shared" si="40"/>
        <v/>
      </c>
      <c r="AU32" s="58" t="str">
        <f t="shared" si="41"/>
        <v/>
      </c>
      <c r="AV32" s="58" t="str">
        <f t="shared" si="42"/>
        <v/>
      </c>
      <c r="AW32" s="58" t="str">
        <f t="shared" si="43"/>
        <v/>
      </c>
      <c r="AX32" s="58" t="str">
        <f t="shared" si="44"/>
        <v/>
      </c>
      <c r="AY32" s="58" t="str">
        <f t="shared" si="45"/>
        <v/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AND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48">COUNTIF(AI2:AI32,"☺")</f>
        <v>0</v>
      </c>
      <c r="D35" s="84">
        <f t="shared" si="48"/>
        <v>0</v>
      </c>
      <c r="E35" s="84">
        <f t="shared" si="48"/>
        <v>0</v>
      </c>
      <c r="F35" s="84">
        <f t="shared" si="48"/>
        <v>0</v>
      </c>
      <c r="G35" s="84">
        <f t="shared" si="48"/>
        <v>0</v>
      </c>
      <c r="H35" s="84">
        <f t="shared" si="48"/>
        <v>0</v>
      </c>
      <c r="I35" s="84">
        <f t="shared" si="48"/>
        <v>0</v>
      </c>
      <c r="J35" s="84">
        <f t="shared" si="48"/>
        <v>0</v>
      </c>
      <c r="K35" s="84">
        <f t="shared" si="48"/>
        <v>0</v>
      </c>
      <c r="L35" s="84">
        <f t="shared" si="48"/>
        <v>0</v>
      </c>
      <c r="M35" s="84">
        <f t="shared" si="48"/>
        <v>0</v>
      </c>
      <c r="N35" s="84">
        <f t="shared" si="48"/>
        <v>0</v>
      </c>
      <c r="O35" s="84">
        <f t="shared" si="48"/>
        <v>0</v>
      </c>
      <c r="P35" s="84">
        <f t="shared" si="48"/>
        <v>0</v>
      </c>
      <c r="Q35" s="84">
        <f t="shared" si="48"/>
        <v>0</v>
      </c>
      <c r="R35" s="84">
        <f t="shared" si="48"/>
        <v>0</v>
      </c>
      <c r="S35" s="84">
        <f t="shared" si="48"/>
        <v>0</v>
      </c>
      <c r="T35" s="84">
        <f t="shared" si="48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49">COUNTIF(AI3:AI33,"☻")</f>
        <v>0</v>
      </c>
      <c r="D36" s="84">
        <f t="shared" si="49"/>
        <v>0</v>
      </c>
      <c r="E36" s="84">
        <f t="shared" si="49"/>
        <v>0</v>
      </c>
      <c r="F36" s="84">
        <f t="shared" si="49"/>
        <v>0</v>
      </c>
      <c r="G36" s="84">
        <f t="shared" si="49"/>
        <v>0</v>
      </c>
      <c r="H36" s="84">
        <f t="shared" si="49"/>
        <v>0</v>
      </c>
      <c r="I36" s="84">
        <f t="shared" si="49"/>
        <v>0</v>
      </c>
      <c r="J36" s="84">
        <f t="shared" si="49"/>
        <v>0</v>
      </c>
      <c r="K36" s="84">
        <f t="shared" si="49"/>
        <v>0</v>
      </c>
      <c r="L36" s="84">
        <f t="shared" si="49"/>
        <v>0</v>
      </c>
      <c r="M36" s="84">
        <f t="shared" si="49"/>
        <v>0</v>
      </c>
      <c r="N36" s="84">
        <f t="shared" si="49"/>
        <v>0</v>
      </c>
      <c r="O36" s="84">
        <f t="shared" si="49"/>
        <v>0</v>
      </c>
      <c r="P36" s="84">
        <f t="shared" si="49"/>
        <v>0</v>
      </c>
      <c r="Q36" s="84">
        <f t="shared" si="49"/>
        <v>0</v>
      </c>
      <c r="R36" s="84">
        <f t="shared" si="49"/>
        <v>0</v>
      </c>
      <c r="S36" s="84">
        <f t="shared" si="49"/>
        <v>0</v>
      </c>
      <c r="T36" s="84">
        <f t="shared" si="49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0">SUM(C35:C36)</f>
        <v>0</v>
      </c>
      <c r="D37" s="89">
        <f t="shared" si="50"/>
        <v>0</v>
      </c>
      <c r="E37" s="89">
        <f t="shared" si="50"/>
        <v>0</v>
      </c>
      <c r="F37" s="89">
        <f t="shared" si="50"/>
        <v>0</v>
      </c>
      <c r="G37" s="89">
        <f t="shared" si="50"/>
        <v>0</v>
      </c>
      <c r="H37" s="89">
        <f t="shared" si="50"/>
        <v>0</v>
      </c>
      <c r="I37" s="89">
        <f t="shared" si="50"/>
        <v>0</v>
      </c>
      <c r="J37" s="89">
        <f t="shared" si="50"/>
        <v>0</v>
      </c>
      <c r="K37" s="89">
        <f t="shared" si="50"/>
        <v>0</v>
      </c>
      <c r="L37" s="89">
        <f t="shared" si="50"/>
        <v>0</v>
      </c>
      <c r="M37" s="89">
        <f t="shared" si="50"/>
        <v>0</v>
      </c>
      <c r="N37" s="89">
        <f t="shared" si="50"/>
        <v>0</v>
      </c>
      <c r="O37" s="89">
        <f t="shared" si="50"/>
        <v>0</v>
      </c>
      <c r="P37" s="89">
        <f t="shared" si="50"/>
        <v>0</v>
      </c>
      <c r="Q37" s="89">
        <f t="shared" si="50"/>
        <v>0</v>
      </c>
      <c r="R37" s="89">
        <f t="shared" si="50"/>
        <v>0</v>
      </c>
      <c r="S37" s="89">
        <f t="shared" si="50"/>
        <v>0</v>
      </c>
      <c r="T37" s="89">
        <f t="shared" si="50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1">COUNTIF(C2:C32,"KVIT")+COUNTIF(C2:C32,"51KVIT")+COUNTIF(C2:C32,"52KVIT")+COUNTIF(C2:C32,"KVIT$")+COUNTIF(C2:C32,"KVIT☻")+COUNTIF(C2:C32,"KVIT☺")</f>
        <v>0</v>
      </c>
      <c r="D38" s="84">
        <f t="shared" si="51"/>
        <v>0</v>
      </c>
      <c r="E38" s="84">
        <f t="shared" si="51"/>
        <v>0</v>
      </c>
      <c r="F38" s="84">
        <f t="shared" si="51"/>
        <v>0</v>
      </c>
      <c r="G38" s="84">
        <f t="shared" si="51"/>
        <v>0</v>
      </c>
      <c r="H38" s="84">
        <f t="shared" si="51"/>
        <v>0</v>
      </c>
      <c r="I38" s="84">
        <f t="shared" si="51"/>
        <v>0</v>
      </c>
      <c r="J38" s="84">
        <f t="shared" si="51"/>
        <v>0</v>
      </c>
      <c r="K38" s="84">
        <f t="shared" si="51"/>
        <v>0</v>
      </c>
      <c r="L38" s="84">
        <f t="shared" si="51"/>
        <v>0</v>
      </c>
      <c r="M38" s="84">
        <f t="shared" si="51"/>
        <v>0</v>
      </c>
      <c r="N38" s="84">
        <f t="shared" si="51"/>
        <v>0</v>
      </c>
      <c r="O38" s="84">
        <f t="shared" si="51"/>
        <v>0</v>
      </c>
      <c r="P38" s="84">
        <f t="shared" si="51"/>
        <v>0</v>
      </c>
      <c r="Q38" s="84">
        <f t="shared" si="51"/>
        <v>0</v>
      </c>
      <c r="R38" s="84">
        <f t="shared" si="51"/>
        <v>0</v>
      </c>
      <c r="S38" s="84">
        <f t="shared" si="51"/>
        <v>0</v>
      </c>
      <c r="T38" s="84">
        <f t="shared" si="51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2">COUNTIF(C2:C32,"51$")+COUNTIF(C2:C32,"52$")+COUNTIF(C2:C32,"kvit$")</f>
        <v>0</v>
      </c>
      <c r="D39" s="84">
        <f t="shared" si="52"/>
        <v>0</v>
      </c>
      <c r="E39" s="84">
        <f t="shared" si="52"/>
        <v>0</v>
      </c>
      <c r="F39" s="84">
        <f t="shared" si="52"/>
        <v>0</v>
      </c>
      <c r="G39" s="84">
        <f t="shared" si="52"/>
        <v>0</v>
      </c>
      <c r="H39" s="84">
        <f t="shared" si="52"/>
        <v>0</v>
      </c>
      <c r="I39" s="84">
        <f t="shared" si="52"/>
        <v>0</v>
      </c>
      <c r="J39" s="84">
        <f t="shared" si="52"/>
        <v>0</v>
      </c>
      <c r="K39" s="84">
        <f t="shared" si="52"/>
        <v>0</v>
      </c>
      <c r="L39" s="84">
        <f t="shared" si="52"/>
        <v>0</v>
      </c>
      <c r="M39" s="84">
        <f t="shared" si="52"/>
        <v>0</v>
      </c>
      <c r="N39" s="84">
        <f t="shared" si="52"/>
        <v>0</v>
      </c>
      <c r="O39" s="84">
        <f t="shared" si="52"/>
        <v>0</v>
      </c>
      <c r="P39" s="84">
        <f t="shared" si="52"/>
        <v>0</v>
      </c>
      <c r="Q39" s="84">
        <f t="shared" si="52"/>
        <v>0</v>
      </c>
      <c r="R39" s="84">
        <f t="shared" si="52"/>
        <v>0</v>
      </c>
      <c r="S39" s="84">
        <f t="shared" si="52"/>
        <v>0</v>
      </c>
      <c r="T39" s="84">
        <f t="shared" si="52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53">COUNTIF(C2:C32,"D")</f>
        <v>0</v>
      </c>
      <c r="D40" s="84">
        <f t="shared" si="53"/>
        <v>0</v>
      </c>
      <c r="E40" s="84">
        <f t="shared" si="53"/>
        <v>0</v>
      </c>
      <c r="F40" s="84">
        <f t="shared" si="53"/>
        <v>0</v>
      </c>
      <c r="G40" s="84">
        <f t="shared" si="53"/>
        <v>0</v>
      </c>
      <c r="H40" s="84">
        <f t="shared" si="53"/>
        <v>0</v>
      </c>
      <c r="I40" s="84">
        <f t="shared" si="53"/>
        <v>0</v>
      </c>
      <c r="J40" s="84">
        <f t="shared" si="53"/>
        <v>0</v>
      </c>
      <c r="K40" s="84">
        <f t="shared" si="53"/>
        <v>0</v>
      </c>
      <c r="L40" s="84">
        <f t="shared" si="53"/>
        <v>0</v>
      </c>
      <c r="M40" s="84">
        <f t="shared" si="53"/>
        <v>0</v>
      </c>
      <c r="N40" s="84">
        <f t="shared" si="53"/>
        <v>0</v>
      </c>
      <c r="O40" s="84">
        <f t="shared" si="53"/>
        <v>0</v>
      </c>
      <c r="P40" s="84">
        <f t="shared" si="53"/>
        <v>10</v>
      </c>
      <c r="Q40" s="84">
        <f t="shared" si="53"/>
        <v>0</v>
      </c>
      <c r="R40" s="84">
        <f t="shared" si="53"/>
        <v>0</v>
      </c>
      <c r="S40" s="84">
        <f t="shared" si="53"/>
        <v>0</v>
      </c>
      <c r="T40" s="84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54">COUNTIF(C2:C32,"SO")</f>
        <v>0</v>
      </c>
      <c r="D41" s="84">
        <f t="shared" si="54"/>
        <v>0</v>
      </c>
      <c r="E41" s="84">
        <f t="shared" si="54"/>
        <v>0</v>
      </c>
      <c r="F41" s="84">
        <f t="shared" si="54"/>
        <v>0</v>
      </c>
      <c r="G41" s="84">
        <f t="shared" si="54"/>
        <v>0</v>
      </c>
      <c r="H41" s="84">
        <f t="shared" si="54"/>
        <v>0</v>
      </c>
      <c r="I41" s="84">
        <f t="shared" si="54"/>
        <v>0</v>
      </c>
      <c r="J41" s="84">
        <f t="shared" si="54"/>
        <v>0</v>
      </c>
      <c r="K41" s="84">
        <f t="shared" si="54"/>
        <v>0</v>
      </c>
      <c r="L41" s="84">
        <f t="shared" si="54"/>
        <v>0</v>
      </c>
      <c r="M41" s="84">
        <f t="shared" si="54"/>
        <v>0</v>
      </c>
      <c r="N41" s="84">
        <f t="shared" si="54"/>
        <v>0</v>
      </c>
      <c r="O41" s="84">
        <f t="shared" si="54"/>
        <v>0</v>
      </c>
      <c r="P41" s="84">
        <f t="shared" si="54"/>
        <v>0</v>
      </c>
      <c r="Q41" s="84">
        <f t="shared" si="54"/>
        <v>0</v>
      </c>
      <c r="R41" s="84">
        <f t="shared" si="54"/>
        <v>0</v>
      </c>
      <c r="S41" s="84">
        <f t="shared" si="54"/>
        <v>0</v>
      </c>
      <c r="T41" s="84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55">COUNTIF(C2:C32,"BOL")</f>
        <v>0</v>
      </c>
      <c r="D42" s="84">
        <f t="shared" si="55"/>
        <v>0</v>
      </c>
      <c r="E42" s="84">
        <f t="shared" si="55"/>
        <v>0</v>
      </c>
      <c r="F42" s="84">
        <f t="shared" si="55"/>
        <v>0</v>
      </c>
      <c r="G42" s="84">
        <f t="shared" si="55"/>
        <v>0</v>
      </c>
      <c r="H42" s="84">
        <f t="shared" si="55"/>
        <v>0</v>
      </c>
      <c r="I42" s="84">
        <f t="shared" si="55"/>
        <v>0</v>
      </c>
      <c r="J42" s="84">
        <f t="shared" si="55"/>
        <v>0</v>
      </c>
      <c r="K42" s="84">
        <f t="shared" si="55"/>
        <v>0</v>
      </c>
      <c r="L42" s="84">
        <f t="shared" si="55"/>
        <v>0</v>
      </c>
      <c r="M42" s="84">
        <f t="shared" si="55"/>
        <v>0</v>
      </c>
      <c r="N42" s="84">
        <f t="shared" si="55"/>
        <v>0</v>
      </c>
      <c r="O42" s="84">
        <f t="shared" si="55"/>
        <v>0</v>
      </c>
      <c r="P42" s="84">
        <f t="shared" si="55"/>
        <v>0</v>
      </c>
      <c r="Q42" s="84">
        <f t="shared" si="55"/>
        <v>0</v>
      </c>
      <c r="R42" s="84">
        <f t="shared" si="55"/>
        <v>0</v>
      </c>
      <c r="S42" s="84">
        <f t="shared" si="55"/>
        <v>0</v>
      </c>
      <c r="T42" s="84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56">COUNTIF(C2:C32,"X")</f>
        <v>0</v>
      </c>
      <c r="D43" s="84">
        <f t="shared" si="56"/>
        <v>0</v>
      </c>
      <c r="E43" s="84">
        <f t="shared" si="56"/>
        <v>0</v>
      </c>
      <c r="F43" s="84">
        <f t="shared" si="56"/>
        <v>0</v>
      </c>
      <c r="G43" s="84">
        <f t="shared" si="56"/>
        <v>0</v>
      </c>
      <c r="H43" s="84">
        <f t="shared" si="56"/>
        <v>0</v>
      </c>
      <c r="I43" s="84">
        <f t="shared" si="56"/>
        <v>0</v>
      </c>
      <c r="J43" s="84">
        <f t="shared" si="56"/>
        <v>0</v>
      </c>
      <c r="K43" s="84">
        <f t="shared" si="56"/>
        <v>0</v>
      </c>
      <c r="L43" s="84">
        <f t="shared" si="56"/>
        <v>0</v>
      </c>
      <c r="M43" s="84">
        <f t="shared" si="56"/>
        <v>0</v>
      </c>
      <c r="N43" s="84">
        <f t="shared" si="56"/>
        <v>0</v>
      </c>
      <c r="O43" s="84">
        <f t="shared" si="56"/>
        <v>0</v>
      </c>
      <c r="P43" s="84">
        <f t="shared" si="56"/>
        <v>0</v>
      </c>
      <c r="Q43" s="84">
        <f t="shared" si="56"/>
        <v>0</v>
      </c>
      <c r="R43" s="84">
        <f t="shared" si="56"/>
        <v>0</v>
      </c>
      <c r="S43" s="84">
        <f t="shared" si="56"/>
        <v>0</v>
      </c>
      <c r="T43" s="84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0</v>
      </c>
      <c r="F44" s="84">
        <f>COUNTIF(V2:V32,"KON")</f>
        <v>0</v>
      </c>
      <c r="G44" s="84">
        <f>COUNTIF(V2:V32,"oro")</f>
        <v>0</v>
      </c>
      <c r="H44" s="84">
        <f>COUNTIF(V2:V32,"MIO")</f>
        <v>0</v>
      </c>
      <c r="I44" s="84">
        <f>COUNTIF(V2:V32,"BOŽ")</f>
        <v>0</v>
      </c>
      <c r="J44" s="84">
        <f>COUNTIF(V2:V32,"TOM")</f>
        <v>0</v>
      </c>
      <c r="K44" s="84">
        <f>COUNTIF(V2:V32,"MŠŠ")</f>
        <v>0</v>
      </c>
      <c r="L44" s="84">
        <f>COUNTIF(V2:V32,"ŽIV")</f>
        <v>0</v>
      </c>
      <c r="M44" s="84">
        <f>COUNTIF(V2:V32,"TAL")</f>
        <v>0</v>
      </c>
      <c r="N44" s="84">
        <f>COUNTIF(V2:V32,"PIR")</f>
        <v>0</v>
      </c>
      <c r="O44" s="84">
        <f>COUNTIF(V2:V32,"HOL")</f>
        <v>0</v>
      </c>
      <c r="P44" s="84">
        <f>COUNTIF(V2:V32,P1)</f>
        <v>0</v>
      </c>
      <c r="Q44" s="84">
        <f>COUNTIF(V2:V32,Q1)</f>
        <v>0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57">COUNTIF(C2:C32,"51¶")+COUNTIF(C2:C32,"52¶")+COUNTIF(C2:C32,"kvit¶")</f>
        <v>0</v>
      </c>
      <c r="D45" s="84">
        <f t="shared" si="57"/>
        <v>0</v>
      </c>
      <c r="E45" s="84">
        <f t="shared" si="57"/>
        <v>0</v>
      </c>
      <c r="F45" s="84">
        <f t="shared" si="57"/>
        <v>0</v>
      </c>
      <c r="G45" s="84">
        <f t="shared" si="57"/>
        <v>0</v>
      </c>
      <c r="H45" s="84">
        <f t="shared" si="57"/>
        <v>0</v>
      </c>
      <c r="I45" s="84">
        <f t="shared" si="57"/>
        <v>0</v>
      </c>
      <c r="J45" s="84">
        <f t="shared" si="57"/>
        <v>0</v>
      </c>
      <c r="K45" s="84">
        <f t="shared" si="57"/>
        <v>0</v>
      </c>
      <c r="L45" s="84">
        <f t="shared" si="57"/>
        <v>0</v>
      </c>
      <c r="M45" s="84">
        <f t="shared" si="57"/>
        <v>0</v>
      </c>
      <c r="N45" s="84">
        <f t="shared" si="57"/>
        <v>0</v>
      </c>
      <c r="O45" s="84">
        <f t="shared" si="57"/>
        <v>0</v>
      </c>
      <c r="P45" s="84">
        <f t="shared" si="57"/>
        <v>0</v>
      </c>
      <c r="Q45" s="84">
        <f t="shared" si="57"/>
        <v>0</v>
      </c>
      <c r="R45" s="84">
        <f t="shared" si="57"/>
        <v>0</v>
      </c>
      <c r="S45" s="84">
        <f t="shared" si="57"/>
        <v>0</v>
      </c>
      <c r="T45" s="84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58">COUNTIF(C2:C32,"U☺")+COUNTIF(C2:C32,"U☻")+COUNTIF(C2:C32,"U")</f>
        <v>0</v>
      </c>
      <c r="D46" s="84">
        <f t="shared" si="58"/>
        <v>0</v>
      </c>
      <c r="E46" s="84">
        <f t="shared" si="58"/>
        <v>0</v>
      </c>
      <c r="F46" s="84">
        <f t="shared" si="58"/>
        <v>0</v>
      </c>
      <c r="G46" s="84">
        <f t="shared" si="58"/>
        <v>0</v>
      </c>
      <c r="H46" s="84">
        <f t="shared" si="58"/>
        <v>0</v>
      </c>
      <c r="I46" s="84">
        <f t="shared" si="58"/>
        <v>0</v>
      </c>
      <c r="J46" s="84">
        <f t="shared" si="58"/>
        <v>0</v>
      </c>
      <c r="K46" s="84">
        <f t="shared" si="58"/>
        <v>0</v>
      </c>
      <c r="L46" s="84">
        <f t="shared" si="58"/>
        <v>0</v>
      </c>
      <c r="M46" s="84">
        <f t="shared" si="58"/>
        <v>0</v>
      </c>
      <c r="N46" s="84">
        <f t="shared" si="58"/>
        <v>0</v>
      </c>
      <c r="O46" s="84">
        <f t="shared" si="58"/>
        <v>0</v>
      </c>
      <c r="P46" s="84">
        <f t="shared" si="58"/>
        <v>0</v>
      </c>
      <c r="Q46" s="84">
        <f t="shared" si="58"/>
        <v>0</v>
      </c>
      <c r="R46" s="84">
        <f t="shared" si="58"/>
        <v>0</v>
      </c>
      <c r="S46" s="84">
        <f t="shared" si="58"/>
        <v>0</v>
      </c>
      <c r="T46" s="84">
        <f t="shared" si="58"/>
        <v>0</v>
      </c>
    </row>
  </sheetData>
  <sheetProtection sheet="1" objects="1" scenarios="1"/>
  <conditionalFormatting sqref="AE2:AE32">
    <cfRule type="cellIs" dxfId="58" priority="228" stopIfTrue="1" operator="notEqual">
      <formula>0</formula>
    </cfRule>
  </conditionalFormatting>
  <conditionalFormatting sqref="W2:AD32">
    <cfRule type="cellIs" dxfId="57" priority="226" stopIfTrue="1" operator="lessThan">
      <formula>1</formula>
    </cfRule>
  </conditionalFormatting>
  <conditionalFormatting sqref="AG2:AG32">
    <cfRule type="cellIs" dxfId="56" priority="231" stopIfTrue="1" operator="lessThan">
      <formula>2</formula>
    </cfRule>
  </conditionalFormatting>
  <conditionalFormatting sqref="AF2:AF32">
    <cfRule type="cellIs" dxfId="55" priority="229" stopIfTrue="1" operator="equal">
      <formula>1</formula>
    </cfRule>
  </conditionalFormatting>
  <conditionalFormatting sqref="AF2:AF32">
    <cfRule type="cellIs" dxfId="54" priority="230" stopIfTrue="1" operator="greaterThan">
      <formula>1</formula>
    </cfRule>
  </conditionalFormatting>
  <conditionalFormatting sqref="W2:AD32">
    <cfRule type="cellIs" dxfId="53" priority="227" stopIfTrue="1" operator="greaterThan">
      <formula>1</formula>
    </cfRule>
  </conditionalFormatting>
  <conditionalFormatting sqref="AG2:AG32">
    <cfRule type="cellIs" dxfId="52" priority="232" stopIfTrue="1" operator="greaterThan">
      <formula>2</formula>
    </cfRule>
  </conditionalFormatting>
  <conditionalFormatting sqref="A2:V2 A8:V9 A3:L7 Q3:V7 A15:V16 A10:L14 Q10:V14 A22:V23 A17:L21 Q17:V21 A29:V30 Q24:V26 N3:O7 N10:O14 N17:O21 N24:O26 A24:L28 N27:V28 A31:L32 N31:V32">
    <cfRule type="expression" dxfId="51" priority="224" stopIfTrue="1">
      <formula>WEEKDAY($A2,2)=6</formula>
    </cfRule>
  </conditionalFormatting>
  <conditionalFormatting sqref="A2:V2 A8:V9 A3:L7 Q3:V7 A15:V16 A10:L14 Q10:V14 A22:V23 A17:L21 Q17:V21 A29:V30 Q24:V26 N3:O7 N10:O14 N17:O21 N24:O26 A24:L28 N27:V28 A31:L32 N31:V32">
    <cfRule type="expression" dxfId="50" priority="225" stopIfTrue="1">
      <formula>WEEKDAY($A2,2)=7</formula>
    </cfRule>
  </conditionalFormatting>
  <conditionalFormatting sqref="M3:M7">
    <cfRule type="expression" dxfId="49" priority="13" stopIfTrue="1">
      <formula>WEEKDAY($A3,2)=6</formula>
    </cfRule>
  </conditionalFormatting>
  <conditionalFormatting sqref="M3:M7">
    <cfRule type="expression" dxfId="48" priority="14" stopIfTrue="1">
      <formula>WEEKDAY($A3,2)=7</formula>
    </cfRule>
  </conditionalFormatting>
  <conditionalFormatting sqref="M10:M14">
    <cfRule type="expression" dxfId="47" priority="11" stopIfTrue="1">
      <formula>WEEKDAY($A10,2)=6</formula>
    </cfRule>
  </conditionalFormatting>
  <conditionalFormatting sqref="M10:M14">
    <cfRule type="expression" dxfId="46" priority="12" stopIfTrue="1">
      <formula>WEEKDAY($A10,2)=7</formula>
    </cfRule>
  </conditionalFormatting>
  <conditionalFormatting sqref="M17:M21">
    <cfRule type="expression" dxfId="45" priority="9" stopIfTrue="1">
      <formula>WEEKDAY($A17,2)=6</formula>
    </cfRule>
  </conditionalFormatting>
  <conditionalFormatting sqref="M17:M21">
    <cfRule type="expression" dxfId="44" priority="10" stopIfTrue="1">
      <formula>WEEKDAY($A17,2)=7</formula>
    </cfRule>
  </conditionalFormatting>
  <conditionalFormatting sqref="M24:M28">
    <cfRule type="expression" dxfId="43" priority="7" stopIfTrue="1">
      <formula>WEEKDAY($A24,2)=6</formula>
    </cfRule>
  </conditionalFormatting>
  <conditionalFormatting sqref="M24:M28">
    <cfRule type="expression" dxfId="42" priority="8" stopIfTrue="1">
      <formula>WEEKDAY($A24,2)=7</formula>
    </cfRule>
  </conditionalFormatting>
  <conditionalFormatting sqref="M31:M32">
    <cfRule type="expression" dxfId="41" priority="5" stopIfTrue="1">
      <formula>WEEKDAY($A31,2)=6</formula>
    </cfRule>
  </conditionalFormatting>
  <conditionalFormatting sqref="M31:M32">
    <cfRule type="expression" dxfId="40" priority="6" stopIfTrue="1">
      <formula>WEEKDAY($A31,2)=7</formula>
    </cfRule>
  </conditionalFormatting>
  <conditionalFormatting sqref="P17:P21">
    <cfRule type="expression" dxfId="39" priority="3" stopIfTrue="1">
      <formula>WEEKDAY($A17,2)=6</formula>
    </cfRule>
  </conditionalFormatting>
  <conditionalFormatting sqref="P17:P21">
    <cfRule type="expression" dxfId="38" priority="4" stopIfTrue="1">
      <formula>WEEKDAY($A17,2)=7</formula>
    </cfRule>
  </conditionalFormatting>
  <conditionalFormatting sqref="P24:P26">
    <cfRule type="expression" dxfId="37" priority="1" stopIfTrue="1">
      <formula>WEEKDAY($A24,2)=6</formula>
    </cfRule>
  </conditionalFormatting>
  <conditionalFormatting sqref="P24:P26">
    <cfRule type="expression" dxfId="36" priority="2" stopIfTrue="1">
      <formula>WEEKDAY($A24,2)=7</formula>
    </cfRule>
  </conditionalFormatting>
  <pageMargins left="0" right="0" top="0.3953000000000001" bottom="0.39370000000000005" header="0" footer="0"/>
  <pageSetup paperSize="0" fitToWidth="0" fitToHeight="0" orientation="portrait" horizontalDpi="0" verticalDpi="0" copies="0"/>
  <headerFooter>
    <oddHeader>&amp;LZadnja sprememba:&amp;C&amp;D   &amp;T</oddHeader>
    <oddFooter>&amp;CPage &amp;P</oddFooter>
  </headerFooter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M46"/>
  <sheetViews>
    <sheetView workbookViewId="0"/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tr">
        <f>Predloge!$E$2</f>
        <v>AND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2021-09-01</v>
      </c>
      <c r="B2" s="60" t="str">
        <f t="shared" ref="B2:B31" si="0">TEXT(A2,"Ddd")</f>
        <v>Wed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61"/>
      <c r="R2" s="53"/>
      <c r="S2" s="53"/>
      <c r="T2" s="53"/>
      <c r="U2" s="53"/>
      <c r="V2" s="95"/>
      <c r="W2" s="56">
        <f t="shared" ref="W2:W32" si="1">COUNTIF(AI2:AZ2,"☻")</f>
        <v>0</v>
      </c>
      <c r="X2" s="56">
        <f t="shared" ref="X2:X32" si="2">COUNTIF(AI2:AZ2,"☺")</f>
        <v>0</v>
      </c>
      <c r="Y2" s="56">
        <f t="shared" ref="Y2:Y32" si="3">COUNTIF(C2:U2,"51")+COUNTIF(C2:U2,"51$")+COUNTIF(C2:U2,"51☻")</f>
        <v>0</v>
      </c>
      <c r="Z2" s="56">
        <f t="shared" ref="Z2:Z32" si="4">COUNTIF(C2:U2,"52")+COUNTIF(C2:U2,"52$")+COUNTIF(C2:U2,"52☻")</f>
        <v>0</v>
      </c>
      <c r="AA2" s="56">
        <f t="shared" ref="AA2:AA32" si="5">COUNTIF(C2:U2,"51¶")</f>
        <v>0</v>
      </c>
      <c r="AB2" s="56">
        <f t="shared" ref="AB2:AB32" si="6">COUNTIF(C2:U2,"52¶")</f>
        <v>0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0</v>
      </c>
      <c r="AE2" s="57">
        <f t="shared" ref="AE2:AE32" si="9">COUNTBLANK(C2:T2)-3</f>
        <v>15</v>
      </c>
      <c r="AF2" s="57">
        <f t="shared" ref="AF2:AF32" si="10">COUNTIF(C2:U2,"x")</f>
        <v>0</v>
      </c>
      <c r="AG2" s="56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58" t="str">
        <f t="shared" ref="AI2:AI23" si="12">RIGHT(C2,1)</f>
        <v/>
      </c>
      <c r="AJ2" s="58" t="str">
        <f t="shared" ref="AJ2:AJ23" si="13">RIGHT(D2,1)</f>
        <v/>
      </c>
      <c r="AK2" s="58" t="str">
        <f t="shared" ref="AK2:AK23" si="14">RIGHT(E2,1)</f>
        <v/>
      </c>
      <c r="AL2" s="58" t="str">
        <f t="shared" ref="AL2:AL23" si="15">RIGHT(F2,1)</f>
        <v/>
      </c>
      <c r="AM2" s="58" t="str">
        <f t="shared" ref="AM2:AM23" si="16">RIGHT(G2,1)</f>
        <v/>
      </c>
      <c r="AN2" s="58" t="str">
        <f t="shared" ref="AN2:AN23" si="17">RIGHT(H2,1)</f>
        <v/>
      </c>
      <c r="AO2" s="58" t="str">
        <f t="shared" ref="AO2:AO23" si="18">RIGHT(I2,1)</f>
        <v/>
      </c>
      <c r="AP2" s="58" t="str">
        <f t="shared" ref="AP2:AP23" si="19">RIGHT(J2,1)</f>
        <v/>
      </c>
      <c r="AQ2" s="58" t="str">
        <f t="shared" ref="AQ2:AQ23" si="20">RIGHT(K2,1)</f>
        <v/>
      </c>
      <c r="AR2" s="58" t="str">
        <f t="shared" ref="AR2:AR23" si="21">RIGHT(L2,1)</f>
        <v/>
      </c>
      <c r="AS2" s="58" t="str">
        <f t="shared" ref="AS2:AS23" si="22">RIGHT(M2,1)</f>
        <v/>
      </c>
      <c r="AT2" s="58" t="str">
        <f t="shared" ref="AT2:AT23" si="23">RIGHT(N2,1)</f>
        <v/>
      </c>
      <c r="AU2" s="58" t="str">
        <f t="shared" ref="AU2:AU23" si="24">RIGHT(O2,1)</f>
        <v/>
      </c>
      <c r="AV2" s="58" t="str">
        <f t="shared" ref="AV2:AV23" si="25">RIGHT(P2,1)</f>
        <v/>
      </c>
      <c r="AW2" s="58" t="str">
        <f t="shared" ref="AW2:AW23" si="26">RIGHT(Q2,1)</f>
        <v/>
      </c>
      <c r="AX2" s="58" t="str">
        <f t="shared" ref="AX2:AX23" si="27">RIGHT(R2,1)</f>
        <v/>
      </c>
      <c r="AY2" s="58" t="str">
        <f t="shared" ref="AY2:AY23" si="28">RIGHT(S2,1)</f>
        <v/>
      </c>
      <c r="AZ2" s="58" t="str">
        <f t="shared" ref="AZ2:AZ23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2021-09-02</v>
      </c>
      <c r="B3" s="60" t="str">
        <f t="shared" si="0"/>
        <v>Thu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61"/>
      <c r="R3" s="53"/>
      <c r="S3" s="53"/>
      <c r="T3" s="53"/>
      <c r="U3" s="53"/>
      <c r="V3" s="95"/>
      <c r="W3" s="56">
        <f t="shared" si="1"/>
        <v>0</v>
      </c>
      <c r="X3" s="56">
        <f t="shared" si="2"/>
        <v>0</v>
      </c>
      <c r="Y3" s="56">
        <f t="shared" si="3"/>
        <v>0</v>
      </c>
      <c r="Z3" s="56">
        <f t="shared" si="4"/>
        <v>0</v>
      </c>
      <c r="AA3" s="56">
        <f t="shared" si="5"/>
        <v>0</v>
      </c>
      <c r="AB3" s="56">
        <f t="shared" si="6"/>
        <v>0</v>
      </c>
      <c r="AC3" s="56">
        <f t="shared" si="7"/>
        <v>0</v>
      </c>
      <c r="AD3" s="56">
        <f t="shared" si="8"/>
        <v>0</v>
      </c>
      <c r="AE3" s="57">
        <f t="shared" si="9"/>
        <v>15</v>
      </c>
      <c r="AF3" s="57">
        <f t="shared" si="10"/>
        <v>0</v>
      </c>
      <c r="AG3" s="56">
        <f t="shared" si="11"/>
        <v>0</v>
      </c>
      <c r="AH3" s="5" t="str">
        <f>Predloge!$B$3</f>
        <v>52☻</v>
      </c>
      <c r="AI3" s="58" t="str">
        <f t="shared" si="12"/>
        <v/>
      </c>
      <c r="AJ3" s="58" t="str">
        <f t="shared" si="13"/>
        <v/>
      </c>
      <c r="AK3" s="58" t="str">
        <f t="shared" si="14"/>
        <v/>
      </c>
      <c r="AL3" s="58" t="str">
        <f t="shared" si="15"/>
        <v/>
      </c>
      <c r="AM3" s="58" t="str">
        <f t="shared" si="16"/>
        <v/>
      </c>
      <c r="AN3" s="58" t="str">
        <f t="shared" si="17"/>
        <v/>
      </c>
      <c r="AO3" s="58" t="str">
        <f t="shared" si="18"/>
        <v/>
      </c>
      <c r="AP3" s="58" t="str">
        <f t="shared" si="19"/>
        <v/>
      </c>
      <c r="AQ3" s="58" t="str">
        <f t="shared" si="20"/>
        <v/>
      </c>
      <c r="AR3" s="58" t="str">
        <f t="shared" si="21"/>
        <v/>
      </c>
      <c r="AS3" s="58" t="str">
        <f t="shared" si="22"/>
        <v/>
      </c>
      <c r="AT3" s="58" t="str">
        <f t="shared" si="23"/>
        <v/>
      </c>
      <c r="AU3" s="58" t="str">
        <f t="shared" si="24"/>
        <v/>
      </c>
      <c r="AV3" s="58" t="str">
        <f t="shared" si="25"/>
        <v/>
      </c>
      <c r="AW3" s="58" t="str">
        <f t="shared" si="26"/>
        <v/>
      </c>
      <c r="AX3" s="58" t="str">
        <f t="shared" si="27"/>
        <v/>
      </c>
      <c r="AY3" s="58" t="str">
        <f t="shared" si="28"/>
        <v/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2021-09-03</v>
      </c>
      <c r="B4" s="60" t="str">
        <f t="shared" si="0"/>
        <v>Fri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61"/>
      <c r="R4" s="53"/>
      <c r="S4" s="53"/>
      <c r="T4" s="53"/>
      <c r="U4" s="53"/>
      <c r="V4" s="95"/>
      <c r="W4" s="56">
        <f t="shared" si="1"/>
        <v>0</v>
      </c>
      <c r="X4" s="56">
        <f t="shared" si="2"/>
        <v>0</v>
      </c>
      <c r="Y4" s="56">
        <f t="shared" si="3"/>
        <v>0</v>
      </c>
      <c r="Z4" s="56">
        <f t="shared" si="4"/>
        <v>0</v>
      </c>
      <c r="AA4" s="56">
        <f t="shared" si="5"/>
        <v>0</v>
      </c>
      <c r="AB4" s="56">
        <f t="shared" si="6"/>
        <v>0</v>
      </c>
      <c r="AC4" s="56">
        <f t="shared" si="7"/>
        <v>0</v>
      </c>
      <c r="AD4" s="56">
        <f t="shared" si="8"/>
        <v>0</v>
      </c>
      <c r="AE4" s="57">
        <f t="shared" si="9"/>
        <v>15</v>
      </c>
      <c r="AF4" s="57">
        <f t="shared" si="10"/>
        <v>0</v>
      </c>
      <c r="AG4" s="56">
        <f t="shared" si="11"/>
        <v>0</v>
      </c>
      <c r="AH4" s="5" t="str">
        <f>Predloge!$B$4</f>
        <v>51</v>
      </c>
      <c r="AI4" s="58" t="str">
        <f t="shared" si="12"/>
        <v/>
      </c>
      <c r="AJ4" s="58" t="str">
        <f t="shared" si="13"/>
        <v/>
      </c>
      <c r="AK4" s="58" t="str">
        <f t="shared" si="14"/>
        <v/>
      </c>
      <c r="AL4" s="58" t="str">
        <f t="shared" si="15"/>
        <v/>
      </c>
      <c r="AM4" s="58" t="str">
        <f t="shared" si="16"/>
        <v/>
      </c>
      <c r="AN4" s="58" t="str">
        <f t="shared" si="17"/>
        <v/>
      </c>
      <c r="AO4" s="58" t="str">
        <f t="shared" si="18"/>
        <v/>
      </c>
      <c r="AP4" s="58" t="str">
        <f t="shared" si="19"/>
        <v/>
      </c>
      <c r="AQ4" s="58" t="str">
        <f t="shared" si="20"/>
        <v/>
      </c>
      <c r="AR4" s="58" t="str">
        <f t="shared" si="21"/>
        <v/>
      </c>
      <c r="AS4" s="58" t="str">
        <f t="shared" si="22"/>
        <v/>
      </c>
      <c r="AT4" s="58" t="str">
        <f t="shared" si="23"/>
        <v/>
      </c>
      <c r="AU4" s="58" t="str">
        <f t="shared" si="24"/>
        <v/>
      </c>
      <c r="AV4" s="58" t="str">
        <f t="shared" si="25"/>
        <v/>
      </c>
      <c r="AW4" s="58" t="str">
        <f t="shared" si="26"/>
        <v/>
      </c>
      <c r="AX4" s="58" t="str">
        <f t="shared" si="27"/>
        <v/>
      </c>
      <c r="AY4" s="58" t="str">
        <f t="shared" si="28"/>
        <v/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2021-09-04</v>
      </c>
      <c r="B5" s="60" t="str">
        <f t="shared" si="0"/>
        <v>Sat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95"/>
      <c r="W5" s="56">
        <f t="shared" si="1"/>
        <v>0</v>
      </c>
      <c r="X5" s="56">
        <f t="shared" si="2"/>
        <v>0</v>
      </c>
      <c r="Y5" s="56">
        <f t="shared" si="3"/>
        <v>0</v>
      </c>
      <c r="Z5" s="56">
        <f t="shared" si="4"/>
        <v>0</v>
      </c>
      <c r="AA5" s="56">
        <f t="shared" si="5"/>
        <v>0</v>
      </c>
      <c r="AB5" s="56">
        <f t="shared" si="6"/>
        <v>0</v>
      </c>
      <c r="AC5" s="56">
        <f t="shared" si="7"/>
        <v>0</v>
      </c>
      <c r="AD5" s="56">
        <f t="shared" si="8"/>
        <v>0</v>
      </c>
      <c r="AE5" s="57">
        <f t="shared" si="9"/>
        <v>15</v>
      </c>
      <c r="AF5" s="57">
        <f t="shared" si="10"/>
        <v>0</v>
      </c>
      <c r="AG5" s="56">
        <f t="shared" si="11"/>
        <v>0</v>
      </c>
      <c r="AH5" s="5" t="str">
        <f>Predloge!$B$5</f>
        <v>52</v>
      </c>
      <c r="AI5" s="58" t="str">
        <f t="shared" si="12"/>
        <v/>
      </c>
      <c r="AJ5" s="58" t="str">
        <f t="shared" si="13"/>
        <v/>
      </c>
      <c r="AK5" s="58" t="str">
        <f t="shared" si="14"/>
        <v/>
      </c>
      <c r="AL5" s="58" t="str">
        <f t="shared" si="15"/>
        <v/>
      </c>
      <c r="AM5" s="58" t="str">
        <f t="shared" si="16"/>
        <v/>
      </c>
      <c r="AN5" s="58" t="str">
        <f t="shared" si="17"/>
        <v/>
      </c>
      <c r="AO5" s="58" t="str">
        <f t="shared" si="18"/>
        <v/>
      </c>
      <c r="AP5" s="58" t="str">
        <f t="shared" si="19"/>
        <v/>
      </c>
      <c r="AQ5" s="58" t="str">
        <f t="shared" si="20"/>
        <v/>
      </c>
      <c r="AR5" s="58" t="str">
        <f t="shared" si="21"/>
        <v/>
      </c>
      <c r="AS5" s="58" t="str">
        <f t="shared" si="22"/>
        <v/>
      </c>
      <c r="AT5" s="58" t="str">
        <f t="shared" si="23"/>
        <v/>
      </c>
      <c r="AU5" s="58" t="str">
        <f t="shared" si="24"/>
        <v/>
      </c>
      <c r="AV5" s="58" t="str">
        <f t="shared" si="25"/>
        <v/>
      </c>
      <c r="AW5" s="58" t="str">
        <f t="shared" si="26"/>
        <v/>
      </c>
      <c r="AX5" s="58" t="str">
        <f t="shared" si="27"/>
        <v/>
      </c>
      <c r="AY5" s="58" t="str">
        <f t="shared" si="28"/>
        <v/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2021-09-05</v>
      </c>
      <c r="B6" s="60" t="str">
        <f t="shared" si="0"/>
        <v>Sun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95"/>
      <c r="W6" s="56">
        <f t="shared" si="1"/>
        <v>0</v>
      </c>
      <c r="X6" s="56">
        <f t="shared" si="2"/>
        <v>0</v>
      </c>
      <c r="Y6" s="56">
        <f t="shared" si="3"/>
        <v>0</v>
      </c>
      <c r="Z6" s="56">
        <f t="shared" si="4"/>
        <v>0</v>
      </c>
      <c r="AA6" s="56">
        <f t="shared" si="5"/>
        <v>0</v>
      </c>
      <c r="AB6" s="56">
        <f t="shared" si="6"/>
        <v>0</v>
      </c>
      <c r="AC6" s="56">
        <f t="shared" si="7"/>
        <v>0</v>
      </c>
      <c r="AD6" s="56">
        <f t="shared" si="8"/>
        <v>0</v>
      </c>
      <c r="AE6" s="57">
        <f t="shared" si="9"/>
        <v>15</v>
      </c>
      <c r="AF6" s="57">
        <f t="shared" si="10"/>
        <v>0</v>
      </c>
      <c r="AG6" s="56">
        <f t="shared" si="11"/>
        <v>0</v>
      </c>
      <c r="AH6" s="5" t="str">
        <f>Predloge!$B$6</f>
        <v>KVIT</v>
      </c>
      <c r="AI6" s="58" t="str">
        <f t="shared" si="12"/>
        <v/>
      </c>
      <c r="AJ6" s="58" t="str">
        <f t="shared" si="13"/>
        <v/>
      </c>
      <c r="AK6" s="58" t="str">
        <f t="shared" si="14"/>
        <v/>
      </c>
      <c r="AL6" s="58" t="str">
        <f t="shared" si="15"/>
        <v/>
      </c>
      <c r="AM6" s="58" t="str">
        <f t="shared" si="16"/>
        <v/>
      </c>
      <c r="AN6" s="58" t="str">
        <f t="shared" si="17"/>
        <v/>
      </c>
      <c r="AO6" s="58" t="str">
        <f t="shared" si="18"/>
        <v/>
      </c>
      <c r="AP6" s="58" t="str">
        <f t="shared" si="19"/>
        <v/>
      </c>
      <c r="AQ6" s="58" t="str">
        <f t="shared" si="20"/>
        <v/>
      </c>
      <c r="AR6" s="58" t="str">
        <f t="shared" si="21"/>
        <v/>
      </c>
      <c r="AS6" s="58" t="str">
        <f t="shared" si="22"/>
        <v/>
      </c>
      <c r="AT6" s="58" t="str">
        <f t="shared" si="23"/>
        <v/>
      </c>
      <c r="AU6" s="58" t="str">
        <f t="shared" si="24"/>
        <v/>
      </c>
      <c r="AV6" s="58" t="str">
        <f t="shared" si="25"/>
        <v/>
      </c>
      <c r="AW6" s="58" t="str">
        <f t="shared" si="26"/>
        <v/>
      </c>
      <c r="AX6" s="58" t="str">
        <f t="shared" si="27"/>
        <v/>
      </c>
      <c r="AY6" s="58" t="str">
        <f t="shared" si="28"/>
        <v/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2021-09-06</v>
      </c>
      <c r="B7" s="60" t="str">
        <f t="shared" si="0"/>
        <v>Mon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95"/>
      <c r="W7" s="56">
        <f t="shared" si="1"/>
        <v>0</v>
      </c>
      <c r="X7" s="56">
        <f t="shared" si="2"/>
        <v>0</v>
      </c>
      <c r="Y7" s="56">
        <f t="shared" si="3"/>
        <v>0</v>
      </c>
      <c r="Z7" s="56">
        <f t="shared" si="4"/>
        <v>0</v>
      </c>
      <c r="AA7" s="56">
        <f t="shared" si="5"/>
        <v>0</v>
      </c>
      <c r="AB7" s="56">
        <f t="shared" si="6"/>
        <v>0</v>
      </c>
      <c r="AC7" s="56">
        <f t="shared" si="7"/>
        <v>0</v>
      </c>
      <c r="AD7" s="56">
        <f t="shared" si="8"/>
        <v>0</v>
      </c>
      <c r="AE7" s="57">
        <f t="shared" si="9"/>
        <v>15</v>
      </c>
      <c r="AF7" s="57">
        <f t="shared" si="10"/>
        <v>0</v>
      </c>
      <c r="AG7" s="56">
        <f t="shared" si="11"/>
        <v>0</v>
      </c>
      <c r="AH7" s="8" t="str">
        <f>Predloge!$B$7</f>
        <v>KVIT☻</v>
      </c>
      <c r="AI7" s="58" t="str">
        <f t="shared" si="12"/>
        <v/>
      </c>
      <c r="AJ7" s="58" t="str">
        <f t="shared" si="13"/>
        <v/>
      </c>
      <c r="AK7" s="58" t="str">
        <f t="shared" si="14"/>
        <v/>
      </c>
      <c r="AL7" s="58" t="str">
        <f t="shared" si="15"/>
        <v/>
      </c>
      <c r="AM7" s="58" t="str">
        <f t="shared" si="16"/>
        <v/>
      </c>
      <c r="AN7" s="58" t="str">
        <f t="shared" si="17"/>
        <v/>
      </c>
      <c r="AO7" s="58" t="str">
        <f t="shared" si="18"/>
        <v/>
      </c>
      <c r="AP7" s="58" t="str">
        <f t="shared" si="19"/>
        <v/>
      </c>
      <c r="AQ7" s="58" t="str">
        <f t="shared" si="20"/>
        <v/>
      </c>
      <c r="AR7" s="58" t="str">
        <f t="shared" si="21"/>
        <v/>
      </c>
      <c r="AS7" s="58" t="str">
        <f t="shared" si="22"/>
        <v/>
      </c>
      <c r="AT7" s="58" t="str">
        <f t="shared" si="23"/>
        <v/>
      </c>
      <c r="AU7" s="58" t="str">
        <f t="shared" si="24"/>
        <v/>
      </c>
      <c r="AV7" s="58" t="str">
        <f t="shared" si="25"/>
        <v/>
      </c>
      <c r="AW7" s="58" t="str">
        <f t="shared" si="26"/>
        <v/>
      </c>
      <c r="AX7" s="58" t="str">
        <f t="shared" si="27"/>
        <v/>
      </c>
      <c r="AY7" s="58" t="str">
        <f t="shared" si="28"/>
        <v/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2021-09-07</v>
      </c>
      <c r="B8" s="60" t="str">
        <f t="shared" si="0"/>
        <v>Tue</v>
      </c>
      <c r="C8" s="53"/>
      <c r="D8" s="53"/>
      <c r="E8" s="53"/>
      <c r="F8" s="53"/>
      <c r="G8" s="53"/>
      <c r="H8" s="53"/>
      <c r="I8" s="53"/>
      <c r="J8" s="53"/>
      <c r="K8" s="61"/>
      <c r="L8" s="53"/>
      <c r="M8" s="53"/>
      <c r="N8" s="53"/>
      <c r="O8" s="53"/>
      <c r="P8" s="53"/>
      <c r="Q8" s="53"/>
      <c r="R8" s="53"/>
      <c r="S8" s="53"/>
      <c r="T8" s="53"/>
      <c r="U8" s="53"/>
      <c r="V8" s="95"/>
      <c r="W8" s="56">
        <f t="shared" si="1"/>
        <v>0</v>
      </c>
      <c r="X8" s="56">
        <f t="shared" si="2"/>
        <v>0</v>
      </c>
      <c r="Y8" s="56">
        <f t="shared" si="3"/>
        <v>0</v>
      </c>
      <c r="Z8" s="56">
        <f t="shared" si="4"/>
        <v>0</v>
      </c>
      <c r="AA8" s="56">
        <f t="shared" si="5"/>
        <v>0</v>
      </c>
      <c r="AB8" s="56">
        <f t="shared" si="6"/>
        <v>0</v>
      </c>
      <c r="AC8" s="56">
        <f t="shared" si="7"/>
        <v>0</v>
      </c>
      <c r="AD8" s="56">
        <f t="shared" si="8"/>
        <v>0</v>
      </c>
      <c r="AE8" s="57">
        <f t="shared" si="9"/>
        <v>15</v>
      </c>
      <c r="AF8" s="57">
        <f t="shared" si="10"/>
        <v>0</v>
      </c>
      <c r="AG8" s="56">
        <f t="shared" si="11"/>
        <v>0</v>
      </c>
      <c r="AH8" s="5" t="str">
        <f>Predloge!$B$8</f>
        <v>U</v>
      </c>
      <c r="AI8" s="58" t="str">
        <f t="shared" si="12"/>
        <v/>
      </c>
      <c r="AJ8" s="58" t="str">
        <f t="shared" si="13"/>
        <v/>
      </c>
      <c r="AK8" s="58" t="str">
        <f t="shared" si="14"/>
        <v/>
      </c>
      <c r="AL8" s="58" t="str">
        <f t="shared" si="15"/>
        <v/>
      </c>
      <c r="AM8" s="58" t="str">
        <f t="shared" si="16"/>
        <v/>
      </c>
      <c r="AN8" s="58" t="str">
        <f t="shared" si="17"/>
        <v/>
      </c>
      <c r="AO8" s="58" t="str">
        <f t="shared" si="18"/>
        <v/>
      </c>
      <c r="AP8" s="58" t="str">
        <f t="shared" si="19"/>
        <v/>
      </c>
      <c r="AQ8" s="58" t="str">
        <f t="shared" si="20"/>
        <v/>
      </c>
      <c r="AR8" s="58" t="str">
        <f t="shared" si="21"/>
        <v/>
      </c>
      <c r="AS8" s="58" t="str">
        <f t="shared" si="22"/>
        <v/>
      </c>
      <c r="AT8" s="58" t="str">
        <f t="shared" si="23"/>
        <v/>
      </c>
      <c r="AU8" s="58" t="str">
        <f t="shared" si="24"/>
        <v/>
      </c>
      <c r="AV8" s="58" t="str">
        <f t="shared" si="25"/>
        <v/>
      </c>
      <c r="AW8" s="58" t="str">
        <f t="shared" si="26"/>
        <v/>
      </c>
      <c r="AX8" s="58" t="str">
        <f t="shared" si="27"/>
        <v/>
      </c>
      <c r="AY8" s="58" t="str">
        <f t="shared" si="28"/>
        <v/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2021-09-08</v>
      </c>
      <c r="B9" s="60" t="str">
        <f t="shared" si="0"/>
        <v>Wed</v>
      </c>
      <c r="C9" s="53"/>
      <c r="D9" s="53"/>
      <c r="E9" s="53"/>
      <c r="F9" s="53"/>
      <c r="G9" s="53"/>
      <c r="H9" s="53"/>
      <c r="I9" s="53"/>
      <c r="J9" s="53"/>
      <c r="K9" s="61"/>
      <c r="L9" s="53"/>
      <c r="M9" s="53"/>
      <c r="N9" s="53"/>
      <c r="O9" s="53"/>
      <c r="P9" s="53"/>
      <c r="Q9" s="53"/>
      <c r="R9" s="53"/>
      <c r="S9" s="53"/>
      <c r="T9" s="53"/>
      <c r="U9" s="53"/>
      <c r="V9" s="95"/>
      <c r="W9" s="56">
        <f t="shared" si="1"/>
        <v>0</v>
      </c>
      <c r="X9" s="56">
        <f t="shared" si="2"/>
        <v>0</v>
      </c>
      <c r="Y9" s="56">
        <f t="shared" si="3"/>
        <v>0</v>
      </c>
      <c r="Z9" s="56">
        <f t="shared" si="4"/>
        <v>0</v>
      </c>
      <c r="AA9" s="56">
        <f t="shared" si="5"/>
        <v>0</v>
      </c>
      <c r="AB9" s="56">
        <f t="shared" si="6"/>
        <v>0</v>
      </c>
      <c r="AC9" s="56">
        <f t="shared" si="7"/>
        <v>0</v>
      </c>
      <c r="AD9" s="56">
        <f t="shared" si="8"/>
        <v>0</v>
      </c>
      <c r="AE9" s="57">
        <f t="shared" si="9"/>
        <v>15</v>
      </c>
      <c r="AF9" s="57">
        <f t="shared" si="10"/>
        <v>0</v>
      </c>
      <c r="AG9" s="56">
        <f t="shared" si="11"/>
        <v>0</v>
      </c>
      <c r="AH9" s="5" t="str">
        <f>Predloge!$B$9</f>
        <v>U☻</v>
      </c>
      <c r="AI9" s="58" t="str">
        <f t="shared" si="12"/>
        <v/>
      </c>
      <c r="AJ9" s="58" t="str">
        <f t="shared" si="13"/>
        <v/>
      </c>
      <c r="AK9" s="58" t="str">
        <f t="shared" si="14"/>
        <v/>
      </c>
      <c r="AL9" s="58" t="str">
        <f t="shared" si="15"/>
        <v/>
      </c>
      <c r="AM9" s="58" t="str">
        <f t="shared" si="16"/>
        <v/>
      </c>
      <c r="AN9" s="58" t="str">
        <f t="shared" si="17"/>
        <v/>
      </c>
      <c r="AO9" s="58" t="str">
        <f t="shared" si="18"/>
        <v/>
      </c>
      <c r="AP9" s="58" t="str">
        <f t="shared" si="19"/>
        <v/>
      </c>
      <c r="AQ9" s="58" t="str">
        <f t="shared" si="20"/>
        <v/>
      </c>
      <c r="AR9" s="58" t="str">
        <f t="shared" si="21"/>
        <v/>
      </c>
      <c r="AS9" s="58" t="str">
        <f t="shared" si="22"/>
        <v/>
      </c>
      <c r="AT9" s="58" t="str">
        <f t="shared" si="23"/>
        <v/>
      </c>
      <c r="AU9" s="58" t="str">
        <f t="shared" si="24"/>
        <v/>
      </c>
      <c r="AV9" s="58" t="str">
        <f t="shared" si="25"/>
        <v/>
      </c>
      <c r="AW9" s="58" t="str">
        <f t="shared" si="26"/>
        <v/>
      </c>
      <c r="AX9" s="58" t="str">
        <f t="shared" si="27"/>
        <v/>
      </c>
      <c r="AY9" s="58" t="str">
        <f t="shared" si="28"/>
        <v/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2021-09-09</v>
      </c>
      <c r="B10" s="60" t="str">
        <f t="shared" si="0"/>
        <v>Thu</v>
      </c>
      <c r="C10" s="53"/>
      <c r="D10" s="53"/>
      <c r="E10" s="53"/>
      <c r="F10" s="53"/>
      <c r="G10" s="53"/>
      <c r="H10" s="53"/>
      <c r="I10" s="53"/>
      <c r="J10" s="53"/>
      <c r="K10" s="61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95"/>
      <c r="W10" s="56">
        <f t="shared" si="1"/>
        <v>0</v>
      </c>
      <c r="X10" s="56">
        <f t="shared" si="2"/>
        <v>0</v>
      </c>
      <c r="Y10" s="56">
        <f t="shared" si="3"/>
        <v>0</v>
      </c>
      <c r="Z10" s="56">
        <f t="shared" si="4"/>
        <v>0</v>
      </c>
      <c r="AA10" s="56">
        <f t="shared" si="5"/>
        <v>0</v>
      </c>
      <c r="AB10" s="56">
        <f t="shared" si="6"/>
        <v>0</v>
      </c>
      <c r="AC10" s="56">
        <f t="shared" si="7"/>
        <v>0</v>
      </c>
      <c r="AD10" s="56">
        <f t="shared" si="8"/>
        <v>0</v>
      </c>
      <c r="AE10" s="57">
        <f t="shared" si="9"/>
        <v>15</v>
      </c>
      <c r="AF10" s="57">
        <f t="shared" si="10"/>
        <v>0</v>
      </c>
      <c r="AG10" s="56">
        <f t="shared" si="11"/>
        <v>0</v>
      </c>
      <c r="AH10" s="5" t="str">
        <f>Predloge!$B$10</f>
        <v>12-20</v>
      </c>
      <c r="AI10" s="58" t="str">
        <f t="shared" si="12"/>
        <v/>
      </c>
      <c r="AJ10" s="58" t="str">
        <f t="shared" si="13"/>
        <v/>
      </c>
      <c r="AK10" s="58" t="str">
        <f t="shared" si="14"/>
        <v/>
      </c>
      <c r="AL10" s="58" t="str">
        <f t="shared" si="15"/>
        <v/>
      </c>
      <c r="AM10" s="58" t="str">
        <f t="shared" si="16"/>
        <v/>
      </c>
      <c r="AN10" s="58" t="str">
        <f t="shared" si="17"/>
        <v/>
      </c>
      <c r="AO10" s="58" t="str">
        <f t="shared" si="18"/>
        <v/>
      </c>
      <c r="AP10" s="58" t="str">
        <f t="shared" si="19"/>
        <v/>
      </c>
      <c r="AQ10" s="58" t="str">
        <f t="shared" si="20"/>
        <v/>
      </c>
      <c r="AR10" s="58" t="str">
        <f t="shared" si="21"/>
        <v/>
      </c>
      <c r="AS10" s="58" t="str">
        <f t="shared" si="22"/>
        <v/>
      </c>
      <c r="AT10" s="58" t="str">
        <f t="shared" si="23"/>
        <v/>
      </c>
      <c r="AU10" s="58" t="str">
        <f t="shared" si="24"/>
        <v/>
      </c>
      <c r="AV10" s="58" t="str">
        <f t="shared" si="25"/>
        <v/>
      </c>
      <c r="AW10" s="58" t="str">
        <f t="shared" si="26"/>
        <v/>
      </c>
      <c r="AX10" s="58" t="str">
        <f t="shared" si="27"/>
        <v/>
      </c>
      <c r="AY10" s="58" t="str">
        <f t="shared" si="28"/>
        <v/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2021-09-10</v>
      </c>
      <c r="B11" s="60" t="str">
        <f t="shared" si="0"/>
        <v>Fri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95"/>
      <c r="W11" s="56">
        <f t="shared" si="1"/>
        <v>0</v>
      </c>
      <c r="X11" s="56">
        <f t="shared" si="2"/>
        <v>0</v>
      </c>
      <c r="Y11" s="56">
        <f t="shared" si="3"/>
        <v>0</v>
      </c>
      <c r="Z11" s="56">
        <f t="shared" si="4"/>
        <v>0</v>
      </c>
      <c r="AA11" s="56">
        <f t="shared" si="5"/>
        <v>0</v>
      </c>
      <c r="AB11" s="56">
        <f t="shared" si="6"/>
        <v>0</v>
      </c>
      <c r="AC11" s="56">
        <f t="shared" si="7"/>
        <v>0</v>
      </c>
      <c r="AD11" s="56">
        <f t="shared" si="8"/>
        <v>0</v>
      </c>
      <c r="AE11" s="57">
        <f t="shared" si="9"/>
        <v>15</v>
      </c>
      <c r="AF11" s="57">
        <f t="shared" si="10"/>
        <v>0</v>
      </c>
      <c r="AG11" s="56">
        <f t="shared" si="11"/>
        <v>0</v>
      </c>
      <c r="AH11" s="10" t="str">
        <f>Predloge!$B$11</f>
        <v>X</v>
      </c>
      <c r="AI11" s="58" t="str">
        <f t="shared" si="12"/>
        <v/>
      </c>
      <c r="AJ11" s="58" t="str">
        <f t="shared" si="13"/>
        <v/>
      </c>
      <c r="AK11" s="58" t="str">
        <f t="shared" si="14"/>
        <v/>
      </c>
      <c r="AL11" s="58" t="str">
        <f t="shared" si="15"/>
        <v/>
      </c>
      <c r="AM11" s="58" t="str">
        <f t="shared" si="16"/>
        <v/>
      </c>
      <c r="AN11" s="58" t="str">
        <f t="shared" si="17"/>
        <v/>
      </c>
      <c r="AO11" s="58" t="str">
        <f t="shared" si="18"/>
        <v/>
      </c>
      <c r="AP11" s="58" t="str">
        <f t="shared" si="19"/>
        <v/>
      </c>
      <c r="AQ11" s="58" t="str">
        <f t="shared" si="20"/>
        <v/>
      </c>
      <c r="AR11" s="58" t="str">
        <f t="shared" si="21"/>
        <v/>
      </c>
      <c r="AS11" s="58" t="str">
        <f t="shared" si="22"/>
        <v/>
      </c>
      <c r="AT11" s="58" t="str">
        <f t="shared" si="23"/>
        <v/>
      </c>
      <c r="AU11" s="58" t="str">
        <f t="shared" si="24"/>
        <v/>
      </c>
      <c r="AV11" s="58" t="str">
        <f t="shared" si="25"/>
        <v/>
      </c>
      <c r="AW11" s="58" t="str">
        <f t="shared" si="26"/>
        <v/>
      </c>
      <c r="AX11" s="58" t="str">
        <f t="shared" si="27"/>
        <v/>
      </c>
      <c r="AY11" s="58" t="str">
        <f t="shared" si="28"/>
        <v/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2021-09-11</v>
      </c>
      <c r="B12" s="60" t="str">
        <f t="shared" si="0"/>
        <v>Sat</v>
      </c>
      <c r="C12" s="61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95"/>
      <c r="W12" s="56">
        <f t="shared" si="1"/>
        <v>0</v>
      </c>
      <c r="X12" s="56">
        <f t="shared" si="2"/>
        <v>0</v>
      </c>
      <c r="Y12" s="56">
        <f t="shared" si="3"/>
        <v>0</v>
      </c>
      <c r="Z12" s="56">
        <f t="shared" si="4"/>
        <v>0</v>
      </c>
      <c r="AA12" s="56">
        <f t="shared" si="5"/>
        <v>0</v>
      </c>
      <c r="AB12" s="56">
        <f t="shared" si="6"/>
        <v>0</v>
      </c>
      <c r="AC12" s="56">
        <f t="shared" si="7"/>
        <v>0</v>
      </c>
      <c r="AD12" s="56">
        <f t="shared" si="8"/>
        <v>0</v>
      </c>
      <c r="AE12" s="57">
        <f t="shared" si="9"/>
        <v>15</v>
      </c>
      <c r="AF12" s="57">
        <f t="shared" si="10"/>
        <v>0</v>
      </c>
      <c r="AG12" s="56">
        <f t="shared" si="11"/>
        <v>0</v>
      </c>
      <c r="AH12" s="5" t="str">
        <f>Predloge!$B$12</f>
        <v>D</v>
      </c>
      <c r="AI12" s="58" t="str">
        <f t="shared" si="12"/>
        <v/>
      </c>
      <c r="AJ12" s="58" t="str">
        <f t="shared" si="13"/>
        <v/>
      </c>
      <c r="AK12" s="58" t="str">
        <f t="shared" si="14"/>
        <v/>
      </c>
      <c r="AL12" s="58" t="str">
        <f t="shared" si="15"/>
        <v/>
      </c>
      <c r="AM12" s="58" t="str">
        <f t="shared" si="16"/>
        <v/>
      </c>
      <c r="AN12" s="58" t="str">
        <f t="shared" si="17"/>
        <v/>
      </c>
      <c r="AO12" s="58" t="str">
        <f t="shared" si="18"/>
        <v/>
      </c>
      <c r="AP12" s="58" t="str">
        <f t="shared" si="19"/>
        <v/>
      </c>
      <c r="AQ12" s="58" t="str">
        <f t="shared" si="20"/>
        <v/>
      </c>
      <c r="AR12" s="58" t="str">
        <f t="shared" si="21"/>
        <v/>
      </c>
      <c r="AS12" s="58" t="str">
        <f t="shared" si="22"/>
        <v/>
      </c>
      <c r="AT12" s="58" t="str">
        <f t="shared" si="23"/>
        <v/>
      </c>
      <c r="AU12" s="58" t="str">
        <f t="shared" si="24"/>
        <v/>
      </c>
      <c r="AV12" s="58" t="str">
        <f t="shared" si="25"/>
        <v/>
      </c>
      <c r="AW12" s="58" t="str">
        <f t="shared" si="26"/>
        <v/>
      </c>
      <c r="AX12" s="58" t="str">
        <f t="shared" si="27"/>
        <v/>
      </c>
      <c r="AY12" s="58" t="str">
        <f t="shared" si="28"/>
        <v/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2021-09-12</v>
      </c>
      <c r="B13" s="60" t="str">
        <f t="shared" si="0"/>
        <v>Sun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95"/>
      <c r="W13" s="56">
        <f t="shared" si="1"/>
        <v>0</v>
      </c>
      <c r="X13" s="56">
        <f t="shared" si="2"/>
        <v>0</v>
      </c>
      <c r="Y13" s="56">
        <f t="shared" si="3"/>
        <v>0</v>
      </c>
      <c r="Z13" s="56">
        <f t="shared" si="4"/>
        <v>0</v>
      </c>
      <c r="AA13" s="56">
        <f t="shared" si="5"/>
        <v>0</v>
      </c>
      <c r="AB13" s="56">
        <f t="shared" si="6"/>
        <v>0</v>
      </c>
      <c r="AC13" s="56">
        <f t="shared" si="7"/>
        <v>0</v>
      </c>
      <c r="AD13" s="56">
        <f t="shared" si="8"/>
        <v>0</v>
      </c>
      <c r="AE13" s="57">
        <f t="shared" si="9"/>
        <v>15</v>
      </c>
      <c r="AF13" s="57">
        <f t="shared" si="10"/>
        <v>0</v>
      </c>
      <c r="AG13" s="56">
        <f t="shared" si="11"/>
        <v>0</v>
      </c>
      <c r="AH13" s="5" t="str">
        <f>Predloge!$B$13</f>
        <v>BOL</v>
      </c>
      <c r="AI13" s="58" t="str">
        <f t="shared" si="12"/>
        <v/>
      </c>
      <c r="AJ13" s="58" t="str">
        <f t="shared" si="13"/>
        <v/>
      </c>
      <c r="AK13" s="58" t="str">
        <f t="shared" si="14"/>
        <v/>
      </c>
      <c r="AL13" s="58" t="str">
        <f t="shared" si="15"/>
        <v/>
      </c>
      <c r="AM13" s="58" t="str">
        <f t="shared" si="16"/>
        <v/>
      </c>
      <c r="AN13" s="58" t="str">
        <f t="shared" si="17"/>
        <v/>
      </c>
      <c r="AO13" s="58" t="str">
        <f t="shared" si="18"/>
        <v/>
      </c>
      <c r="AP13" s="58" t="str">
        <f t="shared" si="19"/>
        <v/>
      </c>
      <c r="AQ13" s="58" t="str">
        <f t="shared" si="20"/>
        <v/>
      </c>
      <c r="AR13" s="58" t="str">
        <f t="shared" si="21"/>
        <v/>
      </c>
      <c r="AS13" s="58" t="str">
        <f t="shared" si="22"/>
        <v/>
      </c>
      <c r="AT13" s="58" t="str">
        <f t="shared" si="23"/>
        <v/>
      </c>
      <c r="AU13" s="58" t="str">
        <f t="shared" si="24"/>
        <v/>
      </c>
      <c r="AV13" s="58" t="str">
        <f t="shared" si="25"/>
        <v/>
      </c>
      <c r="AW13" s="58" t="str">
        <f t="shared" si="26"/>
        <v/>
      </c>
      <c r="AX13" s="58" t="str">
        <f t="shared" si="27"/>
        <v/>
      </c>
      <c r="AY13" s="58" t="str">
        <f t="shared" si="28"/>
        <v/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2021-09-13</v>
      </c>
      <c r="B14" s="60" t="str">
        <f t="shared" si="0"/>
        <v>Mon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95"/>
      <c r="W14" s="56">
        <f t="shared" si="1"/>
        <v>0</v>
      </c>
      <c r="X14" s="56">
        <f t="shared" si="2"/>
        <v>0</v>
      </c>
      <c r="Y14" s="56">
        <f t="shared" si="3"/>
        <v>0</v>
      </c>
      <c r="Z14" s="56">
        <f t="shared" si="4"/>
        <v>0</v>
      </c>
      <c r="AA14" s="56">
        <f t="shared" si="5"/>
        <v>0</v>
      </c>
      <c r="AB14" s="56">
        <f t="shared" si="6"/>
        <v>0</v>
      </c>
      <c r="AC14" s="56">
        <f t="shared" si="7"/>
        <v>0</v>
      </c>
      <c r="AD14" s="56">
        <f t="shared" si="8"/>
        <v>0</v>
      </c>
      <c r="AE14" s="57">
        <f t="shared" si="9"/>
        <v>15</v>
      </c>
      <c r="AF14" s="57">
        <f t="shared" si="10"/>
        <v>0</v>
      </c>
      <c r="AG14" s="56">
        <f t="shared" si="11"/>
        <v>0</v>
      </c>
      <c r="AH14" s="12" t="str">
        <f>Predloge!$B$14</f>
        <v>☻</v>
      </c>
      <c r="AI14" s="58" t="str">
        <f t="shared" si="12"/>
        <v/>
      </c>
      <c r="AJ14" s="58" t="str">
        <f t="shared" si="13"/>
        <v/>
      </c>
      <c r="AK14" s="58" t="str">
        <f t="shared" si="14"/>
        <v/>
      </c>
      <c r="AL14" s="58" t="str">
        <f t="shared" si="15"/>
        <v/>
      </c>
      <c r="AM14" s="58" t="str">
        <f t="shared" si="16"/>
        <v/>
      </c>
      <c r="AN14" s="58" t="str">
        <f t="shared" si="17"/>
        <v/>
      </c>
      <c r="AO14" s="58" t="str">
        <f t="shared" si="18"/>
        <v/>
      </c>
      <c r="AP14" s="58" t="str">
        <f t="shared" si="19"/>
        <v/>
      </c>
      <c r="AQ14" s="58" t="str">
        <f t="shared" si="20"/>
        <v/>
      </c>
      <c r="AR14" s="58" t="str">
        <f t="shared" si="21"/>
        <v/>
      </c>
      <c r="AS14" s="58" t="str">
        <f t="shared" si="22"/>
        <v/>
      </c>
      <c r="AT14" s="58" t="str">
        <f t="shared" si="23"/>
        <v/>
      </c>
      <c r="AU14" s="58" t="str">
        <f t="shared" si="24"/>
        <v/>
      </c>
      <c r="AV14" s="58" t="str">
        <f t="shared" si="25"/>
        <v/>
      </c>
      <c r="AW14" s="58" t="str">
        <f t="shared" si="26"/>
        <v/>
      </c>
      <c r="AX14" s="58" t="str">
        <f t="shared" si="27"/>
        <v/>
      </c>
      <c r="AY14" s="58" t="str">
        <f t="shared" si="28"/>
        <v/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2021-09-14</v>
      </c>
      <c r="B15" s="60" t="str">
        <f t="shared" si="0"/>
        <v>Tue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95"/>
      <c r="W15" s="56">
        <f t="shared" si="1"/>
        <v>0</v>
      </c>
      <c r="X15" s="56">
        <f t="shared" si="2"/>
        <v>0</v>
      </c>
      <c r="Y15" s="56">
        <f t="shared" si="3"/>
        <v>0</v>
      </c>
      <c r="Z15" s="56">
        <f t="shared" si="4"/>
        <v>0</v>
      </c>
      <c r="AA15" s="56">
        <f t="shared" si="5"/>
        <v>0</v>
      </c>
      <c r="AB15" s="56">
        <f t="shared" si="6"/>
        <v>0</v>
      </c>
      <c r="AC15" s="56">
        <f t="shared" si="7"/>
        <v>0</v>
      </c>
      <c r="AD15" s="56">
        <f t="shared" si="8"/>
        <v>0</v>
      </c>
      <c r="AE15" s="57">
        <f t="shared" si="9"/>
        <v>15</v>
      </c>
      <c r="AF15" s="57">
        <f t="shared" si="10"/>
        <v>0</v>
      </c>
      <c r="AG15" s="56">
        <f t="shared" si="11"/>
        <v>0</v>
      </c>
      <c r="AH15" s="5" t="str">
        <f>Predloge!$B$15</f>
        <v>SO</v>
      </c>
      <c r="AI15" s="58" t="str">
        <f t="shared" si="12"/>
        <v/>
      </c>
      <c r="AJ15" s="58" t="str">
        <f t="shared" si="13"/>
        <v/>
      </c>
      <c r="AK15" s="58" t="str">
        <f t="shared" si="14"/>
        <v/>
      </c>
      <c r="AL15" s="58" t="str">
        <f t="shared" si="15"/>
        <v/>
      </c>
      <c r="AM15" s="58" t="str">
        <f t="shared" si="16"/>
        <v/>
      </c>
      <c r="AN15" s="58" t="str">
        <f t="shared" si="17"/>
        <v/>
      </c>
      <c r="AO15" s="58" t="str">
        <f t="shared" si="18"/>
        <v/>
      </c>
      <c r="AP15" s="58" t="str">
        <f t="shared" si="19"/>
        <v/>
      </c>
      <c r="AQ15" s="58" t="str">
        <f t="shared" si="20"/>
        <v/>
      </c>
      <c r="AR15" s="58" t="str">
        <f t="shared" si="21"/>
        <v/>
      </c>
      <c r="AS15" s="58" t="str">
        <f t="shared" si="22"/>
        <v/>
      </c>
      <c r="AT15" s="58" t="str">
        <f t="shared" si="23"/>
        <v/>
      </c>
      <c r="AU15" s="58" t="str">
        <f t="shared" si="24"/>
        <v/>
      </c>
      <c r="AV15" s="58" t="str">
        <f t="shared" si="25"/>
        <v/>
      </c>
      <c r="AW15" s="58" t="str">
        <f t="shared" si="26"/>
        <v/>
      </c>
      <c r="AX15" s="58" t="str">
        <f t="shared" si="27"/>
        <v/>
      </c>
      <c r="AY15" s="58" t="str">
        <f t="shared" si="28"/>
        <v/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2021-09-15</v>
      </c>
      <c r="B16" s="60" t="str">
        <f t="shared" si="0"/>
        <v>Wed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95"/>
      <c r="W16" s="56">
        <f t="shared" si="1"/>
        <v>0</v>
      </c>
      <c r="X16" s="56">
        <f t="shared" si="2"/>
        <v>0</v>
      </c>
      <c r="Y16" s="56">
        <f t="shared" si="3"/>
        <v>0</v>
      </c>
      <c r="Z16" s="56">
        <f t="shared" si="4"/>
        <v>0</v>
      </c>
      <c r="AA16" s="56">
        <f t="shared" si="5"/>
        <v>0</v>
      </c>
      <c r="AB16" s="56">
        <f t="shared" si="6"/>
        <v>0</v>
      </c>
      <c r="AC16" s="56">
        <f t="shared" si="7"/>
        <v>0</v>
      </c>
      <c r="AD16" s="56">
        <f t="shared" si="8"/>
        <v>0</v>
      </c>
      <c r="AE16" s="57">
        <f t="shared" si="9"/>
        <v>15</v>
      </c>
      <c r="AF16" s="57">
        <f t="shared" si="10"/>
        <v>0</v>
      </c>
      <c r="AG16" s="56">
        <f t="shared" si="11"/>
        <v>0</v>
      </c>
      <c r="AH16" s="10" t="str">
        <f>Predloge!$B$16</f>
        <v>☻</v>
      </c>
      <c r="AI16" s="58" t="str">
        <f t="shared" si="12"/>
        <v/>
      </c>
      <c r="AJ16" s="58" t="str">
        <f t="shared" si="13"/>
        <v/>
      </c>
      <c r="AK16" s="58" t="str">
        <f t="shared" si="14"/>
        <v/>
      </c>
      <c r="AL16" s="58" t="str">
        <f t="shared" si="15"/>
        <v/>
      </c>
      <c r="AM16" s="58" t="str">
        <f t="shared" si="16"/>
        <v/>
      </c>
      <c r="AN16" s="58" t="str">
        <f t="shared" si="17"/>
        <v/>
      </c>
      <c r="AO16" s="58" t="str">
        <f t="shared" si="18"/>
        <v/>
      </c>
      <c r="AP16" s="58" t="str">
        <f t="shared" si="19"/>
        <v/>
      </c>
      <c r="AQ16" s="58" t="str">
        <f t="shared" si="20"/>
        <v/>
      </c>
      <c r="AR16" s="58" t="str">
        <f t="shared" si="21"/>
        <v/>
      </c>
      <c r="AS16" s="58" t="str">
        <f t="shared" si="22"/>
        <v/>
      </c>
      <c r="AT16" s="58" t="str">
        <f t="shared" si="23"/>
        <v/>
      </c>
      <c r="AU16" s="58" t="str">
        <f t="shared" si="24"/>
        <v/>
      </c>
      <c r="AV16" s="58" t="str">
        <f t="shared" si="25"/>
        <v/>
      </c>
      <c r="AW16" s="58" t="str">
        <f t="shared" si="26"/>
        <v/>
      </c>
      <c r="AX16" s="58" t="str">
        <f t="shared" si="27"/>
        <v/>
      </c>
      <c r="AY16" s="58" t="str">
        <f t="shared" si="28"/>
        <v/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2021-09-16</v>
      </c>
      <c r="B17" s="60" t="str">
        <f t="shared" si="0"/>
        <v>Thu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95"/>
      <c r="W17" s="56">
        <f t="shared" si="1"/>
        <v>0</v>
      </c>
      <c r="X17" s="56">
        <f t="shared" si="2"/>
        <v>0</v>
      </c>
      <c r="Y17" s="56">
        <f t="shared" si="3"/>
        <v>0</v>
      </c>
      <c r="Z17" s="56">
        <f t="shared" si="4"/>
        <v>0</v>
      </c>
      <c r="AA17" s="56">
        <f t="shared" si="5"/>
        <v>0</v>
      </c>
      <c r="AB17" s="56">
        <f t="shared" si="6"/>
        <v>0</v>
      </c>
      <c r="AC17" s="56">
        <f t="shared" si="7"/>
        <v>0</v>
      </c>
      <c r="AD17" s="56">
        <f t="shared" si="8"/>
        <v>0</v>
      </c>
      <c r="AE17" s="57">
        <f t="shared" si="9"/>
        <v>15</v>
      </c>
      <c r="AF17" s="57">
        <f t="shared" si="10"/>
        <v>0</v>
      </c>
      <c r="AG17" s="56">
        <f t="shared" si="11"/>
        <v>0</v>
      </c>
      <c r="AH17" s="14" t="str">
        <f>Predloge!$B$17</f>
        <v>51$</v>
      </c>
      <c r="AI17" s="58" t="str">
        <f t="shared" si="12"/>
        <v/>
      </c>
      <c r="AJ17" s="58" t="str">
        <f t="shared" si="13"/>
        <v/>
      </c>
      <c r="AK17" s="58" t="str">
        <f t="shared" si="14"/>
        <v/>
      </c>
      <c r="AL17" s="58" t="str">
        <f t="shared" si="15"/>
        <v/>
      </c>
      <c r="AM17" s="58" t="str">
        <f t="shared" si="16"/>
        <v/>
      </c>
      <c r="AN17" s="58" t="str">
        <f t="shared" si="17"/>
        <v/>
      </c>
      <c r="AO17" s="58" t="str">
        <f t="shared" si="18"/>
        <v/>
      </c>
      <c r="AP17" s="58" t="str">
        <f t="shared" si="19"/>
        <v/>
      </c>
      <c r="AQ17" s="58" t="str">
        <f t="shared" si="20"/>
        <v/>
      </c>
      <c r="AR17" s="58" t="str">
        <f t="shared" si="21"/>
        <v/>
      </c>
      <c r="AS17" s="58" t="str">
        <f t="shared" si="22"/>
        <v/>
      </c>
      <c r="AT17" s="58" t="str">
        <f t="shared" si="23"/>
        <v/>
      </c>
      <c r="AU17" s="58" t="str">
        <f t="shared" si="24"/>
        <v/>
      </c>
      <c r="AV17" s="58" t="str">
        <f t="shared" si="25"/>
        <v/>
      </c>
      <c r="AW17" s="58" t="str">
        <f t="shared" si="26"/>
        <v/>
      </c>
      <c r="AX17" s="58" t="str">
        <f t="shared" si="27"/>
        <v/>
      </c>
      <c r="AY17" s="58" t="str">
        <f t="shared" si="28"/>
        <v/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2021-09-17</v>
      </c>
      <c r="B18" s="60" t="str">
        <f t="shared" si="0"/>
        <v>Fri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95"/>
      <c r="W18" s="56">
        <f t="shared" si="1"/>
        <v>0</v>
      </c>
      <c r="X18" s="56">
        <f t="shared" si="2"/>
        <v>0</v>
      </c>
      <c r="Y18" s="56">
        <f t="shared" si="3"/>
        <v>0</v>
      </c>
      <c r="Z18" s="56">
        <f t="shared" si="4"/>
        <v>0</v>
      </c>
      <c r="AA18" s="56">
        <f t="shared" si="5"/>
        <v>0</v>
      </c>
      <c r="AB18" s="56">
        <f t="shared" si="6"/>
        <v>0</v>
      </c>
      <c r="AC18" s="56">
        <f t="shared" si="7"/>
        <v>0</v>
      </c>
      <c r="AD18" s="56">
        <f t="shared" si="8"/>
        <v>0</v>
      </c>
      <c r="AE18" s="57">
        <f t="shared" si="9"/>
        <v>15</v>
      </c>
      <c r="AF18" s="57">
        <f t="shared" si="10"/>
        <v>0</v>
      </c>
      <c r="AG18" s="56">
        <f t="shared" si="11"/>
        <v>0</v>
      </c>
      <c r="AH18" s="14" t="str">
        <f>Predloge!$B$18</f>
        <v>52$</v>
      </c>
      <c r="AI18" s="58" t="str">
        <f t="shared" si="12"/>
        <v/>
      </c>
      <c r="AJ18" s="58" t="str">
        <f t="shared" si="13"/>
        <v/>
      </c>
      <c r="AK18" s="58" t="str">
        <f t="shared" si="14"/>
        <v/>
      </c>
      <c r="AL18" s="58" t="str">
        <f t="shared" si="15"/>
        <v/>
      </c>
      <c r="AM18" s="58" t="str">
        <f t="shared" si="16"/>
        <v/>
      </c>
      <c r="AN18" s="58" t="str">
        <f t="shared" si="17"/>
        <v/>
      </c>
      <c r="AO18" s="58" t="str">
        <f t="shared" si="18"/>
        <v/>
      </c>
      <c r="AP18" s="58" t="str">
        <f t="shared" si="19"/>
        <v/>
      </c>
      <c r="AQ18" s="58" t="str">
        <f t="shared" si="20"/>
        <v/>
      </c>
      <c r="AR18" s="58" t="str">
        <f t="shared" si="21"/>
        <v/>
      </c>
      <c r="AS18" s="58" t="str">
        <f t="shared" si="22"/>
        <v/>
      </c>
      <c r="AT18" s="58" t="str">
        <f t="shared" si="23"/>
        <v/>
      </c>
      <c r="AU18" s="58" t="str">
        <f t="shared" si="24"/>
        <v/>
      </c>
      <c r="AV18" s="58" t="str">
        <f t="shared" si="25"/>
        <v/>
      </c>
      <c r="AW18" s="58" t="str">
        <f t="shared" si="26"/>
        <v/>
      </c>
      <c r="AX18" s="58" t="str">
        <f t="shared" si="27"/>
        <v/>
      </c>
      <c r="AY18" s="58" t="str">
        <f t="shared" si="28"/>
        <v/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2021-09-18</v>
      </c>
      <c r="B19" s="60" t="str">
        <f t="shared" si="0"/>
        <v>Sat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95"/>
      <c r="W19" s="56">
        <f t="shared" si="1"/>
        <v>0</v>
      </c>
      <c r="X19" s="56">
        <f t="shared" si="2"/>
        <v>0</v>
      </c>
      <c r="Y19" s="56">
        <f t="shared" si="3"/>
        <v>0</v>
      </c>
      <c r="Z19" s="56">
        <f t="shared" si="4"/>
        <v>0</v>
      </c>
      <c r="AA19" s="56">
        <f t="shared" si="5"/>
        <v>0</v>
      </c>
      <c r="AB19" s="56">
        <f t="shared" si="6"/>
        <v>0</v>
      </c>
      <c r="AC19" s="56">
        <f t="shared" si="7"/>
        <v>0</v>
      </c>
      <c r="AD19" s="56">
        <f t="shared" si="8"/>
        <v>0</v>
      </c>
      <c r="AE19" s="57">
        <f t="shared" si="9"/>
        <v>15</v>
      </c>
      <c r="AF19" s="57">
        <f t="shared" si="10"/>
        <v>0</v>
      </c>
      <c r="AG19" s="56">
        <f t="shared" si="11"/>
        <v>0</v>
      </c>
      <c r="AH19" s="16" t="str">
        <f>Predloge!$B$19</f>
        <v>KVIT$</v>
      </c>
      <c r="AI19" s="58" t="str">
        <f t="shared" si="12"/>
        <v/>
      </c>
      <c r="AJ19" s="58" t="str">
        <f t="shared" si="13"/>
        <v/>
      </c>
      <c r="AK19" s="58" t="str">
        <f t="shared" si="14"/>
        <v/>
      </c>
      <c r="AL19" s="58" t="str">
        <f t="shared" si="15"/>
        <v/>
      </c>
      <c r="AM19" s="58" t="str">
        <f t="shared" si="16"/>
        <v/>
      </c>
      <c r="AN19" s="58" t="str">
        <f t="shared" si="17"/>
        <v/>
      </c>
      <c r="AO19" s="58" t="str">
        <f t="shared" si="18"/>
        <v/>
      </c>
      <c r="AP19" s="58" t="str">
        <f t="shared" si="19"/>
        <v/>
      </c>
      <c r="AQ19" s="58" t="str">
        <f t="shared" si="20"/>
        <v/>
      </c>
      <c r="AR19" s="58" t="str">
        <f t="shared" si="21"/>
        <v/>
      </c>
      <c r="AS19" s="58" t="str">
        <f t="shared" si="22"/>
        <v/>
      </c>
      <c r="AT19" s="58" t="str">
        <f t="shared" si="23"/>
        <v/>
      </c>
      <c r="AU19" s="58" t="str">
        <f t="shared" si="24"/>
        <v/>
      </c>
      <c r="AV19" s="58" t="str">
        <f t="shared" si="25"/>
        <v/>
      </c>
      <c r="AW19" s="58" t="str">
        <f t="shared" si="26"/>
        <v/>
      </c>
      <c r="AX19" s="58" t="str">
        <f t="shared" si="27"/>
        <v/>
      </c>
      <c r="AY19" s="58" t="str">
        <f t="shared" si="28"/>
        <v/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2021-09-19</v>
      </c>
      <c r="B20" s="60" t="str">
        <f t="shared" si="0"/>
        <v>Sun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95"/>
      <c r="W20" s="56">
        <f t="shared" si="1"/>
        <v>0</v>
      </c>
      <c r="X20" s="56">
        <f t="shared" si="2"/>
        <v>0</v>
      </c>
      <c r="Y20" s="56">
        <f t="shared" si="3"/>
        <v>0</v>
      </c>
      <c r="Z20" s="56">
        <f t="shared" si="4"/>
        <v>0</v>
      </c>
      <c r="AA20" s="56">
        <f t="shared" si="5"/>
        <v>0</v>
      </c>
      <c r="AB20" s="56">
        <f t="shared" si="6"/>
        <v>0</v>
      </c>
      <c r="AC20" s="56">
        <f t="shared" si="7"/>
        <v>0</v>
      </c>
      <c r="AD20" s="56">
        <f t="shared" si="8"/>
        <v>0</v>
      </c>
      <c r="AE20" s="57">
        <f t="shared" si="9"/>
        <v>15</v>
      </c>
      <c r="AF20" s="57">
        <f t="shared" si="10"/>
        <v>0</v>
      </c>
      <c r="AG20" s="56">
        <f t="shared" si="11"/>
        <v>0</v>
      </c>
      <c r="AH20" s="18" t="str">
        <f>Predloge!$B$20</f>
        <v>☺</v>
      </c>
      <c r="AI20" s="58" t="str">
        <f t="shared" si="12"/>
        <v/>
      </c>
      <c r="AJ20" s="58" t="str">
        <f t="shared" si="13"/>
        <v/>
      </c>
      <c r="AK20" s="58" t="str">
        <f t="shared" si="14"/>
        <v/>
      </c>
      <c r="AL20" s="58" t="str">
        <f t="shared" si="15"/>
        <v/>
      </c>
      <c r="AM20" s="58" t="str">
        <f t="shared" si="16"/>
        <v/>
      </c>
      <c r="AN20" s="58" t="str">
        <f t="shared" si="17"/>
        <v/>
      </c>
      <c r="AO20" s="58" t="str">
        <f t="shared" si="18"/>
        <v/>
      </c>
      <c r="AP20" s="58" t="str">
        <f t="shared" si="19"/>
        <v/>
      </c>
      <c r="AQ20" s="58" t="str">
        <f t="shared" si="20"/>
        <v/>
      </c>
      <c r="AR20" s="58" t="str">
        <f t="shared" si="21"/>
        <v/>
      </c>
      <c r="AS20" s="58" t="str">
        <f t="shared" si="22"/>
        <v/>
      </c>
      <c r="AT20" s="58" t="str">
        <f t="shared" si="23"/>
        <v/>
      </c>
      <c r="AU20" s="58" t="str">
        <f t="shared" si="24"/>
        <v/>
      </c>
      <c r="AV20" s="58" t="str">
        <f t="shared" si="25"/>
        <v/>
      </c>
      <c r="AW20" s="58" t="str">
        <f t="shared" si="26"/>
        <v/>
      </c>
      <c r="AX20" s="58" t="str">
        <f t="shared" si="27"/>
        <v/>
      </c>
      <c r="AY20" s="58" t="str">
        <f t="shared" si="28"/>
        <v/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2021-09-20</v>
      </c>
      <c r="B21" s="60" t="str">
        <f t="shared" si="0"/>
        <v>Mon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95"/>
      <c r="W21" s="56">
        <f t="shared" si="1"/>
        <v>0</v>
      </c>
      <c r="X21" s="56">
        <f t="shared" si="2"/>
        <v>0</v>
      </c>
      <c r="Y21" s="56">
        <f t="shared" si="3"/>
        <v>0</v>
      </c>
      <c r="Z21" s="56">
        <f t="shared" si="4"/>
        <v>0</v>
      </c>
      <c r="AA21" s="56">
        <f t="shared" si="5"/>
        <v>0</v>
      </c>
      <c r="AB21" s="56">
        <f t="shared" si="6"/>
        <v>0</v>
      </c>
      <c r="AC21" s="56">
        <f t="shared" si="7"/>
        <v>0</v>
      </c>
      <c r="AD21" s="56">
        <f t="shared" si="8"/>
        <v>0</v>
      </c>
      <c r="AE21" s="57">
        <f t="shared" si="9"/>
        <v>15</v>
      </c>
      <c r="AF21" s="57">
        <f t="shared" si="10"/>
        <v>0</v>
      </c>
      <c r="AG21" s="56">
        <f t="shared" si="11"/>
        <v>0</v>
      </c>
      <c r="AH21" s="20" t="str">
        <f>Predloge!$B$21</f>
        <v>☺</v>
      </c>
      <c r="AI21" s="58" t="str">
        <f t="shared" si="12"/>
        <v/>
      </c>
      <c r="AJ21" s="58" t="str">
        <f t="shared" si="13"/>
        <v/>
      </c>
      <c r="AK21" s="58" t="str">
        <f t="shared" si="14"/>
        <v/>
      </c>
      <c r="AL21" s="58" t="str">
        <f t="shared" si="15"/>
        <v/>
      </c>
      <c r="AM21" s="58" t="str">
        <f t="shared" si="16"/>
        <v/>
      </c>
      <c r="AN21" s="58" t="str">
        <f t="shared" si="17"/>
        <v/>
      </c>
      <c r="AO21" s="58" t="str">
        <f t="shared" si="18"/>
        <v/>
      </c>
      <c r="AP21" s="58" t="str">
        <f t="shared" si="19"/>
        <v/>
      </c>
      <c r="AQ21" s="58" t="str">
        <f t="shared" si="20"/>
        <v/>
      </c>
      <c r="AR21" s="58" t="str">
        <f t="shared" si="21"/>
        <v/>
      </c>
      <c r="AS21" s="58" t="str">
        <f t="shared" si="22"/>
        <v/>
      </c>
      <c r="AT21" s="58" t="str">
        <f t="shared" si="23"/>
        <v/>
      </c>
      <c r="AU21" s="58" t="str">
        <f t="shared" si="24"/>
        <v/>
      </c>
      <c r="AV21" s="58" t="str">
        <f t="shared" si="25"/>
        <v/>
      </c>
      <c r="AW21" s="58" t="str">
        <f t="shared" si="26"/>
        <v/>
      </c>
      <c r="AX21" s="58" t="str">
        <f t="shared" si="27"/>
        <v/>
      </c>
      <c r="AY21" s="58" t="str">
        <f t="shared" si="28"/>
        <v/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2021-09-21</v>
      </c>
      <c r="B22" s="60" t="str">
        <f t="shared" si="0"/>
        <v>Tue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95"/>
      <c r="W22" s="56">
        <f t="shared" si="1"/>
        <v>0</v>
      </c>
      <c r="X22" s="56">
        <f t="shared" si="2"/>
        <v>0</v>
      </c>
      <c r="Y22" s="56">
        <f t="shared" si="3"/>
        <v>0</v>
      </c>
      <c r="Z22" s="56">
        <f t="shared" si="4"/>
        <v>0</v>
      </c>
      <c r="AA22" s="56">
        <f t="shared" si="5"/>
        <v>0</v>
      </c>
      <c r="AB22" s="56">
        <f t="shared" si="6"/>
        <v>0</v>
      </c>
      <c r="AC22" s="56">
        <f t="shared" si="7"/>
        <v>0</v>
      </c>
      <c r="AD22" s="56">
        <f t="shared" si="8"/>
        <v>0</v>
      </c>
      <c r="AE22" s="57">
        <f t="shared" si="9"/>
        <v>15</v>
      </c>
      <c r="AF22" s="57">
        <f t="shared" si="10"/>
        <v>0</v>
      </c>
      <c r="AG22" s="56">
        <f t="shared" si="11"/>
        <v>0</v>
      </c>
      <c r="AH22" s="22" t="str">
        <f>Predloge!$B$22</f>
        <v>U☺</v>
      </c>
      <c r="AI22" s="58" t="str">
        <f t="shared" si="12"/>
        <v/>
      </c>
      <c r="AJ22" s="58" t="str">
        <f t="shared" si="13"/>
        <v/>
      </c>
      <c r="AK22" s="58" t="str">
        <f t="shared" si="14"/>
        <v/>
      </c>
      <c r="AL22" s="58" t="str">
        <f t="shared" si="15"/>
        <v/>
      </c>
      <c r="AM22" s="58" t="str">
        <f t="shared" si="16"/>
        <v/>
      </c>
      <c r="AN22" s="58" t="str">
        <f t="shared" si="17"/>
        <v/>
      </c>
      <c r="AO22" s="58" t="str">
        <f t="shared" si="18"/>
        <v/>
      </c>
      <c r="AP22" s="58" t="str">
        <f t="shared" si="19"/>
        <v/>
      </c>
      <c r="AQ22" s="58" t="str">
        <f t="shared" si="20"/>
        <v/>
      </c>
      <c r="AR22" s="58" t="str">
        <f t="shared" si="21"/>
        <v/>
      </c>
      <c r="AS22" s="58" t="str">
        <f t="shared" si="22"/>
        <v/>
      </c>
      <c r="AT22" s="58" t="str">
        <f t="shared" si="23"/>
        <v/>
      </c>
      <c r="AU22" s="58" t="str">
        <f t="shared" si="24"/>
        <v/>
      </c>
      <c r="AV22" s="58" t="str">
        <f t="shared" si="25"/>
        <v/>
      </c>
      <c r="AW22" s="58" t="str">
        <f t="shared" si="26"/>
        <v/>
      </c>
      <c r="AX22" s="58" t="str">
        <f t="shared" si="27"/>
        <v/>
      </c>
      <c r="AY22" s="58" t="str">
        <f t="shared" si="28"/>
        <v/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2021-09-22</v>
      </c>
      <c r="B23" s="60" t="str">
        <f t="shared" si="0"/>
        <v>Wed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95"/>
      <c r="W23" s="56">
        <f t="shared" si="1"/>
        <v>0</v>
      </c>
      <c r="X23" s="56">
        <f t="shared" si="2"/>
        <v>0</v>
      </c>
      <c r="Y23" s="56">
        <f t="shared" si="3"/>
        <v>0</v>
      </c>
      <c r="Z23" s="56">
        <f t="shared" si="4"/>
        <v>0</v>
      </c>
      <c r="AA23" s="56">
        <f t="shared" si="5"/>
        <v>0</v>
      </c>
      <c r="AB23" s="56">
        <f t="shared" si="6"/>
        <v>0</v>
      </c>
      <c r="AC23" s="56">
        <f t="shared" si="7"/>
        <v>0</v>
      </c>
      <c r="AD23" s="56">
        <f t="shared" si="8"/>
        <v>0</v>
      </c>
      <c r="AE23" s="57">
        <f t="shared" si="9"/>
        <v>15</v>
      </c>
      <c r="AF23" s="57">
        <f t="shared" si="10"/>
        <v>0</v>
      </c>
      <c r="AG23" s="56">
        <f t="shared" si="11"/>
        <v>0</v>
      </c>
      <c r="AH23" s="22" t="str">
        <f>Predloge!$B$23</f>
        <v>51☺</v>
      </c>
      <c r="AI23" s="58" t="str">
        <f t="shared" si="12"/>
        <v/>
      </c>
      <c r="AJ23" s="58" t="str">
        <f t="shared" si="13"/>
        <v/>
      </c>
      <c r="AK23" s="58" t="str">
        <f t="shared" si="14"/>
        <v/>
      </c>
      <c r="AL23" s="58" t="str">
        <f t="shared" si="15"/>
        <v/>
      </c>
      <c r="AM23" s="58" t="str">
        <f t="shared" si="16"/>
        <v/>
      </c>
      <c r="AN23" s="58" t="str">
        <f t="shared" si="17"/>
        <v/>
      </c>
      <c r="AO23" s="58" t="str">
        <f t="shared" si="18"/>
        <v/>
      </c>
      <c r="AP23" s="58" t="str">
        <f t="shared" si="19"/>
        <v/>
      </c>
      <c r="AQ23" s="58" t="str">
        <f t="shared" si="20"/>
        <v/>
      </c>
      <c r="AR23" s="58" t="str">
        <f t="shared" si="21"/>
        <v/>
      </c>
      <c r="AS23" s="58" t="str">
        <f t="shared" si="22"/>
        <v/>
      </c>
      <c r="AT23" s="58" t="str">
        <f t="shared" si="23"/>
        <v/>
      </c>
      <c r="AU23" s="58" t="str">
        <f t="shared" si="24"/>
        <v/>
      </c>
      <c r="AV23" s="58" t="str">
        <f t="shared" si="25"/>
        <v/>
      </c>
      <c r="AW23" s="58" t="str">
        <f t="shared" si="26"/>
        <v/>
      </c>
      <c r="AX23" s="58" t="str">
        <f t="shared" si="27"/>
        <v/>
      </c>
      <c r="AY23" s="58" t="str">
        <f t="shared" si="28"/>
        <v/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2021-09-23</v>
      </c>
      <c r="B24" s="60" t="str">
        <f t="shared" si="0"/>
        <v>Thu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95"/>
      <c r="W24" s="56">
        <f t="shared" si="1"/>
        <v>0</v>
      </c>
      <c r="X24" s="56">
        <f t="shared" si="2"/>
        <v>0</v>
      </c>
      <c r="Y24" s="56">
        <f t="shared" si="3"/>
        <v>0</v>
      </c>
      <c r="Z24" s="56">
        <f t="shared" si="4"/>
        <v>0</v>
      </c>
      <c r="AA24" s="56">
        <f t="shared" si="5"/>
        <v>0</v>
      </c>
      <c r="AB24" s="56">
        <f t="shared" si="6"/>
        <v>0</v>
      </c>
      <c r="AC24" s="56">
        <f t="shared" si="7"/>
        <v>0</v>
      </c>
      <c r="AD24" s="56">
        <f t="shared" si="8"/>
        <v>0</v>
      </c>
      <c r="AE24" s="57">
        <f t="shared" si="9"/>
        <v>15</v>
      </c>
      <c r="AF24" s="57">
        <f t="shared" si="10"/>
        <v>0</v>
      </c>
      <c r="AG24" s="56">
        <f t="shared" si="11"/>
        <v>0</v>
      </c>
      <c r="AH24" s="22" t="str">
        <f>Predloge!$B$24</f>
        <v>52☺</v>
      </c>
      <c r="AI24" s="58" t="str">
        <f>RIGHT(C30,1)</f>
        <v/>
      </c>
      <c r="AJ24" s="58" t="str">
        <f t="shared" ref="AJ24:AJ32" si="30">RIGHT(D24,1)</f>
        <v/>
      </c>
      <c r="AK24" s="58" t="str">
        <f t="shared" ref="AK24:AK32" si="31">RIGHT(E24,1)</f>
        <v/>
      </c>
      <c r="AL24" s="58" t="str">
        <f t="shared" ref="AL24:AL32" si="32">RIGHT(F24,1)</f>
        <v/>
      </c>
      <c r="AM24" s="58" t="str">
        <f t="shared" ref="AM24:AM32" si="33">RIGHT(G24,1)</f>
        <v/>
      </c>
      <c r="AN24" s="58" t="str">
        <f t="shared" ref="AN24:AN32" si="34">RIGHT(H24,1)</f>
        <v/>
      </c>
      <c r="AO24" s="58" t="str">
        <f t="shared" ref="AO24:AO32" si="35">RIGHT(I24,1)</f>
        <v/>
      </c>
      <c r="AP24" s="58" t="str">
        <f t="shared" ref="AP24:AP32" si="36">RIGHT(J24,1)</f>
        <v/>
      </c>
      <c r="AQ24" s="58" t="str">
        <f t="shared" ref="AQ24:AQ32" si="37">RIGHT(K24,1)</f>
        <v/>
      </c>
      <c r="AR24" s="58" t="str">
        <f t="shared" ref="AR24:AR32" si="38">RIGHT(L24,1)</f>
        <v/>
      </c>
      <c r="AS24" s="58" t="str">
        <f t="shared" ref="AS24:AS32" si="39">RIGHT(M24,1)</f>
        <v/>
      </c>
      <c r="AT24" s="58" t="str">
        <f t="shared" ref="AT24:AT32" si="40">RIGHT(N24,1)</f>
        <v/>
      </c>
      <c r="AU24" s="58" t="str">
        <f t="shared" ref="AU24:AU32" si="41">RIGHT(O24,1)</f>
        <v/>
      </c>
      <c r="AV24" s="58" t="str">
        <f t="shared" ref="AV24:AV32" si="42">RIGHT(P24,1)</f>
        <v/>
      </c>
      <c r="AW24" s="58" t="str">
        <f t="shared" ref="AW24:AW32" si="43">RIGHT(Q24,1)</f>
        <v/>
      </c>
      <c r="AX24" s="58" t="str">
        <f t="shared" ref="AX24:AX32" si="44">RIGHT(R24,1)</f>
        <v/>
      </c>
      <c r="AY24" s="58" t="str">
        <f t="shared" ref="AY24:AY32" si="45">RIGHT(S24,1)</f>
        <v/>
      </c>
      <c r="AZ24" s="58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2021-09-24</v>
      </c>
      <c r="B25" s="60" t="str">
        <f t="shared" si="0"/>
        <v>Fri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95"/>
      <c r="W25" s="56">
        <f t="shared" si="1"/>
        <v>0</v>
      </c>
      <c r="X25" s="56">
        <f t="shared" si="2"/>
        <v>0</v>
      </c>
      <c r="Y25" s="56">
        <f t="shared" si="3"/>
        <v>0</v>
      </c>
      <c r="Z25" s="56">
        <f t="shared" si="4"/>
        <v>0</v>
      </c>
      <c r="AA25" s="56">
        <f t="shared" si="5"/>
        <v>0</v>
      </c>
      <c r="AB25" s="56">
        <f t="shared" si="6"/>
        <v>0</v>
      </c>
      <c r="AC25" s="56">
        <f t="shared" si="7"/>
        <v>0</v>
      </c>
      <c r="AD25" s="56">
        <f t="shared" si="8"/>
        <v>0</v>
      </c>
      <c r="AE25" s="57">
        <f t="shared" si="9"/>
        <v>15</v>
      </c>
      <c r="AF25" s="57">
        <f t="shared" si="10"/>
        <v>0</v>
      </c>
      <c r="AG25" s="56">
        <f t="shared" si="11"/>
        <v>0</v>
      </c>
      <c r="AH25" s="10" t="str">
        <f>Predloge!$B$25</f>
        <v>51¶</v>
      </c>
      <c r="AI25" s="58" t="str">
        <f t="shared" ref="AI25:AI32" si="47">RIGHT(C25,1)</f>
        <v/>
      </c>
      <c r="AJ25" s="58" t="str">
        <f t="shared" si="30"/>
        <v/>
      </c>
      <c r="AK25" s="58" t="str">
        <f t="shared" si="31"/>
        <v/>
      </c>
      <c r="AL25" s="58" t="str">
        <f t="shared" si="32"/>
        <v/>
      </c>
      <c r="AM25" s="58" t="str">
        <f t="shared" si="33"/>
        <v/>
      </c>
      <c r="AN25" s="58" t="str">
        <f t="shared" si="34"/>
        <v/>
      </c>
      <c r="AO25" s="58" t="str">
        <f t="shared" si="35"/>
        <v/>
      </c>
      <c r="AP25" s="58" t="str">
        <f t="shared" si="36"/>
        <v/>
      </c>
      <c r="AQ25" s="58" t="str">
        <f t="shared" si="37"/>
        <v/>
      </c>
      <c r="AR25" s="58" t="str">
        <f t="shared" si="38"/>
        <v/>
      </c>
      <c r="AS25" s="58" t="str">
        <f t="shared" si="39"/>
        <v/>
      </c>
      <c r="AT25" s="58" t="str">
        <f t="shared" si="40"/>
        <v/>
      </c>
      <c r="AU25" s="58" t="str">
        <f t="shared" si="41"/>
        <v/>
      </c>
      <c r="AV25" s="58" t="str">
        <f t="shared" si="42"/>
        <v/>
      </c>
      <c r="AW25" s="58" t="str">
        <f t="shared" si="43"/>
        <v/>
      </c>
      <c r="AX25" s="58" t="str">
        <f t="shared" si="44"/>
        <v/>
      </c>
      <c r="AY25" s="58" t="str">
        <f t="shared" si="45"/>
        <v/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2021-09-25</v>
      </c>
      <c r="B26" s="60" t="str">
        <f t="shared" si="0"/>
        <v>Sat</v>
      </c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95"/>
      <c r="W26" s="56">
        <f t="shared" si="1"/>
        <v>0</v>
      </c>
      <c r="X26" s="56">
        <f t="shared" si="2"/>
        <v>0</v>
      </c>
      <c r="Y26" s="56">
        <f t="shared" si="3"/>
        <v>0</v>
      </c>
      <c r="Z26" s="56">
        <f t="shared" si="4"/>
        <v>0</v>
      </c>
      <c r="AA26" s="56">
        <f t="shared" si="5"/>
        <v>0</v>
      </c>
      <c r="AB26" s="56">
        <f t="shared" si="6"/>
        <v>0</v>
      </c>
      <c r="AC26" s="56">
        <f t="shared" si="7"/>
        <v>0</v>
      </c>
      <c r="AD26" s="56">
        <f t="shared" si="8"/>
        <v>0</v>
      </c>
      <c r="AE26" s="57">
        <f t="shared" si="9"/>
        <v>15</v>
      </c>
      <c r="AF26" s="57">
        <f t="shared" si="10"/>
        <v>0</v>
      </c>
      <c r="AG26" s="56">
        <f t="shared" si="11"/>
        <v>0</v>
      </c>
      <c r="AH26" s="10" t="str">
        <f>Predloge!$B$26</f>
        <v>52¶</v>
      </c>
      <c r="AI26" s="58" t="str">
        <f t="shared" si="47"/>
        <v/>
      </c>
      <c r="AJ26" s="58" t="str">
        <f t="shared" si="30"/>
        <v/>
      </c>
      <c r="AK26" s="58" t="str">
        <f t="shared" si="31"/>
        <v/>
      </c>
      <c r="AL26" s="58" t="str">
        <f t="shared" si="32"/>
        <v/>
      </c>
      <c r="AM26" s="58" t="str">
        <f t="shared" si="33"/>
        <v/>
      </c>
      <c r="AN26" s="58" t="str">
        <f t="shared" si="34"/>
        <v/>
      </c>
      <c r="AO26" s="58" t="str">
        <f t="shared" si="35"/>
        <v/>
      </c>
      <c r="AP26" s="58" t="str">
        <f t="shared" si="36"/>
        <v/>
      </c>
      <c r="AQ26" s="58" t="str">
        <f t="shared" si="37"/>
        <v/>
      </c>
      <c r="AR26" s="58" t="str">
        <f t="shared" si="38"/>
        <v/>
      </c>
      <c r="AS26" s="58" t="str">
        <f t="shared" si="39"/>
        <v/>
      </c>
      <c r="AT26" s="58" t="str">
        <f t="shared" si="40"/>
        <v/>
      </c>
      <c r="AU26" s="58" t="str">
        <f t="shared" si="41"/>
        <v/>
      </c>
      <c r="AV26" s="58" t="str">
        <f t="shared" si="42"/>
        <v/>
      </c>
      <c r="AW26" s="58" t="str">
        <f t="shared" si="43"/>
        <v/>
      </c>
      <c r="AX26" s="58" t="str">
        <f t="shared" si="44"/>
        <v/>
      </c>
      <c r="AY26" s="58" t="str">
        <f t="shared" si="45"/>
        <v/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2021-09-26</v>
      </c>
      <c r="B27" s="60" t="str">
        <f t="shared" si="0"/>
        <v>Sun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95"/>
      <c r="W27" s="56">
        <f t="shared" si="1"/>
        <v>0</v>
      </c>
      <c r="X27" s="56">
        <f t="shared" si="2"/>
        <v>0</v>
      </c>
      <c r="Y27" s="56">
        <f t="shared" si="3"/>
        <v>0</v>
      </c>
      <c r="Z27" s="56">
        <f t="shared" si="4"/>
        <v>0</v>
      </c>
      <c r="AA27" s="56">
        <f t="shared" si="5"/>
        <v>0</v>
      </c>
      <c r="AB27" s="56">
        <f t="shared" si="6"/>
        <v>0</v>
      </c>
      <c r="AC27" s="56">
        <f t="shared" si="7"/>
        <v>0</v>
      </c>
      <c r="AD27" s="56">
        <f t="shared" si="8"/>
        <v>0</v>
      </c>
      <c r="AE27" s="57">
        <f t="shared" si="9"/>
        <v>15</v>
      </c>
      <c r="AF27" s="57">
        <f t="shared" si="10"/>
        <v>0</v>
      </c>
      <c r="AG27" s="56">
        <f t="shared" si="11"/>
        <v>0</v>
      </c>
      <c r="AH27" s="24" t="str">
        <f>Predloge!$B$27</f>
        <v>KVIT☺</v>
      </c>
      <c r="AI27" s="58" t="str">
        <f t="shared" si="47"/>
        <v/>
      </c>
      <c r="AJ27" s="58" t="str">
        <f t="shared" si="30"/>
        <v/>
      </c>
      <c r="AK27" s="58" t="str">
        <f t="shared" si="31"/>
        <v/>
      </c>
      <c r="AL27" s="58" t="str">
        <f t="shared" si="32"/>
        <v/>
      </c>
      <c r="AM27" s="58" t="str">
        <f t="shared" si="33"/>
        <v/>
      </c>
      <c r="AN27" s="58" t="str">
        <f t="shared" si="34"/>
        <v/>
      </c>
      <c r="AO27" s="58" t="str">
        <f t="shared" si="35"/>
        <v/>
      </c>
      <c r="AP27" s="58" t="str">
        <f t="shared" si="36"/>
        <v/>
      </c>
      <c r="AQ27" s="58" t="str">
        <f t="shared" si="37"/>
        <v/>
      </c>
      <c r="AR27" s="58" t="str">
        <f t="shared" si="38"/>
        <v/>
      </c>
      <c r="AS27" s="58" t="str">
        <f t="shared" si="39"/>
        <v/>
      </c>
      <c r="AT27" s="58" t="str">
        <f t="shared" si="40"/>
        <v/>
      </c>
      <c r="AU27" s="58" t="str">
        <f t="shared" si="41"/>
        <v/>
      </c>
      <c r="AV27" s="58" t="str">
        <f t="shared" si="42"/>
        <v/>
      </c>
      <c r="AW27" s="58" t="str">
        <f t="shared" si="43"/>
        <v/>
      </c>
      <c r="AX27" s="58" t="str">
        <f t="shared" si="44"/>
        <v/>
      </c>
      <c r="AY27" s="58" t="str">
        <f t="shared" si="45"/>
        <v/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2021-09-27</v>
      </c>
      <c r="B28" s="60" t="str">
        <f t="shared" si="0"/>
        <v>Mon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95"/>
      <c r="W28" s="56">
        <f t="shared" si="1"/>
        <v>0</v>
      </c>
      <c r="X28" s="56">
        <f t="shared" si="2"/>
        <v>0</v>
      </c>
      <c r="Y28" s="56">
        <f t="shared" si="3"/>
        <v>0</v>
      </c>
      <c r="Z28" s="56">
        <f t="shared" si="4"/>
        <v>0</v>
      </c>
      <c r="AA28" s="56">
        <f t="shared" si="5"/>
        <v>0</v>
      </c>
      <c r="AB28" s="56">
        <f t="shared" si="6"/>
        <v>0</v>
      </c>
      <c r="AC28" s="56">
        <f t="shared" si="7"/>
        <v>0</v>
      </c>
      <c r="AD28" s="56">
        <f t="shared" si="8"/>
        <v>0</v>
      </c>
      <c r="AE28" s="57">
        <f t="shared" si="9"/>
        <v>15</v>
      </c>
      <c r="AF28" s="57">
        <f t="shared" si="10"/>
        <v>0</v>
      </c>
      <c r="AG28" s="56">
        <f t="shared" si="11"/>
        <v>0</v>
      </c>
      <c r="AH28" s="26" t="str">
        <f>Predloge!$B$28</f>
        <v>KO</v>
      </c>
      <c r="AI28" s="58" t="str">
        <f t="shared" si="47"/>
        <v/>
      </c>
      <c r="AJ28" s="58" t="str">
        <f t="shared" si="30"/>
        <v/>
      </c>
      <c r="AK28" s="58" t="str">
        <f t="shared" si="31"/>
        <v/>
      </c>
      <c r="AL28" s="58" t="str">
        <f t="shared" si="32"/>
        <v/>
      </c>
      <c r="AM28" s="58" t="str">
        <f t="shared" si="33"/>
        <v/>
      </c>
      <c r="AN28" s="58" t="str">
        <f t="shared" si="34"/>
        <v/>
      </c>
      <c r="AO28" s="58" t="str">
        <f t="shared" si="35"/>
        <v/>
      </c>
      <c r="AP28" s="58" t="str">
        <f t="shared" si="36"/>
        <v/>
      </c>
      <c r="AQ28" s="58" t="str">
        <f t="shared" si="37"/>
        <v/>
      </c>
      <c r="AR28" s="58" t="str">
        <f t="shared" si="38"/>
        <v/>
      </c>
      <c r="AS28" s="58" t="str">
        <f t="shared" si="39"/>
        <v/>
      </c>
      <c r="AT28" s="58" t="str">
        <f t="shared" si="40"/>
        <v/>
      </c>
      <c r="AU28" s="58" t="str">
        <f t="shared" si="41"/>
        <v/>
      </c>
      <c r="AV28" s="58" t="str">
        <f t="shared" si="42"/>
        <v/>
      </c>
      <c r="AW28" s="58" t="str">
        <f t="shared" si="43"/>
        <v/>
      </c>
      <c r="AX28" s="58" t="str">
        <f t="shared" si="44"/>
        <v/>
      </c>
      <c r="AY28" s="58" t="str">
        <f t="shared" si="45"/>
        <v/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2021-09-28</v>
      </c>
      <c r="B29" s="60" t="str">
        <f t="shared" si="0"/>
        <v>Tue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95"/>
      <c r="W29" s="56">
        <f t="shared" si="1"/>
        <v>0</v>
      </c>
      <c r="X29" s="56">
        <f t="shared" si="2"/>
        <v>0</v>
      </c>
      <c r="Y29" s="56">
        <f t="shared" si="3"/>
        <v>0</v>
      </c>
      <c r="Z29" s="56">
        <f t="shared" si="4"/>
        <v>0</v>
      </c>
      <c r="AA29" s="56">
        <f t="shared" si="5"/>
        <v>0</v>
      </c>
      <c r="AB29" s="56">
        <f t="shared" si="6"/>
        <v>0</v>
      </c>
      <c r="AC29" s="56">
        <f t="shared" si="7"/>
        <v>0</v>
      </c>
      <c r="AD29" s="56">
        <f t="shared" si="8"/>
        <v>0</v>
      </c>
      <c r="AE29" s="57">
        <f t="shared" si="9"/>
        <v>15</v>
      </c>
      <c r="AF29" s="57">
        <f t="shared" si="10"/>
        <v>0</v>
      </c>
      <c r="AG29" s="56">
        <f t="shared" si="11"/>
        <v>0</v>
      </c>
      <c r="AH29" s="26" t="str">
        <f>Predloge!$B$29</f>
        <v>Rt</v>
      </c>
      <c r="AI29" s="58" t="str">
        <f t="shared" si="47"/>
        <v/>
      </c>
      <c r="AJ29" s="58" t="str">
        <f t="shared" si="30"/>
        <v/>
      </c>
      <c r="AK29" s="58" t="str">
        <f t="shared" si="31"/>
        <v/>
      </c>
      <c r="AL29" s="58" t="str">
        <f t="shared" si="32"/>
        <v/>
      </c>
      <c r="AM29" s="58" t="str">
        <f t="shared" si="33"/>
        <v/>
      </c>
      <c r="AN29" s="58" t="str">
        <f t="shared" si="34"/>
        <v/>
      </c>
      <c r="AO29" s="58" t="str">
        <f t="shared" si="35"/>
        <v/>
      </c>
      <c r="AP29" s="58" t="str">
        <f t="shared" si="36"/>
        <v/>
      </c>
      <c r="AQ29" s="58" t="str">
        <f t="shared" si="37"/>
        <v/>
      </c>
      <c r="AR29" s="58" t="str">
        <f t="shared" si="38"/>
        <v/>
      </c>
      <c r="AS29" s="58" t="str">
        <f t="shared" si="39"/>
        <v/>
      </c>
      <c r="AT29" s="58" t="str">
        <f t="shared" si="40"/>
        <v/>
      </c>
      <c r="AU29" s="58" t="str">
        <f t="shared" si="41"/>
        <v/>
      </c>
      <c r="AV29" s="58" t="str">
        <f t="shared" si="42"/>
        <v/>
      </c>
      <c r="AW29" s="58" t="str">
        <f t="shared" si="43"/>
        <v/>
      </c>
      <c r="AX29" s="58" t="str">
        <f t="shared" si="44"/>
        <v/>
      </c>
      <c r="AY29" s="58" t="str">
        <f t="shared" si="45"/>
        <v/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2021-09-29</v>
      </c>
      <c r="B30" s="60" t="str">
        <f t="shared" si="0"/>
        <v>Wed</v>
      </c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95"/>
      <c r="W30" s="56">
        <f t="shared" si="1"/>
        <v>0</v>
      </c>
      <c r="X30" s="56">
        <f t="shared" si="2"/>
        <v>0</v>
      </c>
      <c r="Y30" s="56">
        <f t="shared" si="3"/>
        <v>0</v>
      </c>
      <c r="Z30" s="56">
        <f t="shared" si="4"/>
        <v>0</v>
      </c>
      <c r="AA30" s="56">
        <f t="shared" si="5"/>
        <v>0</v>
      </c>
      <c r="AB30" s="56">
        <f t="shared" si="6"/>
        <v>0</v>
      </c>
      <c r="AC30" s="56">
        <f t="shared" si="7"/>
        <v>0</v>
      </c>
      <c r="AD30" s="56">
        <f t="shared" si="8"/>
        <v>0</v>
      </c>
      <c r="AE30" s="57">
        <f t="shared" si="9"/>
        <v>15</v>
      </c>
      <c r="AF30" s="57">
        <f t="shared" si="10"/>
        <v>0</v>
      </c>
      <c r="AG30" s="56">
        <f t="shared" si="11"/>
        <v>0</v>
      </c>
      <c r="AH30" s="5" t="str">
        <f>Predloge!$B$30</f>
        <v>Rt☻</v>
      </c>
      <c r="AI30" s="58" t="str">
        <f t="shared" si="47"/>
        <v/>
      </c>
      <c r="AJ30" s="58" t="str">
        <f t="shared" si="30"/>
        <v/>
      </c>
      <c r="AK30" s="58" t="str">
        <f t="shared" si="31"/>
        <v/>
      </c>
      <c r="AL30" s="58" t="str">
        <f t="shared" si="32"/>
        <v/>
      </c>
      <c r="AM30" s="58" t="str">
        <f t="shared" si="33"/>
        <v/>
      </c>
      <c r="AN30" s="58" t="str">
        <f t="shared" si="34"/>
        <v/>
      </c>
      <c r="AO30" s="58" t="str">
        <f t="shared" si="35"/>
        <v/>
      </c>
      <c r="AP30" s="58" t="str">
        <f t="shared" si="36"/>
        <v/>
      </c>
      <c r="AQ30" s="58" t="str">
        <f t="shared" si="37"/>
        <v/>
      </c>
      <c r="AR30" s="58" t="str">
        <f t="shared" si="38"/>
        <v/>
      </c>
      <c r="AS30" s="58" t="str">
        <f t="shared" si="39"/>
        <v/>
      </c>
      <c r="AT30" s="58" t="str">
        <f t="shared" si="40"/>
        <v/>
      </c>
      <c r="AU30" s="58" t="str">
        <f t="shared" si="41"/>
        <v/>
      </c>
      <c r="AV30" s="58" t="str">
        <f t="shared" si="42"/>
        <v/>
      </c>
      <c r="AW30" s="58" t="str">
        <f t="shared" si="43"/>
        <v/>
      </c>
      <c r="AX30" s="58" t="str">
        <f t="shared" si="44"/>
        <v/>
      </c>
      <c r="AY30" s="58" t="str">
        <f t="shared" si="45"/>
        <v/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2021-09-30</v>
      </c>
      <c r="B31" s="60" t="str">
        <f t="shared" si="0"/>
        <v>Thu</v>
      </c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95"/>
      <c r="W31" s="56">
        <f t="shared" si="1"/>
        <v>0</v>
      </c>
      <c r="X31" s="56">
        <f t="shared" si="2"/>
        <v>0</v>
      </c>
      <c r="Y31" s="56">
        <f t="shared" si="3"/>
        <v>0</v>
      </c>
      <c r="Z31" s="56">
        <f t="shared" si="4"/>
        <v>0</v>
      </c>
      <c r="AA31" s="56">
        <f t="shared" si="5"/>
        <v>0</v>
      </c>
      <c r="AB31" s="56">
        <f t="shared" si="6"/>
        <v>0</v>
      </c>
      <c r="AC31" s="56">
        <f t="shared" si="7"/>
        <v>0</v>
      </c>
      <c r="AD31" s="56">
        <f t="shared" si="8"/>
        <v>0</v>
      </c>
      <c r="AE31" s="57">
        <f t="shared" si="9"/>
        <v>15</v>
      </c>
      <c r="AF31" s="57">
        <f t="shared" si="10"/>
        <v>0</v>
      </c>
      <c r="AG31" s="56">
        <f t="shared" si="11"/>
        <v>0</v>
      </c>
      <c r="AH31" s="27" t="str">
        <f>Predloge!$B$31</f>
        <v>Rt☺</v>
      </c>
      <c r="AI31" s="58" t="str">
        <f t="shared" si="47"/>
        <v/>
      </c>
      <c r="AJ31" s="58" t="str">
        <f t="shared" si="30"/>
        <v/>
      </c>
      <c r="AK31" s="58" t="str">
        <f t="shared" si="31"/>
        <v/>
      </c>
      <c r="AL31" s="58" t="str">
        <f t="shared" si="32"/>
        <v/>
      </c>
      <c r="AM31" s="58" t="str">
        <f t="shared" si="33"/>
        <v/>
      </c>
      <c r="AN31" s="58" t="str">
        <f t="shared" si="34"/>
        <v/>
      </c>
      <c r="AO31" s="58" t="str">
        <f t="shared" si="35"/>
        <v/>
      </c>
      <c r="AP31" s="58" t="str">
        <f t="shared" si="36"/>
        <v/>
      </c>
      <c r="AQ31" s="58" t="str">
        <f t="shared" si="37"/>
        <v/>
      </c>
      <c r="AR31" s="58" t="str">
        <f t="shared" si="38"/>
        <v/>
      </c>
      <c r="AS31" s="58" t="str">
        <f t="shared" si="39"/>
        <v/>
      </c>
      <c r="AT31" s="58" t="str">
        <f t="shared" si="40"/>
        <v/>
      </c>
      <c r="AU31" s="58" t="str">
        <f t="shared" si="41"/>
        <v/>
      </c>
      <c r="AV31" s="58" t="str">
        <f t="shared" si="42"/>
        <v/>
      </c>
      <c r="AW31" s="58" t="str">
        <f t="shared" si="43"/>
        <v/>
      </c>
      <c r="AX31" s="58" t="str">
        <f t="shared" si="44"/>
        <v/>
      </c>
      <c r="AY31" s="58" t="str">
        <f t="shared" si="45"/>
        <v/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W32" s="56">
        <f t="shared" si="1"/>
        <v>0</v>
      </c>
      <c r="X32" s="56">
        <f t="shared" si="2"/>
        <v>0</v>
      </c>
      <c r="Y32" s="56">
        <f t="shared" si="3"/>
        <v>0</v>
      </c>
      <c r="Z32" s="56">
        <f t="shared" si="4"/>
        <v>0</v>
      </c>
      <c r="AA32" s="56">
        <f t="shared" si="5"/>
        <v>0</v>
      </c>
      <c r="AB32" s="56">
        <f t="shared" si="6"/>
        <v>0</v>
      </c>
      <c r="AC32" s="56">
        <f t="shared" si="7"/>
        <v>0</v>
      </c>
      <c r="AD32" s="56">
        <f t="shared" si="8"/>
        <v>0</v>
      </c>
      <c r="AE32" s="57">
        <f t="shared" si="9"/>
        <v>15</v>
      </c>
      <c r="AF32" s="57">
        <f t="shared" si="10"/>
        <v>0</v>
      </c>
      <c r="AG32" s="56">
        <f t="shared" si="11"/>
        <v>0</v>
      </c>
      <c r="AH32" s="10" t="str">
        <f>Predloge!$B$32</f>
        <v>Am</v>
      </c>
      <c r="AI32" s="58" t="str">
        <f t="shared" si="47"/>
        <v/>
      </c>
      <c r="AJ32" s="58" t="str">
        <f t="shared" si="30"/>
        <v/>
      </c>
      <c r="AK32" s="58" t="str">
        <f t="shared" si="31"/>
        <v/>
      </c>
      <c r="AL32" s="58" t="str">
        <f t="shared" si="32"/>
        <v/>
      </c>
      <c r="AM32" s="58" t="str">
        <f t="shared" si="33"/>
        <v/>
      </c>
      <c r="AN32" s="58" t="str">
        <f t="shared" si="34"/>
        <v/>
      </c>
      <c r="AO32" s="58" t="str">
        <f t="shared" si="35"/>
        <v/>
      </c>
      <c r="AP32" s="58" t="str">
        <f t="shared" si="36"/>
        <v/>
      </c>
      <c r="AQ32" s="58" t="str">
        <f t="shared" si="37"/>
        <v/>
      </c>
      <c r="AR32" s="58" t="str">
        <f t="shared" si="38"/>
        <v/>
      </c>
      <c r="AS32" s="58" t="str">
        <f t="shared" si="39"/>
        <v/>
      </c>
      <c r="AT32" s="58" t="str">
        <f t="shared" si="40"/>
        <v/>
      </c>
      <c r="AU32" s="58" t="str">
        <f t="shared" si="41"/>
        <v/>
      </c>
      <c r="AV32" s="58" t="str">
        <f t="shared" si="42"/>
        <v/>
      </c>
      <c r="AW32" s="58" t="str">
        <f t="shared" si="43"/>
        <v/>
      </c>
      <c r="AX32" s="58" t="str">
        <f t="shared" si="44"/>
        <v/>
      </c>
      <c r="AY32" s="58" t="str">
        <f t="shared" si="45"/>
        <v/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$C$1</f>
        <v>AND</v>
      </c>
      <c r="D34" s="7" t="str">
        <f>$D$1</f>
        <v>ŠOŠ</v>
      </c>
      <c r="E34" s="7" t="str">
        <f>$E$1</f>
        <v>PIN</v>
      </c>
      <c r="F34" s="7" t="str">
        <f>$F$1</f>
        <v>KON</v>
      </c>
      <c r="G34" s="7" t="str">
        <f>$G$1</f>
        <v>ORO</v>
      </c>
      <c r="H34" s="7" t="str">
        <f>$H$1</f>
        <v>MIO</v>
      </c>
      <c r="I34" s="7" t="str">
        <f>$I$1</f>
        <v>BOŽ</v>
      </c>
      <c r="J34" s="7" t="str">
        <f>$J$1</f>
        <v>TOM</v>
      </c>
      <c r="K34" s="7" t="str">
        <f>$K$1</f>
        <v>MŠŠ</v>
      </c>
      <c r="L34" s="7" t="str">
        <f>$L$1</f>
        <v>ŽIV</v>
      </c>
      <c r="M34" s="7" t="str">
        <f>$M$1</f>
        <v>TAL</v>
      </c>
      <c r="N34" s="7" t="str">
        <f>$N$1</f>
        <v>PIR</v>
      </c>
      <c r="O34" s="7" t="str">
        <f>$O$1</f>
        <v>NOV2</v>
      </c>
      <c r="P34" s="7" t="str">
        <f>$P$1</f>
        <v>BUT</v>
      </c>
      <c r="Q34" s="7" t="str">
        <f>$Q$1</f>
        <v>ŽRJ</v>
      </c>
      <c r="R34" s="7" t="str">
        <f>$R$1</f>
        <v>NOV3</v>
      </c>
      <c r="S34" s="7" t="str">
        <f>$S$1</f>
        <v>JNK</v>
      </c>
      <c r="T34" s="7" t="str">
        <f>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48">COUNTIF(AI2:AI32,"☺")</f>
        <v>0</v>
      </c>
      <c r="D35" s="84">
        <f t="shared" si="48"/>
        <v>0</v>
      </c>
      <c r="E35" s="84">
        <f t="shared" si="48"/>
        <v>0</v>
      </c>
      <c r="F35" s="84">
        <f t="shared" si="48"/>
        <v>0</v>
      </c>
      <c r="G35" s="84">
        <f t="shared" si="48"/>
        <v>0</v>
      </c>
      <c r="H35" s="84">
        <f t="shared" si="48"/>
        <v>0</v>
      </c>
      <c r="I35" s="84">
        <f t="shared" si="48"/>
        <v>0</v>
      </c>
      <c r="J35" s="84">
        <f t="shared" si="48"/>
        <v>0</v>
      </c>
      <c r="K35" s="84">
        <f t="shared" si="48"/>
        <v>0</v>
      </c>
      <c r="L35" s="84">
        <f t="shared" si="48"/>
        <v>0</v>
      </c>
      <c r="M35" s="84">
        <f t="shared" si="48"/>
        <v>0</v>
      </c>
      <c r="N35" s="84">
        <f t="shared" si="48"/>
        <v>0</v>
      </c>
      <c r="O35" s="84">
        <f t="shared" si="48"/>
        <v>0</v>
      </c>
      <c r="P35" s="84">
        <f t="shared" si="48"/>
        <v>0</v>
      </c>
      <c r="Q35" s="84">
        <f t="shared" si="48"/>
        <v>0</v>
      </c>
      <c r="R35" s="84">
        <f t="shared" si="48"/>
        <v>0</v>
      </c>
      <c r="S35" s="84">
        <f t="shared" si="48"/>
        <v>0</v>
      </c>
      <c r="T35" s="84">
        <f t="shared" si="48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49">COUNTIF(AI3:AI33,"☻")</f>
        <v>0</v>
      </c>
      <c r="D36" s="84">
        <f t="shared" si="49"/>
        <v>0</v>
      </c>
      <c r="E36" s="84">
        <f t="shared" si="49"/>
        <v>0</v>
      </c>
      <c r="F36" s="84">
        <f t="shared" si="49"/>
        <v>0</v>
      </c>
      <c r="G36" s="84">
        <f t="shared" si="49"/>
        <v>0</v>
      </c>
      <c r="H36" s="84">
        <f t="shared" si="49"/>
        <v>0</v>
      </c>
      <c r="I36" s="84">
        <f t="shared" si="49"/>
        <v>0</v>
      </c>
      <c r="J36" s="84">
        <f t="shared" si="49"/>
        <v>0</v>
      </c>
      <c r="K36" s="84">
        <f t="shared" si="49"/>
        <v>0</v>
      </c>
      <c r="L36" s="84">
        <f t="shared" si="49"/>
        <v>0</v>
      </c>
      <c r="M36" s="84">
        <f t="shared" si="49"/>
        <v>0</v>
      </c>
      <c r="N36" s="84">
        <f t="shared" si="49"/>
        <v>0</v>
      </c>
      <c r="O36" s="84">
        <f t="shared" si="49"/>
        <v>0</v>
      </c>
      <c r="P36" s="84">
        <f t="shared" si="49"/>
        <v>0</v>
      </c>
      <c r="Q36" s="84">
        <f t="shared" si="49"/>
        <v>0</v>
      </c>
      <c r="R36" s="84">
        <f t="shared" si="49"/>
        <v>0</v>
      </c>
      <c r="S36" s="84">
        <f t="shared" si="49"/>
        <v>0</v>
      </c>
      <c r="T36" s="84">
        <f t="shared" si="49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0">SUM(C35:C36)</f>
        <v>0</v>
      </c>
      <c r="D37" s="89">
        <f t="shared" si="50"/>
        <v>0</v>
      </c>
      <c r="E37" s="89">
        <f t="shared" si="50"/>
        <v>0</v>
      </c>
      <c r="F37" s="89">
        <f t="shared" si="50"/>
        <v>0</v>
      </c>
      <c r="G37" s="89">
        <f t="shared" si="50"/>
        <v>0</v>
      </c>
      <c r="H37" s="89">
        <f t="shared" si="50"/>
        <v>0</v>
      </c>
      <c r="I37" s="89">
        <f t="shared" si="50"/>
        <v>0</v>
      </c>
      <c r="J37" s="89">
        <f t="shared" si="50"/>
        <v>0</v>
      </c>
      <c r="K37" s="89">
        <f t="shared" si="50"/>
        <v>0</v>
      </c>
      <c r="L37" s="89">
        <f t="shared" si="50"/>
        <v>0</v>
      </c>
      <c r="M37" s="89">
        <f t="shared" si="50"/>
        <v>0</v>
      </c>
      <c r="N37" s="89">
        <f t="shared" si="50"/>
        <v>0</v>
      </c>
      <c r="O37" s="89">
        <f t="shared" si="50"/>
        <v>0</v>
      </c>
      <c r="P37" s="89">
        <f t="shared" si="50"/>
        <v>0</v>
      </c>
      <c r="Q37" s="89">
        <f t="shared" si="50"/>
        <v>0</v>
      </c>
      <c r="R37" s="89">
        <f t="shared" si="50"/>
        <v>0</v>
      </c>
      <c r="S37" s="89">
        <f t="shared" si="50"/>
        <v>0</v>
      </c>
      <c r="T37" s="89">
        <f t="shared" si="50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1">COUNTIF(C2:C32,"KVIT")+COUNTIF(C2:C32,"51KVIT")+COUNTIF(C2:C32,"52KVIT")+COUNTIF(C2:C32,"KVIT$")+COUNTIF(C2:C32,"KVIT☻")+COUNTIF(C2:C32,"KVIT☺")</f>
        <v>0</v>
      </c>
      <c r="D38" s="84">
        <f t="shared" si="51"/>
        <v>0</v>
      </c>
      <c r="E38" s="84">
        <f t="shared" si="51"/>
        <v>0</v>
      </c>
      <c r="F38" s="84">
        <f t="shared" si="51"/>
        <v>0</v>
      </c>
      <c r="G38" s="84">
        <f t="shared" si="51"/>
        <v>0</v>
      </c>
      <c r="H38" s="84">
        <f t="shared" si="51"/>
        <v>0</v>
      </c>
      <c r="I38" s="84">
        <f t="shared" si="51"/>
        <v>0</v>
      </c>
      <c r="J38" s="84">
        <f t="shared" si="51"/>
        <v>0</v>
      </c>
      <c r="K38" s="84">
        <f t="shared" si="51"/>
        <v>0</v>
      </c>
      <c r="L38" s="84">
        <f t="shared" si="51"/>
        <v>0</v>
      </c>
      <c r="M38" s="84">
        <f t="shared" si="51"/>
        <v>0</v>
      </c>
      <c r="N38" s="84">
        <f t="shared" si="51"/>
        <v>0</v>
      </c>
      <c r="O38" s="84">
        <f t="shared" si="51"/>
        <v>0</v>
      </c>
      <c r="P38" s="84">
        <f t="shared" si="51"/>
        <v>0</v>
      </c>
      <c r="Q38" s="84">
        <f t="shared" si="51"/>
        <v>0</v>
      </c>
      <c r="R38" s="84">
        <f t="shared" si="51"/>
        <v>0</v>
      </c>
      <c r="S38" s="84">
        <f t="shared" si="51"/>
        <v>0</v>
      </c>
      <c r="T38" s="84">
        <f t="shared" si="51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2">COUNTIF(C2:C32,"51$")+COUNTIF(C2:C32,"52$")+COUNTIF(C2:C32,"kvit$")</f>
        <v>0</v>
      </c>
      <c r="D39" s="84">
        <f t="shared" si="52"/>
        <v>0</v>
      </c>
      <c r="E39" s="84">
        <f t="shared" si="52"/>
        <v>0</v>
      </c>
      <c r="F39" s="84">
        <f t="shared" si="52"/>
        <v>0</v>
      </c>
      <c r="G39" s="84">
        <f t="shared" si="52"/>
        <v>0</v>
      </c>
      <c r="H39" s="84">
        <f t="shared" si="52"/>
        <v>0</v>
      </c>
      <c r="I39" s="84">
        <f t="shared" si="52"/>
        <v>0</v>
      </c>
      <c r="J39" s="84">
        <f t="shared" si="52"/>
        <v>0</v>
      </c>
      <c r="K39" s="84">
        <f t="shared" si="52"/>
        <v>0</v>
      </c>
      <c r="L39" s="84">
        <f t="shared" si="52"/>
        <v>0</v>
      </c>
      <c r="M39" s="84">
        <f t="shared" si="52"/>
        <v>0</v>
      </c>
      <c r="N39" s="84">
        <f t="shared" si="52"/>
        <v>0</v>
      </c>
      <c r="O39" s="84">
        <f t="shared" si="52"/>
        <v>0</v>
      </c>
      <c r="P39" s="84">
        <f t="shared" si="52"/>
        <v>0</v>
      </c>
      <c r="Q39" s="84">
        <f t="shared" si="52"/>
        <v>0</v>
      </c>
      <c r="R39" s="84">
        <f t="shared" si="52"/>
        <v>0</v>
      </c>
      <c r="S39" s="84">
        <f t="shared" si="52"/>
        <v>0</v>
      </c>
      <c r="T39" s="84">
        <f t="shared" si="52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53">COUNTIF(C2:C32,"D")</f>
        <v>0</v>
      </c>
      <c r="D40" s="84">
        <f t="shared" si="53"/>
        <v>0</v>
      </c>
      <c r="E40" s="84">
        <f t="shared" si="53"/>
        <v>0</v>
      </c>
      <c r="F40" s="84">
        <f t="shared" si="53"/>
        <v>0</v>
      </c>
      <c r="G40" s="84">
        <f t="shared" si="53"/>
        <v>0</v>
      </c>
      <c r="H40" s="84">
        <f t="shared" si="53"/>
        <v>0</v>
      </c>
      <c r="I40" s="84">
        <f t="shared" si="53"/>
        <v>0</v>
      </c>
      <c r="J40" s="84">
        <f t="shared" si="53"/>
        <v>0</v>
      </c>
      <c r="K40" s="84">
        <f t="shared" si="53"/>
        <v>0</v>
      </c>
      <c r="L40" s="84">
        <f t="shared" si="53"/>
        <v>0</v>
      </c>
      <c r="M40" s="84">
        <f t="shared" si="53"/>
        <v>0</v>
      </c>
      <c r="N40" s="84">
        <f t="shared" si="53"/>
        <v>0</v>
      </c>
      <c r="O40" s="84">
        <f t="shared" si="53"/>
        <v>0</v>
      </c>
      <c r="P40" s="84">
        <f t="shared" si="53"/>
        <v>0</v>
      </c>
      <c r="Q40" s="84">
        <f t="shared" si="53"/>
        <v>0</v>
      </c>
      <c r="R40" s="84">
        <f t="shared" si="53"/>
        <v>0</v>
      </c>
      <c r="S40" s="84">
        <f t="shared" si="53"/>
        <v>0</v>
      </c>
      <c r="T40" s="84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54">COUNTIF(C2:C32,"SO")</f>
        <v>0</v>
      </c>
      <c r="D41" s="84">
        <f t="shared" si="54"/>
        <v>0</v>
      </c>
      <c r="E41" s="84">
        <f t="shared" si="54"/>
        <v>0</v>
      </c>
      <c r="F41" s="84">
        <f t="shared" si="54"/>
        <v>0</v>
      </c>
      <c r="G41" s="84">
        <f t="shared" si="54"/>
        <v>0</v>
      </c>
      <c r="H41" s="84">
        <f t="shared" si="54"/>
        <v>0</v>
      </c>
      <c r="I41" s="84">
        <f t="shared" si="54"/>
        <v>0</v>
      </c>
      <c r="J41" s="84">
        <f t="shared" si="54"/>
        <v>0</v>
      </c>
      <c r="K41" s="84">
        <f t="shared" si="54"/>
        <v>0</v>
      </c>
      <c r="L41" s="84">
        <f t="shared" si="54"/>
        <v>0</v>
      </c>
      <c r="M41" s="84">
        <f t="shared" si="54"/>
        <v>0</v>
      </c>
      <c r="N41" s="84">
        <f t="shared" si="54"/>
        <v>0</v>
      </c>
      <c r="O41" s="84">
        <f t="shared" si="54"/>
        <v>0</v>
      </c>
      <c r="P41" s="84">
        <f t="shared" si="54"/>
        <v>0</v>
      </c>
      <c r="Q41" s="84">
        <f t="shared" si="54"/>
        <v>0</v>
      </c>
      <c r="R41" s="84">
        <f t="shared" si="54"/>
        <v>0</v>
      </c>
      <c r="S41" s="84">
        <f t="shared" si="54"/>
        <v>0</v>
      </c>
      <c r="T41" s="84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55">COUNTIF(C2:C32,"BOL")</f>
        <v>0</v>
      </c>
      <c r="D42" s="84">
        <f t="shared" si="55"/>
        <v>0</v>
      </c>
      <c r="E42" s="84">
        <f t="shared" si="55"/>
        <v>0</v>
      </c>
      <c r="F42" s="84">
        <f t="shared" si="55"/>
        <v>0</v>
      </c>
      <c r="G42" s="84">
        <f t="shared" si="55"/>
        <v>0</v>
      </c>
      <c r="H42" s="84">
        <f t="shared" si="55"/>
        <v>0</v>
      </c>
      <c r="I42" s="84">
        <f t="shared" si="55"/>
        <v>0</v>
      </c>
      <c r="J42" s="84">
        <f t="shared" si="55"/>
        <v>0</v>
      </c>
      <c r="K42" s="84">
        <f t="shared" si="55"/>
        <v>0</v>
      </c>
      <c r="L42" s="84">
        <f t="shared" si="55"/>
        <v>0</v>
      </c>
      <c r="M42" s="84">
        <f t="shared" si="55"/>
        <v>0</v>
      </c>
      <c r="N42" s="84">
        <f t="shared" si="55"/>
        <v>0</v>
      </c>
      <c r="O42" s="84">
        <f t="shared" si="55"/>
        <v>0</v>
      </c>
      <c r="P42" s="84">
        <f t="shared" si="55"/>
        <v>0</v>
      </c>
      <c r="Q42" s="84">
        <f t="shared" si="55"/>
        <v>0</v>
      </c>
      <c r="R42" s="84">
        <f t="shared" si="55"/>
        <v>0</v>
      </c>
      <c r="S42" s="84">
        <f t="shared" si="55"/>
        <v>0</v>
      </c>
      <c r="T42" s="84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56">COUNTIF(C2:C32,"X")</f>
        <v>0</v>
      </c>
      <c r="D43" s="84">
        <f t="shared" si="56"/>
        <v>0</v>
      </c>
      <c r="E43" s="84">
        <f t="shared" si="56"/>
        <v>0</v>
      </c>
      <c r="F43" s="84">
        <f t="shared" si="56"/>
        <v>0</v>
      </c>
      <c r="G43" s="84">
        <f t="shared" si="56"/>
        <v>0</v>
      </c>
      <c r="H43" s="84">
        <f t="shared" si="56"/>
        <v>0</v>
      </c>
      <c r="I43" s="84">
        <f t="shared" si="56"/>
        <v>0</v>
      </c>
      <c r="J43" s="84">
        <f t="shared" si="56"/>
        <v>0</v>
      </c>
      <c r="K43" s="84">
        <f t="shared" si="56"/>
        <v>0</v>
      </c>
      <c r="L43" s="84">
        <f t="shared" si="56"/>
        <v>0</v>
      </c>
      <c r="M43" s="84">
        <f t="shared" si="56"/>
        <v>0</v>
      </c>
      <c r="N43" s="84">
        <f t="shared" si="56"/>
        <v>0</v>
      </c>
      <c r="O43" s="84">
        <f t="shared" si="56"/>
        <v>0</v>
      </c>
      <c r="P43" s="84">
        <f t="shared" si="56"/>
        <v>0</v>
      </c>
      <c r="Q43" s="84">
        <f t="shared" si="56"/>
        <v>0</v>
      </c>
      <c r="R43" s="84">
        <f t="shared" si="56"/>
        <v>0</v>
      </c>
      <c r="S43" s="84">
        <f t="shared" si="56"/>
        <v>0</v>
      </c>
      <c r="T43" s="84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0</v>
      </c>
      <c r="F44" s="84">
        <f>COUNTIF(V2:V32,"KON")</f>
        <v>0</v>
      </c>
      <c r="G44" s="84">
        <f>COUNTIF(V2:V32,"oro")</f>
        <v>0</v>
      </c>
      <c r="H44" s="84">
        <f>COUNTIF(V2:V32,"MIO")</f>
        <v>0</v>
      </c>
      <c r="I44" s="84">
        <f>COUNTIF(V2:V32,"BOŽ")</f>
        <v>0</v>
      </c>
      <c r="J44" s="84">
        <f>COUNTIF(V2:V32,"TOM")</f>
        <v>0</v>
      </c>
      <c r="K44" s="84">
        <f>COUNTIF(V2:V32,"MŠŠ")</f>
        <v>0</v>
      </c>
      <c r="L44" s="84">
        <f>COUNTIF(V2:V32,"ŽIV")</f>
        <v>0</v>
      </c>
      <c r="M44" s="84">
        <f>COUNTIF(V2:V32,"TAL")</f>
        <v>0</v>
      </c>
      <c r="N44" s="84">
        <f>COUNTIF(V2:V32,"PIR")</f>
        <v>0</v>
      </c>
      <c r="O44" s="84">
        <f>COUNTIF(V2:V32,"HOL")</f>
        <v>0</v>
      </c>
      <c r="P44" s="84">
        <f>COUNTIF(V2:V32,P1)</f>
        <v>0</v>
      </c>
      <c r="Q44" s="84">
        <f>COUNTIF(V2:V32,Q1)</f>
        <v>0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57">COUNTIF(C2:C32,"51¶")+COUNTIF(C2:C32,"52¶")+COUNTIF(C2:C32,"kvit¶")</f>
        <v>0</v>
      </c>
      <c r="D45" s="84">
        <f t="shared" si="57"/>
        <v>0</v>
      </c>
      <c r="E45" s="84">
        <f t="shared" si="57"/>
        <v>0</v>
      </c>
      <c r="F45" s="84">
        <f t="shared" si="57"/>
        <v>0</v>
      </c>
      <c r="G45" s="84">
        <f t="shared" si="57"/>
        <v>0</v>
      </c>
      <c r="H45" s="84">
        <f t="shared" si="57"/>
        <v>0</v>
      </c>
      <c r="I45" s="84">
        <f t="shared" si="57"/>
        <v>0</v>
      </c>
      <c r="J45" s="84">
        <f t="shared" si="57"/>
        <v>0</v>
      </c>
      <c r="K45" s="84">
        <f t="shared" si="57"/>
        <v>0</v>
      </c>
      <c r="L45" s="84">
        <f t="shared" si="57"/>
        <v>0</v>
      </c>
      <c r="M45" s="84">
        <f t="shared" si="57"/>
        <v>0</v>
      </c>
      <c r="N45" s="84">
        <f t="shared" si="57"/>
        <v>0</v>
      </c>
      <c r="O45" s="84">
        <f t="shared" si="57"/>
        <v>0</v>
      </c>
      <c r="P45" s="84">
        <f t="shared" si="57"/>
        <v>0</v>
      </c>
      <c r="Q45" s="84">
        <f t="shared" si="57"/>
        <v>0</v>
      </c>
      <c r="R45" s="84">
        <f t="shared" si="57"/>
        <v>0</v>
      </c>
      <c r="S45" s="84">
        <f t="shared" si="57"/>
        <v>0</v>
      </c>
      <c r="T45" s="84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58">COUNTIF(C2:C32,"U☺")+COUNTIF(C2:C32,"U☻")+COUNTIF(C2:C32,"U")</f>
        <v>0</v>
      </c>
      <c r="D46" s="84">
        <f t="shared" si="58"/>
        <v>0</v>
      </c>
      <c r="E46" s="84">
        <f t="shared" si="58"/>
        <v>0</v>
      </c>
      <c r="F46" s="84">
        <f t="shared" si="58"/>
        <v>0</v>
      </c>
      <c r="G46" s="84">
        <f t="shared" si="58"/>
        <v>0</v>
      </c>
      <c r="H46" s="84">
        <f t="shared" si="58"/>
        <v>0</v>
      </c>
      <c r="I46" s="84">
        <f t="shared" si="58"/>
        <v>0</v>
      </c>
      <c r="J46" s="84">
        <f t="shared" si="58"/>
        <v>0</v>
      </c>
      <c r="K46" s="84">
        <f t="shared" si="58"/>
        <v>0</v>
      </c>
      <c r="L46" s="84">
        <f t="shared" si="58"/>
        <v>0</v>
      </c>
      <c r="M46" s="84">
        <f t="shared" si="58"/>
        <v>0</v>
      </c>
      <c r="N46" s="84">
        <f t="shared" si="58"/>
        <v>0</v>
      </c>
      <c r="O46" s="84">
        <f t="shared" si="58"/>
        <v>0</v>
      </c>
      <c r="P46" s="84">
        <f t="shared" si="58"/>
        <v>0</v>
      </c>
      <c r="Q46" s="84">
        <f t="shared" si="58"/>
        <v>0</v>
      </c>
      <c r="R46" s="84">
        <f t="shared" si="58"/>
        <v>0</v>
      </c>
      <c r="S46" s="84">
        <f t="shared" si="58"/>
        <v>0</v>
      </c>
      <c r="T46" s="84">
        <f t="shared" si="58"/>
        <v>0</v>
      </c>
    </row>
  </sheetData>
  <sheetProtection sheet="1" objects="1" scenarios="1"/>
  <conditionalFormatting sqref="AE2:AE32">
    <cfRule type="cellIs" dxfId="35" priority="223" stopIfTrue="1" operator="notEqual">
      <formula>0</formula>
    </cfRule>
  </conditionalFormatting>
  <conditionalFormatting sqref="W2:AD32">
    <cfRule type="cellIs" dxfId="34" priority="221" stopIfTrue="1" operator="lessThan">
      <formula>1</formula>
    </cfRule>
  </conditionalFormatting>
  <conditionalFormatting sqref="AG2:AG32">
    <cfRule type="cellIs" dxfId="33" priority="226" stopIfTrue="1" operator="lessThan">
      <formula>2</formula>
    </cfRule>
  </conditionalFormatting>
  <conditionalFormatting sqref="AF2:AF32">
    <cfRule type="cellIs" dxfId="32" priority="224" stopIfTrue="1" operator="equal">
      <formula>1</formula>
    </cfRule>
  </conditionalFormatting>
  <conditionalFormatting sqref="AF2:AF32">
    <cfRule type="cellIs" dxfId="31" priority="225" stopIfTrue="1" operator="greaterThan">
      <formula>1</formula>
    </cfRule>
  </conditionalFormatting>
  <conditionalFormatting sqref="W2:AD32">
    <cfRule type="cellIs" dxfId="30" priority="222" stopIfTrue="1" operator="greaterThan">
      <formula>1</formula>
    </cfRule>
  </conditionalFormatting>
  <conditionalFormatting sqref="AG2:AG32">
    <cfRule type="cellIs" dxfId="29" priority="227" stopIfTrue="1" operator="greaterThan">
      <formula>2</formula>
    </cfRule>
  </conditionalFormatting>
  <conditionalFormatting sqref="A2:V31">
    <cfRule type="expression" dxfId="28" priority="219" stopIfTrue="1">
      <formula>WEEKDAY($A2,2)=6</formula>
    </cfRule>
  </conditionalFormatting>
  <conditionalFormatting sqref="A2:V31">
    <cfRule type="expression" dxfId="27" priority="220" stopIfTrue="1">
      <formula>WEEKDAY($A2,2)=7</formula>
    </cfRule>
  </conditionalFormatting>
  <pageMargins left="0" right="0" top="0.3953000000000001" bottom="0.39370000000000005" header="0" footer="0"/>
  <pageSetup paperSize="0" fitToWidth="0" fitToHeight="0" orientation="portrait" horizontalDpi="0" verticalDpi="0" copies="0"/>
  <headerFooter>
    <oddHeader>&amp;LZadnja sprememba: &amp;C&amp;D   &amp;T</oddHeader>
    <oddFooter>&amp;CPage &amp;P</oddFooter>
  </headerFooter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M46"/>
  <sheetViews>
    <sheetView workbookViewId="0"/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tr">
        <f>Predloge!$E$2</f>
        <v>AND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2021-10-01</v>
      </c>
      <c r="B2" s="60" t="str">
        <f t="shared" ref="B2:B32" si="0">TEXT(A2,"Ddd")</f>
        <v>Fri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61"/>
      <c r="R2" s="53"/>
      <c r="S2" s="53"/>
      <c r="T2" s="53"/>
      <c r="U2" s="53"/>
      <c r="V2" s="95"/>
      <c r="W2" s="56">
        <f t="shared" ref="W2:W32" si="1">COUNTIF(AI2:AZ2,"☻")</f>
        <v>0</v>
      </c>
      <c r="X2" s="56">
        <f t="shared" ref="X2:X32" si="2">COUNTIF(AI2:AZ2,"☺")</f>
        <v>0</v>
      </c>
      <c r="Y2" s="56">
        <f t="shared" ref="Y2:Y32" si="3">COUNTIF(C2:U2,"51")+COUNTIF(C2:U2,"51$")+COUNTIF(C2:U2,"51☻")</f>
        <v>0</v>
      </c>
      <c r="Z2" s="56">
        <f t="shared" ref="Z2:Z32" si="4">COUNTIF(C2:U2,"52")+COUNTIF(C2:U2,"52$")+COUNTIF(C2:U2,"52☻")</f>
        <v>0</v>
      </c>
      <c r="AA2" s="56">
        <f t="shared" ref="AA2:AA32" si="5">COUNTIF(C2:U2,"51¶")</f>
        <v>0</v>
      </c>
      <c r="AB2" s="56">
        <f t="shared" ref="AB2:AB32" si="6">COUNTIF(C2:U2,"52¶")</f>
        <v>0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0</v>
      </c>
      <c r="AE2" s="57">
        <f t="shared" ref="AE2:AE32" si="9">COUNTBLANK(C2:T2)-3</f>
        <v>15</v>
      </c>
      <c r="AF2" s="57">
        <f t="shared" ref="AF2:AF32" si="10">COUNTIF(C2:U2,"x")</f>
        <v>0</v>
      </c>
      <c r="AG2" s="56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58" t="str">
        <f t="shared" ref="AI2:AI23" si="12">RIGHT(C2,1)</f>
        <v/>
      </c>
      <c r="AJ2" s="58" t="str">
        <f t="shared" ref="AJ2:AJ23" si="13">RIGHT(D2,1)</f>
        <v/>
      </c>
      <c r="AK2" s="58" t="str">
        <f t="shared" ref="AK2:AK23" si="14">RIGHT(E2,1)</f>
        <v/>
      </c>
      <c r="AL2" s="58" t="str">
        <f t="shared" ref="AL2:AL23" si="15">RIGHT(F2,1)</f>
        <v/>
      </c>
      <c r="AM2" s="58" t="str">
        <f t="shared" ref="AM2:AM23" si="16">RIGHT(G2,1)</f>
        <v/>
      </c>
      <c r="AN2" s="58" t="str">
        <f t="shared" ref="AN2:AN23" si="17">RIGHT(H2,1)</f>
        <v/>
      </c>
      <c r="AO2" s="58" t="str">
        <f t="shared" ref="AO2:AO23" si="18">RIGHT(I2,1)</f>
        <v/>
      </c>
      <c r="AP2" s="58" t="str">
        <f t="shared" ref="AP2:AP23" si="19">RIGHT(J2,1)</f>
        <v/>
      </c>
      <c r="AQ2" s="58" t="str">
        <f t="shared" ref="AQ2:AQ23" si="20">RIGHT(K2,1)</f>
        <v/>
      </c>
      <c r="AR2" s="58" t="str">
        <f t="shared" ref="AR2:AR23" si="21">RIGHT(L2,1)</f>
        <v/>
      </c>
      <c r="AS2" s="58" t="str">
        <f t="shared" ref="AS2:AS23" si="22">RIGHT(M2,1)</f>
        <v/>
      </c>
      <c r="AT2" s="58" t="str">
        <f t="shared" ref="AT2:AT23" si="23">RIGHT(N2,1)</f>
        <v/>
      </c>
      <c r="AU2" s="58" t="str">
        <f t="shared" ref="AU2:AU23" si="24">RIGHT(O2,1)</f>
        <v/>
      </c>
      <c r="AV2" s="58" t="str">
        <f t="shared" ref="AV2:AV23" si="25">RIGHT(P2,1)</f>
        <v/>
      </c>
      <c r="AW2" s="58" t="str">
        <f t="shared" ref="AW2:AW23" si="26">RIGHT(Q2,1)</f>
        <v/>
      </c>
      <c r="AX2" s="58" t="str">
        <f t="shared" ref="AX2:AX23" si="27">RIGHT(R2,1)</f>
        <v/>
      </c>
      <c r="AY2" s="58" t="str">
        <f t="shared" ref="AY2:AY23" si="28">RIGHT(S2,1)</f>
        <v/>
      </c>
      <c r="AZ2" s="58" t="str">
        <f t="shared" ref="AZ2:AZ23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2021-10-02</v>
      </c>
      <c r="B3" s="60" t="str">
        <f t="shared" si="0"/>
        <v>Sat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61"/>
      <c r="R3" s="53"/>
      <c r="S3" s="53"/>
      <c r="T3" s="53"/>
      <c r="U3" s="53"/>
      <c r="V3" s="95"/>
      <c r="W3" s="56">
        <f t="shared" si="1"/>
        <v>0</v>
      </c>
      <c r="X3" s="56">
        <f t="shared" si="2"/>
        <v>0</v>
      </c>
      <c r="Y3" s="56">
        <f t="shared" si="3"/>
        <v>0</v>
      </c>
      <c r="Z3" s="56">
        <f t="shared" si="4"/>
        <v>0</v>
      </c>
      <c r="AA3" s="56">
        <f t="shared" si="5"/>
        <v>0</v>
      </c>
      <c r="AB3" s="56">
        <f t="shared" si="6"/>
        <v>0</v>
      </c>
      <c r="AC3" s="56">
        <f t="shared" si="7"/>
        <v>0</v>
      </c>
      <c r="AD3" s="56">
        <f t="shared" si="8"/>
        <v>0</v>
      </c>
      <c r="AE3" s="57">
        <f t="shared" si="9"/>
        <v>15</v>
      </c>
      <c r="AF3" s="57">
        <f t="shared" si="10"/>
        <v>0</v>
      </c>
      <c r="AG3" s="56">
        <f t="shared" si="11"/>
        <v>0</v>
      </c>
      <c r="AH3" s="5" t="str">
        <f>Predloge!$B$3</f>
        <v>52☻</v>
      </c>
      <c r="AI3" s="58" t="str">
        <f t="shared" si="12"/>
        <v/>
      </c>
      <c r="AJ3" s="58" t="str">
        <f t="shared" si="13"/>
        <v/>
      </c>
      <c r="AK3" s="58" t="str">
        <f t="shared" si="14"/>
        <v/>
      </c>
      <c r="AL3" s="58" t="str">
        <f t="shared" si="15"/>
        <v/>
      </c>
      <c r="AM3" s="58" t="str">
        <f t="shared" si="16"/>
        <v/>
      </c>
      <c r="AN3" s="58" t="str">
        <f t="shared" si="17"/>
        <v/>
      </c>
      <c r="AO3" s="58" t="str">
        <f t="shared" si="18"/>
        <v/>
      </c>
      <c r="AP3" s="58" t="str">
        <f t="shared" si="19"/>
        <v/>
      </c>
      <c r="AQ3" s="58" t="str">
        <f t="shared" si="20"/>
        <v/>
      </c>
      <c r="AR3" s="58" t="str">
        <f t="shared" si="21"/>
        <v/>
      </c>
      <c r="AS3" s="58" t="str">
        <f t="shared" si="22"/>
        <v/>
      </c>
      <c r="AT3" s="58" t="str">
        <f t="shared" si="23"/>
        <v/>
      </c>
      <c r="AU3" s="58" t="str">
        <f t="shared" si="24"/>
        <v/>
      </c>
      <c r="AV3" s="58" t="str">
        <f t="shared" si="25"/>
        <v/>
      </c>
      <c r="AW3" s="58" t="str">
        <f t="shared" si="26"/>
        <v/>
      </c>
      <c r="AX3" s="58" t="str">
        <f t="shared" si="27"/>
        <v/>
      </c>
      <c r="AY3" s="58" t="str">
        <f t="shared" si="28"/>
        <v/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2021-10-03</v>
      </c>
      <c r="B4" s="60" t="str">
        <f t="shared" si="0"/>
        <v>Sun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61"/>
      <c r="R4" s="53"/>
      <c r="S4" s="53"/>
      <c r="T4" s="53"/>
      <c r="U4" s="53"/>
      <c r="V4" s="95"/>
      <c r="W4" s="56">
        <f t="shared" si="1"/>
        <v>0</v>
      </c>
      <c r="X4" s="56">
        <f t="shared" si="2"/>
        <v>0</v>
      </c>
      <c r="Y4" s="56">
        <f t="shared" si="3"/>
        <v>0</v>
      </c>
      <c r="Z4" s="56">
        <f t="shared" si="4"/>
        <v>0</v>
      </c>
      <c r="AA4" s="56">
        <f t="shared" si="5"/>
        <v>0</v>
      </c>
      <c r="AB4" s="56">
        <f t="shared" si="6"/>
        <v>0</v>
      </c>
      <c r="AC4" s="56">
        <f t="shared" si="7"/>
        <v>0</v>
      </c>
      <c r="AD4" s="56">
        <f t="shared" si="8"/>
        <v>0</v>
      </c>
      <c r="AE4" s="57">
        <f t="shared" si="9"/>
        <v>15</v>
      </c>
      <c r="AF4" s="57">
        <f t="shared" si="10"/>
        <v>0</v>
      </c>
      <c r="AG4" s="56">
        <f t="shared" si="11"/>
        <v>0</v>
      </c>
      <c r="AH4" s="5" t="str">
        <f>Predloge!$B$4</f>
        <v>51</v>
      </c>
      <c r="AI4" s="58" t="str">
        <f t="shared" si="12"/>
        <v/>
      </c>
      <c r="AJ4" s="58" t="str">
        <f t="shared" si="13"/>
        <v/>
      </c>
      <c r="AK4" s="58" t="str">
        <f t="shared" si="14"/>
        <v/>
      </c>
      <c r="AL4" s="58" t="str">
        <f t="shared" si="15"/>
        <v/>
      </c>
      <c r="AM4" s="58" t="str">
        <f t="shared" si="16"/>
        <v/>
      </c>
      <c r="AN4" s="58" t="str">
        <f t="shared" si="17"/>
        <v/>
      </c>
      <c r="AO4" s="58" t="str">
        <f t="shared" si="18"/>
        <v/>
      </c>
      <c r="AP4" s="58" t="str">
        <f t="shared" si="19"/>
        <v/>
      </c>
      <c r="AQ4" s="58" t="str">
        <f t="shared" si="20"/>
        <v/>
      </c>
      <c r="AR4" s="58" t="str">
        <f t="shared" si="21"/>
        <v/>
      </c>
      <c r="AS4" s="58" t="str">
        <f t="shared" si="22"/>
        <v/>
      </c>
      <c r="AT4" s="58" t="str">
        <f t="shared" si="23"/>
        <v/>
      </c>
      <c r="AU4" s="58" t="str">
        <f t="shared" si="24"/>
        <v/>
      </c>
      <c r="AV4" s="58" t="str">
        <f t="shared" si="25"/>
        <v/>
      </c>
      <c r="AW4" s="58" t="str">
        <f t="shared" si="26"/>
        <v/>
      </c>
      <c r="AX4" s="58" t="str">
        <f t="shared" si="27"/>
        <v/>
      </c>
      <c r="AY4" s="58" t="str">
        <f t="shared" si="28"/>
        <v/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2021-10-04</v>
      </c>
      <c r="B5" s="60" t="str">
        <f t="shared" si="0"/>
        <v>Mon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95"/>
      <c r="W5" s="56">
        <f t="shared" si="1"/>
        <v>0</v>
      </c>
      <c r="X5" s="56">
        <f t="shared" si="2"/>
        <v>0</v>
      </c>
      <c r="Y5" s="56">
        <f t="shared" si="3"/>
        <v>0</v>
      </c>
      <c r="Z5" s="56">
        <f t="shared" si="4"/>
        <v>0</v>
      </c>
      <c r="AA5" s="56">
        <f t="shared" si="5"/>
        <v>0</v>
      </c>
      <c r="AB5" s="56">
        <f t="shared" si="6"/>
        <v>0</v>
      </c>
      <c r="AC5" s="56">
        <f t="shared" si="7"/>
        <v>0</v>
      </c>
      <c r="AD5" s="56">
        <f t="shared" si="8"/>
        <v>0</v>
      </c>
      <c r="AE5" s="57">
        <f t="shared" si="9"/>
        <v>15</v>
      </c>
      <c r="AF5" s="57">
        <f t="shared" si="10"/>
        <v>0</v>
      </c>
      <c r="AG5" s="56">
        <f t="shared" si="11"/>
        <v>0</v>
      </c>
      <c r="AH5" s="5" t="str">
        <f>Predloge!$B$5</f>
        <v>52</v>
      </c>
      <c r="AI5" s="58" t="str">
        <f t="shared" si="12"/>
        <v/>
      </c>
      <c r="AJ5" s="58" t="str">
        <f t="shared" si="13"/>
        <v/>
      </c>
      <c r="AK5" s="58" t="str">
        <f t="shared" si="14"/>
        <v/>
      </c>
      <c r="AL5" s="58" t="str">
        <f t="shared" si="15"/>
        <v/>
      </c>
      <c r="AM5" s="58" t="str">
        <f t="shared" si="16"/>
        <v/>
      </c>
      <c r="AN5" s="58" t="str">
        <f t="shared" si="17"/>
        <v/>
      </c>
      <c r="AO5" s="58" t="str">
        <f t="shared" si="18"/>
        <v/>
      </c>
      <c r="AP5" s="58" t="str">
        <f t="shared" si="19"/>
        <v/>
      </c>
      <c r="AQ5" s="58" t="str">
        <f t="shared" si="20"/>
        <v/>
      </c>
      <c r="AR5" s="58" t="str">
        <f t="shared" si="21"/>
        <v/>
      </c>
      <c r="AS5" s="58" t="str">
        <f t="shared" si="22"/>
        <v/>
      </c>
      <c r="AT5" s="58" t="str">
        <f t="shared" si="23"/>
        <v/>
      </c>
      <c r="AU5" s="58" t="str">
        <f t="shared" si="24"/>
        <v/>
      </c>
      <c r="AV5" s="58" t="str">
        <f t="shared" si="25"/>
        <v/>
      </c>
      <c r="AW5" s="58" t="str">
        <f t="shared" si="26"/>
        <v/>
      </c>
      <c r="AX5" s="58" t="str">
        <f t="shared" si="27"/>
        <v/>
      </c>
      <c r="AY5" s="58" t="str">
        <f t="shared" si="28"/>
        <v/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2021-10-05</v>
      </c>
      <c r="B6" s="60" t="str">
        <f t="shared" si="0"/>
        <v>Tue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95"/>
      <c r="W6" s="56">
        <f t="shared" si="1"/>
        <v>0</v>
      </c>
      <c r="X6" s="56">
        <f t="shared" si="2"/>
        <v>0</v>
      </c>
      <c r="Y6" s="56">
        <f t="shared" si="3"/>
        <v>0</v>
      </c>
      <c r="Z6" s="56">
        <f t="shared" si="4"/>
        <v>0</v>
      </c>
      <c r="AA6" s="56">
        <f t="shared" si="5"/>
        <v>0</v>
      </c>
      <c r="AB6" s="56">
        <f t="shared" si="6"/>
        <v>0</v>
      </c>
      <c r="AC6" s="56">
        <f t="shared" si="7"/>
        <v>0</v>
      </c>
      <c r="AD6" s="56">
        <f t="shared" si="8"/>
        <v>0</v>
      </c>
      <c r="AE6" s="57">
        <f t="shared" si="9"/>
        <v>15</v>
      </c>
      <c r="AF6" s="57">
        <f t="shared" si="10"/>
        <v>0</v>
      </c>
      <c r="AG6" s="56">
        <f t="shared" si="11"/>
        <v>0</v>
      </c>
      <c r="AH6" s="5" t="str">
        <f>Predloge!$B$6</f>
        <v>KVIT</v>
      </c>
      <c r="AI6" s="58" t="str">
        <f t="shared" si="12"/>
        <v/>
      </c>
      <c r="AJ6" s="58" t="str">
        <f t="shared" si="13"/>
        <v/>
      </c>
      <c r="AK6" s="58" t="str">
        <f t="shared" si="14"/>
        <v/>
      </c>
      <c r="AL6" s="58" t="str">
        <f t="shared" si="15"/>
        <v/>
      </c>
      <c r="AM6" s="58" t="str">
        <f t="shared" si="16"/>
        <v/>
      </c>
      <c r="AN6" s="58" t="str">
        <f t="shared" si="17"/>
        <v/>
      </c>
      <c r="AO6" s="58" t="str">
        <f t="shared" si="18"/>
        <v/>
      </c>
      <c r="AP6" s="58" t="str">
        <f t="shared" si="19"/>
        <v/>
      </c>
      <c r="AQ6" s="58" t="str">
        <f t="shared" si="20"/>
        <v/>
      </c>
      <c r="AR6" s="58" t="str">
        <f t="shared" si="21"/>
        <v/>
      </c>
      <c r="AS6" s="58" t="str">
        <f t="shared" si="22"/>
        <v/>
      </c>
      <c r="AT6" s="58" t="str">
        <f t="shared" si="23"/>
        <v/>
      </c>
      <c r="AU6" s="58" t="str">
        <f t="shared" si="24"/>
        <v/>
      </c>
      <c r="AV6" s="58" t="str">
        <f t="shared" si="25"/>
        <v/>
      </c>
      <c r="AW6" s="58" t="str">
        <f t="shared" si="26"/>
        <v/>
      </c>
      <c r="AX6" s="58" t="str">
        <f t="shared" si="27"/>
        <v/>
      </c>
      <c r="AY6" s="58" t="str">
        <f t="shared" si="28"/>
        <v/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2021-10-06</v>
      </c>
      <c r="B7" s="60" t="str">
        <f t="shared" si="0"/>
        <v>Wed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95"/>
      <c r="W7" s="56">
        <f t="shared" si="1"/>
        <v>0</v>
      </c>
      <c r="X7" s="56">
        <f t="shared" si="2"/>
        <v>0</v>
      </c>
      <c r="Y7" s="56">
        <f t="shared" si="3"/>
        <v>0</v>
      </c>
      <c r="Z7" s="56">
        <f t="shared" si="4"/>
        <v>0</v>
      </c>
      <c r="AA7" s="56">
        <f t="shared" si="5"/>
        <v>0</v>
      </c>
      <c r="AB7" s="56">
        <f t="shared" si="6"/>
        <v>0</v>
      </c>
      <c r="AC7" s="56">
        <f t="shared" si="7"/>
        <v>0</v>
      </c>
      <c r="AD7" s="56">
        <f t="shared" si="8"/>
        <v>0</v>
      </c>
      <c r="AE7" s="57">
        <f t="shared" si="9"/>
        <v>15</v>
      </c>
      <c r="AF7" s="57">
        <f t="shared" si="10"/>
        <v>0</v>
      </c>
      <c r="AG7" s="56">
        <f t="shared" si="11"/>
        <v>0</v>
      </c>
      <c r="AH7" s="8" t="str">
        <f>Predloge!$B$7</f>
        <v>KVIT☻</v>
      </c>
      <c r="AI7" s="58" t="str">
        <f t="shared" si="12"/>
        <v/>
      </c>
      <c r="AJ7" s="58" t="str">
        <f t="shared" si="13"/>
        <v/>
      </c>
      <c r="AK7" s="58" t="str">
        <f t="shared" si="14"/>
        <v/>
      </c>
      <c r="AL7" s="58" t="str">
        <f t="shared" si="15"/>
        <v/>
      </c>
      <c r="AM7" s="58" t="str">
        <f t="shared" si="16"/>
        <v/>
      </c>
      <c r="AN7" s="58" t="str">
        <f t="shared" si="17"/>
        <v/>
      </c>
      <c r="AO7" s="58" t="str">
        <f t="shared" si="18"/>
        <v/>
      </c>
      <c r="AP7" s="58" t="str">
        <f t="shared" si="19"/>
        <v/>
      </c>
      <c r="AQ7" s="58" t="str">
        <f t="shared" si="20"/>
        <v/>
      </c>
      <c r="AR7" s="58" t="str">
        <f t="shared" si="21"/>
        <v/>
      </c>
      <c r="AS7" s="58" t="str">
        <f t="shared" si="22"/>
        <v/>
      </c>
      <c r="AT7" s="58" t="str">
        <f t="shared" si="23"/>
        <v/>
      </c>
      <c r="AU7" s="58" t="str">
        <f t="shared" si="24"/>
        <v/>
      </c>
      <c r="AV7" s="58" t="str">
        <f t="shared" si="25"/>
        <v/>
      </c>
      <c r="AW7" s="58" t="str">
        <f t="shared" si="26"/>
        <v/>
      </c>
      <c r="AX7" s="58" t="str">
        <f t="shared" si="27"/>
        <v/>
      </c>
      <c r="AY7" s="58" t="str">
        <f t="shared" si="28"/>
        <v/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2021-10-07</v>
      </c>
      <c r="B8" s="60" t="str">
        <f t="shared" si="0"/>
        <v>Thu</v>
      </c>
      <c r="C8" s="53"/>
      <c r="D8" s="53"/>
      <c r="E8" s="53"/>
      <c r="F8" s="53"/>
      <c r="G8" s="53"/>
      <c r="H8" s="53"/>
      <c r="I8" s="53"/>
      <c r="J8" s="53"/>
      <c r="K8" s="61"/>
      <c r="L8" s="53"/>
      <c r="M8" s="53"/>
      <c r="N8" s="53"/>
      <c r="O8" s="53"/>
      <c r="P8" s="53"/>
      <c r="Q8" s="53"/>
      <c r="R8" s="53"/>
      <c r="S8" s="53"/>
      <c r="T8" s="53"/>
      <c r="U8" s="53"/>
      <c r="V8" s="95"/>
      <c r="W8" s="56">
        <f t="shared" si="1"/>
        <v>0</v>
      </c>
      <c r="X8" s="56">
        <f t="shared" si="2"/>
        <v>0</v>
      </c>
      <c r="Y8" s="56">
        <f t="shared" si="3"/>
        <v>0</v>
      </c>
      <c r="Z8" s="56">
        <f t="shared" si="4"/>
        <v>0</v>
      </c>
      <c r="AA8" s="56">
        <f t="shared" si="5"/>
        <v>0</v>
      </c>
      <c r="AB8" s="56">
        <f t="shared" si="6"/>
        <v>0</v>
      </c>
      <c r="AC8" s="56">
        <f t="shared" si="7"/>
        <v>0</v>
      </c>
      <c r="AD8" s="56">
        <f t="shared" si="8"/>
        <v>0</v>
      </c>
      <c r="AE8" s="57">
        <f t="shared" si="9"/>
        <v>15</v>
      </c>
      <c r="AF8" s="57">
        <f t="shared" si="10"/>
        <v>0</v>
      </c>
      <c r="AG8" s="56">
        <f t="shared" si="11"/>
        <v>0</v>
      </c>
      <c r="AH8" s="5" t="str">
        <f>Predloge!$B$8</f>
        <v>U</v>
      </c>
      <c r="AI8" s="58" t="str">
        <f t="shared" si="12"/>
        <v/>
      </c>
      <c r="AJ8" s="58" t="str">
        <f t="shared" si="13"/>
        <v/>
      </c>
      <c r="AK8" s="58" t="str">
        <f t="shared" si="14"/>
        <v/>
      </c>
      <c r="AL8" s="58" t="str">
        <f t="shared" si="15"/>
        <v/>
      </c>
      <c r="AM8" s="58" t="str">
        <f t="shared" si="16"/>
        <v/>
      </c>
      <c r="AN8" s="58" t="str">
        <f t="shared" si="17"/>
        <v/>
      </c>
      <c r="AO8" s="58" t="str">
        <f t="shared" si="18"/>
        <v/>
      </c>
      <c r="AP8" s="58" t="str">
        <f t="shared" si="19"/>
        <v/>
      </c>
      <c r="AQ8" s="58" t="str">
        <f t="shared" si="20"/>
        <v/>
      </c>
      <c r="AR8" s="58" t="str">
        <f t="shared" si="21"/>
        <v/>
      </c>
      <c r="AS8" s="58" t="str">
        <f t="shared" si="22"/>
        <v/>
      </c>
      <c r="AT8" s="58" t="str">
        <f t="shared" si="23"/>
        <v/>
      </c>
      <c r="AU8" s="58" t="str">
        <f t="shared" si="24"/>
        <v/>
      </c>
      <c r="AV8" s="58" t="str">
        <f t="shared" si="25"/>
        <v/>
      </c>
      <c r="AW8" s="58" t="str">
        <f t="shared" si="26"/>
        <v/>
      </c>
      <c r="AX8" s="58" t="str">
        <f t="shared" si="27"/>
        <v/>
      </c>
      <c r="AY8" s="58" t="str">
        <f t="shared" si="28"/>
        <v/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2021-10-08</v>
      </c>
      <c r="B9" s="60" t="str">
        <f t="shared" si="0"/>
        <v>Fri</v>
      </c>
      <c r="C9" s="53"/>
      <c r="D9" s="53"/>
      <c r="E9" s="53"/>
      <c r="F9" s="53"/>
      <c r="G9" s="53"/>
      <c r="H9" s="53"/>
      <c r="I9" s="53"/>
      <c r="J9" s="53"/>
      <c r="K9" s="61"/>
      <c r="L9" s="53"/>
      <c r="M9" s="53"/>
      <c r="N9" s="53"/>
      <c r="O9" s="53"/>
      <c r="P9" s="53"/>
      <c r="Q9" s="53"/>
      <c r="R9" s="53"/>
      <c r="S9" s="53"/>
      <c r="T9" s="53"/>
      <c r="U9" s="53"/>
      <c r="V9" s="95"/>
      <c r="W9" s="56">
        <f t="shared" si="1"/>
        <v>0</v>
      </c>
      <c r="X9" s="56">
        <f t="shared" si="2"/>
        <v>0</v>
      </c>
      <c r="Y9" s="56">
        <f t="shared" si="3"/>
        <v>0</v>
      </c>
      <c r="Z9" s="56">
        <f t="shared" si="4"/>
        <v>0</v>
      </c>
      <c r="AA9" s="56">
        <f t="shared" si="5"/>
        <v>0</v>
      </c>
      <c r="AB9" s="56">
        <f t="shared" si="6"/>
        <v>0</v>
      </c>
      <c r="AC9" s="56">
        <f t="shared" si="7"/>
        <v>0</v>
      </c>
      <c r="AD9" s="56">
        <f t="shared" si="8"/>
        <v>0</v>
      </c>
      <c r="AE9" s="57">
        <f t="shared" si="9"/>
        <v>15</v>
      </c>
      <c r="AF9" s="57">
        <f t="shared" si="10"/>
        <v>0</v>
      </c>
      <c r="AG9" s="56">
        <f t="shared" si="11"/>
        <v>0</v>
      </c>
      <c r="AH9" s="5" t="str">
        <f>Predloge!$B$9</f>
        <v>U☻</v>
      </c>
      <c r="AI9" s="58" t="str">
        <f t="shared" si="12"/>
        <v/>
      </c>
      <c r="AJ9" s="58" t="str">
        <f t="shared" si="13"/>
        <v/>
      </c>
      <c r="AK9" s="58" t="str">
        <f t="shared" si="14"/>
        <v/>
      </c>
      <c r="AL9" s="58" t="str">
        <f t="shared" si="15"/>
        <v/>
      </c>
      <c r="AM9" s="58" t="str">
        <f t="shared" si="16"/>
        <v/>
      </c>
      <c r="AN9" s="58" t="str">
        <f t="shared" si="17"/>
        <v/>
      </c>
      <c r="AO9" s="58" t="str">
        <f t="shared" si="18"/>
        <v/>
      </c>
      <c r="AP9" s="58" t="str">
        <f t="shared" si="19"/>
        <v/>
      </c>
      <c r="AQ9" s="58" t="str">
        <f t="shared" si="20"/>
        <v/>
      </c>
      <c r="AR9" s="58" t="str">
        <f t="shared" si="21"/>
        <v/>
      </c>
      <c r="AS9" s="58" t="str">
        <f t="shared" si="22"/>
        <v/>
      </c>
      <c r="AT9" s="58" t="str">
        <f t="shared" si="23"/>
        <v/>
      </c>
      <c r="AU9" s="58" t="str">
        <f t="shared" si="24"/>
        <v/>
      </c>
      <c r="AV9" s="58" t="str">
        <f t="shared" si="25"/>
        <v/>
      </c>
      <c r="AW9" s="58" t="str">
        <f t="shared" si="26"/>
        <v/>
      </c>
      <c r="AX9" s="58" t="str">
        <f t="shared" si="27"/>
        <v/>
      </c>
      <c r="AY9" s="58" t="str">
        <f t="shared" si="28"/>
        <v/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2021-10-09</v>
      </c>
      <c r="B10" s="60" t="str">
        <f t="shared" si="0"/>
        <v>Sat</v>
      </c>
      <c r="C10" s="53"/>
      <c r="D10" s="53"/>
      <c r="E10" s="53"/>
      <c r="F10" s="53"/>
      <c r="G10" s="53"/>
      <c r="H10" s="53"/>
      <c r="I10" s="53"/>
      <c r="J10" s="53"/>
      <c r="K10" s="61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95"/>
      <c r="W10" s="56">
        <f t="shared" si="1"/>
        <v>0</v>
      </c>
      <c r="X10" s="56">
        <f t="shared" si="2"/>
        <v>0</v>
      </c>
      <c r="Y10" s="56">
        <f t="shared" si="3"/>
        <v>0</v>
      </c>
      <c r="Z10" s="56">
        <f t="shared" si="4"/>
        <v>0</v>
      </c>
      <c r="AA10" s="56">
        <f t="shared" si="5"/>
        <v>0</v>
      </c>
      <c r="AB10" s="56">
        <f t="shared" si="6"/>
        <v>0</v>
      </c>
      <c r="AC10" s="56">
        <f t="shared" si="7"/>
        <v>0</v>
      </c>
      <c r="AD10" s="56">
        <f t="shared" si="8"/>
        <v>0</v>
      </c>
      <c r="AE10" s="57">
        <f t="shared" si="9"/>
        <v>15</v>
      </c>
      <c r="AF10" s="57">
        <f t="shared" si="10"/>
        <v>0</v>
      </c>
      <c r="AG10" s="56">
        <f t="shared" si="11"/>
        <v>0</v>
      </c>
      <c r="AH10" s="5" t="str">
        <f>Predloge!$B$10</f>
        <v>12-20</v>
      </c>
      <c r="AI10" s="58" t="str">
        <f t="shared" si="12"/>
        <v/>
      </c>
      <c r="AJ10" s="58" t="str">
        <f t="shared" si="13"/>
        <v/>
      </c>
      <c r="AK10" s="58" t="str">
        <f t="shared" si="14"/>
        <v/>
      </c>
      <c r="AL10" s="58" t="str">
        <f t="shared" si="15"/>
        <v/>
      </c>
      <c r="AM10" s="58" t="str">
        <f t="shared" si="16"/>
        <v/>
      </c>
      <c r="AN10" s="58" t="str">
        <f t="shared" si="17"/>
        <v/>
      </c>
      <c r="AO10" s="58" t="str">
        <f t="shared" si="18"/>
        <v/>
      </c>
      <c r="AP10" s="58" t="str">
        <f t="shared" si="19"/>
        <v/>
      </c>
      <c r="AQ10" s="58" t="str">
        <f t="shared" si="20"/>
        <v/>
      </c>
      <c r="AR10" s="58" t="str">
        <f t="shared" si="21"/>
        <v/>
      </c>
      <c r="AS10" s="58" t="str">
        <f t="shared" si="22"/>
        <v/>
      </c>
      <c r="AT10" s="58" t="str">
        <f t="shared" si="23"/>
        <v/>
      </c>
      <c r="AU10" s="58" t="str">
        <f t="shared" si="24"/>
        <v/>
      </c>
      <c r="AV10" s="58" t="str">
        <f t="shared" si="25"/>
        <v/>
      </c>
      <c r="AW10" s="58" t="str">
        <f t="shared" si="26"/>
        <v/>
      </c>
      <c r="AX10" s="58" t="str">
        <f t="shared" si="27"/>
        <v/>
      </c>
      <c r="AY10" s="58" t="str">
        <f t="shared" si="28"/>
        <v/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2021-10-10</v>
      </c>
      <c r="B11" s="60" t="str">
        <f t="shared" si="0"/>
        <v>Sun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95"/>
      <c r="W11" s="56">
        <f t="shared" si="1"/>
        <v>0</v>
      </c>
      <c r="X11" s="56">
        <f t="shared" si="2"/>
        <v>0</v>
      </c>
      <c r="Y11" s="56">
        <f t="shared" si="3"/>
        <v>0</v>
      </c>
      <c r="Z11" s="56">
        <f t="shared" si="4"/>
        <v>0</v>
      </c>
      <c r="AA11" s="56">
        <f t="shared" si="5"/>
        <v>0</v>
      </c>
      <c r="AB11" s="56">
        <f t="shared" si="6"/>
        <v>0</v>
      </c>
      <c r="AC11" s="56">
        <f t="shared" si="7"/>
        <v>0</v>
      </c>
      <c r="AD11" s="56">
        <f t="shared" si="8"/>
        <v>0</v>
      </c>
      <c r="AE11" s="57">
        <f t="shared" si="9"/>
        <v>15</v>
      </c>
      <c r="AF11" s="57">
        <f t="shared" si="10"/>
        <v>0</v>
      </c>
      <c r="AG11" s="56">
        <f t="shared" si="11"/>
        <v>0</v>
      </c>
      <c r="AH11" s="10" t="str">
        <f>Predloge!$B$11</f>
        <v>X</v>
      </c>
      <c r="AI11" s="58" t="str">
        <f t="shared" si="12"/>
        <v/>
      </c>
      <c r="AJ11" s="58" t="str">
        <f t="shared" si="13"/>
        <v/>
      </c>
      <c r="AK11" s="58" t="str">
        <f t="shared" si="14"/>
        <v/>
      </c>
      <c r="AL11" s="58" t="str">
        <f t="shared" si="15"/>
        <v/>
      </c>
      <c r="AM11" s="58" t="str">
        <f t="shared" si="16"/>
        <v/>
      </c>
      <c r="AN11" s="58" t="str">
        <f t="shared" si="17"/>
        <v/>
      </c>
      <c r="AO11" s="58" t="str">
        <f t="shared" si="18"/>
        <v/>
      </c>
      <c r="AP11" s="58" t="str">
        <f t="shared" si="19"/>
        <v/>
      </c>
      <c r="AQ11" s="58" t="str">
        <f t="shared" si="20"/>
        <v/>
      </c>
      <c r="AR11" s="58" t="str">
        <f t="shared" si="21"/>
        <v/>
      </c>
      <c r="AS11" s="58" t="str">
        <f t="shared" si="22"/>
        <v/>
      </c>
      <c r="AT11" s="58" t="str">
        <f t="shared" si="23"/>
        <v/>
      </c>
      <c r="AU11" s="58" t="str">
        <f t="shared" si="24"/>
        <v/>
      </c>
      <c r="AV11" s="58" t="str">
        <f t="shared" si="25"/>
        <v/>
      </c>
      <c r="AW11" s="58" t="str">
        <f t="shared" si="26"/>
        <v/>
      </c>
      <c r="AX11" s="58" t="str">
        <f t="shared" si="27"/>
        <v/>
      </c>
      <c r="AY11" s="58" t="str">
        <f t="shared" si="28"/>
        <v/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2021-10-11</v>
      </c>
      <c r="B12" s="60" t="str">
        <f t="shared" si="0"/>
        <v>Mon</v>
      </c>
      <c r="C12" s="61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95"/>
      <c r="W12" s="56">
        <f t="shared" si="1"/>
        <v>0</v>
      </c>
      <c r="X12" s="56">
        <f t="shared" si="2"/>
        <v>0</v>
      </c>
      <c r="Y12" s="56">
        <f t="shared" si="3"/>
        <v>0</v>
      </c>
      <c r="Z12" s="56">
        <f t="shared" si="4"/>
        <v>0</v>
      </c>
      <c r="AA12" s="56">
        <f t="shared" si="5"/>
        <v>0</v>
      </c>
      <c r="AB12" s="56">
        <f t="shared" si="6"/>
        <v>0</v>
      </c>
      <c r="AC12" s="56">
        <f t="shared" si="7"/>
        <v>0</v>
      </c>
      <c r="AD12" s="56">
        <f t="shared" si="8"/>
        <v>0</v>
      </c>
      <c r="AE12" s="57">
        <f t="shared" si="9"/>
        <v>15</v>
      </c>
      <c r="AF12" s="57">
        <f t="shared" si="10"/>
        <v>0</v>
      </c>
      <c r="AG12" s="56">
        <f t="shared" si="11"/>
        <v>0</v>
      </c>
      <c r="AH12" s="5" t="str">
        <f>Predloge!$B$12</f>
        <v>D</v>
      </c>
      <c r="AI12" s="58" t="str">
        <f t="shared" si="12"/>
        <v/>
      </c>
      <c r="AJ12" s="58" t="str">
        <f t="shared" si="13"/>
        <v/>
      </c>
      <c r="AK12" s="58" t="str">
        <f t="shared" si="14"/>
        <v/>
      </c>
      <c r="AL12" s="58" t="str">
        <f t="shared" si="15"/>
        <v/>
      </c>
      <c r="AM12" s="58" t="str">
        <f t="shared" si="16"/>
        <v/>
      </c>
      <c r="AN12" s="58" t="str">
        <f t="shared" si="17"/>
        <v/>
      </c>
      <c r="AO12" s="58" t="str">
        <f t="shared" si="18"/>
        <v/>
      </c>
      <c r="AP12" s="58" t="str">
        <f t="shared" si="19"/>
        <v/>
      </c>
      <c r="AQ12" s="58" t="str">
        <f t="shared" si="20"/>
        <v/>
      </c>
      <c r="AR12" s="58" t="str">
        <f t="shared" si="21"/>
        <v/>
      </c>
      <c r="AS12" s="58" t="str">
        <f t="shared" si="22"/>
        <v/>
      </c>
      <c r="AT12" s="58" t="str">
        <f t="shared" si="23"/>
        <v/>
      </c>
      <c r="AU12" s="58" t="str">
        <f t="shared" si="24"/>
        <v/>
      </c>
      <c r="AV12" s="58" t="str">
        <f t="shared" si="25"/>
        <v/>
      </c>
      <c r="AW12" s="58" t="str">
        <f t="shared" si="26"/>
        <v/>
      </c>
      <c r="AX12" s="58" t="str">
        <f t="shared" si="27"/>
        <v/>
      </c>
      <c r="AY12" s="58" t="str">
        <f t="shared" si="28"/>
        <v/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2021-10-12</v>
      </c>
      <c r="B13" s="60" t="str">
        <f t="shared" si="0"/>
        <v>Tue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95"/>
      <c r="W13" s="56">
        <f t="shared" si="1"/>
        <v>0</v>
      </c>
      <c r="X13" s="56">
        <f t="shared" si="2"/>
        <v>0</v>
      </c>
      <c r="Y13" s="56">
        <f t="shared" si="3"/>
        <v>0</v>
      </c>
      <c r="Z13" s="56">
        <f t="shared" si="4"/>
        <v>0</v>
      </c>
      <c r="AA13" s="56">
        <f t="shared" si="5"/>
        <v>0</v>
      </c>
      <c r="AB13" s="56">
        <f t="shared" si="6"/>
        <v>0</v>
      </c>
      <c r="AC13" s="56">
        <f t="shared" si="7"/>
        <v>0</v>
      </c>
      <c r="AD13" s="56">
        <f t="shared" si="8"/>
        <v>0</v>
      </c>
      <c r="AE13" s="57">
        <f t="shared" si="9"/>
        <v>15</v>
      </c>
      <c r="AF13" s="57">
        <f t="shared" si="10"/>
        <v>0</v>
      </c>
      <c r="AG13" s="56">
        <f t="shared" si="11"/>
        <v>0</v>
      </c>
      <c r="AH13" s="5" t="str">
        <f>Predloge!$B$13</f>
        <v>BOL</v>
      </c>
      <c r="AI13" s="58" t="str">
        <f t="shared" si="12"/>
        <v/>
      </c>
      <c r="AJ13" s="58" t="str">
        <f t="shared" si="13"/>
        <v/>
      </c>
      <c r="AK13" s="58" t="str">
        <f t="shared" si="14"/>
        <v/>
      </c>
      <c r="AL13" s="58" t="str">
        <f t="shared" si="15"/>
        <v/>
      </c>
      <c r="AM13" s="58" t="str">
        <f t="shared" si="16"/>
        <v/>
      </c>
      <c r="AN13" s="58" t="str">
        <f t="shared" si="17"/>
        <v/>
      </c>
      <c r="AO13" s="58" t="str">
        <f t="shared" si="18"/>
        <v/>
      </c>
      <c r="AP13" s="58" t="str">
        <f t="shared" si="19"/>
        <v/>
      </c>
      <c r="AQ13" s="58" t="str">
        <f t="shared" si="20"/>
        <v/>
      </c>
      <c r="AR13" s="58" t="str">
        <f t="shared" si="21"/>
        <v/>
      </c>
      <c r="AS13" s="58" t="str">
        <f t="shared" si="22"/>
        <v/>
      </c>
      <c r="AT13" s="58" t="str">
        <f t="shared" si="23"/>
        <v/>
      </c>
      <c r="AU13" s="58" t="str">
        <f t="shared" si="24"/>
        <v/>
      </c>
      <c r="AV13" s="58" t="str">
        <f t="shared" si="25"/>
        <v/>
      </c>
      <c r="AW13" s="58" t="str">
        <f t="shared" si="26"/>
        <v/>
      </c>
      <c r="AX13" s="58" t="str">
        <f t="shared" si="27"/>
        <v/>
      </c>
      <c r="AY13" s="58" t="str">
        <f t="shared" si="28"/>
        <v/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2021-10-13</v>
      </c>
      <c r="B14" s="60" t="str">
        <f t="shared" si="0"/>
        <v>Wed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95"/>
      <c r="W14" s="56">
        <f t="shared" si="1"/>
        <v>0</v>
      </c>
      <c r="X14" s="56">
        <f t="shared" si="2"/>
        <v>0</v>
      </c>
      <c r="Y14" s="56">
        <f t="shared" si="3"/>
        <v>0</v>
      </c>
      <c r="Z14" s="56">
        <f t="shared" si="4"/>
        <v>0</v>
      </c>
      <c r="AA14" s="56">
        <f t="shared" si="5"/>
        <v>0</v>
      </c>
      <c r="AB14" s="56">
        <f t="shared" si="6"/>
        <v>0</v>
      </c>
      <c r="AC14" s="56">
        <f t="shared" si="7"/>
        <v>0</v>
      </c>
      <c r="AD14" s="56">
        <f t="shared" si="8"/>
        <v>0</v>
      </c>
      <c r="AE14" s="57">
        <f t="shared" si="9"/>
        <v>15</v>
      </c>
      <c r="AF14" s="57">
        <f t="shared" si="10"/>
        <v>0</v>
      </c>
      <c r="AG14" s="56">
        <f t="shared" si="11"/>
        <v>0</v>
      </c>
      <c r="AH14" s="12" t="str">
        <f>Predloge!$B$14</f>
        <v>☻</v>
      </c>
      <c r="AI14" s="58" t="str">
        <f t="shared" si="12"/>
        <v/>
      </c>
      <c r="AJ14" s="58" t="str">
        <f t="shared" si="13"/>
        <v/>
      </c>
      <c r="AK14" s="58" t="str">
        <f t="shared" si="14"/>
        <v/>
      </c>
      <c r="AL14" s="58" t="str">
        <f t="shared" si="15"/>
        <v/>
      </c>
      <c r="AM14" s="58" t="str">
        <f t="shared" si="16"/>
        <v/>
      </c>
      <c r="AN14" s="58" t="str">
        <f t="shared" si="17"/>
        <v/>
      </c>
      <c r="AO14" s="58" t="str">
        <f t="shared" si="18"/>
        <v/>
      </c>
      <c r="AP14" s="58" t="str">
        <f t="shared" si="19"/>
        <v/>
      </c>
      <c r="AQ14" s="58" t="str">
        <f t="shared" si="20"/>
        <v/>
      </c>
      <c r="AR14" s="58" t="str">
        <f t="shared" si="21"/>
        <v/>
      </c>
      <c r="AS14" s="58" t="str">
        <f t="shared" si="22"/>
        <v/>
      </c>
      <c r="AT14" s="58" t="str">
        <f t="shared" si="23"/>
        <v/>
      </c>
      <c r="AU14" s="58" t="str">
        <f t="shared" si="24"/>
        <v/>
      </c>
      <c r="AV14" s="58" t="str">
        <f t="shared" si="25"/>
        <v/>
      </c>
      <c r="AW14" s="58" t="str">
        <f t="shared" si="26"/>
        <v/>
      </c>
      <c r="AX14" s="58" t="str">
        <f t="shared" si="27"/>
        <v/>
      </c>
      <c r="AY14" s="58" t="str">
        <f t="shared" si="28"/>
        <v/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2021-10-14</v>
      </c>
      <c r="B15" s="60" t="str">
        <f t="shared" si="0"/>
        <v>Thu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95"/>
      <c r="W15" s="56">
        <f t="shared" si="1"/>
        <v>0</v>
      </c>
      <c r="X15" s="56">
        <f t="shared" si="2"/>
        <v>0</v>
      </c>
      <c r="Y15" s="56">
        <f t="shared" si="3"/>
        <v>0</v>
      </c>
      <c r="Z15" s="56">
        <f t="shared" si="4"/>
        <v>0</v>
      </c>
      <c r="AA15" s="56">
        <f t="shared" si="5"/>
        <v>0</v>
      </c>
      <c r="AB15" s="56">
        <f t="shared" si="6"/>
        <v>0</v>
      </c>
      <c r="AC15" s="56">
        <f t="shared" si="7"/>
        <v>0</v>
      </c>
      <c r="AD15" s="56">
        <f t="shared" si="8"/>
        <v>0</v>
      </c>
      <c r="AE15" s="57">
        <f t="shared" si="9"/>
        <v>15</v>
      </c>
      <c r="AF15" s="57">
        <f t="shared" si="10"/>
        <v>0</v>
      </c>
      <c r="AG15" s="56">
        <f t="shared" si="11"/>
        <v>0</v>
      </c>
      <c r="AH15" s="5" t="str">
        <f>Predloge!$B$15</f>
        <v>SO</v>
      </c>
      <c r="AI15" s="58" t="str">
        <f t="shared" si="12"/>
        <v/>
      </c>
      <c r="AJ15" s="58" t="str">
        <f t="shared" si="13"/>
        <v/>
      </c>
      <c r="AK15" s="58" t="str">
        <f t="shared" si="14"/>
        <v/>
      </c>
      <c r="AL15" s="58" t="str">
        <f t="shared" si="15"/>
        <v/>
      </c>
      <c r="AM15" s="58" t="str">
        <f t="shared" si="16"/>
        <v/>
      </c>
      <c r="AN15" s="58" t="str">
        <f t="shared" si="17"/>
        <v/>
      </c>
      <c r="AO15" s="58" t="str">
        <f t="shared" si="18"/>
        <v/>
      </c>
      <c r="AP15" s="58" t="str">
        <f t="shared" si="19"/>
        <v/>
      </c>
      <c r="AQ15" s="58" t="str">
        <f t="shared" si="20"/>
        <v/>
      </c>
      <c r="AR15" s="58" t="str">
        <f t="shared" si="21"/>
        <v/>
      </c>
      <c r="AS15" s="58" t="str">
        <f t="shared" si="22"/>
        <v/>
      </c>
      <c r="AT15" s="58" t="str">
        <f t="shared" si="23"/>
        <v/>
      </c>
      <c r="AU15" s="58" t="str">
        <f t="shared" si="24"/>
        <v/>
      </c>
      <c r="AV15" s="58" t="str">
        <f t="shared" si="25"/>
        <v/>
      </c>
      <c r="AW15" s="58" t="str">
        <f t="shared" si="26"/>
        <v/>
      </c>
      <c r="AX15" s="58" t="str">
        <f t="shared" si="27"/>
        <v/>
      </c>
      <c r="AY15" s="58" t="str">
        <f t="shared" si="28"/>
        <v/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2021-10-15</v>
      </c>
      <c r="B16" s="60" t="str">
        <f t="shared" si="0"/>
        <v>Fri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95"/>
      <c r="W16" s="56">
        <f t="shared" si="1"/>
        <v>0</v>
      </c>
      <c r="X16" s="56">
        <f t="shared" si="2"/>
        <v>0</v>
      </c>
      <c r="Y16" s="56">
        <f t="shared" si="3"/>
        <v>0</v>
      </c>
      <c r="Z16" s="56">
        <f t="shared" si="4"/>
        <v>0</v>
      </c>
      <c r="AA16" s="56">
        <f t="shared" si="5"/>
        <v>0</v>
      </c>
      <c r="AB16" s="56">
        <f t="shared" si="6"/>
        <v>0</v>
      </c>
      <c r="AC16" s="56">
        <f t="shared" si="7"/>
        <v>0</v>
      </c>
      <c r="AD16" s="56">
        <f t="shared" si="8"/>
        <v>0</v>
      </c>
      <c r="AE16" s="57">
        <f t="shared" si="9"/>
        <v>15</v>
      </c>
      <c r="AF16" s="57">
        <f t="shared" si="10"/>
        <v>0</v>
      </c>
      <c r="AG16" s="56">
        <f t="shared" si="11"/>
        <v>0</v>
      </c>
      <c r="AH16" s="10" t="str">
        <f>Predloge!$B$16</f>
        <v>☻</v>
      </c>
      <c r="AI16" s="58" t="str">
        <f t="shared" si="12"/>
        <v/>
      </c>
      <c r="AJ16" s="58" t="str">
        <f t="shared" si="13"/>
        <v/>
      </c>
      <c r="AK16" s="58" t="str">
        <f t="shared" si="14"/>
        <v/>
      </c>
      <c r="AL16" s="58" t="str">
        <f t="shared" si="15"/>
        <v/>
      </c>
      <c r="AM16" s="58" t="str">
        <f t="shared" si="16"/>
        <v/>
      </c>
      <c r="AN16" s="58" t="str">
        <f t="shared" si="17"/>
        <v/>
      </c>
      <c r="AO16" s="58" t="str">
        <f t="shared" si="18"/>
        <v/>
      </c>
      <c r="AP16" s="58" t="str">
        <f t="shared" si="19"/>
        <v/>
      </c>
      <c r="AQ16" s="58" t="str">
        <f t="shared" si="20"/>
        <v/>
      </c>
      <c r="AR16" s="58" t="str">
        <f t="shared" si="21"/>
        <v/>
      </c>
      <c r="AS16" s="58" t="str">
        <f t="shared" si="22"/>
        <v/>
      </c>
      <c r="AT16" s="58" t="str">
        <f t="shared" si="23"/>
        <v/>
      </c>
      <c r="AU16" s="58" t="str">
        <f t="shared" si="24"/>
        <v/>
      </c>
      <c r="AV16" s="58" t="str">
        <f t="shared" si="25"/>
        <v/>
      </c>
      <c r="AW16" s="58" t="str">
        <f t="shared" si="26"/>
        <v/>
      </c>
      <c r="AX16" s="58" t="str">
        <f t="shared" si="27"/>
        <v/>
      </c>
      <c r="AY16" s="58" t="str">
        <f t="shared" si="28"/>
        <v/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2021-10-16</v>
      </c>
      <c r="B17" s="60" t="str">
        <f t="shared" si="0"/>
        <v>Sat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95"/>
      <c r="W17" s="56">
        <f t="shared" si="1"/>
        <v>0</v>
      </c>
      <c r="X17" s="56">
        <f t="shared" si="2"/>
        <v>0</v>
      </c>
      <c r="Y17" s="56">
        <f t="shared" si="3"/>
        <v>0</v>
      </c>
      <c r="Z17" s="56">
        <f t="shared" si="4"/>
        <v>0</v>
      </c>
      <c r="AA17" s="56">
        <f t="shared" si="5"/>
        <v>0</v>
      </c>
      <c r="AB17" s="56">
        <f t="shared" si="6"/>
        <v>0</v>
      </c>
      <c r="AC17" s="56">
        <f t="shared" si="7"/>
        <v>0</v>
      </c>
      <c r="AD17" s="56">
        <f t="shared" si="8"/>
        <v>0</v>
      </c>
      <c r="AE17" s="57">
        <f t="shared" si="9"/>
        <v>15</v>
      </c>
      <c r="AF17" s="57">
        <f t="shared" si="10"/>
        <v>0</v>
      </c>
      <c r="AG17" s="56">
        <f t="shared" si="11"/>
        <v>0</v>
      </c>
      <c r="AH17" s="14" t="str">
        <f>Predloge!$B$17</f>
        <v>51$</v>
      </c>
      <c r="AI17" s="58" t="str">
        <f t="shared" si="12"/>
        <v/>
      </c>
      <c r="AJ17" s="58" t="str">
        <f t="shared" si="13"/>
        <v/>
      </c>
      <c r="AK17" s="58" t="str">
        <f t="shared" si="14"/>
        <v/>
      </c>
      <c r="AL17" s="58" t="str">
        <f t="shared" si="15"/>
        <v/>
      </c>
      <c r="AM17" s="58" t="str">
        <f t="shared" si="16"/>
        <v/>
      </c>
      <c r="AN17" s="58" t="str">
        <f t="shared" si="17"/>
        <v/>
      </c>
      <c r="AO17" s="58" t="str">
        <f t="shared" si="18"/>
        <v/>
      </c>
      <c r="AP17" s="58" t="str">
        <f t="shared" si="19"/>
        <v/>
      </c>
      <c r="AQ17" s="58" t="str">
        <f t="shared" si="20"/>
        <v/>
      </c>
      <c r="AR17" s="58" t="str">
        <f t="shared" si="21"/>
        <v/>
      </c>
      <c r="AS17" s="58" t="str">
        <f t="shared" si="22"/>
        <v/>
      </c>
      <c r="AT17" s="58" t="str">
        <f t="shared" si="23"/>
        <v/>
      </c>
      <c r="AU17" s="58" t="str">
        <f t="shared" si="24"/>
        <v/>
      </c>
      <c r="AV17" s="58" t="str">
        <f t="shared" si="25"/>
        <v/>
      </c>
      <c r="AW17" s="58" t="str">
        <f t="shared" si="26"/>
        <v/>
      </c>
      <c r="AX17" s="58" t="str">
        <f t="shared" si="27"/>
        <v/>
      </c>
      <c r="AY17" s="58" t="str">
        <f t="shared" si="28"/>
        <v/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2021-10-17</v>
      </c>
      <c r="B18" s="60" t="str">
        <f t="shared" si="0"/>
        <v>Sun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95"/>
      <c r="W18" s="56">
        <f t="shared" si="1"/>
        <v>0</v>
      </c>
      <c r="X18" s="56">
        <f t="shared" si="2"/>
        <v>0</v>
      </c>
      <c r="Y18" s="56">
        <f t="shared" si="3"/>
        <v>0</v>
      </c>
      <c r="Z18" s="56">
        <f t="shared" si="4"/>
        <v>0</v>
      </c>
      <c r="AA18" s="56">
        <f t="shared" si="5"/>
        <v>0</v>
      </c>
      <c r="AB18" s="56">
        <f t="shared" si="6"/>
        <v>0</v>
      </c>
      <c r="AC18" s="56">
        <f t="shared" si="7"/>
        <v>0</v>
      </c>
      <c r="AD18" s="56">
        <f t="shared" si="8"/>
        <v>0</v>
      </c>
      <c r="AE18" s="57">
        <f t="shared" si="9"/>
        <v>15</v>
      </c>
      <c r="AF18" s="57">
        <f t="shared" si="10"/>
        <v>0</v>
      </c>
      <c r="AG18" s="56">
        <f t="shared" si="11"/>
        <v>0</v>
      </c>
      <c r="AH18" s="14" t="str">
        <f>Predloge!$B$18</f>
        <v>52$</v>
      </c>
      <c r="AI18" s="58" t="str">
        <f t="shared" si="12"/>
        <v/>
      </c>
      <c r="AJ18" s="58" t="str">
        <f t="shared" si="13"/>
        <v/>
      </c>
      <c r="AK18" s="58" t="str">
        <f t="shared" si="14"/>
        <v/>
      </c>
      <c r="AL18" s="58" t="str">
        <f t="shared" si="15"/>
        <v/>
      </c>
      <c r="AM18" s="58" t="str">
        <f t="shared" si="16"/>
        <v/>
      </c>
      <c r="AN18" s="58" t="str">
        <f t="shared" si="17"/>
        <v/>
      </c>
      <c r="AO18" s="58" t="str">
        <f t="shared" si="18"/>
        <v/>
      </c>
      <c r="AP18" s="58" t="str">
        <f t="shared" si="19"/>
        <v/>
      </c>
      <c r="AQ18" s="58" t="str">
        <f t="shared" si="20"/>
        <v/>
      </c>
      <c r="AR18" s="58" t="str">
        <f t="shared" si="21"/>
        <v/>
      </c>
      <c r="AS18" s="58" t="str">
        <f t="shared" si="22"/>
        <v/>
      </c>
      <c r="AT18" s="58" t="str">
        <f t="shared" si="23"/>
        <v/>
      </c>
      <c r="AU18" s="58" t="str">
        <f t="shared" si="24"/>
        <v/>
      </c>
      <c r="AV18" s="58" t="str">
        <f t="shared" si="25"/>
        <v/>
      </c>
      <c r="AW18" s="58" t="str">
        <f t="shared" si="26"/>
        <v/>
      </c>
      <c r="AX18" s="58" t="str">
        <f t="shared" si="27"/>
        <v/>
      </c>
      <c r="AY18" s="58" t="str">
        <f t="shared" si="28"/>
        <v/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2021-10-18</v>
      </c>
      <c r="B19" s="60" t="str">
        <f t="shared" si="0"/>
        <v>Mon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95"/>
      <c r="W19" s="56">
        <f t="shared" si="1"/>
        <v>0</v>
      </c>
      <c r="X19" s="56">
        <f t="shared" si="2"/>
        <v>0</v>
      </c>
      <c r="Y19" s="56">
        <f t="shared" si="3"/>
        <v>0</v>
      </c>
      <c r="Z19" s="56">
        <f t="shared" si="4"/>
        <v>0</v>
      </c>
      <c r="AA19" s="56">
        <f t="shared" si="5"/>
        <v>0</v>
      </c>
      <c r="AB19" s="56">
        <f t="shared" si="6"/>
        <v>0</v>
      </c>
      <c r="AC19" s="56">
        <f t="shared" si="7"/>
        <v>0</v>
      </c>
      <c r="AD19" s="56">
        <f t="shared" si="8"/>
        <v>0</v>
      </c>
      <c r="AE19" s="57">
        <f t="shared" si="9"/>
        <v>15</v>
      </c>
      <c r="AF19" s="57">
        <f t="shared" si="10"/>
        <v>0</v>
      </c>
      <c r="AG19" s="56">
        <f t="shared" si="11"/>
        <v>0</v>
      </c>
      <c r="AH19" s="16" t="str">
        <f>Predloge!$B$19</f>
        <v>KVIT$</v>
      </c>
      <c r="AI19" s="58" t="str">
        <f t="shared" si="12"/>
        <v/>
      </c>
      <c r="AJ19" s="58" t="str">
        <f t="shared" si="13"/>
        <v/>
      </c>
      <c r="AK19" s="58" t="str">
        <f t="shared" si="14"/>
        <v/>
      </c>
      <c r="AL19" s="58" t="str">
        <f t="shared" si="15"/>
        <v/>
      </c>
      <c r="AM19" s="58" t="str">
        <f t="shared" si="16"/>
        <v/>
      </c>
      <c r="AN19" s="58" t="str">
        <f t="shared" si="17"/>
        <v/>
      </c>
      <c r="AO19" s="58" t="str">
        <f t="shared" si="18"/>
        <v/>
      </c>
      <c r="AP19" s="58" t="str">
        <f t="shared" si="19"/>
        <v/>
      </c>
      <c r="AQ19" s="58" t="str">
        <f t="shared" si="20"/>
        <v/>
      </c>
      <c r="AR19" s="58" t="str">
        <f t="shared" si="21"/>
        <v/>
      </c>
      <c r="AS19" s="58" t="str">
        <f t="shared" si="22"/>
        <v/>
      </c>
      <c r="AT19" s="58" t="str">
        <f t="shared" si="23"/>
        <v/>
      </c>
      <c r="AU19" s="58" t="str">
        <f t="shared" si="24"/>
        <v/>
      </c>
      <c r="AV19" s="58" t="str">
        <f t="shared" si="25"/>
        <v/>
      </c>
      <c r="AW19" s="58" t="str">
        <f t="shared" si="26"/>
        <v/>
      </c>
      <c r="AX19" s="58" t="str">
        <f t="shared" si="27"/>
        <v/>
      </c>
      <c r="AY19" s="58" t="str">
        <f t="shared" si="28"/>
        <v/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2021-10-19</v>
      </c>
      <c r="B20" s="60" t="str">
        <f t="shared" si="0"/>
        <v>Tue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95"/>
      <c r="W20" s="56">
        <f t="shared" si="1"/>
        <v>0</v>
      </c>
      <c r="X20" s="56">
        <f t="shared" si="2"/>
        <v>0</v>
      </c>
      <c r="Y20" s="56">
        <f t="shared" si="3"/>
        <v>0</v>
      </c>
      <c r="Z20" s="56">
        <f t="shared" si="4"/>
        <v>0</v>
      </c>
      <c r="AA20" s="56">
        <f t="shared" si="5"/>
        <v>0</v>
      </c>
      <c r="AB20" s="56">
        <f t="shared" si="6"/>
        <v>0</v>
      </c>
      <c r="AC20" s="56">
        <f t="shared" si="7"/>
        <v>0</v>
      </c>
      <c r="AD20" s="56">
        <f t="shared" si="8"/>
        <v>0</v>
      </c>
      <c r="AE20" s="57">
        <f t="shared" si="9"/>
        <v>15</v>
      </c>
      <c r="AF20" s="57">
        <f t="shared" si="10"/>
        <v>0</v>
      </c>
      <c r="AG20" s="56">
        <f t="shared" si="11"/>
        <v>0</v>
      </c>
      <c r="AH20" s="18" t="str">
        <f>Predloge!$B$20</f>
        <v>☺</v>
      </c>
      <c r="AI20" s="58" t="str">
        <f t="shared" si="12"/>
        <v/>
      </c>
      <c r="AJ20" s="58" t="str">
        <f t="shared" si="13"/>
        <v/>
      </c>
      <c r="AK20" s="58" t="str">
        <f t="shared" si="14"/>
        <v/>
      </c>
      <c r="AL20" s="58" t="str">
        <f t="shared" si="15"/>
        <v/>
      </c>
      <c r="AM20" s="58" t="str">
        <f t="shared" si="16"/>
        <v/>
      </c>
      <c r="AN20" s="58" t="str">
        <f t="shared" si="17"/>
        <v/>
      </c>
      <c r="AO20" s="58" t="str">
        <f t="shared" si="18"/>
        <v/>
      </c>
      <c r="AP20" s="58" t="str">
        <f t="shared" si="19"/>
        <v/>
      </c>
      <c r="AQ20" s="58" t="str">
        <f t="shared" si="20"/>
        <v/>
      </c>
      <c r="AR20" s="58" t="str">
        <f t="shared" si="21"/>
        <v/>
      </c>
      <c r="AS20" s="58" t="str">
        <f t="shared" si="22"/>
        <v/>
      </c>
      <c r="AT20" s="58" t="str">
        <f t="shared" si="23"/>
        <v/>
      </c>
      <c r="AU20" s="58" t="str">
        <f t="shared" si="24"/>
        <v/>
      </c>
      <c r="AV20" s="58" t="str">
        <f t="shared" si="25"/>
        <v/>
      </c>
      <c r="AW20" s="58" t="str">
        <f t="shared" si="26"/>
        <v/>
      </c>
      <c r="AX20" s="58" t="str">
        <f t="shared" si="27"/>
        <v/>
      </c>
      <c r="AY20" s="58" t="str">
        <f t="shared" si="28"/>
        <v/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2021-10-20</v>
      </c>
      <c r="B21" s="60" t="str">
        <f t="shared" si="0"/>
        <v>Wed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95"/>
      <c r="W21" s="56">
        <f t="shared" si="1"/>
        <v>0</v>
      </c>
      <c r="X21" s="56">
        <f t="shared" si="2"/>
        <v>0</v>
      </c>
      <c r="Y21" s="56">
        <f t="shared" si="3"/>
        <v>0</v>
      </c>
      <c r="Z21" s="56">
        <f t="shared" si="4"/>
        <v>0</v>
      </c>
      <c r="AA21" s="56">
        <f t="shared" si="5"/>
        <v>0</v>
      </c>
      <c r="AB21" s="56">
        <f t="shared" si="6"/>
        <v>0</v>
      </c>
      <c r="AC21" s="56">
        <f t="shared" si="7"/>
        <v>0</v>
      </c>
      <c r="AD21" s="56">
        <f t="shared" si="8"/>
        <v>0</v>
      </c>
      <c r="AE21" s="57">
        <f t="shared" si="9"/>
        <v>15</v>
      </c>
      <c r="AF21" s="57">
        <f t="shared" si="10"/>
        <v>0</v>
      </c>
      <c r="AG21" s="56">
        <f t="shared" si="11"/>
        <v>0</v>
      </c>
      <c r="AH21" s="20" t="str">
        <f>Predloge!$B$21</f>
        <v>☺</v>
      </c>
      <c r="AI21" s="58" t="str">
        <f t="shared" si="12"/>
        <v/>
      </c>
      <c r="AJ21" s="58" t="str">
        <f t="shared" si="13"/>
        <v/>
      </c>
      <c r="AK21" s="58" t="str">
        <f t="shared" si="14"/>
        <v/>
      </c>
      <c r="AL21" s="58" t="str">
        <f t="shared" si="15"/>
        <v/>
      </c>
      <c r="AM21" s="58" t="str">
        <f t="shared" si="16"/>
        <v/>
      </c>
      <c r="AN21" s="58" t="str">
        <f t="shared" si="17"/>
        <v/>
      </c>
      <c r="AO21" s="58" t="str">
        <f t="shared" si="18"/>
        <v/>
      </c>
      <c r="AP21" s="58" t="str">
        <f t="shared" si="19"/>
        <v/>
      </c>
      <c r="AQ21" s="58" t="str">
        <f t="shared" si="20"/>
        <v/>
      </c>
      <c r="AR21" s="58" t="str">
        <f t="shared" si="21"/>
        <v/>
      </c>
      <c r="AS21" s="58" t="str">
        <f t="shared" si="22"/>
        <v/>
      </c>
      <c r="AT21" s="58" t="str">
        <f t="shared" si="23"/>
        <v/>
      </c>
      <c r="AU21" s="58" t="str">
        <f t="shared" si="24"/>
        <v/>
      </c>
      <c r="AV21" s="58" t="str">
        <f t="shared" si="25"/>
        <v/>
      </c>
      <c r="AW21" s="58" t="str">
        <f t="shared" si="26"/>
        <v/>
      </c>
      <c r="AX21" s="58" t="str">
        <f t="shared" si="27"/>
        <v/>
      </c>
      <c r="AY21" s="58" t="str">
        <f t="shared" si="28"/>
        <v/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2021-10-21</v>
      </c>
      <c r="B22" s="60" t="str">
        <f t="shared" si="0"/>
        <v>Thu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95"/>
      <c r="W22" s="56">
        <f t="shared" si="1"/>
        <v>0</v>
      </c>
      <c r="X22" s="56">
        <f t="shared" si="2"/>
        <v>0</v>
      </c>
      <c r="Y22" s="56">
        <f t="shared" si="3"/>
        <v>0</v>
      </c>
      <c r="Z22" s="56">
        <f t="shared" si="4"/>
        <v>0</v>
      </c>
      <c r="AA22" s="56">
        <f t="shared" si="5"/>
        <v>0</v>
      </c>
      <c r="AB22" s="56">
        <f t="shared" si="6"/>
        <v>0</v>
      </c>
      <c r="AC22" s="56">
        <f t="shared" si="7"/>
        <v>0</v>
      </c>
      <c r="AD22" s="56">
        <f t="shared" si="8"/>
        <v>0</v>
      </c>
      <c r="AE22" s="57">
        <f t="shared" si="9"/>
        <v>15</v>
      </c>
      <c r="AF22" s="57">
        <f t="shared" si="10"/>
        <v>0</v>
      </c>
      <c r="AG22" s="56">
        <f t="shared" si="11"/>
        <v>0</v>
      </c>
      <c r="AH22" s="22" t="str">
        <f>Predloge!$B$22</f>
        <v>U☺</v>
      </c>
      <c r="AI22" s="58" t="str">
        <f t="shared" si="12"/>
        <v/>
      </c>
      <c r="AJ22" s="58" t="str">
        <f t="shared" si="13"/>
        <v/>
      </c>
      <c r="AK22" s="58" t="str">
        <f t="shared" si="14"/>
        <v/>
      </c>
      <c r="AL22" s="58" t="str">
        <f t="shared" si="15"/>
        <v/>
      </c>
      <c r="AM22" s="58" t="str">
        <f t="shared" si="16"/>
        <v/>
      </c>
      <c r="AN22" s="58" t="str">
        <f t="shared" si="17"/>
        <v/>
      </c>
      <c r="AO22" s="58" t="str">
        <f t="shared" si="18"/>
        <v/>
      </c>
      <c r="AP22" s="58" t="str">
        <f t="shared" si="19"/>
        <v/>
      </c>
      <c r="AQ22" s="58" t="str">
        <f t="shared" si="20"/>
        <v/>
      </c>
      <c r="AR22" s="58" t="str">
        <f t="shared" si="21"/>
        <v/>
      </c>
      <c r="AS22" s="58" t="str">
        <f t="shared" si="22"/>
        <v/>
      </c>
      <c r="AT22" s="58" t="str">
        <f t="shared" si="23"/>
        <v/>
      </c>
      <c r="AU22" s="58" t="str">
        <f t="shared" si="24"/>
        <v/>
      </c>
      <c r="AV22" s="58" t="str">
        <f t="shared" si="25"/>
        <v/>
      </c>
      <c r="AW22" s="58" t="str">
        <f t="shared" si="26"/>
        <v/>
      </c>
      <c r="AX22" s="58" t="str">
        <f t="shared" si="27"/>
        <v/>
      </c>
      <c r="AY22" s="58" t="str">
        <f t="shared" si="28"/>
        <v/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2021-10-22</v>
      </c>
      <c r="B23" s="60" t="str">
        <f t="shared" si="0"/>
        <v>Fri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95"/>
      <c r="W23" s="56">
        <f t="shared" si="1"/>
        <v>0</v>
      </c>
      <c r="X23" s="56">
        <f t="shared" si="2"/>
        <v>0</v>
      </c>
      <c r="Y23" s="56">
        <f t="shared" si="3"/>
        <v>0</v>
      </c>
      <c r="Z23" s="56">
        <f t="shared" si="4"/>
        <v>0</v>
      </c>
      <c r="AA23" s="56">
        <f t="shared" si="5"/>
        <v>0</v>
      </c>
      <c r="AB23" s="56">
        <f t="shared" si="6"/>
        <v>0</v>
      </c>
      <c r="AC23" s="56">
        <f t="shared" si="7"/>
        <v>0</v>
      </c>
      <c r="AD23" s="56">
        <f t="shared" si="8"/>
        <v>0</v>
      </c>
      <c r="AE23" s="57">
        <f t="shared" si="9"/>
        <v>15</v>
      </c>
      <c r="AF23" s="57">
        <f t="shared" si="10"/>
        <v>0</v>
      </c>
      <c r="AG23" s="56">
        <f t="shared" si="11"/>
        <v>0</v>
      </c>
      <c r="AH23" s="22" t="str">
        <f>Predloge!$B$23</f>
        <v>51☺</v>
      </c>
      <c r="AI23" s="58" t="str">
        <f t="shared" si="12"/>
        <v/>
      </c>
      <c r="AJ23" s="58" t="str">
        <f t="shared" si="13"/>
        <v/>
      </c>
      <c r="AK23" s="58" t="str">
        <f t="shared" si="14"/>
        <v/>
      </c>
      <c r="AL23" s="58" t="str">
        <f t="shared" si="15"/>
        <v/>
      </c>
      <c r="AM23" s="58" t="str">
        <f t="shared" si="16"/>
        <v/>
      </c>
      <c r="AN23" s="58" t="str">
        <f t="shared" si="17"/>
        <v/>
      </c>
      <c r="AO23" s="58" t="str">
        <f t="shared" si="18"/>
        <v/>
      </c>
      <c r="AP23" s="58" t="str">
        <f t="shared" si="19"/>
        <v/>
      </c>
      <c r="AQ23" s="58" t="str">
        <f t="shared" si="20"/>
        <v/>
      </c>
      <c r="AR23" s="58" t="str">
        <f t="shared" si="21"/>
        <v/>
      </c>
      <c r="AS23" s="58" t="str">
        <f t="shared" si="22"/>
        <v/>
      </c>
      <c r="AT23" s="58" t="str">
        <f t="shared" si="23"/>
        <v/>
      </c>
      <c r="AU23" s="58" t="str">
        <f t="shared" si="24"/>
        <v/>
      </c>
      <c r="AV23" s="58" t="str">
        <f t="shared" si="25"/>
        <v/>
      </c>
      <c r="AW23" s="58" t="str">
        <f t="shared" si="26"/>
        <v/>
      </c>
      <c r="AX23" s="58" t="str">
        <f t="shared" si="27"/>
        <v/>
      </c>
      <c r="AY23" s="58" t="str">
        <f t="shared" si="28"/>
        <v/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2021-10-23</v>
      </c>
      <c r="B24" s="60" t="str">
        <f t="shared" si="0"/>
        <v>Sat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95"/>
      <c r="W24" s="56">
        <f t="shared" si="1"/>
        <v>0</v>
      </c>
      <c r="X24" s="56">
        <f t="shared" si="2"/>
        <v>0</v>
      </c>
      <c r="Y24" s="56">
        <f t="shared" si="3"/>
        <v>0</v>
      </c>
      <c r="Z24" s="56">
        <f t="shared" si="4"/>
        <v>0</v>
      </c>
      <c r="AA24" s="56">
        <f t="shared" si="5"/>
        <v>0</v>
      </c>
      <c r="AB24" s="56">
        <f t="shared" si="6"/>
        <v>0</v>
      </c>
      <c r="AC24" s="56">
        <f t="shared" si="7"/>
        <v>0</v>
      </c>
      <c r="AD24" s="56">
        <f t="shared" si="8"/>
        <v>0</v>
      </c>
      <c r="AE24" s="57">
        <f t="shared" si="9"/>
        <v>15</v>
      </c>
      <c r="AF24" s="57">
        <f t="shared" si="10"/>
        <v>0</v>
      </c>
      <c r="AG24" s="56">
        <f t="shared" si="11"/>
        <v>0</v>
      </c>
      <c r="AH24" s="22" t="str">
        <f>Predloge!$B$24</f>
        <v>52☺</v>
      </c>
      <c r="AI24" s="58" t="str">
        <f>RIGHT(C30,1)</f>
        <v/>
      </c>
      <c r="AJ24" s="58" t="str">
        <f t="shared" ref="AJ24:AJ32" si="30">RIGHT(D24,1)</f>
        <v/>
      </c>
      <c r="AK24" s="58" t="str">
        <f t="shared" ref="AK24:AK32" si="31">RIGHT(E24,1)</f>
        <v/>
      </c>
      <c r="AL24" s="58" t="str">
        <f t="shared" ref="AL24:AL32" si="32">RIGHT(F24,1)</f>
        <v/>
      </c>
      <c r="AM24" s="58" t="str">
        <f t="shared" ref="AM24:AM32" si="33">RIGHT(G24,1)</f>
        <v/>
      </c>
      <c r="AN24" s="58" t="str">
        <f t="shared" ref="AN24:AN32" si="34">RIGHT(H24,1)</f>
        <v/>
      </c>
      <c r="AO24" s="58" t="str">
        <f t="shared" ref="AO24:AO32" si="35">RIGHT(I24,1)</f>
        <v/>
      </c>
      <c r="AP24" s="58" t="str">
        <f t="shared" ref="AP24:AP32" si="36">RIGHT(J24,1)</f>
        <v/>
      </c>
      <c r="AQ24" s="58" t="str">
        <f t="shared" ref="AQ24:AQ32" si="37">RIGHT(K24,1)</f>
        <v/>
      </c>
      <c r="AR24" s="58" t="str">
        <f t="shared" ref="AR24:AR32" si="38">RIGHT(L24,1)</f>
        <v/>
      </c>
      <c r="AS24" s="58" t="str">
        <f t="shared" ref="AS24:AS32" si="39">RIGHT(M24,1)</f>
        <v/>
      </c>
      <c r="AT24" s="58" t="str">
        <f t="shared" ref="AT24:AT32" si="40">RIGHT(N24,1)</f>
        <v/>
      </c>
      <c r="AU24" s="58" t="str">
        <f t="shared" ref="AU24:AU32" si="41">RIGHT(O24,1)</f>
        <v/>
      </c>
      <c r="AV24" s="58" t="str">
        <f t="shared" ref="AV24:AV32" si="42">RIGHT(P24,1)</f>
        <v/>
      </c>
      <c r="AW24" s="58" t="str">
        <f t="shared" ref="AW24:AW32" si="43">RIGHT(Q24,1)</f>
        <v/>
      </c>
      <c r="AX24" s="58" t="str">
        <f t="shared" ref="AX24:AX32" si="44">RIGHT(R24,1)</f>
        <v/>
      </c>
      <c r="AY24" s="58" t="str">
        <f t="shared" ref="AY24:AY32" si="45">RIGHT(S24,1)</f>
        <v/>
      </c>
      <c r="AZ24" s="58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2021-10-24</v>
      </c>
      <c r="B25" s="60" t="str">
        <f t="shared" si="0"/>
        <v>Sun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95"/>
      <c r="W25" s="56">
        <f t="shared" si="1"/>
        <v>0</v>
      </c>
      <c r="X25" s="56">
        <f t="shared" si="2"/>
        <v>0</v>
      </c>
      <c r="Y25" s="56">
        <f t="shared" si="3"/>
        <v>0</v>
      </c>
      <c r="Z25" s="56">
        <f t="shared" si="4"/>
        <v>0</v>
      </c>
      <c r="AA25" s="56">
        <f t="shared" si="5"/>
        <v>0</v>
      </c>
      <c r="AB25" s="56">
        <f t="shared" si="6"/>
        <v>0</v>
      </c>
      <c r="AC25" s="56">
        <f t="shared" si="7"/>
        <v>0</v>
      </c>
      <c r="AD25" s="56">
        <f t="shared" si="8"/>
        <v>0</v>
      </c>
      <c r="AE25" s="57">
        <f t="shared" si="9"/>
        <v>15</v>
      </c>
      <c r="AF25" s="57">
        <f t="shared" si="10"/>
        <v>0</v>
      </c>
      <c r="AG25" s="56">
        <f t="shared" si="11"/>
        <v>0</v>
      </c>
      <c r="AH25" s="10" t="str">
        <f>Predloge!$B$25</f>
        <v>51¶</v>
      </c>
      <c r="AI25" s="58" t="str">
        <f t="shared" ref="AI25:AI32" si="47">RIGHT(C25,1)</f>
        <v/>
      </c>
      <c r="AJ25" s="58" t="str">
        <f t="shared" si="30"/>
        <v/>
      </c>
      <c r="AK25" s="58" t="str">
        <f t="shared" si="31"/>
        <v/>
      </c>
      <c r="AL25" s="58" t="str">
        <f t="shared" si="32"/>
        <v/>
      </c>
      <c r="AM25" s="58" t="str">
        <f t="shared" si="33"/>
        <v/>
      </c>
      <c r="AN25" s="58" t="str">
        <f t="shared" si="34"/>
        <v/>
      </c>
      <c r="AO25" s="58" t="str">
        <f t="shared" si="35"/>
        <v/>
      </c>
      <c r="AP25" s="58" t="str">
        <f t="shared" si="36"/>
        <v/>
      </c>
      <c r="AQ25" s="58" t="str">
        <f t="shared" si="37"/>
        <v/>
      </c>
      <c r="AR25" s="58" t="str">
        <f t="shared" si="38"/>
        <v/>
      </c>
      <c r="AS25" s="58" t="str">
        <f t="shared" si="39"/>
        <v/>
      </c>
      <c r="AT25" s="58" t="str">
        <f t="shared" si="40"/>
        <v/>
      </c>
      <c r="AU25" s="58" t="str">
        <f t="shared" si="41"/>
        <v/>
      </c>
      <c r="AV25" s="58" t="str">
        <f t="shared" si="42"/>
        <v/>
      </c>
      <c r="AW25" s="58" t="str">
        <f t="shared" si="43"/>
        <v/>
      </c>
      <c r="AX25" s="58" t="str">
        <f t="shared" si="44"/>
        <v/>
      </c>
      <c r="AY25" s="58" t="str">
        <f t="shared" si="45"/>
        <v/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2021-10-25</v>
      </c>
      <c r="B26" s="60" t="str">
        <f t="shared" si="0"/>
        <v>Mon</v>
      </c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95"/>
      <c r="W26" s="56">
        <f t="shared" si="1"/>
        <v>0</v>
      </c>
      <c r="X26" s="56">
        <f t="shared" si="2"/>
        <v>0</v>
      </c>
      <c r="Y26" s="56">
        <f t="shared" si="3"/>
        <v>0</v>
      </c>
      <c r="Z26" s="56">
        <f t="shared" si="4"/>
        <v>0</v>
      </c>
      <c r="AA26" s="56">
        <f t="shared" si="5"/>
        <v>0</v>
      </c>
      <c r="AB26" s="56">
        <f t="shared" si="6"/>
        <v>0</v>
      </c>
      <c r="AC26" s="56">
        <f t="shared" si="7"/>
        <v>0</v>
      </c>
      <c r="AD26" s="56">
        <f t="shared" si="8"/>
        <v>0</v>
      </c>
      <c r="AE26" s="57">
        <f t="shared" si="9"/>
        <v>15</v>
      </c>
      <c r="AF26" s="57">
        <f t="shared" si="10"/>
        <v>0</v>
      </c>
      <c r="AG26" s="56">
        <f t="shared" si="11"/>
        <v>0</v>
      </c>
      <c r="AH26" s="10" t="str">
        <f>Predloge!$B$26</f>
        <v>52¶</v>
      </c>
      <c r="AI26" s="58" t="str">
        <f t="shared" si="47"/>
        <v/>
      </c>
      <c r="AJ26" s="58" t="str">
        <f t="shared" si="30"/>
        <v/>
      </c>
      <c r="AK26" s="58" t="str">
        <f t="shared" si="31"/>
        <v/>
      </c>
      <c r="AL26" s="58" t="str">
        <f t="shared" si="32"/>
        <v/>
      </c>
      <c r="AM26" s="58" t="str">
        <f t="shared" si="33"/>
        <v/>
      </c>
      <c r="AN26" s="58" t="str">
        <f t="shared" si="34"/>
        <v/>
      </c>
      <c r="AO26" s="58" t="str">
        <f t="shared" si="35"/>
        <v/>
      </c>
      <c r="AP26" s="58" t="str">
        <f t="shared" si="36"/>
        <v/>
      </c>
      <c r="AQ26" s="58" t="str">
        <f t="shared" si="37"/>
        <v/>
      </c>
      <c r="AR26" s="58" t="str">
        <f t="shared" si="38"/>
        <v/>
      </c>
      <c r="AS26" s="58" t="str">
        <f t="shared" si="39"/>
        <v/>
      </c>
      <c r="AT26" s="58" t="str">
        <f t="shared" si="40"/>
        <v/>
      </c>
      <c r="AU26" s="58" t="str">
        <f t="shared" si="41"/>
        <v/>
      </c>
      <c r="AV26" s="58" t="str">
        <f t="shared" si="42"/>
        <v/>
      </c>
      <c r="AW26" s="58" t="str">
        <f t="shared" si="43"/>
        <v/>
      </c>
      <c r="AX26" s="58" t="str">
        <f t="shared" si="44"/>
        <v/>
      </c>
      <c r="AY26" s="58" t="str">
        <f t="shared" si="45"/>
        <v/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2021-10-26</v>
      </c>
      <c r="B27" s="60" t="str">
        <f t="shared" si="0"/>
        <v>Tue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95"/>
      <c r="W27" s="56">
        <f t="shared" si="1"/>
        <v>0</v>
      </c>
      <c r="X27" s="56">
        <f t="shared" si="2"/>
        <v>0</v>
      </c>
      <c r="Y27" s="56">
        <f t="shared" si="3"/>
        <v>0</v>
      </c>
      <c r="Z27" s="56">
        <f t="shared" si="4"/>
        <v>0</v>
      </c>
      <c r="AA27" s="56">
        <f t="shared" si="5"/>
        <v>0</v>
      </c>
      <c r="AB27" s="56">
        <f t="shared" si="6"/>
        <v>0</v>
      </c>
      <c r="AC27" s="56">
        <f t="shared" si="7"/>
        <v>0</v>
      </c>
      <c r="AD27" s="56">
        <f t="shared" si="8"/>
        <v>0</v>
      </c>
      <c r="AE27" s="57">
        <f t="shared" si="9"/>
        <v>15</v>
      </c>
      <c r="AF27" s="57">
        <f t="shared" si="10"/>
        <v>0</v>
      </c>
      <c r="AG27" s="56">
        <f t="shared" si="11"/>
        <v>0</v>
      </c>
      <c r="AH27" s="24" t="str">
        <f>Predloge!$B$27</f>
        <v>KVIT☺</v>
      </c>
      <c r="AI27" s="58" t="str">
        <f t="shared" si="47"/>
        <v/>
      </c>
      <c r="AJ27" s="58" t="str">
        <f t="shared" si="30"/>
        <v/>
      </c>
      <c r="AK27" s="58" t="str">
        <f t="shared" si="31"/>
        <v/>
      </c>
      <c r="AL27" s="58" t="str">
        <f t="shared" si="32"/>
        <v/>
      </c>
      <c r="AM27" s="58" t="str">
        <f t="shared" si="33"/>
        <v/>
      </c>
      <c r="AN27" s="58" t="str">
        <f t="shared" si="34"/>
        <v/>
      </c>
      <c r="AO27" s="58" t="str">
        <f t="shared" si="35"/>
        <v/>
      </c>
      <c r="AP27" s="58" t="str">
        <f t="shared" si="36"/>
        <v/>
      </c>
      <c r="AQ27" s="58" t="str">
        <f t="shared" si="37"/>
        <v/>
      </c>
      <c r="AR27" s="58" t="str">
        <f t="shared" si="38"/>
        <v/>
      </c>
      <c r="AS27" s="58" t="str">
        <f t="shared" si="39"/>
        <v/>
      </c>
      <c r="AT27" s="58" t="str">
        <f t="shared" si="40"/>
        <v/>
      </c>
      <c r="AU27" s="58" t="str">
        <f t="shared" si="41"/>
        <v/>
      </c>
      <c r="AV27" s="58" t="str">
        <f t="shared" si="42"/>
        <v/>
      </c>
      <c r="AW27" s="58" t="str">
        <f t="shared" si="43"/>
        <v/>
      </c>
      <c r="AX27" s="58" t="str">
        <f t="shared" si="44"/>
        <v/>
      </c>
      <c r="AY27" s="58" t="str">
        <f t="shared" si="45"/>
        <v/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2021-10-27</v>
      </c>
      <c r="B28" s="60" t="str">
        <f t="shared" si="0"/>
        <v>Wed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95"/>
      <c r="W28" s="56">
        <f t="shared" si="1"/>
        <v>0</v>
      </c>
      <c r="X28" s="56">
        <f t="shared" si="2"/>
        <v>0</v>
      </c>
      <c r="Y28" s="56">
        <f t="shared" si="3"/>
        <v>0</v>
      </c>
      <c r="Z28" s="56">
        <f t="shared" si="4"/>
        <v>0</v>
      </c>
      <c r="AA28" s="56">
        <f t="shared" si="5"/>
        <v>0</v>
      </c>
      <c r="AB28" s="56">
        <f t="shared" si="6"/>
        <v>0</v>
      </c>
      <c r="AC28" s="56">
        <f t="shared" si="7"/>
        <v>0</v>
      </c>
      <c r="AD28" s="56">
        <f t="shared" si="8"/>
        <v>0</v>
      </c>
      <c r="AE28" s="57">
        <f t="shared" si="9"/>
        <v>15</v>
      </c>
      <c r="AF28" s="57">
        <f t="shared" si="10"/>
        <v>0</v>
      </c>
      <c r="AG28" s="56">
        <f t="shared" si="11"/>
        <v>0</v>
      </c>
      <c r="AH28" s="26" t="str">
        <f>Predloge!$B$28</f>
        <v>KO</v>
      </c>
      <c r="AI28" s="58" t="str">
        <f t="shared" si="47"/>
        <v/>
      </c>
      <c r="AJ28" s="58" t="str">
        <f t="shared" si="30"/>
        <v/>
      </c>
      <c r="AK28" s="58" t="str">
        <f t="shared" si="31"/>
        <v/>
      </c>
      <c r="AL28" s="58" t="str">
        <f t="shared" si="32"/>
        <v/>
      </c>
      <c r="AM28" s="58" t="str">
        <f t="shared" si="33"/>
        <v/>
      </c>
      <c r="AN28" s="58" t="str">
        <f t="shared" si="34"/>
        <v/>
      </c>
      <c r="AO28" s="58" t="str">
        <f t="shared" si="35"/>
        <v/>
      </c>
      <c r="AP28" s="58" t="str">
        <f t="shared" si="36"/>
        <v/>
      </c>
      <c r="AQ28" s="58" t="str">
        <f t="shared" si="37"/>
        <v/>
      </c>
      <c r="AR28" s="58" t="str">
        <f t="shared" si="38"/>
        <v/>
      </c>
      <c r="AS28" s="58" t="str">
        <f t="shared" si="39"/>
        <v/>
      </c>
      <c r="AT28" s="58" t="str">
        <f t="shared" si="40"/>
        <v/>
      </c>
      <c r="AU28" s="58" t="str">
        <f t="shared" si="41"/>
        <v/>
      </c>
      <c r="AV28" s="58" t="str">
        <f t="shared" si="42"/>
        <v/>
      </c>
      <c r="AW28" s="58" t="str">
        <f t="shared" si="43"/>
        <v/>
      </c>
      <c r="AX28" s="58" t="str">
        <f t="shared" si="44"/>
        <v/>
      </c>
      <c r="AY28" s="58" t="str">
        <f t="shared" si="45"/>
        <v/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2021-10-28</v>
      </c>
      <c r="B29" s="60" t="str">
        <f t="shared" si="0"/>
        <v>Thu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95"/>
      <c r="W29" s="56">
        <f t="shared" si="1"/>
        <v>0</v>
      </c>
      <c r="X29" s="56">
        <f t="shared" si="2"/>
        <v>0</v>
      </c>
      <c r="Y29" s="56">
        <f t="shared" si="3"/>
        <v>0</v>
      </c>
      <c r="Z29" s="56">
        <f t="shared" si="4"/>
        <v>0</v>
      </c>
      <c r="AA29" s="56">
        <f t="shared" si="5"/>
        <v>0</v>
      </c>
      <c r="AB29" s="56">
        <f t="shared" si="6"/>
        <v>0</v>
      </c>
      <c r="AC29" s="56">
        <f t="shared" si="7"/>
        <v>0</v>
      </c>
      <c r="AD29" s="56">
        <f t="shared" si="8"/>
        <v>0</v>
      </c>
      <c r="AE29" s="57">
        <f t="shared" si="9"/>
        <v>15</v>
      </c>
      <c r="AF29" s="57">
        <f t="shared" si="10"/>
        <v>0</v>
      </c>
      <c r="AG29" s="56">
        <f t="shared" si="11"/>
        <v>0</v>
      </c>
      <c r="AH29" s="26" t="str">
        <f>Predloge!$B$29</f>
        <v>Rt</v>
      </c>
      <c r="AI29" s="58" t="str">
        <f t="shared" si="47"/>
        <v/>
      </c>
      <c r="AJ29" s="58" t="str">
        <f t="shared" si="30"/>
        <v/>
      </c>
      <c r="AK29" s="58" t="str">
        <f t="shared" si="31"/>
        <v/>
      </c>
      <c r="AL29" s="58" t="str">
        <f t="shared" si="32"/>
        <v/>
      </c>
      <c r="AM29" s="58" t="str">
        <f t="shared" si="33"/>
        <v/>
      </c>
      <c r="AN29" s="58" t="str">
        <f t="shared" si="34"/>
        <v/>
      </c>
      <c r="AO29" s="58" t="str">
        <f t="shared" si="35"/>
        <v/>
      </c>
      <c r="AP29" s="58" t="str">
        <f t="shared" si="36"/>
        <v/>
      </c>
      <c r="AQ29" s="58" t="str">
        <f t="shared" si="37"/>
        <v/>
      </c>
      <c r="AR29" s="58" t="str">
        <f t="shared" si="38"/>
        <v/>
      </c>
      <c r="AS29" s="58" t="str">
        <f t="shared" si="39"/>
        <v/>
      </c>
      <c r="AT29" s="58" t="str">
        <f t="shared" si="40"/>
        <v/>
      </c>
      <c r="AU29" s="58" t="str">
        <f t="shared" si="41"/>
        <v/>
      </c>
      <c r="AV29" s="58" t="str">
        <f t="shared" si="42"/>
        <v/>
      </c>
      <c r="AW29" s="58" t="str">
        <f t="shared" si="43"/>
        <v/>
      </c>
      <c r="AX29" s="58" t="str">
        <f t="shared" si="44"/>
        <v/>
      </c>
      <c r="AY29" s="58" t="str">
        <f t="shared" si="45"/>
        <v/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2021-10-29</v>
      </c>
      <c r="B30" s="60" t="str">
        <f t="shared" si="0"/>
        <v>Fri</v>
      </c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95"/>
      <c r="W30" s="56">
        <f t="shared" si="1"/>
        <v>0</v>
      </c>
      <c r="X30" s="56">
        <f t="shared" si="2"/>
        <v>0</v>
      </c>
      <c r="Y30" s="56">
        <f t="shared" si="3"/>
        <v>0</v>
      </c>
      <c r="Z30" s="56">
        <f t="shared" si="4"/>
        <v>0</v>
      </c>
      <c r="AA30" s="56">
        <f t="shared" si="5"/>
        <v>0</v>
      </c>
      <c r="AB30" s="56">
        <f t="shared" si="6"/>
        <v>0</v>
      </c>
      <c r="AC30" s="56">
        <f t="shared" si="7"/>
        <v>0</v>
      </c>
      <c r="AD30" s="56">
        <f t="shared" si="8"/>
        <v>0</v>
      </c>
      <c r="AE30" s="57">
        <f t="shared" si="9"/>
        <v>15</v>
      </c>
      <c r="AF30" s="57">
        <f t="shared" si="10"/>
        <v>0</v>
      </c>
      <c r="AG30" s="56">
        <f t="shared" si="11"/>
        <v>0</v>
      </c>
      <c r="AH30" s="5" t="str">
        <f>Predloge!$B$30</f>
        <v>Rt☻</v>
      </c>
      <c r="AI30" s="58" t="str">
        <f t="shared" si="47"/>
        <v/>
      </c>
      <c r="AJ30" s="58" t="str">
        <f t="shared" si="30"/>
        <v/>
      </c>
      <c r="AK30" s="58" t="str">
        <f t="shared" si="31"/>
        <v/>
      </c>
      <c r="AL30" s="58" t="str">
        <f t="shared" si="32"/>
        <v/>
      </c>
      <c r="AM30" s="58" t="str">
        <f t="shared" si="33"/>
        <v/>
      </c>
      <c r="AN30" s="58" t="str">
        <f t="shared" si="34"/>
        <v/>
      </c>
      <c r="AO30" s="58" t="str">
        <f t="shared" si="35"/>
        <v/>
      </c>
      <c r="AP30" s="58" t="str">
        <f t="shared" si="36"/>
        <v/>
      </c>
      <c r="AQ30" s="58" t="str">
        <f t="shared" si="37"/>
        <v/>
      </c>
      <c r="AR30" s="58" t="str">
        <f t="shared" si="38"/>
        <v/>
      </c>
      <c r="AS30" s="58" t="str">
        <f t="shared" si="39"/>
        <v/>
      </c>
      <c r="AT30" s="58" t="str">
        <f t="shared" si="40"/>
        <v/>
      </c>
      <c r="AU30" s="58" t="str">
        <f t="shared" si="41"/>
        <v/>
      </c>
      <c r="AV30" s="58" t="str">
        <f t="shared" si="42"/>
        <v/>
      </c>
      <c r="AW30" s="58" t="str">
        <f t="shared" si="43"/>
        <v/>
      </c>
      <c r="AX30" s="58" t="str">
        <f t="shared" si="44"/>
        <v/>
      </c>
      <c r="AY30" s="58" t="str">
        <f t="shared" si="45"/>
        <v/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2021-10-30</v>
      </c>
      <c r="B31" s="60" t="str">
        <f t="shared" si="0"/>
        <v>Sat</v>
      </c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95"/>
      <c r="W31" s="56">
        <f t="shared" si="1"/>
        <v>0</v>
      </c>
      <c r="X31" s="56">
        <f t="shared" si="2"/>
        <v>0</v>
      </c>
      <c r="Y31" s="56">
        <f t="shared" si="3"/>
        <v>0</v>
      </c>
      <c r="Z31" s="56">
        <f t="shared" si="4"/>
        <v>0</v>
      </c>
      <c r="AA31" s="56">
        <f t="shared" si="5"/>
        <v>0</v>
      </c>
      <c r="AB31" s="56">
        <f t="shared" si="6"/>
        <v>0</v>
      </c>
      <c r="AC31" s="56">
        <f t="shared" si="7"/>
        <v>0</v>
      </c>
      <c r="AD31" s="56">
        <f t="shared" si="8"/>
        <v>0</v>
      </c>
      <c r="AE31" s="57">
        <f t="shared" si="9"/>
        <v>15</v>
      </c>
      <c r="AF31" s="57">
        <f t="shared" si="10"/>
        <v>0</v>
      </c>
      <c r="AG31" s="56">
        <f t="shared" si="11"/>
        <v>0</v>
      </c>
      <c r="AH31" s="27" t="str">
        <f>Predloge!$B$31</f>
        <v>Rt☺</v>
      </c>
      <c r="AI31" s="58" t="str">
        <f t="shared" si="47"/>
        <v/>
      </c>
      <c r="AJ31" s="58" t="str">
        <f t="shared" si="30"/>
        <v/>
      </c>
      <c r="AK31" s="58" t="str">
        <f t="shared" si="31"/>
        <v/>
      </c>
      <c r="AL31" s="58" t="str">
        <f t="shared" si="32"/>
        <v/>
      </c>
      <c r="AM31" s="58" t="str">
        <f t="shared" si="33"/>
        <v/>
      </c>
      <c r="AN31" s="58" t="str">
        <f t="shared" si="34"/>
        <v/>
      </c>
      <c r="AO31" s="58" t="str">
        <f t="shared" si="35"/>
        <v/>
      </c>
      <c r="AP31" s="58" t="str">
        <f t="shared" si="36"/>
        <v/>
      </c>
      <c r="AQ31" s="58" t="str">
        <f t="shared" si="37"/>
        <v/>
      </c>
      <c r="AR31" s="58" t="str">
        <f t="shared" si="38"/>
        <v/>
      </c>
      <c r="AS31" s="58" t="str">
        <f t="shared" si="39"/>
        <v/>
      </c>
      <c r="AT31" s="58" t="str">
        <f t="shared" si="40"/>
        <v/>
      </c>
      <c r="AU31" s="58" t="str">
        <f t="shared" si="41"/>
        <v/>
      </c>
      <c r="AV31" s="58" t="str">
        <f t="shared" si="42"/>
        <v/>
      </c>
      <c r="AW31" s="58" t="str">
        <f t="shared" si="43"/>
        <v/>
      </c>
      <c r="AX31" s="58" t="str">
        <f t="shared" si="44"/>
        <v/>
      </c>
      <c r="AY31" s="58" t="str">
        <f t="shared" si="45"/>
        <v/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A32" s="59" t="d">
        <v>2021-10-31</v>
      </c>
      <c r="B32" s="60" t="str">
        <f t="shared" si="0"/>
        <v>Sun</v>
      </c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95"/>
      <c r="W32" s="56">
        <f t="shared" si="1"/>
        <v>0</v>
      </c>
      <c r="X32" s="56">
        <f t="shared" si="2"/>
        <v>0</v>
      </c>
      <c r="Y32" s="56">
        <f t="shared" si="3"/>
        <v>0</v>
      </c>
      <c r="Z32" s="56">
        <f t="shared" si="4"/>
        <v>0</v>
      </c>
      <c r="AA32" s="56">
        <f t="shared" si="5"/>
        <v>0</v>
      </c>
      <c r="AB32" s="56">
        <f t="shared" si="6"/>
        <v>0</v>
      </c>
      <c r="AC32" s="56">
        <f t="shared" si="7"/>
        <v>0</v>
      </c>
      <c r="AD32" s="56">
        <f t="shared" si="8"/>
        <v>0</v>
      </c>
      <c r="AE32" s="57">
        <f t="shared" si="9"/>
        <v>15</v>
      </c>
      <c r="AF32" s="57">
        <f t="shared" si="10"/>
        <v>0</v>
      </c>
      <c r="AG32" s="56">
        <f t="shared" si="11"/>
        <v>0</v>
      </c>
      <c r="AH32" s="10" t="str">
        <f>Predloge!$B$32</f>
        <v>Am</v>
      </c>
      <c r="AI32" s="58" t="str">
        <f t="shared" si="47"/>
        <v/>
      </c>
      <c r="AJ32" s="58" t="str">
        <f t="shared" si="30"/>
        <v/>
      </c>
      <c r="AK32" s="58" t="str">
        <f t="shared" si="31"/>
        <v/>
      </c>
      <c r="AL32" s="58" t="str">
        <f t="shared" si="32"/>
        <v/>
      </c>
      <c r="AM32" s="58" t="str">
        <f t="shared" si="33"/>
        <v/>
      </c>
      <c r="AN32" s="58" t="str">
        <f t="shared" si="34"/>
        <v/>
      </c>
      <c r="AO32" s="58" t="str">
        <f t="shared" si="35"/>
        <v/>
      </c>
      <c r="AP32" s="58" t="str">
        <f t="shared" si="36"/>
        <v/>
      </c>
      <c r="AQ32" s="58" t="str">
        <f t="shared" si="37"/>
        <v/>
      </c>
      <c r="AR32" s="58" t="str">
        <f t="shared" si="38"/>
        <v/>
      </c>
      <c r="AS32" s="58" t="str">
        <f t="shared" si="39"/>
        <v/>
      </c>
      <c r="AT32" s="58" t="str">
        <f t="shared" si="40"/>
        <v/>
      </c>
      <c r="AU32" s="58" t="str">
        <f t="shared" si="41"/>
        <v/>
      </c>
      <c r="AV32" s="58" t="str">
        <f t="shared" si="42"/>
        <v/>
      </c>
      <c r="AW32" s="58" t="str">
        <f t="shared" si="43"/>
        <v/>
      </c>
      <c r="AX32" s="58" t="str">
        <f t="shared" si="44"/>
        <v/>
      </c>
      <c r="AY32" s="58" t="str">
        <f t="shared" si="45"/>
        <v/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AND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48">COUNTIF(AI2:AI32,"☺")</f>
        <v>0</v>
      </c>
      <c r="D35" s="84">
        <f t="shared" si="48"/>
        <v>0</v>
      </c>
      <c r="E35" s="84">
        <f t="shared" si="48"/>
        <v>0</v>
      </c>
      <c r="F35" s="84">
        <f t="shared" si="48"/>
        <v>0</v>
      </c>
      <c r="G35" s="84">
        <f t="shared" si="48"/>
        <v>0</v>
      </c>
      <c r="H35" s="84">
        <f t="shared" si="48"/>
        <v>0</v>
      </c>
      <c r="I35" s="84">
        <f t="shared" si="48"/>
        <v>0</v>
      </c>
      <c r="J35" s="84">
        <f t="shared" si="48"/>
        <v>0</v>
      </c>
      <c r="K35" s="84">
        <f t="shared" si="48"/>
        <v>0</v>
      </c>
      <c r="L35" s="84">
        <f t="shared" si="48"/>
        <v>0</v>
      </c>
      <c r="M35" s="84">
        <f t="shared" si="48"/>
        <v>0</v>
      </c>
      <c r="N35" s="84">
        <f t="shared" si="48"/>
        <v>0</v>
      </c>
      <c r="O35" s="84">
        <f t="shared" si="48"/>
        <v>0</v>
      </c>
      <c r="P35" s="84">
        <f t="shared" si="48"/>
        <v>0</v>
      </c>
      <c r="Q35" s="84">
        <f t="shared" si="48"/>
        <v>0</v>
      </c>
      <c r="R35" s="84">
        <f t="shared" si="48"/>
        <v>0</v>
      </c>
      <c r="S35" s="84">
        <f t="shared" si="48"/>
        <v>0</v>
      </c>
      <c r="T35" s="84">
        <f t="shared" si="48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49">COUNTIF(AI3:AI33,"☻")</f>
        <v>0</v>
      </c>
      <c r="D36" s="84">
        <f t="shared" si="49"/>
        <v>0</v>
      </c>
      <c r="E36" s="84">
        <f t="shared" si="49"/>
        <v>0</v>
      </c>
      <c r="F36" s="84">
        <f t="shared" si="49"/>
        <v>0</v>
      </c>
      <c r="G36" s="84">
        <f t="shared" si="49"/>
        <v>0</v>
      </c>
      <c r="H36" s="84">
        <f t="shared" si="49"/>
        <v>0</v>
      </c>
      <c r="I36" s="84">
        <f t="shared" si="49"/>
        <v>0</v>
      </c>
      <c r="J36" s="84">
        <f t="shared" si="49"/>
        <v>0</v>
      </c>
      <c r="K36" s="84">
        <f t="shared" si="49"/>
        <v>0</v>
      </c>
      <c r="L36" s="84">
        <f t="shared" si="49"/>
        <v>0</v>
      </c>
      <c r="M36" s="84">
        <f t="shared" si="49"/>
        <v>0</v>
      </c>
      <c r="N36" s="84">
        <f t="shared" si="49"/>
        <v>0</v>
      </c>
      <c r="O36" s="84">
        <f t="shared" si="49"/>
        <v>0</v>
      </c>
      <c r="P36" s="84">
        <f t="shared" si="49"/>
        <v>0</v>
      </c>
      <c r="Q36" s="84">
        <f t="shared" si="49"/>
        <v>0</v>
      </c>
      <c r="R36" s="84">
        <f t="shared" si="49"/>
        <v>0</v>
      </c>
      <c r="S36" s="84">
        <f t="shared" si="49"/>
        <v>0</v>
      </c>
      <c r="T36" s="84">
        <f t="shared" si="49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0">SUM(C35:C36)</f>
        <v>0</v>
      </c>
      <c r="D37" s="89">
        <f t="shared" si="50"/>
        <v>0</v>
      </c>
      <c r="E37" s="89">
        <f t="shared" si="50"/>
        <v>0</v>
      </c>
      <c r="F37" s="89">
        <f t="shared" si="50"/>
        <v>0</v>
      </c>
      <c r="G37" s="89">
        <f t="shared" si="50"/>
        <v>0</v>
      </c>
      <c r="H37" s="89">
        <f t="shared" si="50"/>
        <v>0</v>
      </c>
      <c r="I37" s="89">
        <f t="shared" si="50"/>
        <v>0</v>
      </c>
      <c r="J37" s="89">
        <f t="shared" si="50"/>
        <v>0</v>
      </c>
      <c r="K37" s="89">
        <f t="shared" si="50"/>
        <v>0</v>
      </c>
      <c r="L37" s="89">
        <f t="shared" si="50"/>
        <v>0</v>
      </c>
      <c r="M37" s="89">
        <f t="shared" si="50"/>
        <v>0</v>
      </c>
      <c r="N37" s="89">
        <f t="shared" si="50"/>
        <v>0</v>
      </c>
      <c r="O37" s="89">
        <f t="shared" si="50"/>
        <v>0</v>
      </c>
      <c r="P37" s="89">
        <f t="shared" si="50"/>
        <v>0</v>
      </c>
      <c r="Q37" s="89">
        <f t="shared" si="50"/>
        <v>0</v>
      </c>
      <c r="R37" s="89">
        <f t="shared" si="50"/>
        <v>0</v>
      </c>
      <c r="S37" s="89">
        <f t="shared" si="50"/>
        <v>0</v>
      </c>
      <c r="T37" s="89">
        <f t="shared" si="50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1">COUNTIF(C2:C32,"KVIT")+COUNTIF(C2:C32,"51KVIT")+COUNTIF(C2:C32,"52KVIT")+COUNTIF(C2:C32,"KVIT$")+COUNTIF(C2:C32,"KVIT☻")+COUNTIF(C2:C32,"KVIT☺")</f>
        <v>0</v>
      </c>
      <c r="D38" s="84">
        <f t="shared" si="51"/>
        <v>0</v>
      </c>
      <c r="E38" s="84">
        <f t="shared" si="51"/>
        <v>0</v>
      </c>
      <c r="F38" s="84">
        <f t="shared" si="51"/>
        <v>0</v>
      </c>
      <c r="G38" s="84">
        <f t="shared" si="51"/>
        <v>0</v>
      </c>
      <c r="H38" s="84">
        <f t="shared" si="51"/>
        <v>0</v>
      </c>
      <c r="I38" s="84">
        <f t="shared" si="51"/>
        <v>0</v>
      </c>
      <c r="J38" s="84">
        <f t="shared" si="51"/>
        <v>0</v>
      </c>
      <c r="K38" s="84">
        <f t="shared" si="51"/>
        <v>0</v>
      </c>
      <c r="L38" s="84">
        <f t="shared" si="51"/>
        <v>0</v>
      </c>
      <c r="M38" s="84">
        <f t="shared" si="51"/>
        <v>0</v>
      </c>
      <c r="N38" s="84">
        <f t="shared" si="51"/>
        <v>0</v>
      </c>
      <c r="O38" s="84">
        <f t="shared" si="51"/>
        <v>0</v>
      </c>
      <c r="P38" s="84">
        <f t="shared" si="51"/>
        <v>0</v>
      </c>
      <c r="Q38" s="84">
        <f t="shared" si="51"/>
        <v>0</v>
      </c>
      <c r="R38" s="84">
        <f t="shared" si="51"/>
        <v>0</v>
      </c>
      <c r="S38" s="84">
        <f t="shared" si="51"/>
        <v>0</v>
      </c>
      <c r="T38" s="84">
        <f t="shared" si="51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2">COUNTIF(C2:C32,"51$")+COUNTIF(C2:C32,"52$")+COUNTIF(C2:C32,"kvit$")</f>
        <v>0</v>
      </c>
      <c r="D39" s="84">
        <f t="shared" si="52"/>
        <v>0</v>
      </c>
      <c r="E39" s="84">
        <f t="shared" si="52"/>
        <v>0</v>
      </c>
      <c r="F39" s="84">
        <f t="shared" si="52"/>
        <v>0</v>
      </c>
      <c r="G39" s="84">
        <f t="shared" si="52"/>
        <v>0</v>
      </c>
      <c r="H39" s="84">
        <f t="shared" si="52"/>
        <v>0</v>
      </c>
      <c r="I39" s="84">
        <f t="shared" si="52"/>
        <v>0</v>
      </c>
      <c r="J39" s="84">
        <f t="shared" si="52"/>
        <v>0</v>
      </c>
      <c r="K39" s="84">
        <f t="shared" si="52"/>
        <v>0</v>
      </c>
      <c r="L39" s="84">
        <f t="shared" si="52"/>
        <v>0</v>
      </c>
      <c r="M39" s="84">
        <f t="shared" si="52"/>
        <v>0</v>
      </c>
      <c r="N39" s="84">
        <f t="shared" si="52"/>
        <v>0</v>
      </c>
      <c r="O39" s="84">
        <f t="shared" si="52"/>
        <v>0</v>
      </c>
      <c r="P39" s="84">
        <f t="shared" si="52"/>
        <v>0</v>
      </c>
      <c r="Q39" s="84">
        <f t="shared" si="52"/>
        <v>0</v>
      </c>
      <c r="R39" s="84">
        <f t="shared" si="52"/>
        <v>0</v>
      </c>
      <c r="S39" s="84">
        <f t="shared" si="52"/>
        <v>0</v>
      </c>
      <c r="T39" s="84">
        <f t="shared" si="52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53">COUNTIF(C2:C32,"D")</f>
        <v>0</v>
      </c>
      <c r="D40" s="84">
        <f t="shared" si="53"/>
        <v>0</v>
      </c>
      <c r="E40" s="84">
        <f t="shared" si="53"/>
        <v>0</v>
      </c>
      <c r="F40" s="84">
        <f t="shared" si="53"/>
        <v>0</v>
      </c>
      <c r="G40" s="84">
        <f t="shared" si="53"/>
        <v>0</v>
      </c>
      <c r="H40" s="84">
        <f t="shared" si="53"/>
        <v>0</v>
      </c>
      <c r="I40" s="84">
        <f t="shared" si="53"/>
        <v>0</v>
      </c>
      <c r="J40" s="84">
        <f t="shared" si="53"/>
        <v>0</v>
      </c>
      <c r="K40" s="84">
        <f t="shared" si="53"/>
        <v>0</v>
      </c>
      <c r="L40" s="84">
        <f t="shared" si="53"/>
        <v>0</v>
      </c>
      <c r="M40" s="84">
        <f t="shared" si="53"/>
        <v>0</v>
      </c>
      <c r="N40" s="84">
        <f t="shared" si="53"/>
        <v>0</v>
      </c>
      <c r="O40" s="84">
        <f t="shared" si="53"/>
        <v>0</v>
      </c>
      <c r="P40" s="84">
        <f t="shared" si="53"/>
        <v>0</v>
      </c>
      <c r="Q40" s="84">
        <f t="shared" si="53"/>
        <v>0</v>
      </c>
      <c r="R40" s="84">
        <f t="shared" si="53"/>
        <v>0</v>
      </c>
      <c r="S40" s="84">
        <f t="shared" si="53"/>
        <v>0</v>
      </c>
      <c r="T40" s="84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54">COUNTIF(C2:C32,"SO")</f>
        <v>0</v>
      </c>
      <c r="D41" s="84">
        <f t="shared" si="54"/>
        <v>0</v>
      </c>
      <c r="E41" s="84">
        <f t="shared" si="54"/>
        <v>0</v>
      </c>
      <c r="F41" s="84">
        <f t="shared" si="54"/>
        <v>0</v>
      </c>
      <c r="G41" s="84">
        <f t="shared" si="54"/>
        <v>0</v>
      </c>
      <c r="H41" s="84">
        <f t="shared" si="54"/>
        <v>0</v>
      </c>
      <c r="I41" s="84">
        <f t="shared" si="54"/>
        <v>0</v>
      </c>
      <c r="J41" s="84">
        <f t="shared" si="54"/>
        <v>0</v>
      </c>
      <c r="K41" s="84">
        <f t="shared" si="54"/>
        <v>0</v>
      </c>
      <c r="L41" s="84">
        <f t="shared" si="54"/>
        <v>0</v>
      </c>
      <c r="M41" s="84">
        <f t="shared" si="54"/>
        <v>0</v>
      </c>
      <c r="N41" s="84">
        <f t="shared" si="54"/>
        <v>0</v>
      </c>
      <c r="O41" s="84">
        <f t="shared" si="54"/>
        <v>0</v>
      </c>
      <c r="P41" s="84">
        <f t="shared" si="54"/>
        <v>0</v>
      </c>
      <c r="Q41" s="84">
        <f t="shared" si="54"/>
        <v>0</v>
      </c>
      <c r="R41" s="84">
        <f t="shared" si="54"/>
        <v>0</v>
      </c>
      <c r="S41" s="84">
        <f t="shared" si="54"/>
        <v>0</v>
      </c>
      <c r="T41" s="84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55">COUNTIF(C2:C32,"BOL")</f>
        <v>0</v>
      </c>
      <c r="D42" s="84">
        <f t="shared" si="55"/>
        <v>0</v>
      </c>
      <c r="E42" s="84">
        <f t="shared" si="55"/>
        <v>0</v>
      </c>
      <c r="F42" s="84">
        <f t="shared" si="55"/>
        <v>0</v>
      </c>
      <c r="G42" s="84">
        <f t="shared" si="55"/>
        <v>0</v>
      </c>
      <c r="H42" s="84">
        <f t="shared" si="55"/>
        <v>0</v>
      </c>
      <c r="I42" s="84">
        <f t="shared" si="55"/>
        <v>0</v>
      </c>
      <c r="J42" s="84">
        <f t="shared" si="55"/>
        <v>0</v>
      </c>
      <c r="K42" s="84">
        <f t="shared" si="55"/>
        <v>0</v>
      </c>
      <c r="L42" s="84">
        <f t="shared" si="55"/>
        <v>0</v>
      </c>
      <c r="M42" s="84">
        <f t="shared" si="55"/>
        <v>0</v>
      </c>
      <c r="N42" s="84">
        <f t="shared" si="55"/>
        <v>0</v>
      </c>
      <c r="O42" s="84">
        <f t="shared" si="55"/>
        <v>0</v>
      </c>
      <c r="P42" s="84">
        <f t="shared" si="55"/>
        <v>0</v>
      </c>
      <c r="Q42" s="84">
        <f t="shared" si="55"/>
        <v>0</v>
      </c>
      <c r="R42" s="84">
        <f t="shared" si="55"/>
        <v>0</v>
      </c>
      <c r="S42" s="84">
        <f t="shared" si="55"/>
        <v>0</v>
      </c>
      <c r="T42" s="84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56">COUNTIF(C2:C32,"X")</f>
        <v>0</v>
      </c>
      <c r="D43" s="84">
        <f t="shared" si="56"/>
        <v>0</v>
      </c>
      <c r="E43" s="84">
        <f t="shared" si="56"/>
        <v>0</v>
      </c>
      <c r="F43" s="84">
        <f t="shared" si="56"/>
        <v>0</v>
      </c>
      <c r="G43" s="84">
        <f t="shared" si="56"/>
        <v>0</v>
      </c>
      <c r="H43" s="84">
        <f t="shared" si="56"/>
        <v>0</v>
      </c>
      <c r="I43" s="84">
        <f t="shared" si="56"/>
        <v>0</v>
      </c>
      <c r="J43" s="84">
        <f t="shared" si="56"/>
        <v>0</v>
      </c>
      <c r="K43" s="84">
        <f t="shared" si="56"/>
        <v>0</v>
      </c>
      <c r="L43" s="84">
        <f t="shared" si="56"/>
        <v>0</v>
      </c>
      <c r="M43" s="84">
        <f t="shared" si="56"/>
        <v>0</v>
      </c>
      <c r="N43" s="84">
        <f t="shared" si="56"/>
        <v>0</v>
      </c>
      <c r="O43" s="84">
        <f t="shared" si="56"/>
        <v>0</v>
      </c>
      <c r="P43" s="84">
        <f t="shared" si="56"/>
        <v>0</v>
      </c>
      <c r="Q43" s="84">
        <f t="shared" si="56"/>
        <v>0</v>
      </c>
      <c r="R43" s="84">
        <f t="shared" si="56"/>
        <v>0</v>
      </c>
      <c r="S43" s="84">
        <f t="shared" si="56"/>
        <v>0</v>
      </c>
      <c r="T43" s="84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0</v>
      </c>
      <c r="F44" s="84">
        <f>COUNTIF(V2:V32,"KON")</f>
        <v>0</v>
      </c>
      <c r="G44" s="84">
        <f>COUNTIF(V2:V32,"oro")</f>
        <v>0</v>
      </c>
      <c r="H44" s="84">
        <f>COUNTIF(V2:V32,"MIO")</f>
        <v>0</v>
      </c>
      <c r="I44" s="84">
        <f>COUNTIF(V2:V32,"BOŽ")</f>
        <v>0</v>
      </c>
      <c r="J44" s="84">
        <f>COUNTIF(V2:V32,"TOM")</f>
        <v>0</v>
      </c>
      <c r="K44" s="84">
        <f>COUNTIF(V2:V32,"MŠŠ")</f>
        <v>0</v>
      </c>
      <c r="L44" s="84">
        <f>COUNTIF(V2:V32,"ŽIV")</f>
        <v>0</v>
      </c>
      <c r="M44" s="84">
        <f>COUNTIF(V2:V32,"TAL")</f>
        <v>0</v>
      </c>
      <c r="N44" s="84">
        <f>COUNTIF(V2:V32,"PIR")</f>
        <v>0</v>
      </c>
      <c r="O44" s="84">
        <f>COUNTIF(V2:V32,"HOL")</f>
        <v>0</v>
      </c>
      <c r="P44" s="84">
        <f>COUNTIF(V2:V32,P1)</f>
        <v>0</v>
      </c>
      <c r="Q44" s="84">
        <f>COUNTIF(V2:V32,Q1)</f>
        <v>0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57">COUNTIF(C2:C32,"51¶")+COUNTIF(C2:C32,"52¶")+COUNTIF(C2:C32,"kvit¶")</f>
        <v>0</v>
      </c>
      <c r="D45" s="84">
        <f t="shared" si="57"/>
        <v>0</v>
      </c>
      <c r="E45" s="84">
        <f t="shared" si="57"/>
        <v>0</v>
      </c>
      <c r="F45" s="84">
        <f t="shared" si="57"/>
        <v>0</v>
      </c>
      <c r="G45" s="84">
        <f t="shared" si="57"/>
        <v>0</v>
      </c>
      <c r="H45" s="84">
        <f t="shared" si="57"/>
        <v>0</v>
      </c>
      <c r="I45" s="84">
        <f t="shared" si="57"/>
        <v>0</v>
      </c>
      <c r="J45" s="84">
        <f t="shared" si="57"/>
        <v>0</v>
      </c>
      <c r="K45" s="84">
        <f t="shared" si="57"/>
        <v>0</v>
      </c>
      <c r="L45" s="84">
        <f t="shared" si="57"/>
        <v>0</v>
      </c>
      <c r="M45" s="84">
        <f t="shared" si="57"/>
        <v>0</v>
      </c>
      <c r="N45" s="84">
        <f t="shared" si="57"/>
        <v>0</v>
      </c>
      <c r="O45" s="84">
        <f t="shared" si="57"/>
        <v>0</v>
      </c>
      <c r="P45" s="84">
        <f t="shared" si="57"/>
        <v>0</v>
      </c>
      <c r="Q45" s="84">
        <f t="shared" si="57"/>
        <v>0</v>
      </c>
      <c r="R45" s="84">
        <f t="shared" si="57"/>
        <v>0</v>
      </c>
      <c r="S45" s="84">
        <f t="shared" si="57"/>
        <v>0</v>
      </c>
      <c r="T45" s="84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58">COUNTIF(C2:C32,"U☺")+COUNTIF(C2:C32,"U☻")+COUNTIF(C2:C32,"U")</f>
        <v>0</v>
      </c>
      <c r="D46" s="84">
        <f t="shared" si="58"/>
        <v>0</v>
      </c>
      <c r="E46" s="84">
        <f t="shared" si="58"/>
        <v>0</v>
      </c>
      <c r="F46" s="84">
        <f t="shared" si="58"/>
        <v>0</v>
      </c>
      <c r="G46" s="84">
        <f t="shared" si="58"/>
        <v>0</v>
      </c>
      <c r="H46" s="84">
        <f t="shared" si="58"/>
        <v>0</v>
      </c>
      <c r="I46" s="84">
        <f t="shared" si="58"/>
        <v>0</v>
      </c>
      <c r="J46" s="84">
        <f t="shared" si="58"/>
        <v>0</v>
      </c>
      <c r="K46" s="84">
        <f t="shared" si="58"/>
        <v>0</v>
      </c>
      <c r="L46" s="84">
        <f t="shared" si="58"/>
        <v>0</v>
      </c>
      <c r="M46" s="84">
        <f t="shared" si="58"/>
        <v>0</v>
      </c>
      <c r="N46" s="84">
        <f t="shared" si="58"/>
        <v>0</v>
      </c>
      <c r="O46" s="84">
        <f t="shared" si="58"/>
        <v>0</v>
      </c>
      <c r="P46" s="84">
        <f t="shared" si="58"/>
        <v>0</v>
      </c>
      <c r="Q46" s="84">
        <f t="shared" si="58"/>
        <v>0</v>
      </c>
      <c r="R46" s="84">
        <f t="shared" si="58"/>
        <v>0</v>
      </c>
      <c r="S46" s="84">
        <f t="shared" si="58"/>
        <v>0</v>
      </c>
      <c r="T46" s="84">
        <f t="shared" si="58"/>
        <v>0</v>
      </c>
    </row>
  </sheetData>
  <sheetProtection sheet="1" objects="1" scenarios="1"/>
  <conditionalFormatting sqref="AE2:AE32">
    <cfRule type="cellIs" dxfId="26" priority="232" stopIfTrue="1" operator="notEqual">
      <formula>0</formula>
    </cfRule>
  </conditionalFormatting>
  <conditionalFormatting sqref="W2:AD32">
    <cfRule type="cellIs" dxfId="25" priority="230" stopIfTrue="1" operator="lessThan">
      <formula>1</formula>
    </cfRule>
  </conditionalFormatting>
  <conditionalFormatting sqref="AG2:AG32">
    <cfRule type="cellIs" dxfId="24" priority="235" stopIfTrue="1" operator="lessThan">
      <formula>2</formula>
    </cfRule>
  </conditionalFormatting>
  <conditionalFormatting sqref="AF2:AF32">
    <cfRule type="cellIs" dxfId="23" priority="233" stopIfTrue="1" operator="equal">
      <formula>1</formula>
    </cfRule>
  </conditionalFormatting>
  <conditionalFormatting sqref="AF2:AF32">
    <cfRule type="cellIs" dxfId="22" priority="234" stopIfTrue="1" operator="greaterThan">
      <formula>1</formula>
    </cfRule>
  </conditionalFormatting>
  <conditionalFormatting sqref="W2:AD32">
    <cfRule type="cellIs" dxfId="21" priority="231" stopIfTrue="1" operator="greaterThan">
      <formula>1</formula>
    </cfRule>
  </conditionalFormatting>
  <conditionalFormatting sqref="AG2:AG32">
    <cfRule type="cellIs" dxfId="20" priority="236" stopIfTrue="1" operator="greaterThan">
      <formula>2</formula>
    </cfRule>
  </conditionalFormatting>
  <conditionalFormatting sqref="A2:V32">
    <cfRule type="expression" dxfId="19" priority="228" stopIfTrue="1">
      <formula>WEEKDAY($A2,2)=6</formula>
    </cfRule>
  </conditionalFormatting>
  <conditionalFormatting sqref="A2:V32">
    <cfRule type="expression" dxfId="18" priority="229" stopIfTrue="1">
      <formula>WEEKDAY($A2,2)=7</formula>
    </cfRule>
  </conditionalFormatting>
  <pageMargins left="0" right="0" top="0.3953000000000001" bottom="0.39370000000000005" header="0" footer="0"/>
  <pageSetup paperSize="0" fitToWidth="0" fitToHeight="0" orientation="portrait" horizontalDpi="0" verticalDpi="0" copies="0"/>
  <headerFooter>
    <oddHeader>&amp;LZadnja sprememba:&amp;C&amp;D   &amp;T</oddHeader>
    <oddFooter>&amp;CPage &amp;P</oddFooter>
  </headerFooter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M46"/>
  <sheetViews>
    <sheetView workbookViewId="0"/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4.140625" style="3" hidden="1" customWidth="1"/>
    <col min="52" max="52" width="4.14062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tr">
        <f>Predloge!$E$2</f>
        <v>AND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2021-11-01</v>
      </c>
      <c r="B2" s="60" t="str">
        <f t="shared" ref="B2:B31" si="0">TEXT(A2,"Ddd")</f>
        <v>Mon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61"/>
      <c r="R2" s="53"/>
      <c r="S2" s="53"/>
      <c r="T2" s="53"/>
      <c r="U2" s="53"/>
      <c r="V2" s="95"/>
      <c r="W2" s="56">
        <f t="shared" ref="W2:W32" si="1">COUNTIF(AI2:AZ2,"☻")</f>
        <v>0</v>
      </c>
      <c r="X2" s="56">
        <f t="shared" ref="X2:X32" si="2">COUNTIF(AI2:AZ2,"☺")</f>
        <v>0</v>
      </c>
      <c r="Y2" s="56">
        <f t="shared" ref="Y2:Y32" si="3">COUNTIF(C2:U2,"51")+COUNTIF(C2:U2,"51$")+COUNTIF(C2:U2,"51☻")</f>
        <v>0</v>
      </c>
      <c r="Z2" s="56">
        <f t="shared" ref="Z2:Z32" si="4">COUNTIF(C2:U2,"52")+COUNTIF(C2:U2,"52$")+COUNTIF(C2:U2,"52☻")</f>
        <v>0</v>
      </c>
      <c r="AA2" s="56">
        <f t="shared" ref="AA2:AA32" si="5">COUNTIF(C2:U2,"51¶")</f>
        <v>0</v>
      </c>
      <c r="AB2" s="56">
        <f t="shared" ref="AB2:AB32" si="6">COUNTIF(C2:U2,"52¶")</f>
        <v>0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0</v>
      </c>
      <c r="AE2" s="57">
        <f t="shared" ref="AE2:AE32" si="9">COUNTBLANK(C2:T2)-3</f>
        <v>15</v>
      </c>
      <c r="AF2" s="57">
        <f t="shared" ref="AF2:AF32" si="10">COUNTIF(C2:U2,"x")</f>
        <v>0</v>
      </c>
      <c r="AG2" s="56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58" t="str">
        <f t="shared" ref="AI2:AI23" si="12">RIGHT(C2,1)</f>
        <v/>
      </c>
      <c r="AJ2" s="58" t="str">
        <f t="shared" ref="AJ2:AJ23" si="13">RIGHT(D2,1)</f>
        <v/>
      </c>
      <c r="AK2" s="58" t="str">
        <f t="shared" ref="AK2:AK23" si="14">RIGHT(E2,1)</f>
        <v/>
      </c>
      <c r="AL2" s="58" t="str">
        <f t="shared" ref="AL2:AL23" si="15">RIGHT(F2,1)</f>
        <v/>
      </c>
      <c r="AM2" s="58" t="str">
        <f t="shared" ref="AM2:AM23" si="16">RIGHT(G2,1)</f>
        <v/>
      </c>
      <c r="AN2" s="58" t="str">
        <f t="shared" ref="AN2:AN23" si="17">RIGHT(H2,1)</f>
        <v/>
      </c>
      <c r="AO2" s="58" t="str">
        <f t="shared" ref="AO2:AO23" si="18">RIGHT(I2,1)</f>
        <v/>
      </c>
      <c r="AP2" s="58" t="str">
        <f t="shared" ref="AP2:AP23" si="19">RIGHT(J2,1)</f>
        <v/>
      </c>
      <c r="AQ2" s="58" t="str">
        <f t="shared" ref="AQ2:AQ23" si="20">RIGHT(K2,1)</f>
        <v/>
      </c>
      <c r="AR2" s="58" t="str">
        <f t="shared" ref="AR2:AR23" si="21">RIGHT(L2,1)</f>
        <v/>
      </c>
      <c r="AS2" s="58" t="str">
        <f t="shared" ref="AS2:AS23" si="22">RIGHT(M2,1)</f>
        <v/>
      </c>
      <c r="AT2" s="58" t="str">
        <f t="shared" ref="AT2:AT23" si="23">RIGHT(N2,1)</f>
        <v/>
      </c>
      <c r="AU2" s="58" t="str">
        <f t="shared" ref="AU2:AU23" si="24">RIGHT(O2,1)</f>
        <v/>
      </c>
      <c r="AV2" s="58" t="str">
        <f t="shared" ref="AV2:AV23" si="25">RIGHT(P2,1)</f>
        <v/>
      </c>
      <c r="AW2" s="58" t="str">
        <f t="shared" ref="AW2:AW23" si="26">RIGHT(Q2,1)</f>
        <v/>
      </c>
      <c r="AX2" s="58" t="str">
        <f t="shared" ref="AX2:AX23" si="27">RIGHT(R2,1)</f>
        <v/>
      </c>
      <c r="AY2" s="58" t="str">
        <f t="shared" ref="AY2:AY23" si="28">RIGHT(S2,1)</f>
        <v/>
      </c>
      <c r="AZ2" s="58" t="str">
        <f t="shared" ref="AZ2:AZ23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2021-11-02</v>
      </c>
      <c r="B3" s="60" t="str">
        <f t="shared" si="0"/>
        <v>Tue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61"/>
      <c r="R3" s="53"/>
      <c r="S3" s="53"/>
      <c r="T3" s="53"/>
      <c r="U3" s="53"/>
      <c r="V3" s="95"/>
      <c r="W3" s="56">
        <f t="shared" si="1"/>
        <v>0</v>
      </c>
      <c r="X3" s="56">
        <f t="shared" si="2"/>
        <v>0</v>
      </c>
      <c r="Y3" s="56">
        <f t="shared" si="3"/>
        <v>0</v>
      </c>
      <c r="Z3" s="56">
        <f t="shared" si="4"/>
        <v>0</v>
      </c>
      <c r="AA3" s="56">
        <f t="shared" si="5"/>
        <v>0</v>
      </c>
      <c r="AB3" s="56">
        <f t="shared" si="6"/>
        <v>0</v>
      </c>
      <c r="AC3" s="56">
        <f t="shared" si="7"/>
        <v>0</v>
      </c>
      <c r="AD3" s="56">
        <f t="shared" si="8"/>
        <v>0</v>
      </c>
      <c r="AE3" s="57">
        <f t="shared" si="9"/>
        <v>15</v>
      </c>
      <c r="AF3" s="57">
        <f t="shared" si="10"/>
        <v>0</v>
      </c>
      <c r="AG3" s="56">
        <f t="shared" si="11"/>
        <v>0</v>
      </c>
      <c r="AH3" s="5" t="str">
        <f>Predloge!$B$3</f>
        <v>52☻</v>
      </c>
      <c r="AI3" s="58" t="str">
        <f t="shared" si="12"/>
        <v/>
      </c>
      <c r="AJ3" s="58" t="str">
        <f t="shared" si="13"/>
        <v/>
      </c>
      <c r="AK3" s="58" t="str">
        <f t="shared" si="14"/>
        <v/>
      </c>
      <c r="AL3" s="58" t="str">
        <f t="shared" si="15"/>
        <v/>
      </c>
      <c r="AM3" s="58" t="str">
        <f t="shared" si="16"/>
        <v/>
      </c>
      <c r="AN3" s="58" t="str">
        <f t="shared" si="17"/>
        <v/>
      </c>
      <c r="AO3" s="58" t="str">
        <f t="shared" si="18"/>
        <v/>
      </c>
      <c r="AP3" s="58" t="str">
        <f t="shared" si="19"/>
        <v/>
      </c>
      <c r="AQ3" s="58" t="str">
        <f t="shared" si="20"/>
        <v/>
      </c>
      <c r="AR3" s="58" t="str">
        <f t="shared" si="21"/>
        <v/>
      </c>
      <c r="AS3" s="58" t="str">
        <f t="shared" si="22"/>
        <v/>
      </c>
      <c r="AT3" s="58" t="str">
        <f t="shared" si="23"/>
        <v/>
      </c>
      <c r="AU3" s="58" t="str">
        <f t="shared" si="24"/>
        <v/>
      </c>
      <c r="AV3" s="58" t="str">
        <f t="shared" si="25"/>
        <v/>
      </c>
      <c r="AW3" s="58" t="str">
        <f t="shared" si="26"/>
        <v/>
      </c>
      <c r="AX3" s="58" t="str">
        <f t="shared" si="27"/>
        <v/>
      </c>
      <c r="AY3" s="58" t="str">
        <f t="shared" si="28"/>
        <v/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2021-11-03</v>
      </c>
      <c r="B4" s="60" t="str">
        <f t="shared" si="0"/>
        <v>Wed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61"/>
      <c r="R4" s="53"/>
      <c r="S4" s="53"/>
      <c r="T4" s="53"/>
      <c r="U4" s="53"/>
      <c r="V4" s="95"/>
      <c r="W4" s="56">
        <f t="shared" si="1"/>
        <v>0</v>
      </c>
      <c r="X4" s="56">
        <f t="shared" si="2"/>
        <v>0</v>
      </c>
      <c r="Y4" s="56">
        <f t="shared" si="3"/>
        <v>0</v>
      </c>
      <c r="Z4" s="56">
        <f t="shared" si="4"/>
        <v>0</v>
      </c>
      <c r="AA4" s="56">
        <f t="shared" si="5"/>
        <v>0</v>
      </c>
      <c r="AB4" s="56">
        <f t="shared" si="6"/>
        <v>0</v>
      </c>
      <c r="AC4" s="56">
        <f t="shared" si="7"/>
        <v>0</v>
      </c>
      <c r="AD4" s="56">
        <f t="shared" si="8"/>
        <v>0</v>
      </c>
      <c r="AE4" s="57">
        <f t="shared" si="9"/>
        <v>15</v>
      </c>
      <c r="AF4" s="57">
        <f t="shared" si="10"/>
        <v>0</v>
      </c>
      <c r="AG4" s="56">
        <f t="shared" si="11"/>
        <v>0</v>
      </c>
      <c r="AH4" s="5" t="str">
        <f>Predloge!$B$4</f>
        <v>51</v>
      </c>
      <c r="AI4" s="58" t="str">
        <f t="shared" si="12"/>
        <v/>
      </c>
      <c r="AJ4" s="58" t="str">
        <f t="shared" si="13"/>
        <v/>
      </c>
      <c r="AK4" s="58" t="str">
        <f t="shared" si="14"/>
        <v/>
      </c>
      <c r="AL4" s="58" t="str">
        <f t="shared" si="15"/>
        <v/>
      </c>
      <c r="AM4" s="58" t="str">
        <f t="shared" si="16"/>
        <v/>
      </c>
      <c r="AN4" s="58" t="str">
        <f t="shared" si="17"/>
        <v/>
      </c>
      <c r="AO4" s="58" t="str">
        <f t="shared" si="18"/>
        <v/>
      </c>
      <c r="AP4" s="58" t="str">
        <f t="shared" si="19"/>
        <v/>
      </c>
      <c r="AQ4" s="58" t="str">
        <f t="shared" si="20"/>
        <v/>
      </c>
      <c r="AR4" s="58" t="str">
        <f t="shared" si="21"/>
        <v/>
      </c>
      <c r="AS4" s="58" t="str">
        <f t="shared" si="22"/>
        <v/>
      </c>
      <c r="AT4" s="58" t="str">
        <f t="shared" si="23"/>
        <v/>
      </c>
      <c r="AU4" s="58" t="str">
        <f t="shared" si="24"/>
        <v/>
      </c>
      <c r="AV4" s="58" t="str">
        <f t="shared" si="25"/>
        <v/>
      </c>
      <c r="AW4" s="58" t="str">
        <f t="shared" si="26"/>
        <v/>
      </c>
      <c r="AX4" s="58" t="str">
        <f t="shared" si="27"/>
        <v/>
      </c>
      <c r="AY4" s="58" t="str">
        <f t="shared" si="28"/>
        <v/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2021-11-04</v>
      </c>
      <c r="B5" s="60" t="str">
        <f t="shared" si="0"/>
        <v>Thu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95"/>
      <c r="W5" s="56">
        <f t="shared" si="1"/>
        <v>0</v>
      </c>
      <c r="X5" s="56">
        <f t="shared" si="2"/>
        <v>0</v>
      </c>
      <c r="Y5" s="56">
        <f t="shared" si="3"/>
        <v>0</v>
      </c>
      <c r="Z5" s="56">
        <f t="shared" si="4"/>
        <v>0</v>
      </c>
      <c r="AA5" s="56">
        <f t="shared" si="5"/>
        <v>0</v>
      </c>
      <c r="AB5" s="56">
        <f t="shared" si="6"/>
        <v>0</v>
      </c>
      <c r="AC5" s="56">
        <f t="shared" si="7"/>
        <v>0</v>
      </c>
      <c r="AD5" s="56">
        <f t="shared" si="8"/>
        <v>0</v>
      </c>
      <c r="AE5" s="57">
        <f t="shared" si="9"/>
        <v>15</v>
      </c>
      <c r="AF5" s="57">
        <f t="shared" si="10"/>
        <v>0</v>
      </c>
      <c r="AG5" s="56">
        <f t="shared" si="11"/>
        <v>0</v>
      </c>
      <c r="AH5" s="5" t="str">
        <f>Predloge!$B$5</f>
        <v>52</v>
      </c>
      <c r="AI5" s="58" t="str">
        <f t="shared" si="12"/>
        <v/>
      </c>
      <c r="AJ5" s="58" t="str">
        <f t="shared" si="13"/>
        <v/>
      </c>
      <c r="AK5" s="58" t="str">
        <f t="shared" si="14"/>
        <v/>
      </c>
      <c r="AL5" s="58" t="str">
        <f t="shared" si="15"/>
        <v/>
      </c>
      <c r="AM5" s="58" t="str">
        <f t="shared" si="16"/>
        <v/>
      </c>
      <c r="AN5" s="58" t="str">
        <f t="shared" si="17"/>
        <v/>
      </c>
      <c r="AO5" s="58" t="str">
        <f t="shared" si="18"/>
        <v/>
      </c>
      <c r="AP5" s="58" t="str">
        <f t="shared" si="19"/>
        <v/>
      </c>
      <c r="AQ5" s="58" t="str">
        <f t="shared" si="20"/>
        <v/>
      </c>
      <c r="AR5" s="58" t="str">
        <f t="shared" si="21"/>
        <v/>
      </c>
      <c r="AS5" s="58" t="str">
        <f t="shared" si="22"/>
        <v/>
      </c>
      <c r="AT5" s="58" t="str">
        <f t="shared" si="23"/>
        <v/>
      </c>
      <c r="AU5" s="58" t="str">
        <f t="shared" si="24"/>
        <v/>
      </c>
      <c r="AV5" s="58" t="str">
        <f t="shared" si="25"/>
        <v/>
      </c>
      <c r="AW5" s="58" t="str">
        <f t="shared" si="26"/>
        <v/>
      </c>
      <c r="AX5" s="58" t="str">
        <f t="shared" si="27"/>
        <v/>
      </c>
      <c r="AY5" s="58" t="str">
        <f t="shared" si="28"/>
        <v/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2021-11-05</v>
      </c>
      <c r="B6" s="60" t="str">
        <f t="shared" si="0"/>
        <v>Fri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95"/>
      <c r="W6" s="56">
        <f t="shared" si="1"/>
        <v>0</v>
      </c>
      <c r="X6" s="56">
        <f t="shared" si="2"/>
        <v>0</v>
      </c>
      <c r="Y6" s="56">
        <f t="shared" si="3"/>
        <v>0</v>
      </c>
      <c r="Z6" s="56">
        <f t="shared" si="4"/>
        <v>0</v>
      </c>
      <c r="AA6" s="56">
        <f t="shared" si="5"/>
        <v>0</v>
      </c>
      <c r="AB6" s="56">
        <f t="shared" si="6"/>
        <v>0</v>
      </c>
      <c r="AC6" s="56">
        <f t="shared" si="7"/>
        <v>0</v>
      </c>
      <c r="AD6" s="56">
        <f t="shared" si="8"/>
        <v>0</v>
      </c>
      <c r="AE6" s="57">
        <f t="shared" si="9"/>
        <v>15</v>
      </c>
      <c r="AF6" s="57">
        <f t="shared" si="10"/>
        <v>0</v>
      </c>
      <c r="AG6" s="56">
        <f t="shared" si="11"/>
        <v>0</v>
      </c>
      <c r="AH6" s="5" t="str">
        <f>Predloge!$B$6</f>
        <v>KVIT</v>
      </c>
      <c r="AI6" s="58" t="str">
        <f t="shared" si="12"/>
        <v/>
      </c>
      <c r="AJ6" s="58" t="str">
        <f t="shared" si="13"/>
        <v/>
      </c>
      <c r="AK6" s="58" t="str">
        <f t="shared" si="14"/>
        <v/>
      </c>
      <c r="AL6" s="58" t="str">
        <f t="shared" si="15"/>
        <v/>
      </c>
      <c r="AM6" s="58" t="str">
        <f t="shared" si="16"/>
        <v/>
      </c>
      <c r="AN6" s="58" t="str">
        <f t="shared" si="17"/>
        <v/>
      </c>
      <c r="AO6" s="58" t="str">
        <f t="shared" si="18"/>
        <v/>
      </c>
      <c r="AP6" s="58" t="str">
        <f t="shared" si="19"/>
        <v/>
      </c>
      <c r="AQ6" s="58" t="str">
        <f t="shared" si="20"/>
        <v/>
      </c>
      <c r="AR6" s="58" t="str">
        <f t="shared" si="21"/>
        <v/>
      </c>
      <c r="AS6" s="58" t="str">
        <f t="shared" si="22"/>
        <v/>
      </c>
      <c r="AT6" s="58" t="str">
        <f t="shared" si="23"/>
        <v/>
      </c>
      <c r="AU6" s="58" t="str">
        <f t="shared" si="24"/>
        <v/>
      </c>
      <c r="AV6" s="58" t="str">
        <f t="shared" si="25"/>
        <v/>
      </c>
      <c r="AW6" s="58" t="str">
        <f t="shared" si="26"/>
        <v/>
      </c>
      <c r="AX6" s="58" t="str">
        <f t="shared" si="27"/>
        <v/>
      </c>
      <c r="AY6" s="58" t="str">
        <f t="shared" si="28"/>
        <v/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2021-11-06</v>
      </c>
      <c r="B7" s="60" t="str">
        <f t="shared" si="0"/>
        <v>Sat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95"/>
      <c r="W7" s="56">
        <f t="shared" si="1"/>
        <v>0</v>
      </c>
      <c r="X7" s="56">
        <f t="shared" si="2"/>
        <v>0</v>
      </c>
      <c r="Y7" s="56">
        <f t="shared" si="3"/>
        <v>0</v>
      </c>
      <c r="Z7" s="56">
        <f t="shared" si="4"/>
        <v>0</v>
      </c>
      <c r="AA7" s="56">
        <f t="shared" si="5"/>
        <v>0</v>
      </c>
      <c r="AB7" s="56">
        <f t="shared" si="6"/>
        <v>0</v>
      </c>
      <c r="AC7" s="56">
        <f t="shared" si="7"/>
        <v>0</v>
      </c>
      <c r="AD7" s="56">
        <f t="shared" si="8"/>
        <v>0</v>
      </c>
      <c r="AE7" s="57">
        <f t="shared" si="9"/>
        <v>15</v>
      </c>
      <c r="AF7" s="57">
        <f t="shared" si="10"/>
        <v>0</v>
      </c>
      <c r="AG7" s="56">
        <f t="shared" si="11"/>
        <v>0</v>
      </c>
      <c r="AH7" s="8" t="str">
        <f>Predloge!$B$7</f>
        <v>KVIT☻</v>
      </c>
      <c r="AI7" s="58" t="str">
        <f t="shared" si="12"/>
        <v/>
      </c>
      <c r="AJ7" s="58" t="str">
        <f t="shared" si="13"/>
        <v/>
      </c>
      <c r="AK7" s="58" t="str">
        <f t="shared" si="14"/>
        <v/>
      </c>
      <c r="AL7" s="58" t="str">
        <f t="shared" si="15"/>
        <v/>
      </c>
      <c r="AM7" s="58" t="str">
        <f t="shared" si="16"/>
        <v/>
      </c>
      <c r="AN7" s="58" t="str">
        <f t="shared" si="17"/>
        <v/>
      </c>
      <c r="AO7" s="58" t="str">
        <f t="shared" si="18"/>
        <v/>
      </c>
      <c r="AP7" s="58" t="str">
        <f t="shared" si="19"/>
        <v/>
      </c>
      <c r="AQ7" s="58" t="str">
        <f t="shared" si="20"/>
        <v/>
      </c>
      <c r="AR7" s="58" t="str">
        <f t="shared" si="21"/>
        <v/>
      </c>
      <c r="AS7" s="58" t="str">
        <f t="shared" si="22"/>
        <v/>
      </c>
      <c r="AT7" s="58" t="str">
        <f t="shared" si="23"/>
        <v/>
      </c>
      <c r="AU7" s="58" t="str">
        <f t="shared" si="24"/>
        <v/>
      </c>
      <c r="AV7" s="58" t="str">
        <f t="shared" si="25"/>
        <v/>
      </c>
      <c r="AW7" s="58" t="str">
        <f t="shared" si="26"/>
        <v/>
      </c>
      <c r="AX7" s="58" t="str">
        <f t="shared" si="27"/>
        <v/>
      </c>
      <c r="AY7" s="58" t="str">
        <f t="shared" si="28"/>
        <v/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2021-11-07</v>
      </c>
      <c r="B8" s="60" t="str">
        <f t="shared" si="0"/>
        <v>Sun</v>
      </c>
      <c r="C8" s="53"/>
      <c r="D8" s="53"/>
      <c r="E8" s="53"/>
      <c r="F8" s="53"/>
      <c r="G8" s="53"/>
      <c r="H8" s="53"/>
      <c r="I8" s="53"/>
      <c r="J8" s="53"/>
      <c r="K8" s="61"/>
      <c r="L8" s="53"/>
      <c r="M8" s="53"/>
      <c r="N8" s="53"/>
      <c r="O8" s="53"/>
      <c r="P8" s="53"/>
      <c r="Q8" s="53"/>
      <c r="R8" s="53"/>
      <c r="S8" s="53"/>
      <c r="T8" s="53"/>
      <c r="U8" s="53"/>
      <c r="V8" s="95"/>
      <c r="W8" s="56">
        <f t="shared" si="1"/>
        <v>0</v>
      </c>
      <c r="X8" s="56">
        <f t="shared" si="2"/>
        <v>0</v>
      </c>
      <c r="Y8" s="56">
        <f t="shared" si="3"/>
        <v>0</v>
      </c>
      <c r="Z8" s="56">
        <f t="shared" si="4"/>
        <v>0</v>
      </c>
      <c r="AA8" s="56">
        <f t="shared" si="5"/>
        <v>0</v>
      </c>
      <c r="AB8" s="56">
        <f t="shared" si="6"/>
        <v>0</v>
      </c>
      <c r="AC8" s="56">
        <f t="shared" si="7"/>
        <v>0</v>
      </c>
      <c r="AD8" s="56">
        <f t="shared" si="8"/>
        <v>0</v>
      </c>
      <c r="AE8" s="57">
        <f t="shared" si="9"/>
        <v>15</v>
      </c>
      <c r="AF8" s="57">
        <f t="shared" si="10"/>
        <v>0</v>
      </c>
      <c r="AG8" s="56">
        <f t="shared" si="11"/>
        <v>0</v>
      </c>
      <c r="AH8" s="5" t="str">
        <f>Predloge!$B$8</f>
        <v>U</v>
      </c>
      <c r="AI8" s="58" t="str">
        <f t="shared" si="12"/>
        <v/>
      </c>
      <c r="AJ8" s="58" t="str">
        <f t="shared" si="13"/>
        <v/>
      </c>
      <c r="AK8" s="58" t="str">
        <f t="shared" si="14"/>
        <v/>
      </c>
      <c r="AL8" s="58" t="str">
        <f t="shared" si="15"/>
        <v/>
      </c>
      <c r="AM8" s="58" t="str">
        <f t="shared" si="16"/>
        <v/>
      </c>
      <c r="AN8" s="58" t="str">
        <f t="shared" si="17"/>
        <v/>
      </c>
      <c r="AO8" s="58" t="str">
        <f t="shared" si="18"/>
        <v/>
      </c>
      <c r="AP8" s="58" t="str">
        <f t="shared" si="19"/>
        <v/>
      </c>
      <c r="AQ8" s="58" t="str">
        <f t="shared" si="20"/>
        <v/>
      </c>
      <c r="AR8" s="58" t="str">
        <f t="shared" si="21"/>
        <v/>
      </c>
      <c r="AS8" s="58" t="str">
        <f t="shared" si="22"/>
        <v/>
      </c>
      <c r="AT8" s="58" t="str">
        <f t="shared" si="23"/>
        <v/>
      </c>
      <c r="AU8" s="58" t="str">
        <f t="shared" si="24"/>
        <v/>
      </c>
      <c r="AV8" s="58" t="str">
        <f t="shared" si="25"/>
        <v/>
      </c>
      <c r="AW8" s="58" t="str">
        <f t="shared" si="26"/>
        <v/>
      </c>
      <c r="AX8" s="58" t="str">
        <f t="shared" si="27"/>
        <v/>
      </c>
      <c r="AY8" s="58" t="str">
        <f t="shared" si="28"/>
        <v/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2021-11-08</v>
      </c>
      <c r="B9" s="60" t="str">
        <f t="shared" si="0"/>
        <v>Mon</v>
      </c>
      <c r="C9" s="53"/>
      <c r="D9" s="53"/>
      <c r="E9" s="53"/>
      <c r="F9" s="53"/>
      <c r="G9" s="53"/>
      <c r="H9" s="53"/>
      <c r="I9" s="53"/>
      <c r="J9" s="53"/>
      <c r="K9" s="61"/>
      <c r="L9" s="53"/>
      <c r="M9" s="53"/>
      <c r="N9" s="53"/>
      <c r="O9" s="53"/>
      <c r="P9" s="53"/>
      <c r="Q9" s="53"/>
      <c r="R9" s="53"/>
      <c r="S9" s="53"/>
      <c r="T9" s="53"/>
      <c r="U9" s="53"/>
      <c r="V9" s="95"/>
      <c r="W9" s="56">
        <f t="shared" si="1"/>
        <v>0</v>
      </c>
      <c r="X9" s="56">
        <f t="shared" si="2"/>
        <v>0</v>
      </c>
      <c r="Y9" s="56">
        <f t="shared" si="3"/>
        <v>0</v>
      </c>
      <c r="Z9" s="56">
        <f t="shared" si="4"/>
        <v>0</v>
      </c>
      <c r="AA9" s="56">
        <f t="shared" si="5"/>
        <v>0</v>
      </c>
      <c r="AB9" s="56">
        <f t="shared" si="6"/>
        <v>0</v>
      </c>
      <c r="AC9" s="56">
        <f t="shared" si="7"/>
        <v>0</v>
      </c>
      <c r="AD9" s="56">
        <f t="shared" si="8"/>
        <v>0</v>
      </c>
      <c r="AE9" s="57">
        <f t="shared" si="9"/>
        <v>15</v>
      </c>
      <c r="AF9" s="57">
        <f t="shared" si="10"/>
        <v>0</v>
      </c>
      <c r="AG9" s="56">
        <f t="shared" si="11"/>
        <v>0</v>
      </c>
      <c r="AH9" s="5" t="str">
        <f>Predloge!$B$9</f>
        <v>U☻</v>
      </c>
      <c r="AI9" s="58" t="str">
        <f t="shared" si="12"/>
        <v/>
      </c>
      <c r="AJ9" s="58" t="str">
        <f t="shared" si="13"/>
        <v/>
      </c>
      <c r="AK9" s="58" t="str">
        <f t="shared" si="14"/>
        <v/>
      </c>
      <c r="AL9" s="58" t="str">
        <f t="shared" si="15"/>
        <v/>
      </c>
      <c r="AM9" s="58" t="str">
        <f t="shared" si="16"/>
        <v/>
      </c>
      <c r="AN9" s="58" t="str">
        <f t="shared" si="17"/>
        <v/>
      </c>
      <c r="AO9" s="58" t="str">
        <f t="shared" si="18"/>
        <v/>
      </c>
      <c r="AP9" s="58" t="str">
        <f t="shared" si="19"/>
        <v/>
      </c>
      <c r="AQ9" s="58" t="str">
        <f t="shared" si="20"/>
        <v/>
      </c>
      <c r="AR9" s="58" t="str">
        <f t="shared" si="21"/>
        <v/>
      </c>
      <c r="AS9" s="58" t="str">
        <f t="shared" si="22"/>
        <v/>
      </c>
      <c r="AT9" s="58" t="str">
        <f t="shared" si="23"/>
        <v/>
      </c>
      <c r="AU9" s="58" t="str">
        <f t="shared" si="24"/>
        <v/>
      </c>
      <c r="AV9" s="58" t="str">
        <f t="shared" si="25"/>
        <v/>
      </c>
      <c r="AW9" s="58" t="str">
        <f t="shared" si="26"/>
        <v/>
      </c>
      <c r="AX9" s="58" t="str">
        <f t="shared" si="27"/>
        <v/>
      </c>
      <c r="AY9" s="58" t="str">
        <f t="shared" si="28"/>
        <v/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2021-11-09</v>
      </c>
      <c r="B10" s="60" t="str">
        <f t="shared" si="0"/>
        <v>Tue</v>
      </c>
      <c r="C10" s="53"/>
      <c r="D10" s="53"/>
      <c r="E10" s="53"/>
      <c r="F10" s="53"/>
      <c r="G10" s="53"/>
      <c r="H10" s="53"/>
      <c r="I10" s="53"/>
      <c r="J10" s="53"/>
      <c r="K10" s="61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95"/>
      <c r="W10" s="56">
        <f t="shared" si="1"/>
        <v>0</v>
      </c>
      <c r="X10" s="56">
        <f t="shared" si="2"/>
        <v>0</v>
      </c>
      <c r="Y10" s="56">
        <f t="shared" si="3"/>
        <v>0</v>
      </c>
      <c r="Z10" s="56">
        <f t="shared" si="4"/>
        <v>0</v>
      </c>
      <c r="AA10" s="56">
        <f t="shared" si="5"/>
        <v>0</v>
      </c>
      <c r="AB10" s="56">
        <f t="shared" si="6"/>
        <v>0</v>
      </c>
      <c r="AC10" s="56">
        <f t="shared" si="7"/>
        <v>0</v>
      </c>
      <c r="AD10" s="56">
        <f t="shared" si="8"/>
        <v>0</v>
      </c>
      <c r="AE10" s="57">
        <f t="shared" si="9"/>
        <v>15</v>
      </c>
      <c r="AF10" s="57">
        <f t="shared" si="10"/>
        <v>0</v>
      </c>
      <c r="AG10" s="56">
        <f t="shared" si="11"/>
        <v>0</v>
      </c>
      <c r="AH10" s="5" t="str">
        <f>Predloge!$B$10</f>
        <v>12-20</v>
      </c>
      <c r="AI10" s="58" t="str">
        <f t="shared" si="12"/>
        <v/>
      </c>
      <c r="AJ10" s="58" t="str">
        <f t="shared" si="13"/>
        <v/>
      </c>
      <c r="AK10" s="58" t="str">
        <f t="shared" si="14"/>
        <v/>
      </c>
      <c r="AL10" s="58" t="str">
        <f t="shared" si="15"/>
        <v/>
      </c>
      <c r="AM10" s="58" t="str">
        <f t="shared" si="16"/>
        <v/>
      </c>
      <c r="AN10" s="58" t="str">
        <f t="shared" si="17"/>
        <v/>
      </c>
      <c r="AO10" s="58" t="str">
        <f t="shared" si="18"/>
        <v/>
      </c>
      <c r="AP10" s="58" t="str">
        <f t="shared" si="19"/>
        <v/>
      </c>
      <c r="AQ10" s="58" t="str">
        <f t="shared" si="20"/>
        <v/>
      </c>
      <c r="AR10" s="58" t="str">
        <f t="shared" si="21"/>
        <v/>
      </c>
      <c r="AS10" s="58" t="str">
        <f t="shared" si="22"/>
        <v/>
      </c>
      <c r="AT10" s="58" t="str">
        <f t="shared" si="23"/>
        <v/>
      </c>
      <c r="AU10" s="58" t="str">
        <f t="shared" si="24"/>
        <v/>
      </c>
      <c r="AV10" s="58" t="str">
        <f t="shared" si="25"/>
        <v/>
      </c>
      <c r="AW10" s="58" t="str">
        <f t="shared" si="26"/>
        <v/>
      </c>
      <c r="AX10" s="58" t="str">
        <f t="shared" si="27"/>
        <v/>
      </c>
      <c r="AY10" s="58" t="str">
        <f t="shared" si="28"/>
        <v/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2021-11-10</v>
      </c>
      <c r="B11" s="60" t="str">
        <f t="shared" si="0"/>
        <v>Wed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95"/>
      <c r="W11" s="56">
        <f t="shared" si="1"/>
        <v>0</v>
      </c>
      <c r="X11" s="56">
        <f t="shared" si="2"/>
        <v>0</v>
      </c>
      <c r="Y11" s="56">
        <f t="shared" si="3"/>
        <v>0</v>
      </c>
      <c r="Z11" s="56">
        <f t="shared" si="4"/>
        <v>0</v>
      </c>
      <c r="AA11" s="56">
        <f t="shared" si="5"/>
        <v>0</v>
      </c>
      <c r="AB11" s="56">
        <f t="shared" si="6"/>
        <v>0</v>
      </c>
      <c r="AC11" s="56">
        <f t="shared" si="7"/>
        <v>0</v>
      </c>
      <c r="AD11" s="56">
        <f t="shared" si="8"/>
        <v>0</v>
      </c>
      <c r="AE11" s="57">
        <f t="shared" si="9"/>
        <v>15</v>
      </c>
      <c r="AF11" s="57">
        <f t="shared" si="10"/>
        <v>0</v>
      </c>
      <c r="AG11" s="56">
        <f t="shared" si="11"/>
        <v>0</v>
      </c>
      <c r="AH11" s="10" t="str">
        <f>Predloge!$B$11</f>
        <v>X</v>
      </c>
      <c r="AI11" s="58" t="str">
        <f t="shared" si="12"/>
        <v/>
      </c>
      <c r="AJ11" s="58" t="str">
        <f t="shared" si="13"/>
        <v/>
      </c>
      <c r="AK11" s="58" t="str">
        <f t="shared" si="14"/>
        <v/>
      </c>
      <c r="AL11" s="58" t="str">
        <f t="shared" si="15"/>
        <v/>
      </c>
      <c r="AM11" s="58" t="str">
        <f t="shared" si="16"/>
        <v/>
      </c>
      <c r="AN11" s="58" t="str">
        <f t="shared" si="17"/>
        <v/>
      </c>
      <c r="AO11" s="58" t="str">
        <f t="shared" si="18"/>
        <v/>
      </c>
      <c r="AP11" s="58" t="str">
        <f t="shared" si="19"/>
        <v/>
      </c>
      <c r="AQ11" s="58" t="str">
        <f t="shared" si="20"/>
        <v/>
      </c>
      <c r="AR11" s="58" t="str">
        <f t="shared" si="21"/>
        <v/>
      </c>
      <c r="AS11" s="58" t="str">
        <f t="shared" si="22"/>
        <v/>
      </c>
      <c r="AT11" s="58" t="str">
        <f t="shared" si="23"/>
        <v/>
      </c>
      <c r="AU11" s="58" t="str">
        <f t="shared" si="24"/>
        <v/>
      </c>
      <c r="AV11" s="58" t="str">
        <f t="shared" si="25"/>
        <v/>
      </c>
      <c r="AW11" s="58" t="str">
        <f t="shared" si="26"/>
        <v/>
      </c>
      <c r="AX11" s="58" t="str">
        <f t="shared" si="27"/>
        <v/>
      </c>
      <c r="AY11" s="58" t="str">
        <f t="shared" si="28"/>
        <v/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2021-11-11</v>
      </c>
      <c r="B12" s="60" t="str">
        <f t="shared" si="0"/>
        <v>Thu</v>
      </c>
      <c r="C12" s="61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95"/>
      <c r="W12" s="56">
        <f t="shared" si="1"/>
        <v>0</v>
      </c>
      <c r="X12" s="56">
        <f t="shared" si="2"/>
        <v>0</v>
      </c>
      <c r="Y12" s="56">
        <f t="shared" si="3"/>
        <v>0</v>
      </c>
      <c r="Z12" s="56">
        <f t="shared" si="4"/>
        <v>0</v>
      </c>
      <c r="AA12" s="56">
        <f t="shared" si="5"/>
        <v>0</v>
      </c>
      <c r="AB12" s="56">
        <f t="shared" si="6"/>
        <v>0</v>
      </c>
      <c r="AC12" s="56">
        <f t="shared" si="7"/>
        <v>0</v>
      </c>
      <c r="AD12" s="56">
        <f t="shared" si="8"/>
        <v>0</v>
      </c>
      <c r="AE12" s="57">
        <f t="shared" si="9"/>
        <v>15</v>
      </c>
      <c r="AF12" s="57">
        <f t="shared" si="10"/>
        <v>0</v>
      </c>
      <c r="AG12" s="56">
        <f t="shared" si="11"/>
        <v>0</v>
      </c>
      <c r="AH12" s="5" t="str">
        <f>Predloge!$B$12</f>
        <v>D</v>
      </c>
      <c r="AI12" s="58" t="str">
        <f t="shared" si="12"/>
        <v/>
      </c>
      <c r="AJ12" s="58" t="str">
        <f t="shared" si="13"/>
        <v/>
      </c>
      <c r="AK12" s="58" t="str">
        <f t="shared" si="14"/>
        <v/>
      </c>
      <c r="AL12" s="58" t="str">
        <f t="shared" si="15"/>
        <v/>
      </c>
      <c r="AM12" s="58" t="str">
        <f t="shared" si="16"/>
        <v/>
      </c>
      <c r="AN12" s="58" t="str">
        <f t="shared" si="17"/>
        <v/>
      </c>
      <c r="AO12" s="58" t="str">
        <f t="shared" si="18"/>
        <v/>
      </c>
      <c r="AP12" s="58" t="str">
        <f t="shared" si="19"/>
        <v/>
      </c>
      <c r="AQ12" s="58" t="str">
        <f t="shared" si="20"/>
        <v/>
      </c>
      <c r="AR12" s="58" t="str">
        <f t="shared" si="21"/>
        <v/>
      </c>
      <c r="AS12" s="58" t="str">
        <f t="shared" si="22"/>
        <v/>
      </c>
      <c r="AT12" s="58" t="str">
        <f t="shared" si="23"/>
        <v/>
      </c>
      <c r="AU12" s="58" t="str">
        <f t="shared" si="24"/>
        <v/>
      </c>
      <c r="AV12" s="58" t="str">
        <f t="shared" si="25"/>
        <v/>
      </c>
      <c r="AW12" s="58" t="str">
        <f t="shared" si="26"/>
        <v/>
      </c>
      <c r="AX12" s="58" t="str">
        <f t="shared" si="27"/>
        <v/>
      </c>
      <c r="AY12" s="58" t="str">
        <f t="shared" si="28"/>
        <v/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2021-11-12</v>
      </c>
      <c r="B13" s="60" t="str">
        <f t="shared" si="0"/>
        <v>Fri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95"/>
      <c r="W13" s="56">
        <f t="shared" si="1"/>
        <v>0</v>
      </c>
      <c r="X13" s="56">
        <f t="shared" si="2"/>
        <v>0</v>
      </c>
      <c r="Y13" s="56">
        <f t="shared" si="3"/>
        <v>0</v>
      </c>
      <c r="Z13" s="56">
        <f t="shared" si="4"/>
        <v>0</v>
      </c>
      <c r="AA13" s="56">
        <f t="shared" si="5"/>
        <v>0</v>
      </c>
      <c r="AB13" s="56">
        <f t="shared" si="6"/>
        <v>0</v>
      </c>
      <c r="AC13" s="56">
        <f t="shared" si="7"/>
        <v>0</v>
      </c>
      <c r="AD13" s="56">
        <f t="shared" si="8"/>
        <v>0</v>
      </c>
      <c r="AE13" s="57">
        <f t="shared" si="9"/>
        <v>15</v>
      </c>
      <c r="AF13" s="57">
        <f t="shared" si="10"/>
        <v>0</v>
      </c>
      <c r="AG13" s="56">
        <f t="shared" si="11"/>
        <v>0</v>
      </c>
      <c r="AH13" s="5" t="str">
        <f>Predloge!$B$13</f>
        <v>BOL</v>
      </c>
      <c r="AI13" s="58" t="str">
        <f t="shared" si="12"/>
        <v/>
      </c>
      <c r="AJ13" s="58" t="str">
        <f t="shared" si="13"/>
        <v/>
      </c>
      <c r="AK13" s="58" t="str">
        <f t="shared" si="14"/>
        <v/>
      </c>
      <c r="AL13" s="58" t="str">
        <f t="shared" si="15"/>
        <v/>
      </c>
      <c r="AM13" s="58" t="str">
        <f t="shared" si="16"/>
        <v/>
      </c>
      <c r="AN13" s="58" t="str">
        <f t="shared" si="17"/>
        <v/>
      </c>
      <c r="AO13" s="58" t="str">
        <f t="shared" si="18"/>
        <v/>
      </c>
      <c r="AP13" s="58" t="str">
        <f t="shared" si="19"/>
        <v/>
      </c>
      <c r="AQ13" s="58" t="str">
        <f t="shared" si="20"/>
        <v/>
      </c>
      <c r="AR13" s="58" t="str">
        <f t="shared" si="21"/>
        <v/>
      </c>
      <c r="AS13" s="58" t="str">
        <f t="shared" si="22"/>
        <v/>
      </c>
      <c r="AT13" s="58" t="str">
        <f t="shared" si="23"/>
        <v/>
      </c>
      <c r="AU13" s="58" t="str">
        <f t="shared" si="24"/>
        <v/>
      </c>
      <c r="AV13" s="58" t="str">
        <f t="shared" si="25"/>
        <v/>
      </c>
      <c r="AW13" s="58" t="str">
        <f t="shared" si="26"/>
        <v/>
      </c>
      <c r="AX13" s="58" t="str">
        <f t="shared" si="27"/>
        <v/>
      </c>
      <c r="AY13" s="58" t="str">
        <f t="shared" si="28"/>
        <v/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2021-11-13</v>
      </c>
      <c r="B14" s="60" t="str">
        <f t="shared" si="0"/>
        <v>Sat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95"/>
      <c r="W14" s="56">
        <f t="shared" si="1"/>
        <v>0</v>
      </c>
      <c r="X14" s="56">
        <f t="shared" si="2"/>
        <v>0</v>
      </c>
      <c r="Y14" s="56">
        <f t="shared" si="3"/>
        <v>0</v>
      </c>
      <c r="Z14" s="56">
        <f t="shared" si="4"/>
        <v>0</v>
      </c>
      <c r="AA14" s="56">
        <f t="shared" si="5"/>
        <v>0</v>
      </c>
      <c r="AB14" s="56">
        <f t="shared" si="6"/>
        <v>0</v>
      </c>
      <c r="AC14" s="56">
        <f t="shared" si="7"/>
        <v>0</v>
      </c>
      <c r="AD14" s="56">
        <f t="shared" si="8"/>
        <v>0</v>
      </c>
      <c r="AE14" s="57">
        <f t="shared" si="9"/>
        <v>15</v>
      </c>
      <c r="AF14" s="57">
        <f t="shared" si="10"/>
        <v>0</v>
      </c>
      <c r="AG14" s="56">
        <f t="shared" si="11"/>
        <v>0</v>
      </c>
      <c r="AH14" s="12" t="str">
        <f>Predloge!$B$14</f>
        <v>☻</v>
      </c>
      <c r="AI14" s="58" t="str">
        <f t="shared" si="12"/>
        <v/>
      </c>
      <c r="AJ14" s="58" t="str">
        <f t="shared" si="13"/>
        <v/>
      </c>
      <c r="AK14" s="58" t="str">
        <f t="shared" si="14"/>
        <v/>
      </c>
      <c r="AL14" s="58" t="str">
        <f t="shared" si="15"/>
        <v/>
      </c>
      <c r="AM14" s="58" t="str">
        <f t="shared" si="16"/>
        <v/>
      </c>
      <c r="AN14" s="58" t="str">
        <f t="shared" si="17"/>
        <v/>
      </c>
      <c r="AO14" s="58" t="str">
        <f t="shared" si="18"/>
        <v/>
      </c>
      <c r="AP14" s="58" t="str">
        <f t="shared" si="19"/>
        <v/>
      </c>
      <c r="AQ14" s="58" t="str">
        <f t="shared" si="20"/>
        <v/>
      </c>
      <c r="AR14" s="58" t="str">
        <f t="shared" si="21"/>
        <v/>
      </c>
      <c r="AS14" s="58" t="str">
        <f t="shared" si="22"/>
        <v/>
      </c>
      <c r="AT14" s="58" t="str">
        <f t="shared" si="23"/>
        <v/>
      </c>
      <c r="AU14" s="58" t="str">
        <f t="shared" si="24"/>
        <v/>
      </c>
      <c r="AV14" s="58" t="str">
        <f t="shared" si="25"/>
        <v/>
      </c>
      <c r="AW14" s="58" t="str">
        <f t="shared" si="26"/>
        <v/>
      </c>
      <c r="AX14" s="58" t="str">
        <f t="shared" si="27"/>
        <v/>
      </c>
      <c r="AY14" s="58" t="str">
        <f t="shared" si="28"/>
        <v/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2021-11-14</v>
      </c>
      <c r="B15" s="60" t="str">
        <f t="shared" si="0"/>
        <v>Sun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95"/>
      <c r="W15" s="56">
        <f t="shared" si="1"/>
        <v>0</v>
      </c>
      <c r="X15" s="56">
        <f t="shared" si="2"/>
        <v>0</v>
      </c>
      <c r="Y15" s="56">
        <f t="shared" si="3"/>
        <v>0</v>
      </c>
      <c r="Z15" s="56">
        <f t="shared" si="4"/>
        <v>0</v>
      </c>
      <c r="AA15" s="56">
        <f t="shared" si="5"/>
        <v>0</v>
      </c>
      <c r="AB15" s="56">
        <f t="shared" si="6"/>
        <v>0</v>
      </c>
      <c r="AC15" s="56">
        <f t="shared" si="7"/>
        <v>0</v>
      </c>
      <c r="AD15" s="56">
        <f t="shared" si="8"/>
        <v>0</v>
      </c>
      <c r="AE15" s="57">
        <f t="shared" si="9"/>
        <v>15</v>
      </c>
      <c r="AF15" s="57">
        <f t="shared" si="10"/>
        <v>0</v>
      </c>
      <c r="AG15" s="56">
        <f t="shared" si="11"/>
        <v>0</v>
      </c>
      <c r="AH15" s="5" t="str">
        <f>Predloge!$B$15</f>
        <v>SO</v>
      </c>
      <c r="AI15" s="58" t="str">
        <f t="shared" si="12"/>
        <v/>
      </c>
      <c r="AJ15" s="58" t="str">
        <f t="shared" si="13"/>
        <v/>
      </c>
      <c r="AK15" s="58" t="str">
        <f t="shared" si="14"/>
        <v/>
      </c>
      <c r="AL15" s="58" t="str">
        <f t="shared" si="15"/>
        <v/>
      </c>
      <c r="AM15" s="58" t="str">
        <f t="shared" si="16"/>
        <v/>
      </c>
      <c r="AN15" s="58" t="str">
        <f t="shared" si="17"/>
        <v/>
      </c>
      <c r="AO15" s="58" t="str">
        <f t="shared" si="18"/>
        <v/>
      </c>
      <c r="AP15" s="58" t="str">
        <f t="shared" si="19"/>
        <v/>
      </c>
      <c r="AQ15" s="58" t="str">
        <f t="shared" si="20"/>
        <v/>
      </c>
      <c r="AR15" s="58" t="str">
        <f t="shared" si="21"/>
        <v/>
      </c>
      <c r="AS15" s="58" t="str">
        <f t="shared" si="22"/>
        <v/>
      </c>
      <c r="AT15" s="58" t="str">
        <f t="shared" si="23"/>
        <v/>
      </c>
      <c r="AU15" s="58" t="str">
        <f t="shared" si="24"/>
        <v/>
      </c>
      <c r="AV15" s="58" t="str">
        <f t="shared" si="25"/>
        <v/>
      </c>
      <c r="AW15" s="58" t="str">
        <f t="shared" si="26"/>
        <v/>
      </c>
      <c r="AX15" s="58" t="str">
        <f t="shared" si="27"/>
        <v/>
      </c>
      <c r="AY15" s="58" t="str">
        <f t="shared" si="28"/>
        <v/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2021-11-15</v>
      </c>
      <c r="B16" s="60" t="str">
        <f t="shared" si="0"/>
        <v>Mon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95"/>
      <c r="W16" s="56">
        <f t="shared" si="1"/>
        <v>0</v>
      </c>
      <c r="X16" s="56">
        <f t="shared" si="2"/>
        <v>0</v>
      </c>
      <c r="Y16" s="56">
        <f t="shared" si="3"/>
        <v>0</v>
      </c>
      <c r="Z16" s="56">
        <f t="shared" si="4"/>
        <v>0</v>
      </c>
      <c r="AA16" s="56">
        <f t="shared" si="5"/>
        <v>0</v>
      </c>
      <c r="AB16" s="56">
        <f t="shared" si="6"/>
        <v>0</v>
      </c>
      <c r="AC16" s="56">
        <f t="shared" si="7"/>
        <v>0</v>
      </c>
      <c r="AD16" s="56">
        <f t="shared" si="8"/>
        <v>0</v>
      </c>
      <c r="AE16" s="57">
        <f t="shared" si="9"/>
        <v>15</v>
      </c>
      <c r="AF16" s="57">
        <f t="shared" si="10"/>
        <v>0</v>
      </c>
      <c r="AG16" s="56">
        <f t="shared" si="11"/>
        <v>0</v>
      </c>
      <c r="AH16" s="10" t="str">
        <f>Predloge!$B$16</f>
        <v>☻</v>
      </c>
      <c r="AI16" s="58" t="str">
        <f t="shared" si="12"/>
        <v/>
      </c>
      <c r="AJ16" s="58" t="str">
        <f t="shared" si="13"/>
        <v/>
      </c>
      <c r="AK16" s="58" t="str">
        <f t="shared" si="14"/>
        <v/>
      </c>
      <c r="AL16" s="58" t="str">
        <f t="shared" si="15"/>
        <v/>
      </c>
      <c r="AM16" s="58" t="str">
        <f t="shared" si="16"/>
        <v/>
      </c>
      <c r="AN16" s="58" t="str">
        <f t="shared" si="17"/>
        <v/>
      </c>
      <c r="AO16" s="58" t="str">
        <f t="shared" si="18"/>
        <v/>
      </c>
      <c r="AP16" s="58" t="str">
        <f t="shared" si="19"/>
        <v/>
      </c>
      <c r="AQ16" s="58" t="str">
        <f t="shared" si="20"/>
        <v/>
      </c>
      <c r="AR16" s="58" t="str">
        <f t="shared" si="21"/>
        <v/>
      </c>
      <c r="AS16" s="58" t="str">
        <f t="shared" si="22"/>
        <v/>
      </c>
      <c r="AT16" s="58" t="str">
        <f t="shared" si="23"/>
        <v/>
      </c>
      <c r="AU16" s="58" t="str">
        <f t="shared" si="24"/>
        <v/>
      </c>
      <c r="AV16" s="58" t="str">
        <f t="shared" si="25"/>
        <v/>
      </c>
      <c r="AW16" s="58" t="str">
        <f t="shared" si="26"/>
        <v/>
      </c>
      <c r="AX16" s="58" t="str">
        <f t="shared" si="27"/>
        <v/>
      </c>
      <c r="AY16" s="58" t="str">
        <f t="shared" si="28"/>
        <v/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2021-11-16</v>
      </c>
      <c r="B17" s="60" t="str">
        <f t="shared" si="0"/>
        <v>Tue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95"/>
      <c r="W17" s="56">
        <f t="shared" si="1"/>
        <v>0</v>
      </c>
      <c r="X17" s="56">
        <f t="shared" si="2"/>
        <v>0</v>
      </c>
      <c r="Y17" s="56">
        <f t="shared" si="3"/>
        <v>0</v>
      </c>
      <c r="Z17" s="56">
        <f t="shared" si="4"/>
        <v>0</v>
      </c>
      <c r="AA17" s="56">
        <f t="shared" si="5"/>
        <v>0</v>
      </c>
      <c r="AB17" s="56">
        <f t="shared" si="6"/>
        <v>0</v>
      </c>
      <c r="AC17" s="56">
        <f t="shared" si="7"/>
        <v>0</v>
      </c>
      <c r="AD17" s="56">
        <f t="shared" si="8"/>
        <v>0</v>
      </c>
      <c r="AE17" s="57">
        <f t="shared" si="9"/>
        <v>15</v>
      </c>
      <c r="AF17" s="57">
        <f t="shared" si="10"/>
        <v>0</v>
      </c>
      <c r="AG17" s="56">
        <f t="shared" si="11"/>
        <v>0</v>
      </c>
      <c r="AH17" s="14" t="str">
        <f>Predloge!$B$17</f>
        <v>51$</v>
      </c>
      <c r="AI17" s="58" t="str">
        <f t="shared" si="12"/>
        <v/>
      </c>
      <c r="AJ17" s="58" t="str">
        <f t="shared" si="13"/>
        <v/>
      </c>
      <c r="AK17" s="58" t="str">
        <f t="shared" si="14"/>
        <v/>
      </c>
      <c r="AL17" s="58" t="str">
        <f t="shared" si="15"/>
        <v/>
      </c>
      <c r="AM17" s="58" t="str">
        <f t="shared" si="16"/>
        <v/>
      </c>
      <c r="AN17" s="58" t="str">
        <f t="shared" si="17"/>
        <v/>
      </c>
      <c r="AO17" s="58" t="str">
        <f t="shared" si="18"/>
        <v/>
      </c>
      <c r="AP17" s="58" t="str">
        <f t="shared" si="19"/>
        <v/>
      </c>
      <c r="AQ17" s="58" t="str">
        <f t="shared" si="20"/>
        <v/>
      </c>
      <c r="AR17" s="58" t="str">
        <f t="shared" si="21"/>
        <v/>
      </c>
      <c r="AS17" s="58" t="str">
        <f t="shared" si="22"/>
        <v/>
      </c>
      <c r="AT17" s="58" t="str">
        <f t="shared" si="23"/>
        <v/>
      </c>
      <c r="AU17" s="58" t="str">
        <f t="shared" si="24"/>
        <v/>
      </c>
      <c r="AV17" s="58" t="str">
        <f t="shared" si="25"/>
        <v/>
      </c>
      <c r="AW17" s="58" t="str">
        <f t="shared" si="26"/>
        <v/>
      </c>
      <c r="AX17" s="58" t="str">
        <f t="shared" si="27"/>
        <v/>
      </c>
      <c r="AY17" s="58" t="str">
        <f t="shared" si="28"/>
        <v/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2021-11-17</v>
      </c>
      <c r="B18" s="60" t="str">
        <f t="shared" si="0"/>
        <v>Wed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95"/>
      <c r="W18" s="56">
        <f t="shared" si="1"/>
        <v>0</v>
      </c>
      <c r="X18" s="56">
        <f t="shared" si="2"/>
        <v>0</v>
      </c>
      <c r="Y18" s="56">
        <f t="shared" si="3"/>
        <v>0</v>
      </c>
      <c r="Z18" s="56">
        <f t="shared" si="4"/>
        <v>0</v>
      </c>
      <c r="AA18" s="56">
        <f t="shared" si="5"/>
        <v>0</v>
      </c>
      <c r="AB18" s="56">
        <f t="shared" si="6"/>
        <v>0</v>
      </c>
      <c r="AC18" s="56">
        <f t="shared" si="7"/>
        <v>0</v>
      </c>
      <c r="AD18" s="56">
        <f t="shared" si="8"/>
        <v>0</v>
      </c>
      <c r="AE18" s="57">
        <f t="shared" si="9"/>
        <v>15</v>
      </c>
      <c r="AF18" s="57">
        <f t="shared" si="10"/>
        <v>0</v>
      </c>
      <c r="AG18" s="56">
        <f t="shared" si="11"/>
        <v>0</v>
      </c>
      <c r="AH18" s="14" t="str">
        <f>Predloge!$B$18</f>
        <v>52$</v>
      </c>
      <c r="AI18" s="58" t="str">
        <f t="shared" si="12"/>
        <v/>
      </c>
      <c r="AJ18" s="58" t="str">
        <f t="shared" si="13"/>
        <v/>
      </c>
      <c r="AK18" s="58" t="str">
        <f t="shared" si="14"/>
        <v/>
      </c>
      <c r="AL18" s="58" t="str">
        <f t="shared" si="15"/>
        <v/>
      </c>
      <c r="AM18" s="58" t="str">
        <f t="shared" si="16"/>
        <v/>
      </c>
      <c r="AN18" s="58" t="str">
        <f t="shared" si="17"/>
        <v/>
      </c>
      <c r="AO18" s="58" t="str">
        <f t="shared" si="18"/>
        <v/>
      </c>
      <c r="AP18" s="58" t="str">
        <f t="shared" si="19"/>
        <v/>
      </c>
      <c r="AQ18" s="58" t="str">
        <f t="shared" si="20"/>
        <v/>
      </c>
      <c r="AR18" s="58" t="str">
        <f t="shared" si="21"/>
        <v/>
      </c>
      <c r="AS18" s="58" t="str">
        <f t="shared" si="22"/>
        <v/>
      </c>
      <c r="AT18" s="58" t="str">
        <f t="shared" si="23"/>
        <v/>
      </c>
      <c r="AU18" s="58" t="str">
        <f t="shared" si="24"/>
        <v/>
      </c>
      <c r="AV18" s="58" t="str">
        <f t="shared" si="25"/>
        <v/>
      </c>
      <c r="AW18" s="58" t="str">
        <f t="shared" si="26"/>
        <v/>
      </c>
      <c r="AX18" s="58" t="str">
        <f t="shared" si="27"/>
        <v/>
      </c>
      <c r="AY18" s="58" t="str">
        <f t="shared" si="28"/>
        <v/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2021-11-18</v>
      </c>
      <c r="B19" s="60" t="str">
        <f t="shared" si="0"/>
        <v>Thu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95"/>
      <c r="W19" s="56">
        <f t="shared" si="1"/>
        <v>0</v>
      </c>
      <c r="X19" s="56">
        <f t="shared" si="2"/>
        <v>0</v>
      </c>
      <c r="Y19" s="56">
        <f t="shared" si="3"/>
        <v>0</v>
      </c>
      <c r="Z19" s="56">
        <f t="shared" si="4"/>
        <v>0</v>
      </c>
      <c r="AA19" s="56">
        <f t="shared" si="5"/>
        <v>0</v>
      </c>
      <c r="AB19" s="56">
        <f t="shared" si="6"/>
        <v>0</v>
      </c>
      <c r="AC19" s="56">
        <f t="shared" si="7"/>
        <v>0</v>
      </c>
      <c r="AD19" s="56">
        <f t="shared" si="8"/>
        <v>0</v>
      </c>
      <c r="AE19" s="57">
        <f t="shared" si="9"/>
        <v>15</v>
      </c>
      <c r="AF19" s="57">
        <f t="shared" si="10"/>
        <v>0</v>
      </c>
      <c r="AG19" s="56">
        <f t="shared" si="11"/>
        <v>0</v>
      </c>
      <c r="AH19" s="16" t="str">
        <f>Predloge!$B$19</f>
        <v>KVIT$</v>
      </c>
      <c r="AI19" s="58" t="str">
        <f t="shared" si="12"/>
        <v/>
      </c>
      <c r="AJ19" s="58" t="str">
        <f t="shared" si="13"/>
        <v/>
      </c>
      <c r="AK19" s="58" t="str">
        <f t="shared" si="14"/>
        <v/>
      </c>
      <c r="AL19" s="58" t="str">
        <f t="shared" si="15"/>
        <v/>
      </c>
      <c r="AM19" s="58" t="str">
        <f t="shared" si="16"/>
        <v/>
      </c>
      <c r="AN19" s="58" t="str">
        <f t="shared" si="17"/>
        <v/>
      </c>
      <c r="AO19" s="58" t="str">
        <f t="shared" si="18"/>
        <v/>
      </c>
      <c r="AP19" s="58" t="str">
        <f t="shared" si="19"/>
        <v/>
      </c>
      <c r="AQ19" s="58" t="str">
        <f t="shared" si="20"/>
        <v/>
      </c>
      <c r="AR19" s="58" t="str">
        <f t="shared" si="21"/>
        <v/>
      </c>
      <c r="AS19" s="58" t="str">
        <f t="shared" si="22"/>
        <v/>
      </c>
      <c r="AT19" s="58" t="str">
        <f t="shared" si="23"/>
        <v/>
      </c>
      <c r="AU19" s="58" t="str">
        <f t="shared" si="24"/>
        <v/>
      </c>
      <c r="AV19" s="58" t="str">
        <f t="shared" si="25"/>
        <v/>
      </c>
      <c r="AW19" s="58" t="str">
        <f t="shared" si="26"/>
        <v/>
      </c>
      <c r="AX19" s="58" t="str">
        <f t="shared" si="27"/>
        <v/>
      </c>
      <c r="AY19" s="58" t="str">
        <f t="shared" si="28"/>
        <v/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2021-11-19</v>
      </c>
      <c r="B20" s="60" t="str">
        <f t="shared" si="0"/>
        <v>Fri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95"/>
      <c r="W20" s="56">
        <f t="shared" si="1"/>
        <v>0</v>
      </c>
      <c r="X20" s="56">
        <f t="shared" si="2"/>
        <v>0</v>
      </c>
      <c r="Y20" s="56">
        <f t="shared" si="3"/>
        <v>0</v>
      </c>
      <c r="Z20" s="56">
        <f t="shared" si="4"/>
        <v>0</v>
      </c>
      <c r="AA20" s="56">
        <f t="shared" si="5"/>
        <v>0</v>
      </c>
      <c r="AB20" s="56">
        <f t="shared" si="6"/>
        <v>0</v>
      </c>
      <c r="AC20" s="56">
        <f t="shared" si="7"/>
        <v>0</v>
      </c>
      <c r="AD20" s="56">
        <f t="shared" si="8"/>
        <v>0</v>
      </c>
      <c r="AE20" s="57">
        <f t="shared" si="9"/>
        <v>15</v>
      </c>
      <c r="AF20" s="57">
        <f t="shared" si="10"/>
        <v>0</v>
      </c>
      <c r="AG20" s="56">
        <f t="shared" si="11"/>
        <v>0</v>
      </c>
      <c r="AH20" s="18" t="str">
        <f>Predloge!$B$20</f>
        <v>☺</v>
      </c>
      <c r="AI20" s="58" t="str">
        <f t="shared" si="12"/>
        <v/>
      </c>
      <c r="AJ20" s="58" t="str">
        <f t="shared" si="13"/>
        <v/>
      </c>
      <c r="AK20" s="58" t="str">
        <f t="shared" si="14"/>
        <v/>
      </c>
      <c r="AL20" s="58" t="str">
        <f t="shared" si="15"/>
        <v/>
      </c>
      <c r="AM20" s="58" t="str">
        <f t="shared" si="16"/>
        <v/>
      </c>
      <c r="AN20" s="58" t="str">
        <f t="shared" si="17"/>
        <v/>
      </c>
      <c r="AO20" s="58" t="str">
        <f t="shared" si="18"/>
        <v/>
      </c>
      <c r="AP20" s="58" t="str">
        <f t="shared" si="19"/>
        <v/>
      </c>
      <c r="AQ20" s="58" t="str">
        <f t="shared" si="20"/>
        <v/>
      </c>
      <c r="AR20" s="58" t="str">
        <f t="shared" si="21"/>
        <v/>
      </c>
      <c r="AS20" s="58" t="str">
        <f t="shared" si="22"/>
        <v/>
      </c>
      <c r="AT20" s="58" t="str">
        <f t="shared" si="23"/>
        <v/>
      </c>
      <c r="AU20" s="58" t="str">
        <f t="shared" si="24"/>
        <v/>
      </c>
      <c r="AV20" s="58" t="str">
        <f t="shared" si="25"/>
        <v/>
      </c>
      <c r="AW20" s="58" t="str">
        <f t="shared" si="26"/>
        <v/>
      </c>
      <c r="AX20" s="58" t="str">
        <f t="shared" si="27"/>
        <v/>
      </c>
      <c r="AY20" s="58" t="str">
        <f t="shared" si="28"/>
        <v/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2021-11-20</v>
      </c>
      <c r="B21" s="60" t="str">
        <f t="shared" si="0"/>
        <v>Sat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95"/>
      <c r="W21" s="56">
        <f t="shared" si="1"/>
        <v>0</v>
      </c>
      <c r="X21" s="56">
        <f t="shared" si="2"/>
        <v>0</v>
      </c>
      <c r="Y21" s="56">
        <f t="shared" si="3"/>
        <v>0</v>
      </c>
      <c r="Z21" s="56">
        <f t="shared" si="4"/>
        <v>0</v>
      </c>
      <c r="AA21" s="56">
        <f t="shared" si="5"/>
        <v>0</v>
      </c>
      <c r="AB21" s="56">
        <f t="shared" si="6"/>
        <v>0</v>
      </c>
      <c r="AC21" s="56">
        <f t="shared" si="7"/>
        <v>0</v>
      </c>
      <c r="AD21" s="56">
        <f t="shared" si="8"/>
        <v>0</v>
      </c>
      <c r="AE21" s="57">
        <f t="shared" si="9"/>
        <v>15</v>
      </c>
      <c r="AF21" s="57">
        <f t="shared" si="10"/>
        <v>0</v>
      </c>
      <c r="AG21" s="56">
        <f t="shared" si="11"/>
        <v>0</v>
      </c>
      <c r="AH21" s="20" t="str">
        <f>Predloge!$B$21</f>
        <v>☺</v>
      </c>
      <c r="AI21" s="58" t="str">
        <f t="shared" si="12"/>
        <v/>
      </c>
      <c r="AJ21" s="58" t="str">
        <f t="shared" si="13"/>
        <v/>
      </c>
      <c r="AK21" s="58" t="str">
        <f t="shared" si="14"/>
        <v/>
      </c>
      <c r="AL21" s="58" t="str">
        <f t="shared" si="15"/>
        <v/>
      </c>
      <c r="AM21" s="58" t="str">
        <f t="shared" si="16"/>
        <v/>
      </c>
      <c r="AN21" s="58" t="str">
        <f t="shared" si="17"/>
        <v/>
      </c>
      <c r="AO21" s="58" t="str">
        <f t="shared" si="18"/>
        <v/>
      </c>
      <c r="AP21" s="58" t="str">
        <f t="shared" si="19"/>
        <v/>
      </c>
      <c r="AQ21" s="58" t="str">
        <f t="shared" si="20"/>
        <v/>
      </c>
      <c r="AR21" s="58" t="str">
        <f t="shared" si="21"/>
        <v/>
      </c>
      <c r="AS21" s="58" t="str">
        <f t="shared" si="22"/>
        <v/>
      </c>
      <c r="AT21" s="58" t="str">
        <f t="shared" si="23"/>
        <v/>
      </c>
      <c r="AU21" s="58" t="str">
        <f t="shared" si="24"/>
        <v/>
      </c>
      <c r="AV21" s="58" t="str">
        <f t="shared" si="25"/>
        <v/>
      </c>
      <c r="AW21" s="58" t="str">
        <f t="shared" si="26"/>
        <v/>
      </c>
      <c r="AX21" s="58" t="str">
        <f t="shared" si="27"/>
        <v/>
      </c>
      <c r="AY21" s="58" t="str">
        <f t="shared" si="28"/>
        <v/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2021-11-21</v>
      </c>
      <c r="B22" s="60" t="str">
        <f t="shared" si="0"/>
        <v>Sun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95"/>
      <c r="W22" s="56">
        <f t="shared" si="1"/>
        <v>0</v>
      </c>
      <c r="X22" s="56">
        <f t="shared" si="2"/>
        <v>0</v>
      </c>
      <c r="Y22" s="56">
        <f t="shared" si="3"/>
        <v>0</v>
      </c>
      <c r="Z22" s="56">
        <f t="shared" si="4"/>
        <v>0</v>
      </c>
      <c r="AA22" s="56">
        <f t="shared" si="5"/>
        <v>0</v>
      </c>
      <c r="AB22" s="56">
        <f t="shared" si="6"/>
        <v>0</v>
      </c>
      <c r="AC22" s="56">
        <f t="shared" si="7"/>
        <v>0</v>
      </c>
      <c r="AD22" s="56">
        <f t="shared" si="8"/>
        <v>0</v>
      </c>
      <c r="AE22" s="57">
        <f t="shared" si="9"/>
        <v>15</v>
      </c>
      <c r="AF22" s="57">
        <f t="shared" si="10"/>
        <v>0</v>
      </c>
      <c r="AG22" s="56">
        <f t="shared" si="11"/>
        <v>0</v>
      </c>
      <c r="AH22" s="22" t="str">
        <f>Predloge!$B$22</f>
        <v>U☺</v>
      </c>
      <c r="AI22" s="58" t="str">
        <f t="shared" si="12"/>
        <v/>
      </c>
      <c r="AJ22" s="58" t="str">
        <f t="shared" si="13"/>
        <v/>
      </c>
      <c r="AK22" s="58" t="str">
        <f t="shared" si="14"/>
        <v/>
      </c>
      <c r="AL22" s="58" t="str">
        <f t="shared" si="15"/>
        <v/>
      </c>
      <c r="AM22" s="58" t="str">
        <f t="shared" si="16"/>
        <v/>
      </c>
      <c r="AN22" s="58" t="str">
        <f t="shared" si="17"/>
        <v/>
      </c>
      <c r="AO22" s="58" t="str">
        <f t="shared" si="18"/>
        <v/>
      </c>
      <c r="AP22" s="58" t="str">
        <f t="shared" si="19"/>
        <v/>
      </c>
      <c r="AQ22" s="58" t="str">
        <f t="shared" si="20"/>
        <v/>
      </c>
      <c r="AR22" s="58" t="str">
        <f t="shared" si="21"/>
        <v/>
      </c>
      <c r="AS22" s="58" t="str">
        <f t="shared" si="22"/>
        <v/>
      </c>
      <c r="AT22" s="58" t="str">
        <f t="shared" si="23"/>
        <v/>
      </c>
      <c r="AU22" s="58" t="str">
        <f t="shared" si="24"/>
        <v/>
      </c>
      <c r="AV22" s="58" t="str">
        <f t="shared" si="25"/>
        <v/>
      </c>
      <c r="AW22" s="58" t="str">
        <f t="shared" si="26"/>
        <v/>
      </c>
      <c r="AX22" s="58" t="str">
        <f t="shared" si="27"/>
        <v/>
      </c>
      <c r="AY22" s="58" t="str">
        <f t="shared" si="28"/>
        <v/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2021-11-22</v>
      </c>
      <c r="B23" s="60" t="str">
        <f t="shared" si="0"/>
        <v>Mon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95"/>
      <c r="W23" s="56">
        <f t="shared" si="1"/>
        <v>0</v>
      </c>
      <c r="X23" s="56">
        <f t="shared" si="2"/>
        <v>0</v>
      </c>
      <c r="Y23" s="56">
        <f t="shared" si="3"/>
        <v>0</v>
      </c>
      <c r="Z23" s="56">
        <f t="shared" si="4"/>
        <v>0</v>
      </c>
      <c r="AA23" s="56">
        <f t="shared" si="5"/>
        <v>0</v>
      </c>
      <c r="AB23" s="56">
        <f t="shared" si="6"/>
        <v>0</v>
      </c>
      <c r="AC23" s="56">
        <f t="shared" si="7"/>
        <v>0</v>
      </c>
      <c r="AD23" s="56">
        <f t="shared" si="8"/>
        <v>0</v>
      </c>
      <c r="AE23" s="57">
        <f t="shared" si="9"/>
        <v>15</v>
      </c>
      <c r="AF23" s="57">
        <f t="shared" si="10"/>
        <v>0</v>
      </c>
      <c r="AG23" s="56">
        <f t="shared" si="11"/>
        <v>0</v>
      </c>
      <c r="AH23" s="22" t="str">
        <f>Predloge!$B$23</f>
        <v>51☺</v>
      </c>
      <c r="AI23" s="58" t="str">
        <f t="shared" si="12"/>
        <v/>
      </c>
      <c r="AJ23" s="58" t="str">
        <f t="shared" si="13"/>
        <v/>
      </c>
      <c r="AK23" s="58" t="str">
        <f t="shared" si="14"/>
        <v/>
      </c>
      <c r="AL23" s="58" t="str">
        <f t="shared" si="15"/>
        <v/>
      </c>
      <c r="AM23" s="58" t="str">
        <f t="shared" si="16"/>
        <v/>
      </c>
      <c r="AN23" s="58" t="str">
        <f t="shared" si="17"/>
        <v/>
      </c>
      <c r="AO23" s="58" t="str">
        <f t="shared" si="18"/>
        <v/>
      </c>
      <c r="AP23" s="58" t="str">
        <f t="shared" si="19"/>
        <v/>
      </c>
      <c r="AQ23" s="58" t="str">
        <f t="shared" si="20"/>
        <v/>
      </c>
      <c r="AR23" s="58" t="str">
        <f t="shared" si="21"/>
        <v/>
      </c>
      <c r="AS23" s="58" t="str">
        <f t="shared" si="22"/>
        <v/>
      </c>
      <c r="AT23" s="58" t="str">
        <f t="shared" si="23"/>
        <v/>
      </c>
      <c r="AU23" s="58" t="str">
        <f t="shared" si="24"/>
        <v/>
      </c>
      <c r="AV23" s="58" t="str">
        <f t="shared" si="25"/>
        <v/>
      </c>
      <c r="AW23" s="58" t="str">
        <f t="shared" si="26"/>
        <v/>
      </c>
      <c r="AX23" s="58" t="str">
        <f t="shared" si="27"/>
        <v/>
      </c>
      <c r="AY23" s="58" t="str">
        <f t="shared" si="28"/>
        <v/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2021-11-23</v>
      </c>
      <c r="B24" s="60" t="str">
        <f t="shared" si="0"/>
        <v>Tue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95"/>
      <c r="W24" s="56">
        <f t="shared" si="1"/>
        <v>0</v>
      </c>
      <c r="X24" s="56">
        <f t="shared" si="2"/>
        <v>0</v>
      </c>
      <c r="Y24" s="56">
        <f t="shared" si="3"/>
        <v>0</v>
      </c>
      <c r="Z24" s="56">
        <f t="shared" si="4"/>
        <v>0</v>
      </c>
      <c r="AA24" s="56">
        <f t="shared" si="5"/>
        <v>0</v>
      </c>
      <c r="AB24" s="56">
        <f t="shared" si="6"/>
        <v>0</v>
      </c>
      <c r="AC24" s="56">
        <f t="shared" si="7"/>
        <v>0</v>
      </c>
      <c r="AD24" s="56">
        <f t="shared" si="8"/>
        <v>0</v>
      </c>
      <c r="AE24" s="57">
        <f t="shared" si="9"/>
        <v>15</v>
      </c>
      <c r="AF24" s="57">
        <f t="shared" si="10"/>
        <v>0</v>
      </c>
      <c r="AG24" s="56">
        <f t="shared" si="11"/>
        <v>0</v>
      </c>
      <c r="AH24" s="22" t="str">
        <f>Predloge!$B$24</f>
        <v>52☺</v>
      </c>
      <c r="AI24" s="58" t="str">
        <f>RIGHT(C30,1)</f>
        <v/>
      </c>
      <c r="AJ24" s="58" t="str">
        <f t="shared" ref="AJ24:AJ32" si="30">RIGHT(D24,1)</f>
        <v/>
      </c>
      <c r="AK24" s="58" t="str">
        <f t="shared" ref="AK24:AK32" si="31">RIGHT(E24,1)</f>
        <v/>
      </c>
      <c r="AL24" s="58" t="str">
        <f t="shared" ref="AL24:AL32" si="32">RIGHT(F24,1)</f>
        <v/>
      </c>
      <c r="AM24" s="58" t="str">
        <f t="shared" ref="AM24:AM32" si="33">RIGHT(G24,1)</f>
        <v/>
      </c>
      <c r="AN24" s="58" t="str">
        <f t="shared" ref="AN24:AN32" si="34">RIGHT(H24,1)</f>
        <v/>
      </c>
      <c r="AO24" s="58" t="str">
        <f t="shared" ref="AO24:AO32" si="35">RIGHT(I24,1)</f>
        <v/>
      </c>
      <c r="AP24" s="58" t="str">
        <f t="shared" ref="AP24:AP32" si="36">RIGHT(J24,1)</f>
        <v/>
      </c>
      <c r="AQ24" s="58" t="str">
        <f t="shared" ref="AQ24:AQ32" si="37">RIGHT(K24,1)</f>
        <v/>
      </c>
      <c r="AR24" s="58" t="str">
        <f t="shared" ref="AR24:AR32" si="38">RIGHT(L24,1)</f>
        <v/>
      </c>
      <c r="AS24" s="58" t="str">
        <f t="shared" ref="AS24:AS32" si="39">RIGHT(M24,1)</f>
        <v/>
      </c>
      <c r="AT24" s="58" t="str">
        <f t="shared" ref="AT24:AT32" si="40">RIGHT(N24,1)</f>
        <v/>
      </c>
      <c r="AU24" s="58" t="str">
        <f t="shared" ref="AU24:AU32" si="41">RIGHT(O24,1)</f>
        <v/>
      </c>
      <c r="AV24" s="58" t="str">
        <f t="shared" ref="AV24:AV32" si="42">RIGHT(P24,1)</f>
        <v/>
      </c>
      <c r="AW24" s="58" t="str">
        <f t="shared" ref="AW24:AW32" si="43">RIGHT(Q24,1)</f>
        <v/>
      </c>
      <c r="AX24" s="58" t="str">
        <f t="shared" ref="AX24:AX32" si="44">RIGHT(R24,1)</f>
        <v/>
      </c>
      <c r="AY24" s="58" t="str">
        <f t="shared" ref="AY24:AY32" si="45">RIGHT(S24,1)</f>
        <v/>
      </c>
      <c r="AZ24" s="58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2021-11-24</v>
      </c>
      <c r="B25" s="60" t="str">
        <f t="shared" si="0"/>
        <v>Wed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95"/>
      <c r="W25" s="56">
        <f t="shared" si="1"/>
        <v>0</v>
      </c>
      <c r="X25" s="56">
        <f t="shared" si="2"/>
        <v>0</v>
      </c>
      <c r="Y25" s="56">
        <f t="shared" si="3"/>
        <v>0</v>
      </c>
      <c r="Z25" s="56">
        <f t="shared" si="4"/>
        <v>0</v>
      </c>
      <c r="AA25" s="56">
        <f t="shared" si="5"/>
        <v>0</v>
      </c>
      <c r="AB25" s="56">
        <f t="shared" si="6"/>
        <v>0</v>
      </c>
      <c r="AC25" s="56">
        <f t="shared" si="7"/>
        <v>0</v>
      </c>
      <c r="AD25" s="56">
        <f t="shared" si="8"/>
        <v>0</v>
      </c>
      <c r="AE25" s="57">
        <f t="shared" si="9"/>
        <v>15</v>
      </c>
      <c r="AF25" s="57">
        <f t="shared" si="10"/>
        <v>0</v>
      </c>
      <c r="AG25" s="56">
        <f t="shared" si="11"/>
        <v>0</v>
      </c>
      <c r="AH25" s="10" t="str">
        <f>Predloge!$B$25</f>
        <v>51¶</v>
      </c>
      <c r="AI25" s="58" t="str">
        <f t="shared" ref="AI25:AI32" si="47">RIGHT(C25,1)</f>
        <v/>
      </c>
      <c r="AJ25" s="58" t="str">
        <f t="shared" si="30"/>
        <v/>
      </c>
      <c r="AK25" s="58" t="str">
        <f t="shared" si="31"/>
        <v/>
      </c>
      <c r="AL25" s="58" t="str">
        <f t="shared" si="32"/>
        <v/>
      </c>
      <c r="AM25" s="58" t="str">
        <f t="shared" si="33"/>
        <v/>
      </c>
      <c r="AN25" s="58" t="str">
        <f t="shared" si="34"/>
        <v/>
      </c>
      <c r="AO25" s="58" t="str">
        <f t="shared" si="35"/>
        <v/>
      </c>
      <c r="AP25" s="58" t="str">
        <f t="shared" si="36"/>
        <v/>
      </c>
      <c r="AQ25" s="58" t="str">
        <f t="shared" si="37"/>
        <v/>
      </c>
      <c r="AR25" s="58" t="str">
        <f t="shared" si="38"/>
        <v/>
      </c>
      <c r="AS25" s="58" t="str">
        <f t="shared" si="39"/>
        <v/>
      </c>
      <c r="AT25" s="58" t="str">
        <f t="shared" si="40"/>
        <v/>
      </c>
      <c r="AU25" s="58" t="str">
        <f t="shared" si="41"/>
        <v/>
      </c>
      <c r="AV25" s="58" t="str">
        <f t="shared" si="42"/>
        <v/>
      </c>
      <c r="AW25" s="58" t="str">
        <f t="shared" si="43"/>
        <v/>
      </c>
      <c r="AX25" s="58" t="str">
        <f t="shared" si="44"/>
        <v/>
      </c>
      <c r="AY25" s="58" t="str">
        <f t="shared" si="45"/>
        <v/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2021-11-25</v>
      </c>
      <c r="B26" s="60" t="str">
        <f t="shared" si="0"/>
        <v>Thu</v>
      </c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95"/>
      <c r="W26" s="56">
        <f t="shared" si="1"/>
        <v>0</v>
      </c>
      <c r="X26" s="56">
        <f t="shared" si="2"/>
        <v>0</v>
      </c>
      <c r="Y26" s="56">
        <f t="shared" si="3"/>
        <v>0</v>
      </c>
      <c r="Z26" s="56">
        <f t="shared" si="4"/>
        <v>0</v>
      </c>
      <c r="AA26" s="56">
        <f t="shared" si="5"/>
        <v>0</v>
      </c>
      <c r="AB26" s="56">
        <f t="shared" si="6"/>
        <v>0</v>
      </c>
      <c r="AC26" s="56">
        <f t="shared" si="7"/>
        <v>0</v>
      </c>
      <c r="AD26" s="56">
        <f t="shared" si="8"/>
        <v>0</v>
      </c>
      <c r="AE26" s="57">
        <f t="shared" si="9"/>
        <v>15</v>
      </c>
      <c r="AF26" s="57">
        <f t="shared" si="10"/>
        <v>0</v>
      </c>
      <c r="AG26" s="56">
        <f t="shared" si="11"/>
        <v>0</v>
      </c>
      <c r="AH26" s="10" t="str">
        <f>Predloge!$B$26</f>
        <v>52¶</v>
      </c>
      <c r="AI26" s="58" t="str">
        <f t="shared" si="47"/>
        <v/>
      </c>
      <c r="AJ26" s="58" t="str">
        <f t="shared" si="30"/>
        <v/>
      </c>
      <c r="AK26" s="58" t="str">
        <f t="shared" si="31"/>
        <v/>
      </c>
      <c r="AL26" s="58" t="str">
        <f t="shared" si="32"/>
        <v/>
      </c>
      <c r="AM26" s="58" t="str">
        <f t="shared" si="33"/>
        <v/>
      </c>
      <c r="AN26" s="58" t="str">
        <f t="shared" si="34"/>
        <v/>
      </c>
      <c r="AO26" s="58" t="str">
        <f t="shared" si="35"/>
        <v/>
      </c>
      <c r="AP26" s="58" t="str">
        <f t="shared" si="36"/>
        <v/>
      </c>
      <c r="AQ26" s="58" t="str">
        <f t="shared" si="37"/>
        <v/>
      </c>
      <c r="AR26" s="58" t="str">
        <f t="shared" si="38"/>
        <v/>
      </c>
      <c r="AS26" s="58" t="str">
        <f t="shared" si="39"/>
        <v/>
      </c>
      <c r="AT26" s="58" t="str">
        <f t="shared" si="40"/>
        <v/>
      </c>
      <c r="AU26" s="58" t="str">
        <f t="shared" si="41"/>
        <v/>
      </c>
      <c r="AV26" s="58" t="str">
        <f t="shared" si="42"/>
        <v/>
      </c>
      <c r="AW26" s="58" t="str">
        <f t="shared" si="43"/>
        <v/>
      </c>
      <c r="AX26" s="58" t="str">
        <f t="shared" si="44"/>
        <v/>
      </c>
      <c r="AY26" s="58" t="str">
        <f t="shared" si="45"/>
        <v/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2021-11-26</v>
      </c>
      <c r="B27" s="60" t="str">
        <f t="shared" si="0"/>
        <v>Fri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95"/>
      <c r="W27" s="56">
        <f t="shared" si="1"/>
        <v>0</v>
      </c>
      <c r="X27" s="56">
        <f t="shared" si="2"/>
        <v>0</v>
      </c>
      <c r="Y27" s="56">
        <f t="shared" si="3"/>
        <v>0</v>
      </c>
      <c r="Z27" s="56">
        <f t="shared" si="4"/>
        <v>0</v>
      </c>
      <c r="AA27" s="56">
        <f t="shared" si="5"/>
        <v>0</v>
      </c>
      <c r="AB27" s="56">
        <f t="shared" si="6"/>
        <v>0</v>
      </c>
      <c r="AC27" s="56">
        <f t="shared" si="7"/>
        <v>0</v>
      </c>
      <c r="AD27" s="56">
        <f t="shared" si="8"/>
        <v>0</v>
      </c>
      <c r="AE27" s="57">
        <f t="shared" si="9"/>
        <v>15</v>
      </c>
      <c r="AF27" s="57">
        <f t="shared" si="10"/>
        <v>0</v>
      </c>
      <c r="AG27" s="56">
        <f t="shared" si="11"/>
        <v>0</v>
      </c>
      <c r="AH27" s="24" t="str">
        <f>Predloge!$B$27</f>
        <v>KVIT☺</v>
      </c>
      <c r="AI27" s="58" t="str">
        <f t="shared" si="47"/>
        <v/>
      </c>
      <c r="AJ27" s="58" t="str">
        <f t="shared" si="30"/>
        <v/>
      </c>
      <c r="AK27" s="58" t="str">
        <f t="shared" si="31"/>
        <v/>
      </c>
      <c r="AL27" s="58" t="str">
        <f t="shared" si="32"/>
        <v/>
      </c>
      <c r="AM27" s="58" t="str">
        <f t="shared" si="33"/>
        <v/>
      </c>
      <c r="AN27" s="58" t="str">
        <f t="shared" si="34"/>
        <v/>
      </c>
      <c r="AO27" s="58" t="str">
        <f t="shared" si="35"/>
        <v/>
      </c>
      <c r="AP27" s="58" t="str">
        <f t="shared" si="36"/>
        <v/>
      </c>
      <c r="AQ27" s="58" t="str">
        <f t="shared" si="37"/>
        <v/>
      </c>
      <c r="AR27" s="58" t="str">
        <f t="shared" si="38"/>
        <v/>
      </c>
      <c r="AS27" s="58" t="str">
        <f t="shared" si="39"/>
        <v/>
      </c>
      <c r="AT27" s="58" t="str">
        <f t="shared" si="40"/>
        <v/>
      </c>
      <c r="AU27" s="58" t="str">
        <f t="shared" si="41"/>
        <v/>
      </c>
      <c r="AV27" s="58" t="str">
        <f t="shared" si="42"/>
        <v/>
      </c>
      <c r="AW27" s="58" t="str">
        <f t="shared" si="43"/>
        <v/>
      </c>
      <c r="AX27" s="58" t="str">
        <f t="shared" si="44"/>
        <v/>
      </c>
      <c r="AY27" s="58" t="str">
        <f t="shared" si="45"/>
        <v/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2021-11-27</v>
      </c>
      <c r="B28" s="60" t="str">
        <f t="shared" si="0"/>
        <v>Sat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95"/>
      <c r="W28" s="56">
        <f t="shared" si="1"/>
        <v>0</v>
      </c>
      <c r="X28" s="56">
        <f t="shared" si="2"/>
        <v>0</v>
      </c>
      <c r="Y28" s="56">
        <f t="shared" si="3"/>
        <v>0</v>
      </c>
      <c r="Z28" s="56">
        <f t="shared" si="4"/>
        <v>0</v>
      </c>
      <c r="AA28" s="56">
        <f t="shared" si="5"/>
        <v>0</v>
      </c>
      <c r="AB28" s="56">
        <f t="shared" si="6"/>
        <v>0</v>
      </c>
      <c r="AC28" s="56">
        <f t="shared" si="7"/>
        <v>0</v>
      </c>
      <c r="AD28" s="56">
        <f t="shared" si="8"/>
        <v>0</v>
      </c>
      <c r="AE28" s="57">
        <f t="shared" si="9"/>
        <v>15</v>
      </c>
      <c r="AF28" s="57">
        <f t="shared" si="10"/>
        <v>0</v>
      </c>
      <c r="AG28" s="56">
        <f t="shared" si="11"/>
        <v>0</v>
      </c>
      <c r="AH28" s="26" t="str">
        <f>Predloge!$B$28</f>
        <v>KO</v>
      </c>
      <c r="AI28" s="58" t="str">
        <f t="shared" si="47"/>
        <v/>
      </c>
      <c r="AJ28" s="58" t="str">
        <f t="shared" si="30"/>
        <v/>
      </c>
      <c r="AK28" s="58" t="str">
        <f t="shared" si="31"/>
        <v/>
      </c>
      <c r="AL28" s="58" t="str">
        <f t="shared" si="32"/>
        <v/>
      </c>
      <c r="AM28" s="58" t="str">
        <f t="shared" si="33"/>
        <v/>
      </c>
      <c r="AN28" s="58" t="str">
        <f t="shared" si="34"/>
        <v/>
      </c>
      <c r="AO28" s="58" t="str">
        <f t="shared" si="35"/>
        <v/>
      </c>
      <c r="AP28" s="58" t="str">
        <f t="shared" si="36"/>
        <v/>
      </c>
      <c r="AQ28" s="58" t="str">
        <f t="shared" si="37"/>
        <v/>
      </c>
      <c r="AR28" s="58" t="str">
        <f t="shared" si="38"/>
        <v/>
      </c>
      <c r="AS28" s="58" t="str">
        <f t="shared" si="39"/>
        <v/>
      </c>
      <c r="AT28" s="58" t="str">
        <f t="shared" si="40"/>
        <v/>
      </c>
      <c r="AU28" s="58" t="str">
        <f t="shared" si="41"/>
        <v/>
      </c>
      <c r="AV28" s="58" t="str">
        <f t="shared" si="42"/>
        <v/>
      </c>
      <c r="AW28" s="58" t="str">
        <f t="shared" si="43"/>
        <v/>
      </c>
      <c r="AX28" s="58" t="str">
        <f t="shared" si="44"/>
        <v/>
      </c>
      <c r="AY28" s="58" t="str">
        <f t="shared" si="45"/>
        <v/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2021-11-28</v>
      </c>
      <c r="B29" s="60" t="str">
        <f t="shared" si="0"/>
        <v>Sun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95"/>
      <c r="W29" s="56">
        <f t="shared" si="1"/>
        <v>0</v>
      </c>
      <c r="X29" s="56">
        <f t="shared" si="2"/>
        <v>0</v>
      </c>
      <c r="Y29" s="56">
        <f t="shared" si="3"/>
        <v>0</v>
      </c>
      <c r="Z29" s="56">
        <f t="shared" si="4"/>
        <v>0</v>
      </c>
      <c r="AA29" s="56">
        <f t="shared" si="5"/>
        <v>0</v>
      </c>
      <c r="AB29" s="56">
        <f t="shared" si="6"/>
        <v>0</v>
      </c>
      <c r="AC29" s="56">
        <f t="shared" si="7"/>
        <v>0</v>
      </c>
      <c r="AD29" s="56">
        <f t="shared" si="8"/>
        <v>0</v>
      </c>
      <c r="AE29" s="57">
        <f t="shared" si="9"/>
        <v>15</v>
      </c>
      <c r="AF29" s="57">
        <f t="shared" si="10"/>
        <v>0</v>
      </c>
      <c r="AG29" s="56">
        <f t="shared" si="11"/>
        <v>0</v>
      </c>
      <c r="AH29" s="26" t="str">
        <f>Predloge!$B$29</f>
        <v>Rt</v>
      </c>
      <c r="AI29" s="58" t="str">
        <f t="shared" si="47"/>
        <v/>
      </c>
      <c r="AJ29" s="58" t="str">
        <f t="shared" si="30"/>
        <v/>
      </c>
      <c r="AK29" s="58" t="str">
        <f t="shared" si="31"/>
        <v/>
      </c>
      <c r="AL29" s="58" t="str">
        <f t="shared" si="32"/>
        <v/>
      </c>
      <c r="AM29" s="58" t="str">
        <f t="shared" si="33"/>
        <v/>
      </c>
      <c r="AN29" s="58" t="str">
        <f t="shared" si="34"/>
        <v/>
      </c>
      <c r="AO29" s="58" t="str">
        <f t="shared" si="35"/>
        <v/>
      </c>
      <c r="AP29" s="58" t="str">
        <f t="shared" si="36"/>
        <v/>
      </c>
      <c r="AQ29" s="58" t="str">
        <f t="shared" si="37"/>
        <v/>
      </c>
      <c r="AR29" s="58" t="str">
        <f t="shared" si="38"/>
        <v/>
      </c>
      <c r="AS29" s="58" t="str">
        <f t="shared" si="39"/>
        <v/>
      </c>
      <c r="AT29" s="58" t="str">
        <f t="shared" si="40"/>
        <v/>
      </c>
      <c r="AU29" s="58" t="str">
        <f t="shared" si="41"/>
        <v/>
      </c>
      <c r="AV29" s="58" t="str">
        <f t="shared" si="42"/>
        <v/>
      </c>
      <c r="AW29" s="58" t="str">
        <f t="shared" si="43"/>
        <v/>
      </c>
      <c r="AX29" s="58" t="str">
        <f t="shared" si="44"/>
        <v/>
      </c>
      <c r="AY29" s="58" t="str">
        <f t="shared" si="45"/>
        <v/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2021-11-29</v>
      </c>
      <c r="B30" s="60" t="str">
        <f t="shared" si="0"/>
        <v>Mon</v>
      </c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95"/>
      <c r="W30" s="56">
        <f t="shared" si="1"/>
        <v>0</v>
      </c>
      <c r="X30" s="56">
        <f t="shared" si="2"/>
        <v>0</v>
      </c>
      <c r="Y30" s="56">
        <f t="shared" si="3"/>
        <v>0</v>
      </c>
      <c r="Z30" s="56">
        <f t="shared" si="4"/>
        <v>0</v>
      </c>
      <c r="AA30" s="56">
        <f t="shared" si="5"/>
        <v>0</v>
      </c>
      <c r="AB30" s="56">
        <f t="shared" si="6"/>
        <v>0</v>
      </c>
      <c r="AC30" s="56">
        <f t="shared" si="7"/>
        <v>0</v>
      </c>
      <c r="AD30" s="56">
        <f t="shared" si="8"/>
        <v>0</v>
      </c>
      <c r="AE30" s="57">
        <f t="shared" si="9"/>
        <v>15</v>
      </c>
      <c r="AF30" s="57">
        <f t="shared" si="10"/>
        <v>0</v>
      </c>
      <c r="AG30" s="56">
        <f t="shared" si="11"/>
        <v>0</v>
      </c>
      <c r="AH30" s="5" t="str">
        <f>Predloge!$B$30</f>
        <v>Rt☻</v>
      </c>
      <c r="AI30" s="58" t="str">
        <f t="shared" si="47"/>
        <v/>
      </c>
      <c r="AJ30" s="58" t="str">
        <f t="shared" si="30"/>
        <v/>
      </c>
      <c r="AK30" s="58" t="str">
        <f t="shared" si="31"/>
        <v/>
      </c>
      <c r="AL30" s="58" t="str">
        <f t="shared" si="32"/>
        <v/>
      </c>
      <c r="AM30" s="58" t="str">
        <f t="shared" si="33"/>
        <v/>
      </c>
      <c r="AN30" s="58" t="str">
        <f t="shared" si="34"/>
        <v/>
      </c>
      <c r="AO30" s="58" t="str">
        <f t="shared" si="35"/>
        <v/>
      </c>
      <c r="AP30" s="58" t="str">
        <f t="shared" si="36"/>
        <v/>
      </c>
      <c r="AQ30" s="58" t="str">
        <f t="shared" si="37"/>
        <v/>
      </c>
      <c r="AR30" s="58" t="str">
        <f t="shared" si="38"/>
        <v/>
      </c>
      <c r="AS30" s="58" t="str">
        <f t="shared" si="39"/>
        <v/>
      </c>
      <c r="AT30" s="58" t="str">
        <f t="shared" si="40"/>
        <v/>
      </c>
      <c r="AU30" s="58" t="str">
        <f t="shared" si="41"/>
        <v/>
      </c>
      <c r="AV30" s="58" t="str">
        <f t="shared" si="42"/>
        <v/>
      </c>
      <c r="AW30" s="58" t="str">
        <f t="shared" si="43"/>
        <v/>
      </c>
      <c r="AX30" s="58" t="str">
        <f t="shared" si="44"/>
        <v/>
      </c>
      <c r="AY30" s="58" t="str">
        <f t="shared" si="45"/>
        <v/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2021-11-30</v>
      </c>
      <c r="B31" s="60" t="str">
        <f t="shared" si="0"/>
        <v>Tue</v>
      </c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95"/>
      <c r="W31" s="56">
        <f t="shared" si="1"/>
        <v>0</v>
      </c>
      <c r="X31" s="56">
        <f t="shared" si="2"/>
        <v>0</v>
      </c>
      <c r="Y31" s="56">
        <f t="shared" si="3"/>
        <v>0</v>
      </c>
      <c r="Z31" s="56">
        <f t="shared" si="4"/>
        <v>0</v>
      </c>
      <c r="AA31" s="56">
        <f t="shared" si="5"/>
        <v>0</v>
      </c>
      <c r="AB31" s="56">
        <f t="shared" si="6"/>
        <v>0</v>
      </c>
      <c r="AC31" s="56">
        <f t="shared" si="7"/>
        <v>0</v>
      </c>
      <c r="AD31" s="56">
        <f t="shared" si="8"/>
        <v>0</v>
      </c>
      <c r="AE31" s="57">
        <f t="shared" si="9"/>
        <v>15</v>
      </c>
      <c r="AF31" s="57">
        <f t="shared" si="10"/>
        <v>0</v>
      </c>
      <c r="AG31" s="56">
        <f t="shared" si="11"/>
        <v>0</v>
      </c>
      <c r="AH31" s="27" t="str">
        <f>Predloge!$B$31</f>
        <v>Rt☺</v>
      </c>
      <c r="AI31" s="58" t="str">
        <f t="shared" si="47"/>
        <v/>
      </c>
      <c r="AJ31" s="58" t="str">
        <f t="shared" si="30"/>
        <v/>
      </c>
      <c r="AK31" s="58" t="str">
        <f t="shared" si="31"/>
        <v/>
      </c>
      <c r="AL31" s="58" t="str">
        <f t="shared" si="32"/>
        <v/>
      </c>
      <c r="AM31" s="58" t="str">
        <f t="shared" si="33"/>
        <v/>
      </c>
      <c r="AN31" s="58" t="str">
        <f t="shared" si="34"/>
        <v/>
      </c>
      <c r="AO31" s="58" t="str">
        <f t="shared" si="35"/>
        <v/>
      </c>
      <c r="AP31" s="58" t="str">
        <f t="shared" si="36"/>
        <v/>
      </c>
      <c r="AQ31" s="58" t="str">
        <f t="shared" si="37"/>
        <v/>
      </c>
      <c r="AR31" s="58" t="str">
        <f t="shared" si="38"/>
        <v/>
      </c>
      <c r="AS31" s="58" t="str">
        <f t="shared" si="39"/>
        <v/>
      </c>
      <c r="AT31" s="58" t="str">
        <f t="shared" si="40"/>
        <v/>
      </c>
      <c r="AU31" s="58" t="str">
        <f t="shared" si="41"/>
        <v/>
      </c>
      <c r="AV31" s="58" t="str">
        <f t="shared" si="42"/>
        <v/>
      </c>
      <c r="AW31" s="58" t="str">
        <f t="shared" si="43"/>
        <v/>
      </c>
      <c r="AX31" s="58" t="str">
        <f t="shared" si="44"/>
        <v/>
      </c>
      <c r="AY31" s="58" t="str">
        <f t="shared" si="45"/>
        <v/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W32" s="56">
        <f t="shared" si="1"/>
        <v>0</v>
      </c>
      <c r="X32" s="56">
        <f t="shared" si="2"/>
        <v>0</v>
      </c>
      <c r="Y32" s="56">
        <f t="shared" si="3"/>
        <v>0</v>
      </c>
      <c r="Z32" s="56">
        <f t="shared" si="4"/>
        <v>0</v>
      </c>
      <c r="AA32" s="56">
        <f t="shared" si="5"/>
        <v>0</v>
      </c>
      <c r="AB32" s="56">
        <f t="shared" si="6"/>
        <v>0</v>
      </c>
      <c r="AC32" s="56">
        <f t="shared" si="7"/>
        <v>0</v>
      </c>
      <c r="AD32" s="56">
        <f t="shared" si="8"/>
        <v>0</v>
      </c>
      <c r="AE32" s="57">
        <f t="shared" si="9"/>
        <v>15</v>
      </c>
      <c r="AF32" s="57">
        <f t="shared" si="10"/>
        <v>0</v>
      </c>
      <c r="AG32" s="56">
        <f t="shared" si="11"/>
        <v>0</v>
      </c>
      <c r="AH32" s="10" t="str">
        <f>Predloge!$B$32</f>
        <v>Am</v>
      </c>
      <c r="AI32" s="58" t="str">
        <f t="shared" si="47"/>
        <v/>
      </c>
      <c r="AJ32" s="58" t="str">
        <f t="shared" si="30"/>
        <v/>
      </c>
      <c r="AK32" s="58" t="str">
        <f t="shared" si="31"/>
        <v/>
      </c>
      <c r="AL32" s="58" t="str">
        <f t="shared" si="32"/>
        <v/>
      </c>
      <c r="AM32" s="58" t="str">
        <f t="shared" si="33"/>
        <v/>
      </c>
      <c r="AN32" s="58" t="str">
        <f t="shared" si="34"/>
        <v/>
      </c>
      <c r="AO32" s="58" t="str">
        <f t="shared" si="35"/>
        <v/>
      </c>
      <c r="AP32" s="58" t="str">
        <f t="shared" si="36"/>
        <v/>
      </c>
      <c r="AQ32" s="58" t="str">
        <f t="shared" si="37"/>
        <v/>
      </c>
      <c r="AR32" s="58" t="str">
        <f t="shared" si="38"/>
        <v/>
      </c>
      <c r="AS32" s="58" t="str">
        <f t="shared" si="39"/>
        <v/>
      </c>
      <c r="AT32" s="58" t="str">
        <f t="shared" si="40"/>
        <v/>
      </c>
      <c r="AU32" s="58" t="str">
        <f t="shared" si="41"/>
        <v/>
      </c>
      <c r="AV32" s="58" t="str">
        <f t="shared" si="42"/>
        <v/>
      </c>
      <c r="AW32" s="58" t="str">
        <f t="shared" si="43"/>
        <v/>
      </c>
      <c r="AX32" s="58" t="str">
        <f t="shared" si="44"/>
        <v/>
      </c>
      <c r="AY32" s="58" t="str">
        <f t="shared" si="45"/>
        <v/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AND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48">COUNTIF(AI2:AI32,"☺")</f>
        <v>0</v>
      </c>
      <c r="D35" s="84">
        <f t="shared" si="48"/>
        <v>0</v>
      </c>
      <c r="E35" s="84">
        <f t="shared" si="48"/>
        <v>0</v>
      </c>
      <c r="F35" s="84">
        <f t="shared" si="48"/>
        <v>0</v>
      </c>
      <c r="G35" s="84">
        <f t="shared" si="48"/>
        <v>0</v>
      </c>
      <c r="H35" s="84">
        <f t="shared" si="48"/>
        <v>0</v>
      </c>
      <c r="I35" s="84">
        <f t="shared" si="48"/>
        <v>0</v>
      </c>
      <c r="J35" s="84">
        <f t="shared" si="48"/>
        <v>0</v>
      </c>
      <c r="K35" s="84">
        <f t="shared" si="48"/>
        <v>0</v>
      </c>
      <c r="L35" s="84">
        <f t="shared" si="48"/>
        <v>0</v>
      </c>
      <c r="M35" s="84">
        <f t="shared" si="48"/>
        <v>0</v>
      </c>
      <c r="N35" s="84">
        <f t="shared" si="48"/>
        <v>0</v>
      </c>
      <c r="O35" s="84">
        <f t="shared" si="48"/>
        <v>0</v>
      </c>
      <c r="P35" s="84">
        <f t="shared" si="48"/>
        <v>0</v>
      </c>
      <c r="Q35" s="84">
        <f t="shared" si="48"/>
        <v>0</v>
      </c>
      <c r="R35" s="84">
        <f t="shared" si="48"/>
        <v>0</v>
      </c>
      <c r="S35" s="84">
        <f t="shared" si="48"/>
        <v>0</v>
      </c>
      <c r="T35" s="84">
        <f t="shared" si="48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49">COUNTIF(AI3:AI33,"☻")</f>
        <v>0</v>
      </c>
      <c r="D36" s="84">
        <f t="shared" si="49"/>
        <v>0</v>
      </c>
      <c r="E36" s="84">
        <f t="shared" si="49"/>
        <v>0</v>
      </c>
      <c r="F36" s="84">
        <f t="shared" si="49"/>
        <v>0</v>
      </c>
      <c r="G36" s="84">
        <f t="shared" si="49"/>
        <v>0</v>
      </c>
      <c r="H36" s="84">
        <f t="shared" si="49"/>
        <v>0</v>
      </c>
      <c r="I36" s="84">
        <f t="shared" si="49"/>
        <v>0</v>
      </c>
      <c r="J36" s="84">
        <f t="shared" si="49"/>
        <v>0</v>
      </c>
      <c r="K36" s="84">
        <f t="shared" si="49"/>
        <v>0</v>
      </c>
      <c r="L36" s="84">
        <f t="shared" si="49"/>
        <v>0</v>
      </c>
      <c r="M36" s="84">
        <f t="shared" si="49"/>
        <v>0</v>
      </c>
      <c r="N36" s="84">
        <f t="shared" si="49"/>
        <v>0</v>
      </c>
      <c r="O36" s="84">
        <f t="shared" si="49"/>
        <v>0</v>
      </c>
      <c r="P36" s="84">
        <f t="shared" si="49"/>
        <v>0</v>
      </c>
      <c r="Q36" s="84">
        <f t="shared" si="49"/>
        <v>0</v>
      </c>
      <c r="R36" s="84">
        <f t="shared" si="49"/>
        <v>0</v>
      </c>
      <c r="S36" s="84">
        <f t="shared" si="49"/>
        <v>0</v>
      </c>
      <c r="T36" s="84">
        <f t="shared" si="49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0">SUM(C35:C36)</f>
        <v>0</v>
      </c>
      <c r="D37" s="89">
        <f t="shared" si="50"/>
        <v>0</v>
      </c>
      <c r="E37" s="89">
        <f t="shared" si="50"/>
        <v>0</v>
      </c>
      <c r="F37" s="89">
        <f t="shared" si="50"/>
        <v>0</v>
      </c>
      <c r="G37" s="89">
        <f t="shared" si="50"/>
        <v>0</v>
      </c>
      <c r="H37" s="89">
        <f t="shared" si="50"/>
        <v>0</v>
      </c>
      <c r="I37" s="89">
        <f t="shared" si="50"/>
        <v>0</v>
      </c>
      <c r="J37" s="89">
        <f t="shared" si="50"/>
        <v>0</v>
      </c>
      <c r="K37" s="89">
        <f t="shared" si="50"/>
        <v>0</v>
      </c>
      <c r="L37" s="89">
        <f t="shared" si="50"/>
        <v>0</v>
      </c>
      <c r="M37" s="89">
        <f t="shared" si="50"/>
        <v>0</v>
      </c>
      <c r="N37" s="89">
        <f t="shared" si="50"/>
        <v>0</v>
      </c>
      <c r="O37" s="89">
        <f t="shared" si="50"/>
        <v>0</v>
      </c>
      <c r="P37" s="89">
        <f t="shared" si="50"/>
        <v>0</v>
      </c>
      <c r="Q37" s="89">
        <f t="shared" si="50"/>
        <v>0</v>
      </c>
      <c r="R37" s="89">
        <f t="shared" si="50"/>
        <v>0</v>
      </c>
      <c r="S37" s="89">
        <f t="shared" si="50"/>
        <v>0</v>
      </c>
      <c r="T37" s="89">
        <f t="shared" si="50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1">COUNTIF(C2:C32,"KVIT")+COUNTIF(C2:C32,"51KVIT")+COUNTIF(C2:C32,"52KVIT")+COUNTIF(C2:C32,"KVIT$")+COUNTIF(C2:C32,"KVIT☻")+COUNTIF(C2:C32,"KVIT☺")</f>
        <v>0</v>
      </c>
      <c r="D38" s="84">
        <f t="shared" si="51"/>
        <v>0</v>
      </c>
      <c r="E38" s="84">
        <f t="shared" si="51"/>
        <v>0</v>
      </c>
      <c r="F38" s="84">
        <f t="shared" si="51"/>
        <v>0</v>
      </c>
      <c r="G38" s="84">
        <f t="shared" si="51"/>
        <v>0</v>
      </c>
      <c r="H38" s="84">
        <f t="shared" si="51"/>
        <v>0</v>
      </c>
      <c r="I38" s="84">
        <f t="shared" si="51"/>
        <v>0</v>
      </c>
      <c r="J38" s="84">
        <f t="shared" si="51"/>
        <v>0</v>
      </c>
      <c r="K38" s="84">
        <f t="shared" si="51"/>
        <v>0</v>
      </c>
      <c r="L38" s="84">
        <f t="shared" si="51"/>
        <v>0</v>
      </c>
      <c r="M38" s="84">
        <f t="shared" si="51"/>
        <v>0</v>
      </c>
      <c r="N38" s="84">
        <f t="shared" si="51"/>
        <v>0</v>
      </c>
      <c r="O38" s="84">
        <f t="shared" si="51"/>
        <v>0</v>
      </c>
      <c r="P38" s="84">
        <f t="shared" si="51"/>
        <v>0</v>
      </c>
      <c r="Q38" s="84">
        <f t="shared" si="51"/>
        <v>0</v>
      </c>
      <c r="R38" s="84">
        <f t="shared" si="51"/>
        <v>0</v>
      </c>
      <c r="S38" s="84">
        <f t="shared" si="51"/>
        <v>0</v>
      </c>
      <c r="T38" s="84">
        <f t="shared" si="51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2">COUNTIF(C2:C32,"51$")+COUNTIF(C2:C32,"52$")+COUNTIF(C2:C32,"kvit$")</f>
        <v>0</v>
      </c>
      <c r="D39" s="84">
        <f t="shared" si="52"/>
        <v>0</v>
      </c>
      <c r="E39" s="84">
        <f t="shared" si="52"/>
        <v>0</v>
      </c>
      <c r="F39" s="84">
        <f t="shared" si="52"/>
        <v>0</v>
      </c>
      <c r="G39" s="84">
        <f t="shared" si="52"/>
        <v>0</v>
      </c>
      <c r="H39" s="84">
        <f t="shared" si="52"/>
        <v>0</v>
      </c>
      <c r="I39" s="84">
        <f t="shared" si="52"/>
        <v>0</v>
      </c>
      <c r="J39" s="84">
        <f t="shared" si="52"/>
        <v>0</v>
      </c>
      <c r="K39" s="84">
        <f t="shared" si="52"/>
        <v>0</v>
      </c>
      <c r="L39" s="84">
        <f t="shared" si="52"/>
        <v>0</v>
      </c>
      <c r="M39" s="84">
        <f t="shared" si="52"/>
        <v>0</v>
      </c>
      <c r="N39" s="84">
        <f t="shared" si="52"/>
        <v>0</v>
      </c>
      <c r="O39" s="84">
        <f t="shared" si="52"/>
        <v>0</v>
      </c>
      <c r="P39" s="84">
        <f t="shared" si="52"/>
        <v>0</v>
      </c>
      <c r="Q39" s="84">
        <f t="shared" si="52"/>
        <v>0</v>
      </c>
      <c r="R39" s="84">
        <f t="shared" si="52"/>
        <v>0</v>
      </c>
      <c r="S39" s="84">
        <f t="shared" si="52"/>
        <v>0</v>
      </c>
      <c r="T39" s="84">
        <f t="shared" si="52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53">COUNTIF(C2:C32,"D")</f>
        <v>0</v>
      </c>
      <c r="D40" s="84">
        <f t="shared" si="53"/>
        <v>0</v>
      </c>
      <c r="E40" s="84">
        <f t="shared" si="53"/>
        <v>0</v>
      </c>
      <c r="F40" s="84">
        <f t="shared" si="53"/>
        <v>0</v>
      </c>
      <c r="G40" s="84">
        <f t="shared" si="53"/>
        <v>0</v>
      </c>
      <c r="H40" s="84">
        <f t="shared" si="53"/>
        <v>0</v>
      </c>
      <c r="I40" s="84">
        <f t="shared" si="53"/>
        <v>0</v>
      </c>
      <c r="J40" s="84">
        <f t="shared" si="53"/>
        <v>0</v>
      </c>
      <c r="K40" s="84">
        <f t="shared" si="53"/>
        <v>0</v>
      </c>
      <c r="L40" s="84">
        <f t="shared" si="53"/>
        <v>0</v>
      </c>
      <c r="M40" s="84">
        <f t="shared" si="53"/>
        <v>0</v>
      </c>
      <c r="N40" s="84">
        <f t="shared" si="53"/>
        <v>0</v>
      </c>
      <c r="O40" s="84">
        <f t="shared" si="53"/>
        <v>0</v>
      </c>
      <c r="P40" s="84">
        <f t="shared" si="53"/>
        <v>0</v>
      </c>
      <c r="Q40" s="84">
        <f t="shared" si="53"/>
        <v>0</v>
      </c>
      <c r="R40" s="84">
        <f t="shared" si="53"/>
        <v>0</v>
      </c>
      <c r="S40" s="84">
        <f t="shared" si="53"/>
        <v>0</v>
      </c>
      <c r="T40" s="84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54">COUNTIF(C2:C32,"SO")</f>
        <v>0</v>
      </c>
      <c r="D41" s="84">
        <f t="shared" si="54"/>
        <v>0</v>
      </c>
      <c r="E41" s="84">
        <f t="shared" si="54"/>
        <v>0</v>
      </c>
      <c r="F41" s="84">
        <f t="shared" si="54"/>
        <v>0</v>
      </c>
      <c r="G41" s="84">
        <f t="shared" si="54"/>
        <v>0</v>
      </c>
      <c r="H41" s="84">
        <f t="shared" si="54"/>
        <v>0</v>
      </c>
      <c r="I41" s="84">
        <f t="shared" si="54"/>
        <v>0</v>
      </c>
      <c r="J41" s="84">
        <f t="shared" si="54"/>
        <v>0</v>
      </c>
      <c r="K41" s="84">
        <f t="shared" si="54"/>
        <v>0</v>
      </c>
      <c r="L41" s="84">
        <f t="shared" si="54"/>
        <v>0</v>
      </c>
      <c r="M41" s="84">
        <f t="shared" si="54"/>
        <v>0</v>
      </c>
      <c r="N41" s="84">
        <f t="shared" si="54"/>
        <v>0</v>
      </c>
      <c r="O41" s="84">
        <f t="shared" si="54"/>
        <v>0</v>
      </c>
      <c r="P41" s="84">
        <f t="shared" si="54"/>
        <v>0</v>
      </c>
      <c r="Q41" s="84">
        <f t="shared" si="54"/>
        <v>0</v>
      </c>
      <c r="R41" s="84">
        <f t="shared" si="54"/>
        <v>0</v>
      </c>
      <c r="S41" s="84">
        <f t="shared" si="54"/>
        <v>0</v>
      </c>
      <c r="T41" s="84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55">COUNTIF(C2:C32,"BOL")</f>
        <v>0</v>
      </c>
      <c r="D42" s="84">
        <f t="shared" si="55"/>
        <v>0</v>
      </c>
      <c r="E42" s="84">
        <f t="shared" si="55"/>
        <v>0</v>
      </c>
      <c r="F42" s="84">
        <f t="shared" si="55"/>
        <v>0</v>
      </c>
      <c r="G42" s="84">
        <f t="shared" si="55"/>
        <v>0</v>
      </c>
      <c r="H42" s="84">
        <f t="shared" si="55"/>
        <v>0</v>
      </c>
      <c r="I42" s="84">
        <f t="shared" si="55"/>
        <v>0</v>
      </c>
      <c r="J42" s="84">
        <f t="shared" si="55"/>
        <v>0</v>
      </c>
      <c r="K42" s="84">
        <f t="shared" si="55"/>
        <v>0</v>
      </c>
      <c r="L42" s="84">
        <f t="shared" si="55"/>
        <v>0</v>
      </c>
      <c r="M42" s="84">
        <f t="shared" si="55"/>
        <v>0</v>
      </c>
      <c r="N42" s="84">
        <f t="shared" si="55"/>
        <v>0</v>
      </c>
      <c r="O42" s="84">
        <f t="shared" si="55"/>
        <v>0</v>
      </c>
      <c r="P42" s="84">
        <f t="shared" si="55"/>
        <v>0</v>
      </c>
      <c r="Q42" s="84">
        <f t="shared" si="55"/>
        <v>0</v>
      </c>
      <c r="R42" s="84">
        <f t="shared" si="55"/>
        <v>0</v>
      </c>
      <c r="S42" s="84">
        <f t="shared" si="55"/>
        <v>0</v>
      </c>
      <c r="T42" s="84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56">COUNTIF(C2:C32,"X")</f>
        <v>0</v>
      </c>
      <c r="D43" s="84">
        <f t="shared" si="56"/>
        <v>0</v>
      </c>
      <c r="E43" s="84">
        <f t="shared" si="56"/>
        <v>0</v>
      </c>
      <c r="F43" s="84">
        <f t="shared" si="56"/>
        <v>0</v>
      </c>
      <c r="G43" s="84">
        <f t="shared" si="56"/>
        <v>0</v>
      </c>
      <c r="H43" s="84">
        <f t="shared" si="56"/>
        <v>0</v>
      </c>
      <c r="I43" s="84">
        <f t="shared" si="56"/>
        <v>0</v>
      </c>
      <c r="J43" s="84">
        <f t="shared" si="56"/>
        <v>0</v>
      </c>
      <c r="K43" s="84">
        <f t="shared" si="56"/>
        <v>0</v>
      </c>
      <c r="L43" s="84">
        <f t="shared" si="56"/>
        <v>0</v>
      </c>
      <c r="M43" s="84">
        <f t="shared" si="56"/>
        <v>0</v>
      </c>
      <c r="N43" s="84">
        <f t="shared" si="56"/>
        <v>0</v>
      </c>
      <c r="O43" s="84">
        <f t="shared" si="56"/>
        <v>0</v>
      </c>
      <c r="P43" s="84">
        <f t="shared" si="56"/>
        <v>0</v>
      </c>
      <c r="Q43" s="84">
        <f t="shared" si="56"/>
        <v>0</v>
      </c>
      <c r="R43" s="84">
        <f t="shared" si="56"/>
        <v>0</v>
      </c>
      <c r="S43" s="84">
        <f t="shared" si="56"/>
        <v>0</v>
      </c>
      <c r="T43" s="84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0</v>
      </c>
      <c r="F44" s="84">
        <f>COUNTIF(V2:V32,"KON")</f>
        <v>0</v>
      </c>
      <c r="G44" s="84">
        <f>COUNTIF(V2:V32,"oro")</f>
        <v>0</v>
      </c>
      <c r="H44" s="84">
        <f>COUNTIF(V2:V32,"MIO")</f>
        <v>0</v>
      </c>
      <c r="I44" s="84">
        <f>COUNTIF(V2:V32,"BOŽ")</f>
        <v>0</v>
      </c>
      <c r="J44" s="84">
        <f>COUNTIF(V2:V32,"TOM")</f>
        <v>0</v>
      </c>
      <c r="K44" s="84">
        <f>COUNTIF(V2:V32,"MŠŠ")</f>
        <v>0</v>
      </c>
      <c r="L44" s="84">
        <f>COUNTIF(V2:V32,"ŽIV")</f>
        <v>0</v>
      </c>
      <c r="M44" s="84">
        <f>COUNTIF(V2:V32,"TAL")</f>
        <v>0</v>
      </c>
      <c r="N44" s="84">
        <f>COUNTIF(V2:V32,"PIR")</f>
        <v>0</v>
      </c>
      <c r="O44" s="84">
        <f>COUNTIF(V2:V32,"HOL")</f>
        <v>0</v>
      </c>
      <c r="P44" s="84">
        <f>COUNTIF(V2:V32,P1)</f>
        <v>0</v>
      </c>
      <c r="Q44" s="84">
        <f>COUNTIF(V2:V32,Q1)</f>
        <v>0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57">COUNTIF(C2:C32,"51¶")+COUNTIF(C2:C32,"52¶")+COUNTIF(C2:C32,"kvit¶")</f>
        <v>0</v>
      </c>
      <c r="D45" s="84">
        <f t="shared" si="57"/>
        <v>0</v>
      </c>
      <c r="E45" s="84">
        <f t="shared" si="57"/>
        <v>0</v>
      </c>
      <c r="F45" s="84">
        <f t="shared" si="57"/>
        <v>0</v>
      </c>
      <c r="G45" s="84">
        <f t="shared" si="57"/>
        <v>0</v>
      </c>
      <c r="H45" s="84">
        <f t="shared" si="57"/>
        <v>0</v>
      </c>
      <c r="I45" s="84">
        <f t="shared" si="57"/>
        <v>0</v>
      </c>
      <c r="J45" s="84">
        <f t="shared" si="57"/>
        <v>0</v>
      </c>
      <c r="K45" s="84">
        <f t="shared" si="57"/>
        <v>0</v>
      </c>
      <c r="L45" s="84">
        <f t="shared" si="57"/>
        <v>0</v>
      </c>
      <c r="M45" s="84">
        <f t="shared" si="57"/>
        <v>0</v>
      </c>
      <c r="N45" s="84">
        <f t="shared" si="57"/>
        <v>0</v>
      </c>
      <c r="O45" s="84">
        <f t="shared" si="57"/>
        <v>0</v>
      </c>
      <c r="P45" s="84">
        <f t="shared" si="57"/>
        <v>0</v>
      </c>
      <c r="Q45" s="84">
        <f t="shared" si="57"/>
        <v>0</v>
      </c>
      <c r="R45" s="84">
        <f t="shared" si="57"/>
        <v>0</v>
      </c>
      <c r="S45" s="84">
        <f t="shared" si="57"/>
        <v>0</v>
      </c>
      <c r="T45" s="84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58">COUNTIF(C2:C32,"U☺")+COUNTIF(C2:C32,"U☻")+COUNTIF(C2:C32,"U")</f>
        <v>0</v>
      </c>
      <c r="D46" s="84">
        <f t="shared" si="58"/>
        <v>0</v>
      </c>
      <c r="E46" s="84">
        <f t="shared" si="58"/>
        <v>0</v>
      </c>
      <c r="F46" s="84">
        <f t="shared" si="58"/>
        <v>0</v>
      </c>
      <c r="G46" s="84">
        <f t="shared" si="58"/>
        <v>0</v>
      </c>
      <c r="H46" s="84">
        <f t="shared" si="58"/>
        <v>0</v>
      </c>
      <c r="I46" s="84">
        <f t="shared" si="58"/>
        <v>0</v>
      </c>
      <c r="J46" s="84">
        <f t="shared" si="58"/>
        <v>0</v>
      </c>
      <c r="K46" s="84">
        <f t="shared" si="58"/>
        <v>0</v>
      </c>
      <c r="L46" s="84">
        <f t="shared" si="58"/>
        <v>0</v>
      </c>
      <c r="M46" s="84">
        <f t="shared" si="58"/>
        <v>0</v>
      </c>
      <c r="N46" s="84">
        <f t="shared" si="58"/>
        <v>0</v>
      </c>
      <c r="O46" s="84">
        <f t="shared" si="58"/>
        <v>0</v>
      </c>
      <c r="P46" s="84">
        <f t="shared" si="58"/>
        <v>0</v>
      </c>
      <c r="Q46" s="84">
        <f t="shared" si="58"/>
        <v>0</v>
      </c>
      <c r="R46" s="84">
        <f t="shared" si="58"/>
        <v>0</v>
      </c>
      <c r="S46" s="84">
        <f t="shared" si="58"/>
        <v>0</v>
      </c>
      <c r="T46" s="84">
        <f t="shared" si="58"/>
        <v>0</v>
      </c>
    </row>
  </sheetData>
  <sheetProtection sheet="1" objects="1" scenarios="1"/>
  <conditionalFormatting sqref="AE2:AE32">
    <cfRule type="cellIs" dxfId="17" priority="241" stopIfTrue="1" operator="notEqual">
      <formula>0</formula>
    </cfRule>
  </conditionalFormatting>
  <conditionalFormatting sqref="W2:AD32">
    <cfRule type="cellIs" dxfId="16" priority="239" stopIfTrue="1" operator="lessThan">
      <formula>1</formula>
    </cfRule>
  </conditionalFormatting>
  <conditionalFormatting sqref="AG2:AG32">
    <cfRule type="cellIs" dxfId="15" priority="244" stopIfTrue="1" operator="lessThan">
      <formula>2</formula>
    </cfRule>
  </conditionalFormatting>
  <conditionalFormatting sqref="AF2:AF32">
    <cfRule type="cellIs" dxfId="14" priority="242" stopIfTrue="1" operator="equal">
      <formula>1</formula>
    </cfRule>
  </conditionalFormatting>
  <conditionalFormatting sqref="AF2:AF32">
    <cfRule type="cellIs" dxfId="13" priority="243" stopIfTrue="1" operator="greaterThan">
      <formula>1</formula>
    </cfRule>
  </conditionalFormatting>
  <conditionalFormatting sqref="W2:AD32">
    <cfRule type="cellIs" dxfId="12" priority="240" stopIfTrue="1" operator="greaterThan">
      <formula>1</formula>
    </cfRule>
  </conditionalFormatting>
  <conditionalFormatting sqref="AG2:AG32">
    <cfRule type="cellIs" dxfId="11" priority="245" stopIfTrue="1" operator="greaterThan">
      <formula>2</formula>
    </cfRule>
  </conditionalFormatting>
  <conditionalFormatting sqref="A2:V31">
    <cfRule type="expression" dxfId="10" priority="237" stopIfTrue="1">
      <formula>WEEKDAY($A2,2)=6</formula>
    </cfRule>
  </conditionalFormatting>
  <conditionalFormatting sqref="A2:V31">
    <cfRule type="expression" dxfId="9" priority="238" stopIfTrue="1">
      <formula>WEEKDAY($A2,2)=7</formula>
    </cfRule>
  </conditionalFormatting>
  <pageMargins left="0" right="0" top="0.3953000000000001" bottom="0.39370000000000005" header="0" footer="0"/>
  <pageSetup paperSize="0" fitToWidth="0" fitToHeight="0" orientation="portrait" horizontalDpi="0" verticalDpi="0" copies="0"/>
  <headerFooter>
    <oddHeader>&amp;LZadnja sprememba:&amp;C&amp;D  &amp;T</oddHeader>
    <oddFooter>&amp;CPage &amp;P</oddFooter>
  </headerFooter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M46"/>
  <sheetViews>
    <sheetView workbookViewId="0"/>
  </sheetViews>
  <sheetFormatPr baseColWidth="10" defaultRowHeight="16"/>
  <cols>
    <col min="1" max="1" width="5.140625" style="80" customWidth="1"/>
    <col min="2" max="2" width="2.85546875" style="81" customWidth="1"/>
    <col min="3" max="14" width="3.7109375" style="82" customWidth="1"/>
    <col min="15" max="15" width="3.7109375" style="82" hidden="1" customWidth="1"/>
    <col min="16" max="17" width="3.7109375" style="82" customWidth="1"/>
    <col min="18" max="18" width="3.7109375" style="82" hidden="1" customWidth="1"/>
    <col min="19" max="19" width="3.7109375" style="82" customWidth="1"/>
    <col min="20" max="20" width="3.7109375" style="82" hidden="1" customWidth="1"/>
    <col min="21" max="22" width="3.7109375" style="82" customWidth="1"/>
    <col min="23" max="33" width="3.140625" style="82" customWidth="1"/>
    <col min="34" max="34" width="3.7109375" style="1" customWidth="1"/>
    <col min="35" max="51" width="2.7109375" style="3" hidden="1" customWidth="1"/>
    <col min="52" max="52" width="2.7109375" style="2" hidden="1" customWidth="1"/>
    <col min="53" max="59" width="6" style="2" customWidth="1"/>
    <col min="60" max="65" width="6" style="3" customWidth="1"/>
    <col min="66" max="66" width="10.7109375" customWidth="1"/>
    <col min="67" max="1024" width="10.5703125" customWidth="1"/>
  </cols>
  <sheetData>
    <row r="1" spans="1:65" ht="19.5" customHeight="1">
      <c r="A1" s="38" t="s">
        <v>65</v>
      </c>
      <c r="B1" s="31"/>
      <c r="C1" s="7" t="str">
        <f>Predloge!$E$2</f>
        <v>AND</v>
      </c>
      <c r="D1" s="7" t="str">
        <f>Predloge!$E$3</f>
        <v>ŠOŠ</v>
      </c>
      <c r="E1" s="7" t="str">
        <f>Predloge!$E$4</f>
        <v>PIN</v>
      </c>
      <c r="F1" s="7" t="str">
        <f>Predloge!$E$5</f>
        <v>KON</v>
      </c>
      <c r="G1" s="7" t="str">
        <f>Predloge!$E$6</f>
        <v>ORO</v>
      </c>
      <c r="H1" s="7" t="str">
        <f>Predloge!$E$7</f>
        <v>MIO</v>
      </c>
      <c r="I1" s="7" t="str">
        <f>Predloge!$E$8</f>
        <v>BOŽ</v>
      </c>
      <c r="J1" s="7" t="str">
        <f>Predloge!$E$9</f>
        <v>TOM</v>
      </c>
      <c r="K1" s="7" t="str">
        <f>Predloge!$E$10</f>
        <v>MŠŠ</v>
      </c>
      <c r="L1" s="7" t="str">
        <f>Predloge!$E$11</f>
        <v>ŽIV</v>
      </c>
      <c r="M1" s="7" t="str">
        <f>Predloge!$E$12</f>
        <v>TAL</v>
      </c>
      <c r="N1" s="7" t="str">
        <f>Predloge!$E$13</f>
        <v>PIR</v>
      </c>
      <c r="O1" s="7" t="str">
        <f>Predloge!$E$14</f>
        <v>NOV2</v>
      </c>
      <c r="P1" s="7" t="str">
        <f>Predloge!$E$15</f>
        <v>BUT</v>
      </c>
      <c r="Q1" s="7" t="str">
        <f>Predloge!$E$16</f>
        <v>ŽRJ</v>
      </c>
      <c r="R1" s="7" t="str">
        <f>Predloge!$E$17</f>
        <v>NOV3</v>
      </c>
      <c r="S1" s="7" t="str">
        <f>Predloge!$E$18</f>
        <v>JNK</v>
      </c>
      <c r="T1" s="7" t="str">
        <f>Predloge!$E$19</f>
        <v>NOV4</v>
      </c>
      <c r="U1" s="39" t="s">
        <v>66</v>
      </c>
      <c r="V1" s="40" t="s">
        <v>58</v>
      </c>
      <c r="W1" s="41" t="s">
        <v>24</v>
      </c>
      <c r="X1" s="42" t="s">
        <v>35</v>
      </c>
      <c r="Y1" s="5" t="str">
        <f>Predloge!$B$4</f>
        <v>51</v>
      </c>
      <c r="Z1" s="5" t="str">
        <f>Predloge!$B$5</f>
        <v>52</v>
      </c>
      <c r="AA1" s="10" t="str">
        <f>Predloge!$B$25</f>
        <v>51¶</v>
      </c>
      <c r="AB1" s="10" t="str">
        <f>Predloge!$B$26</f>
        <v>52¶</v>
      </c>
      <c r="AC1" s="5" t="str">
        <f>Predloge!$B$8</f>
        <v>U</v>
      </c>
      <c r="AD1" s="5" t="str">
        <f>Predloge!$B$6</f>
        <v>KVIT</v>
      </c>
      <c r="AE1" s="43" t="s">
        <v>67</v>
      </c>
      <c r="AF1" s="44" t="s">
        <v>18</v>
      </c>
      <c r="AG1" s="45" t="s">
        <v>68</v>
      </c>
      <c r="AI1" s="7" t="str">
        <f>Predloge!$E$2</f>
        <v>AND</v>
      </c>
      <c r="AJ1" s="7" t="str">
        <f>Predloge!$E$3</f>
        <v>ŠOŠ</v>
      </c>
      <c r="AK1" s="7" t="str">
        <f>Predloge!$E$4</f>
        <v>PIN</v>
      </c>
      <c r="AL1" s="7" t="str">
        <f>Predloge!$E$5</f>
        <v>KON</v>
      </c>
      <c r="AM1" s="7" t="str">
        <f>Predloge!$E$6</f>
        <v>ORO</v>
      </c>
      <c r="AN1" s="7" t="str">
        <f>Predloge!$E$7</f>
        <v>MIO</v>
      </c>
      <c r="AO1" s="7" t="str">
        <f>Predloge!$E$8</f>
        <v>BOŽ</v>
      </c>
      <c r="AP1" s="7" t="str">
        <f>Predloge!$E$9</f>
        <v>TOM</v>
      </c>
      <c r="AQ1" s="7" t="str">
        <f>Predloge!$E$10</f>
        <v>MŠŠ</v>
      </c>
      <c r="AR1" s="7" t="str">
        <f>Predloge!$E$11</f>
        <v>ŽIV</v>
      </c>
      <c r="AS1" s="7" t="str">
        <f>Predloge!$E$12</f>
        <v>TAL</v>
      </c>
      <c r="AT1" s="7" t="str">
        <f>Predloge!$E$13</f>
        <v>PIR</v>
      </c>
      <c r="AU1" s="7" t="str">
        <f>Predloge!$E$14</f>
        <v>NOV2</v>
      </c>
      <c r="AV1" s="7" t="str">
        <f>Predloge!$E$15</f>
        <v>BUT</v>
      </c>
      <c r="AW1" s="7" t="str">
        <f>Predloge!$E$16</f>
        <v>ŽRJ</v>
      </c>
      <c r="AX1" s="7" t="str">
        <f>Predloge!$E$17</f>
        <v>NOV3</v>
      </c>
      <c r="AY1" s="7" t="str">
        <f>Predloge!$E$18</f>
        <v>JNK</v>
      </c>
      <c r="AZ1" s="7" t="str">
        <f>Predloge!$E$19</f>
        <v>NOV4</v>
      </c>
      <c r="BA1" s="46"/>
      <c r="BB1" s="46"/>
      <c r="BC1" s="46"/>
      <c r="BD1" s="46"/>
      <c r="BE1" s="46"/>
      <c r="BF1" s="46"/>
      <c r="BG1" s="46"/>
      <c r="BH1" s="47"/>
      <c r="BI1" s="47"/>
      <c r="BJ1" s="47"/>
      <c r="BK1" s="47"/>
      <c r="BL1" s="47"/>
      <c r="BM1" s="47"/>
    </row>
    <row r="2" spans="1:65" ht="19.5" customHeight="1">
      <c r="A2" s="59" t="d">
        <v>2021-12-01</v>
      </c>
      <c r="B2" s="60" t="str">
        <f t="shared" ref="B2:B32" si="0">TEXT(A2,"Ddd")</f>
        <v>Wed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61"/>
      <c r="R2" s="53"/>
      <c r="S2" s="53"/>
      <c r="T2" s="53"/>
      <c r="U2" s="53"/>
      <c r="V2" s="95"/>
      <c r="W2" s="56">
        <f t="shared" ref="W2:W32" si="1">COUNTIF(AI2:AZ2,"☻")</f>
        <v>0</v>
      </c>
      <c r="X2" s="56">
        <f t="shared" ref="X2:X32" si="2">COUNTIF(AI2:AZ2,"☺")</f>
        <v>0</v>
      </c>
      <c r="Y2" s="56">
        <f t="shared" ref="Y2:Y32" si="3">COUNTIF(C2:U2,"51")+COUNTIF(C2:U2,"51$")+COUNTIF(C2:U2,"51☻")</f>
        <v>0</v>
      </c>
      <c r="Z2" s="56">
        <f t="shared" ref="Z2:Z32" si="4">COUNTIF(C2:U2,"52")+COUNTIF(C2:U2,"52$")+COUNTIF(C2:U2,"52☻")</f>
        <v>0</v>
      </c>
      <c r="AA2" s="56">
        <f t="shared" ref="AA2:AA32" si="5">COUNTIF(C2:U2,"51¶")</f>
        <v>0</v>
      </c>
      <c r="AB2" s="56">
        <f t="shared" ref="AB2:AB32" si="6">COUNTIF(C2:U2,"52¶")</f>
        <v>0</v>
      </c>
      <c r="AC2" s="56">
        <f t="shared" ref="AC2:AC32" si="7">COUNTIF(C2:U2,"U")+COUNTIF(C2:U2,"U☻")+COUNTIF(C2:U2,"U☺")</f>
        <v>0</v>
      </c>
      <c r="AD2" s="56">
        <f t="shared" ref="AD2:AD32" si="8">COUNTIF(C2:U2,"KVIT")+COUNTIF(C2:U2,"KVIT☻")+COUNTIF(C2:U2,"kvit$")</f>
        <v>0</v>
      </c>
      <c r="AE2" s="57">
        <f t="shared" ref="AE2:AE32" si="9">COUNTBLANK(C2:T2)-3</f>
        <v>15</v>
      </c>
      <c r="AF2" s="57">
        <f t="shared" ref="AF2:AF32" si="10">COUNTIF(C2:U2,"x")</f>
        <v>0</v>
      </c>
      <c r="AG2" s="56">
        <f t="shared" ref="AG2:AG32" si="11">COUNTIF(C2:U2,"51")+COUNTIF(C2:U2,"51☻")+COUNTIF(C2:U2,"2")+COUNTIF(C2:U2,"52")+COUNTIF(C2:U2,"52☻")+COUNTIF(C2:U2,"51$")+COUNTIF(C2:U2,"52$")</f>
        <v>0</v>
      </c>
      <c r="AH2" s="5" t="str">
        <f>Predloge!$B$2</f>
        <v>51☻</v>
      </c>
      <c r="AI2" s="58" t="str">
        <f t="shared" ref="AI2:AI23" si="12">RIGHT(C2,1)</f>
        <v/>
      </c>
      <c r="AJ2" s="58" t="str">
        <f t="shared" ref="AJ2:AJ23" si="13">RIGHT(D2,1)</f>
        <v/>
      </c>
      <c r="AK2" s="58" t="str">
        <f t="shared" ref="AK2:AK23" si="14">RIGHT(E2,1)</f>
        <v/>
      </c>
      <c r="AL2" s="58" t="str">
        <f t="shared" ref="AL2:AL23" si="15">RIGHT(F2,1)</f>
        <v/>
      </c>
      <c r="AM2" s="58" t="str">
        <f t="shared" ref="AM2:AM23" si="16">RIGHT(G2,1)</f>
        <v/>
      </c>
      <c r="AN2" s="58" t="str">
        <f t="shared" ref="AN2:AN23" si="17">RIGHT(H2,1)</f>
        <v/>
      </c>
      <c r="AO2" s="58" t="str">
        <f t="shared" ref="AO2:AO23" si="18">RIGHT(I2,1)</f>
        <v/>
      </c>
      <c r="AP2" s="58" t="str">
        <f t="shared" ref="AP2:AP23" si="19">RIGHT(J2,1)</f>
        <v/>
      </c>
      <c r="AQ2" s="58" t="str">
        <f t="shared" ref="AQ2:AQ23" si="20">RIGHT(K2,1)</f>
        <v/>
      </c>
      <c r="AR2" s="58" t="str">
        <f t="shared" ref="AR2:AR23" si="21">RIGHT(L2,1)</f>
        <v/>
      </c>
      <c r="AS2" s="58" t="str">
        <f t="shared" ref="AS2:AS23" si="22">RIGHT(M2,1)</f>
        <v/>
      </c>
      <c r="AT2" s="58" t="str">
        <f t="shared" ref="AT2:AT23" si="23">RIGHT(N2,1)</f>
        <v/>
      </c>
      <c r="AU2" s="58" t="str">
        <f t="shared" ref="AU2:AU23" si="24">RIGHT(O2,1)</f>
        <v/>
      </c>
      <c r="AV2" s="58" t="str">
        <f t="shared" ref="AV2:AV23" si="25">RIGHT(P2,1)</f>
        <v/>
      </c>
      <c r="AW2" s="58" t="str">
        <f t="shared" ref="AW2:AW23" si="26">RIGHT(Q2,1)</f>
        <v/>
      </c>
      <c r="AX2" s="58" t="str">
        <f t="shared" ref="AX2:AX23" si="27">RIGHT(R2,1)</f>
        <v/>
      </c>
      <c r="AY2" s="58" t="str">
        <f t="shared" ref="AY2:AY23" si="28">RIGHT(S2,1)</f>
        <v/>
      </c>
      <c r="AZ2" s="58" t="str">
        <f t="shared" ref="AZ2:AZ23" si="29">RIGHT(T2,1)</f>
        <v/>
      </c>
      <c r="BA2" s="46"/>
      <c r="BB2" s="46"/>
      <c r="BC2" s="46"/>
      <c r="BD2" s="46"/>
      <c r="BE2" s="46"/>
      <c r="BF2" s="46"/>
      <c r="BG2" s="46"/>
      <c r="BH2" s="47"/>
      <c r="BI2" s="47"/>
      <c r="BJ2" s="47"/>
      <c r="BK2" s="47"/>
      <c r="BL2" s="47"/>
      <c r="BM2" s="47"/>
    </row>
    <row r="3" spans="1:65" ht="19.5" customHeight="1">
      <c r="A3" s="59" t="d">
        <v>2021-12-02</v>
      </c>
      <c r="B3" s="60" t="str">
        <f t="shared" si="0"/>
        <v>Thu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61"/>
      <c r="R3" s="53"/>
      <c r="S3" s="53"/>
      <c r="T3" s="53"/>
      <c r="U3" s="53"/>
      <c r="V3" s="95"/>
      <c r="W3" s="56">
        <f t="shared" si="1"/>
        <v>0</v>
      </c>
      <c r="X3" s="56">
        <f t="shared" si="2"/>
        <v>0</v>
      </c>
      <c r="Y3" s="56">
        <f t="shared" si="3"/>
        <v>0</v>
      </c>
      <c r="Z3" s="56">
        <f t="shared" si="4"/>
        <v>0</v>
      </c>
      <c r="AA3" s="56">
        <f t="shared" si="5"/>
        <v>0</v>
      </c>
      <c r="AB3" s="56">
        <f t="shared" si="6"/>
        <v>0</v>
      </c>
      <c r="AC3" s="56">
        <f t="shared" si="7"/>
        <v>0</v>
      </c>
      <c r="AD3" s="56">
        <f t="shared" si="8"/>
        <v>0</v>
      </c>
      <c r="AE3" s="57">
        <f t="shared" si="9"/>
        <v>15</v>
      </c>
      <c r="AF3" s="57">
        <f t="shared" si="10"/>
        <v>0</v>
      </c>
      <c r="AG3" s="56">
        <f t="shared" si="11"/>
        <v>0</v>
      </c>
      <c r="AH3" s="5" t="str">
        <f>Predloge!$B$3</f>
        <v>52☻</v>
      </c>
      <c r="AI3" s="58" t="str">
        <f t="shared" si="12"/>
        <v/>
      </c>
      <c r="AJ3" s="58" t="str">
        <f t="shared" si="13"/>
        <v/>
      </c>
      <c r="AK3" s="58" t="str">
        <f t="shared" si="14"/>
        <v/>
      </c>
      <c r="AL3" s="58" t="str">
        <f t="shared" si="15"/>
        <v/>
      </c>
      <c r="AM3" s="58" t="str">
        <f t="shared" si="16"/>
        <v/>
      </c>
      <c r="AN3" s="58" t="str">
        <f t="shared" si="17"/>
        <v/>
      </c>
      <c r="AO3" s="58" t="str">
        <f t="shared" si="18"/>
        <v/>
      </c>
      <c r="AP3" s="58" t="str">
        <f t="shared" si="19"/>
        <v/>
      </c>
      <c r="AQ3" s="58" t="str">
        <f t="shared" si="20"/>
        <v/>
      </c>
      <c r="AR3" s="58" t="str">
        <f t="shared" si="21"/>
        <v/>
      </c>
      <c r="AS3" s="58" t="str">
        <f t="shared" si="22"/>
        <v/>
      </c>
      <c r="AT3" s="58" t="str">
        <f t="shared" si="23"/>
        <v/>
      </c>
      <c r="AU3" s="58" t="str">
        <f t="shared" si="24"/>
        <v/>
      </c>
      <c r="AV3" s="58" t="str">
        <f t="shared" si="25"/>
        <v/>
      </c>
      <c r="AW3" s="58" t="str">
        <f t="shared" si="26"/>
        <v/>
      </c>
      <c r="AX3" s="58" t="str">
        <f t="shared" si="27"/>
        <v/>
      </c>
      <c r="AY3" s="58" t="str">
        <f t="shared" si="28"/>
        <v/>
      </c>
      <c r="AZ3" s="58" t="str">
        <f t="shared" si="29"/>
        <v/>
      </c>
      <c r="BA3" s="4"/>
      <c r="BB3" s="4"/>
      <c r="BC3" s="4"/>
      <c r="BD3" s="4"/>
      <c r="BE3" s="4"/>
      <c r="BF3" s="4"/>
      <c r="BG3" s="4"/>
      <c r="BH3" s="64"/>
      <c r="BI3" s="64"/>
      <c r="BJ3" s="64"/>
      <c r="BK3" s="64"/>
      <c r="BL3" s="64"/>
      <c r="BM3" s="64"/>
    </row>
    <row r="4" spans="1:65" ht="19.5" customHeight="1">
      <c r="A4" s="59" t="d">
        <v>2021-12-03</v>
      </c>
      <c r="B4" s="60" t="str">
        <f t="shared" si="0"/>
        <v>Fri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61"/>
      <c r="R4" s="53"/>
      <c r="S4" s="53"/>
      <c r="T4" s="53"/>
      <c r="U4" s="53"/>
      <c r="V4" s="95"/>
      <c r="W4" s="56">
        <f t="shared" si="1"/>
        <v>0</v>
      </c>
      <c r="X4" s="56">
        <f t="shared" si="2"/>
        <v>0</v>
      </c>
      <c r="Y4" s="56">
        <f t="shared" si="3"/>
        <v>0</v>
      </c>
      <c r="Z4" s="56">
        <f t="shared" si="4"/>
        <v>0</v>
      </c>
      <c r="AA4" s="56">
        <f t="shared" si="5"/>
        <v>0</v>
      </c>
      <c r="AB4" s="56">
        <f t="shared" si="6"/>
        <v>0</v>
      </c>
      <c r="AC4" s="56">
        <f t="shared" si="7"/>
        <v>0</v>
      </c>
      <c r="AD4" s="56">
        <f t="shared" si="8"/>
        <v>0</v>
      </c>
      <c r="AE4" s="57">
        <f t="shared" si="9"/>
        <v>15</v>
      </c>
      <c r="AF4" s="57">
        <f t="shared" si="10"/>
        <v>0</v>
      </c>
      <c r="AG4" s="56">
        <f t="shared" si="11"/>
        <v>0</v>
      </c>
      <c r="AH4" s="5" t="str">
        <f>Predloge!$B$4</f>
        <v>51</v>
      </c>
      <c r="AI4" s="58" t="str">
        <f t="shared" si="12"/>
        <v/>
      </c>
      <c r="AJ4" s="58" t="str">
        <f t="shared" si="13"/>
        <v/>
      </c>
      <c r="AK4" s="58" t="str">
        <f t="shared" si="14"/>
        <v/>
      </c>
      <c r="AL4" s="58" t="str">
        <f t="shared" si="15"/>
        <v/>
      </c>
      <c r="AM4" s="58" t="str">
        <f t="shared" si="16"/>
        <v/>
      </c>
      <c r="AN4" s="58" t="str">
        <f t="shared" si="17"/>
        <v/>
      </c>
      <c r="AO4" s="58" t="str">
        <f t="shared" si="18"/>
        <v/>
      </c>
      <c r="AP4" s="58" t="str">
        <f t="shared" si="19"/>
        <v/>
      </c>
      <c r="AQ4" s="58" t="str">
        <f t="shared" si="20"/>
        <v/>
      </c>
      <c r="AR4" s="58" t="str">
        <f t="shared" si="21"/>
        <v/>
      </c>
      <c r="AS4" s="58" t="str">
        <f t="shared" si="22"/>
        <v/>
      </c>
      <c r="AT4" s="58" t="str">
        <f t="shared" si="23"/>
        <v/>
      </c>
      <c r="AU4" s="58" t="str">
        <f t="shared" si="24"/>
        <v/>
      </c>
      <c r="AV4" s="58" t="str">
        <f t="shared" si="25"/>
        <v/>
      </c>
      <c r="AW4" s="58" t="str">
        <f t="shared" si="26"/>
        <v/>
      </c>
      <c r="AX4" s="58" t="str">
        <f t="shared" si="27"/>
        <v/>
      </c>
      <c r="AY4" s="58" t="str">
        <f t="shared" si="28"/>
        <v/>
      </c>
      <c r="AZ4" s="58" t="str">
        <f t="shared" si="29"/>
        <v/>
      </c>
      <c r="BA4" s="4"/>
      <c r="BB4" s="4"/>
      <c r="BC4" s="4"/>
      <c r="BD4" s="4"/>
      <c r="BE4" s="4"/>
      <c r="BF4" s="4"/>
      <c r="BG4" s="4"/>
      <c r="BH4" s="64"/>
      <c r="BI4" s="64"/>
      <c r="BJ4" s="64"/>
      <c r="BK4" s="64"/>
      <c r="BL4" s="64"/>
      <c r="BM4" s="64"/>
    </row>
    <row r="5" spans="1:65" ht="19.5" customHeight="1">
      <c r="A5" s="59" t="d">
        <v>2021-12-04</v>
      </c>
      <c r="B5" s="60" t="str">
        <f t="shared" si="0"/>
        <v>Sat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95"/>
      <c r="W5" s="56">
        <f t="shared" si="1"/>
        <v>0</v>
      </c>
      <c r="X5" s="56">
        <f t="shared" si="2"/>
        <v>0</v>
      </c>
      <c r="Y5" s="56">
        <f t="shared" si="3"/>
        <v>0</v>
      </c>
      <c r="Z5" s="56">
        <f t="shared" si="4"/>
        <v>0</v>
      </c>
      <c r="AA5" s="56">
        <f t="shared" si="5"/>
        <v>0</v>
      </c>
      <c r="AB5" s="56">
        <f t="shared" si="6"/>
        <v>0</v>
      </c>
      <c r="AC5" s="56">
        <f t="shared" si="7"/>
        <v>0</v>
      </c>
      <c r="AD5" s="56">
        <f t="shared" si="8"/>
        <v>0</v>
      </c>
      <c r="AE5" s="57">
        <f t="shared" si="9"/>
        <v>15</v>
      </c>
      <c r="AF5" s="57">
        <f t="shared" si="10"/>
        <v>0</v>
      </c>
      <c r="AG5" s="56">
        <f t="shared" si="11"/>
        <v>0</v>
      </c>
      <c r="AH5" s="5" t="str">
        <f>Predloge!$B$5</f>
        <v>52</v>
      </c>
      <c r="AI5" s="58" t="str">
        <f t="shared" si="12"/>
        <v/>
      </c>
      <c r="AJ5" s="58" t="str">
        <f t="shared" si="13"/>
        <v/>
      </c>
      <c r="AK5" s="58" t="str">
        <f t="shared" si="14"/>
        <v/>
      </c>
      <c r="AL5" s="58" t="str">
        <f t="shared" si="15"/>
        <v/>
      </c>
      <c r="AM5" s="58" t="str">
        <f t="shared" si="16"/>
        <v/>
      </c>
      <c r="AN5" s="58" t="str">
        <f t="shared" si="17"/>
        <v/>
      </c>
      <c r="AO5" s="58" t="str">
        <f t="shared" si="18"/>
        <v/>
      </c>
      <c r="AP5" s="58" t="str">
        <f t="shared" si="19"/>
        <v/>
      </c>
      <c r="AQ5" s="58" t="str">
        <f t="shared" si="20"/>
        <v/>
      </c>
      <c r="AR5" s="58" t="str">
        <f t="shared" si="21"/>
        <v/>
      </c>
      <c r="AS5" s="58" t="str">
        <f t="shared" si="22"/>
        <v/>
      </c>
      <c r="AT5" s="58" t="str">
        <f t="shared" si="23"/>
        <v/>
      </c>
      <c r="AU5" s="58" t="str">
        <f t="shared" si="24"/>
        <v/>
      </c>
      <c r="AV5" s="58" t="str">
        <f t="shared" si="25"/>
        <v/>
      </c>
      <c r="AW5" s="58" t="str">
        <f t="shared" si="26"/>
        <v/>
      </c>
      <c r="AX5" s="58" t="str">
        <f t="shared" si="27"/>
        <v/>
      </c>
      <c r="AY5" s="58" t="str">
        <f t="shared" si="28"/>
        <v/>
      </c>
      <c r="AZ5" s="58" t="str">
        <f t="shared" si="29"/>
        <v/>
      </c>
      <c r="BA5" s="4"/>
      <c r="BB5" s="4"/>
      <c r="BC5" s="4"/>
      <c r="BD5" s="4"/>
      <c r="BE5" s="4"/>
      <c r="BF5" s="4"/>
      <c r="BG5" s="4"/>
      <c r="BH5" s="64"/>
      <c r="BI5" s="64"/>
      <c r="BJ5" s="64"/>
      <c r="BK5" s="64"/>
      <c r="BL5" s="64"/>
      <c r="BM5" s="64"/>
    </row>
    <row r="6" spans="1:65" ht="19.5" customHeight="1">
      <c r="A6" s="59" t="d">
        <v>2021-12-05</v>
      </c>
      <c r="B6" s="60" t="str">
        <f t="shared" si="0"/>
        <v>Sun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95"/>
      <c r="W6" s="56">
        <f t="shared" si="1"/>
        <v>0</v>
      </c>
      <c r="X6" s="56">
        <f t="shared" si="2"/>
        <v>0</v>
      </c>
      <c r="Y6" s="56">
        <f t="shared" si="3"/>
        <v>0</v>
      </c>
      <c r="Z6" s="56">
        <f t="shared" si="4"/>
        <v>0</v>
      </c>
      <c r="AA6" s="56">
        <f t="shared" si="5"/>
        <v>0</v>
      </c>
      <c r="AB6" s="56">
        <f t="shared" si="6"/>
        <v>0</v>
      </c>
      <c r="AC6" s="56">
        <f t="shared" si="7"/>
        <v>0</v>
      </c>
      <c r="AD6" s="56">
        <f t="shared" si="8"/>
        <v>0</v>
      </c>
      <c r="AE6" s="57">
        <f t="shared" si="9"/>
        <v>15</v>
      </c>
      <c r="AF6" s="57">
        <f t="shared" si="10"/>
        <v>0</v>
      </c>
      <c r="AG6" s="56">
        <f t="shared" si="11"/>
        <v>0</v>
      </c>
      <c r="AH6" s="5" t="str">
        <f>Predloge!$B$6</f>
        <v>KVIT</v>
      </c>
      <c r="AI6" s="58" t="str">
        <f t="shared" si="12"/>
        <v/>
      </c>
      <c r="AJ6" s="58" t="str">
        <f t="shared" si="13"/>
        <v/>
      </c>
      <c r="AK6" s="58" t="str">
        <f t="shared" si="14"/>
        <v/>
      </c>
      <c r="AL6" s="58" t="str">
        <f t="shared" si="15"/>
        <v/>
      </c>
      <c r="AM6" s="58" t="str">
        <f t="shared" si="16"/>
        <v/>
      </c>
      <c r="AN6" s="58" t="str">
        <f t="shared" si="17"/>
        <v/>
      </c>
      <c r="AO6" s="58" t="str">
        <f t="shared" si="18"/>
        <v/>
      </c>
      <c r="AP6" s="58" t="str">
        <f t="shared" si="19"/>
        <v/>
      </c>
      <c r="AQ6" s="58" t="str">
        <f t="shared" si="20"/>
        <v/>
      </c>
      <c r="AR6" s="58" t="str">
        <f t="shared" si="21"/>
        <v/>
      </c>
      <c r="AS6" s="58" t="str">
        <f t="shared" si="22"/>
        <v/>
      </c>
      <c r="AT6" s="58" t="str">
        <f t="shared" si="23"/>
        <v/>
      </c>
      <c r="AU6" s="58" t="str">
        <f t="shared" si="24"/>
        <v/>
      </c>
      <c r="AV6" s="58" t="str">
        <f t="shared" si="25"/>
        <v/>
      </c>
      <c r="AW6" s="58" t="str">
        <f t="shared" si="26"/>
        <v/>
      </c>
      <c r="AX6" s="58" t="str">
        <f t="shared" si="27"/>
        <v/>
      </c>
      <c r="AY6" s="58" t="str">
        <f t="shared" si="28"/>
        <v/>
      </c>
      <c r="AZ6" s="58" t="str">
        <f t="shared" si="29"/>
        <v/>
      </c>
      <c r="BA6" s="4"/>
      <c r="BB6" s="4"/>
      <c r="BC6" s="4"/>
      <c r="BD6" s="4"/>
      <c r="BE6" s="4"/>
      <c r="BF6" s="4"/>
      <c r="BG6" s="4"/>
      <c r="BH6" s="64"/>
      <c r="BI6" s="64"/>
      <c r="BJ6" s="64"/>
      <c r="BK6" s="64"/>
      <c r="BL6" s="64"/>
      <c r="BM6" s="64"/>
    </row>
    <row r="7" spans="1:65" ht="19.5" customHeight="1">
      <c r="A7" s="59" t="d">
        <v>2021-12-06</v>
      </c>
      <c r="B7" s="60" t="str">
        <f t="shared" si="0"/>
        <v>Mon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95"/>
      <c r="W7" s="56">
        <f t="shared" si="1"/>
        <v>0</v>
      </c>
      <c r="X7" s="56">
        <f t="shared" si="2"/>
        <v>0</v>
      </c>
      <c r="Y7" s="56">
        <f t="shared" si="3"/>
        <v>0</v>
      </c>
      <c r="Z7" s="56">
        <f t="shared" si="4"/>
        <v>0</v>
      </c>
      <c r="AA7" s="56">
        <f t="shared" si="5"/>
        <v>0</v>
      </c>
      <c r="AB7" s="56">
        <f t="shared" si="6"/>
        <v>0</v>
      </c>
      <c r="AC7" s="56">
        <f t="shared" si="7"/>
        <v>0</v>
      </c>
      <c r="AD7" s="56">
        <f t="shared" si="8"/>
        <v>0</v>
      </c>
      <c r="AE7" s="57">
        <f t="shared" si="9"/>
        <v>15</v>
      </c>
      <c r="AF7" s="57">
        <f t="shared" si="10"/>
        <v>0</v>
      </c>
      <c r="AG7" s="56">
        <f t="shared" si="11"/>
        <v>0</v>
      </c>
      <c r="AH7" s="8" t="str">
        <f>Predloge!$B$7</f>
        <v>KVIT☻</v>
      </c>
      <c r="AI7" s="58" t="str">
        <f t="shared" si="12"/>
        <v/>
      </c>
      <c r="AJ7" s="58" t="str">
        <f t="shared" si="13"/>
        <v/>
      </c>
      <c r="AK7" s="58" t="str">
        <f t="shared" si="14"/>
        <v/>
      </c>
      <c r="AL7" s="58" t="str">
        <f t="shared" si="15"/>
        <v/>
      </c>
      <c r="AM7" s="58" t="str">
        <f t="shared" si="16"/>
        <v/>
      </c>
      <c r="AN7" s="58" t="str">
        <f t="shared" si="17"/>
        <v/>
      </c>
      <c r="AO7" s="58" t="str">
        <f t="shared" si="18"/>
        <v/>
      </c>
      <c r="AP7" s="58" t="str">
        <f t="shared" si="19"/>
        <v/>
      </c>
      <c r="AQ7" s="58" t="str">
        <f t="shared" si="20"/>
        <v/>
      </c>
      <c r="AR7" s="58" t="str">
        <f t="shared" si="21"/>
        <v/>
      </c>
      <c r="AS7" s="58" t="str">
        <f t="shared" si="22"/>
        <v/>
      </c>
      <c r="AT7" s="58" t="str">
        <f t="shared" si="23"/>
        <v/>
      </c>
      <c r="AU7" s="58" t="str">
        <f t="shared" si="24"/>
        <v/>
      </c>
      <c r="AV7" s="58" t="str">
        <f t="shared" si="25"/>
        <v/>
      </c>
      <c r="AW7" s="58" t="str">
        <f t="shared" si="26"/>
        <v/>
      </c>
      <c r="AX7" s="58" t="str">
        <f t="shared" si="27"/>
        <v/>
      </c>
      <c r="AY7" s="58" t="str">
        <f t="shared" si="28"/>
        <v/>
      </c>
      <c r="AZ7" s="58" t="str">
        <f t="shared" si="29"/>
        <v/>
      </c>
      <c r="BA7" s="4"/>
      <c r="BB7" s="4"/>
      <c r="BC7" s="4"/>
      <c r="BD7" s="4"/>
      <c r="BE7" s="4"/>
      <c r="BF7" s="4"/>
      <c r="BG7" s="4"/>
      <c r="BH7" s="64"/>
      <c r="BI7" s="64"/>
      <c r="BJ7" s="64"/>
      <c r="BK7" s="64"/>
      <c r="BL7" s="64"/>
      <c r="BM7" s="64"/>
    </row>
    <row r="8" spans="1:65" ht="19.5" customHeight="1">
      <c r="A8" s="59" t="d">
        <v>2021-12-07</v>
      </c>
      <c r="B8" s="60" t="str">
        <f t="shared" si="0"/>
        <v>Tue</v>
      </c>
      <c r="C8" s="53"/>
      <c r="D8" s="53"/>
      <c r="E8" s="53"/>
      <c r="F8" s="53"/>
      <c r="G8" s="53"/>
      <c r="H8" s="53"/>
      <c r="I8" s="53"/>
      <c r="J8" s="53"/>
      <c r="K8" s="61"/>
      <c r="L8" s="53"/>
      <c r="M8" s="53"/>
      <c r="N8" s="53"/>
      <c r="O8" s="53"/>
      <c r="P8" s="53"/>
      <c r="Q8" s="53"/>
      <c r="R8" s="53"/>
      <c r="S8" s="53"/>
      <c r="T8" s="53"/>
      <c r="U8" s="53"/>
      <c r="V8" s="95"/>
      <c r="W8" s="56">
        <f t="shared" si="1"/>
        <v>0</v>
      </c>
      <c r="X8" s="56">
        <f t="shared" si="2"/>
        <v>0</v>
      </c>
      <c r="Y8" s="56">
        <f t="shared" si="3"/>
        <v>0</v>
      </c>
      <c r="Z8" s="56">
        <f t="shared" si="4"/>
        <v>0</v>
      </c>
      <c r="AA8" s="56">
        <f t="shared" si="5"/>
        <v>0</v>
      </c>
      <c r="AB8" s="56">
        <f t="shared" si="6"/>
        <v>0</v>
      </c>
      <c r="AC8" s="56">
        <f t="shared" si="7"/>
        <v>0</v>
      </c>
      <c r="AD8" s="56">
        <f t="shared" si="8"/>
        <v>0</v>
      </c>
      <c r="AE8" s="57">
        <f t="shared" si="9"/>
        <v>15</v>
      </c>
      <c r="AF8" s="57">
        <f t="shared" si="10"/>
        <v>0</v>
      </c>
      <c r="AG8" s="56">
        <f t="shared" si="11"/>
        <v>0</v>
      </c>
      <c r="AH8" s="5" t="str">
        <f>Predloge!$B$8</f>
        <v>U</v>
      </c>
      <c r="AI8" s="58" t="str">
        <f t="shared" si="12"/>
        <v/>
      </c>
      <c r="AJ8" s="58" t="str">
        <f t="shared" si="13"/>
        <v/>
      </c>
      <c r="AK8" s="58" t="str">
        <f t="shared" si="14"/>
        <v/>
      </c>
      <c r="AL8" s="58" t="str">
        <f t="shared" si="15"/>
        <v/>
      </c>
      <c r="AM8" s="58" t="str">
        <f t="shared" si="16"/>
        <v/>
      </c>
      <c r="AN8" s="58" t="str">
        <f t="shared" si="17"/>
        <v/>
      </c>
      <c r="AO8" s="58" t="str">
        <f t="shared" si="18"/>
        <v/>
      </c>
      <c r="AP8" s="58" t="str">
        <f t="shared" si="19"/>
        <v/>
      </c>
      <c r="AQ8" s="58" t="str">
        <f t="shared" si="20"/>
        <v/>
      </c>
      <c r="AR8" s="58" t="str">
        <f t="shared" si="21"/>
        <v/>
      </c>
      <c r="AS8" s="58" t="str">
        <f t="shared" si="22"/>
        <v/>
      </c>
      <c r="AT8" s="58" t="str">
        <f t="shared" si="23"/>
        <v/>
      </c>
      <c r="AU8" s="58" t="str">
        <f t="shared" si="24"/>
        <v/>
      </c>
      <c r="AV8" s="58" t="str">
        <f t="shared" si="25"/>
        <v/>
      </c>
      <c r="AW8" s="58" t="str">
        <f t="shared" si="26"/>
        <v/>
      </c>
      <c r="AX8" s="58" t="str">
        <f t="shared" si="27"/>
        <v/>
      </c>
      <c r="AY8" s="58" t="str">
        <f t="shared" si="28"/>
        <v/>
      </c>
      <c r="AZ8" s="58" t="str">
        <f t="shared" si="29"/>
        <v/>
      </c>
      <c r="BA8" s="4"/>
      <c r="BB8" s="4"/>
      <c r="BC8" s="4"/>
      <c r="BD8" s="4"/>
      <c r="BE8" s="4"/>
      <c r="BF8" s="4"/>
      <c r="BG8" s="4"/>
      <c r="BH8" s="64"/>
      <c r="BI8" s="64"/>
      <c r="BJ8" s="64"/>
      <c r="BK8" s="64"/>
      <c r="BL8" s="64"/>
      <c r="BM8" s="64"/>
    </row>
    <row r="9" spans="1:65" ht="19.5" customHeight="1">
      <c r="A9" s="59" t="d">
        <v>2021-12-08</v>
      </c>
      <c r="B9" s="60" t="str">
        <f t="shared" si="0"/>
        <v>Wed</v>
      </c>
      <c r="C9" s="53"/>
      <c r="D9" s="53"/>
      <c r="E9" s="53"/>
      <c r="F9" s="53"/>
      <c r="G9" s="53"/>
      <c r="H9" s="53"/>
      <c r="I9" s="53"/>
      <c r="J9" s="53"/>
      <c r="K9" s="61"/>
      <c r="L9" s="53"/>
      <c r="M9" s="53"/>
      <c r="N9" s="53"/>
      <c r="O9" s="53"/>
      <c r="P9" s="53"/>
      <c r="Q9" s="53"/>
      <c r="R9" s="53"/>
      <c r="S9" s="53"/>
      <c r="T9" s="53"/>
      <c r="U9" s="53"/>
      <c r="V9" s="95"/>
      <c r="W9" s="56">
        <f t="shared" si="1"/>
        <v>0</v>
      </c>
      <c r="X9" s="56">
        <f t="shared" si="2"/>
        <v>0</v>
      </c>
      <c r="Y9" s="56">
        <f t="shared" si="3"/>
        <v>0</v>
      </c>
      <c r="Z9" s="56">
        <f t="shared" si="4"/>
        <v>0</v>
      </c>
      <c r="AA9" s="56">
        <f t="shared" si="5"/>
        <v>0</v>
      </c>
      <c r="AB9" s="56">
        <f t="shared" si="6"/>
        <v>0</v>
      </c>
      <c r="AC9" s="56">
        <f t="shared" si="7"/>
        <v>0</v>
      </c>
      <c r="AD9" s="56">
        <f t="shared" si="8"/>
        <v>0</v>
      </c>
      <c r="AE9" s="57">
        <f t="shared" si="9"/>
        <v>15</v>
      </c>
      <c r="AF9" s="57">
        <f t="shared" si="10"/>
        <v>0</v>
      </c>
      <c r="AG9" s="56">
        <f t="shared" si="11"/>
        <v>0</v>
      </c>
      <c r="AH9" s="5" t="str">
        <f>Predloge!$B$9</f>
        <v>U☻</v>
      </c>
      <c r="AI9" s="58" t="str">
        <f t="shared" si="12"/>
        <v/>
      </c>
      <c r="AJ9" s="58" t="str">
        <f t="shared" si="13"/>
        <v/>
      </c>
      <c r="AK9" s="58" t="str">
        <f t="shared" si="14"/>
        <v/>
      </c>
      <c r="AL9" s="58" t="str">
        <f t="shared" si="15"/>
        <v/>
      </c>
      <c r="AM9" s="58" t="str">
        <f t="shared" si="16"/>
        <v/>
      </c>
      <c r="AN9" s="58" t="str">
        <f t="shared" si="17"/>
        <v/>
      </c>
      <c r="AO9" s="58" t="str">
        <f t="shared" si="18"/>
        <v/>
      </c>
      <c r="AP9" s="58" t="str">
        <f t="shared" si="19"/>
        <v/>
      </c>
      <c r="AQ9" s="58" t="str">
        <f t="shared" si="20"/>
        <v/>
      </c>
      <c r="AR9" s="58" t="str">
        <f t="shared" si="21"/>
        <v/>
      </c>
      <c r="AS9" s="58" t="str">
        <f t="shared" si="22"/>
        <v/>
      </c>
      <c r="AT9" s="58" t="str">
        <f t="shared" si="23"/>
        <v/>
      </c>
      <c r="AU9" s="58" t="str">
        <f t="shared" si="24"/>
        <v/>
      </c>
      <c r="AV9" s="58" t="str">
        <f t="shared" si="25"/>
        <v/>
      </c>
      <c r="AW9" s="58" t="str">
        <f t="shared" si="26"/>
        <v/>
      </c>
      <c r="AX9" s="58" t="str">
        <f t="shared" si="27"/>
        <v/>
      </c>
      <c r="AY9" s="58" t="str">
        <f t="shared" si="28"/>
        <v/>
      </c>
      <c r="AZ9" s="58" t="str">
        <f t="shared" si="29"/>
        <v/>
      </c>
      <c r="BA9" s="4"/>
      <c r="BB9" s="4"/>
      <c r="BC9" s="4"/>
      <c r="BD9" s="4"/>
      <c r="BE9" s="4"/>
      <c r="BF9" s="4"/>
      <c r="BG9" s="4"/>
      <c r="BH9" s="64"/>
      <c r="BI9" s="64"/>
      <c r="BJ9" s="64"/>
      <c r="BK9" s="64"/>
      <c r="BL9" s="64"/>
      <c r="BM9" s="64"/>
    </row>
    <row r="10" spans="1:65" ht="19.5" customHeight="1">
      <c r="A10" s="59" t="d">
        <v>2021-12-09</v>
      </c>
      <c r="B10" s="60" t="str">
        <f t="shared" si="0"/>
        <v>Thu</v>
      </c>
      <c r="C10" s="53"/>
      <c r="D10" s="53"/>
      <c r="E10" s="53"/>
      <c r="F10" s="53"/>
      <c r="G10" s="53"/>
      <c r="H10" s="53"/>
      <c r="I10" s="53"/>
      <c r="J10" s="53"/>
      <c r="K10" s="61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95"/>
      <c r="W10" s="56">
        <f t="shared" si="1"/>
        <v>0</v>
      </c>
      <c r="X10" s="56">
        <f t="shared" si="2"/>
        <v>0</v>
      </c>
      <c r="Y10" s="56">
        <f t="shared" si="3"/>
        <v>0</v>
      </c>
      <c r="Z10" s="56">
        <f t="shared" si="4"/>
        <v>0</v>
      </c>
      <c r="AA10" s="56">
        <f t="shared" si="5"/>
        <v>0</v>
      </c>
      <c r="AB10" s="56">
        <f t="shared" si="6"/>
        <v>0</v>
      </c>
      <c r="AC10" s="56">
        <f t="shared" si="7"/>
        <v>0</v>
      </c>
      <c r="AD10" s="56">
        <f t="shared" si="8"/>
        <v>0</v>
      </c>
      <c r="AE10" s="57">
        <f t="shared" si="9"/>
        <v>15</v>
      </c>
      <c r="AF10" s="57">
        <f t="shared" si="10"/>
        <v>0</v>
      </c>
      <c r="AG10" s="56">
        <f t="shared" si="11"/>
        <v>0</v>
      </c>
      <c r="AH10" s="5" t="str">
        <f>Predloge!$B$10</f>
        <v>12-20</v>
      </c>
      <c r="AI10" s="58" t="str">
        <f t="shared" si="12"/>
        <v/>
      </c>
      <c r="AJ10" s="58" t="str">
        <f t="shared" si="13"/>
        <v/>
      </c>
      <c r="AK10" s="58" t="str">
        <f t="shared" si="14"/>
        <v/>
      </c>
      <c r="AL10" s="58" t="str">
        <f t="shared" si="15"/>
        <v/>
      </c>
      <c r="AM10" s="58" t="str">
        <f t="shared" si="16"/>
        <v/>
      </c>
      <c r="AN10" s="58" t="str">
        <f t="shared" si="17"/>
        <v/>
      </c>
      <c r="AO10" s="58" t="str">
        <f t="shared" si="18"/>
        <v/>
      </c>
      <c r="AP10" s="58" t="str">
        <f t="shared" si="19"/>
        <v/>
      </c>
      <c r="AQ10" s="58" t="str">
        <f t="shared" si="20"/>
        <v/>
      </c>
      <c r="AR10" s="58" t="str">
        <f t="shared" si="21"/>
        <v/>
      </c>
      <c r="AS10" s="58" t="str">
        <f t="shared" si="22"/>
        <v/>
      </c>
      <c r="AT10" s="58" t="str">
        <f t="shared" si="23"/>
        <v/>
      </c>
      <c r="AU10" s="58" t="str">
        <f t="shared" si="24"/>
        <v/>
      </c>
      <c r="AV10" s="58" t="str">
        <f t="shared" si="25"/>
        <v/>
      </c>
      <c r="AW10" s="58" t="str">
        <f t="shared" si="26"/>
        <v/>
      </c>
      <c r="AX10" s="58" t="str">
        <f t="shared" si="27"/>
        <v/>
      </c>
      <c r="AY10" s="58" t="str">
        <f t="shared" si="28"/>
        <v/>
      </c>
      <c r="AZ10" s="58" t="str">
        <f t="shared" si="29"/>
        <v/>
      </c>
      <c r="BA10" s="4"/>
      <c r="BB10" s="4"/>
      <c r="BC10" s="4"/>
      <c r="BD10" s="4"/>
      <c r="BE10" s="4"/>
      <c r="BF10" s="4"/>
      <c r="BG10" s="4"/>
      <c r="BH10" s="64"/>
      <c r="BI10" s="64"/>
      <c r="BJ10" s="64"/>
      <c r="BK10" s="64"/>
      <c r="BL10" s="64"/>
      <c r="BM10" s="64"/>
    </row>
    <row r="11" spans="1:65" ht="19.5" customHeight="1">
      <c r="A11" s="59" t="d">
        <v>2021-12-10</v>
      </c>
      <c r="B11" s="60" t="str">
        <f t="shared" si="0"/>
        <v>Fri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95"/>
      <c r="W11" s="56">
        <f t="shared" si="1"/>
        <v>0</v>
      </c>
      <c r="X11" s="56">
        <f t="shared" si="2"/>
        <v>0</v>
      </c>
      <c r="Y11" s="56">
        <f t="shared" si="3"/>
        <v>0</v>
      </c>
      <c r="Z11" s="56">
        <f t="shared" si="4"/>
        <v>0</v>
      </c>
      <c r="AA11" s="56">
        <f t="shared" si="5"/>
        <v>0</v>
      </c>
      <c r="AB11" s="56">
        <f t="shared" si="6"/>
        <v>0</v>
      </c>
      <c r="AC11" s="56">
        <f t="shared" si="7"/>
        <v>0</v>
      </c>
      <c r="AD11" s="56">
        <f t="shared" si="8"/>
        <v>0</v>
      </c>
      <c r="AE11" s="57">
        <f t="shared" si="9"/>
        <v>15</v>
      </c>
      <c r="AF11" s="57">
        <f t="shared" si="10"/>
        <v>0</v>
      </c>
      <c r="AG11" s="56">
        <f t="shared" si="11"/>
        <v>0</v>
      </c>
      <c r="AH11" s="10" t="str">
        <f>Predloge!$B$11</f>
        <v>X</v>
      </c>
      <c r="AI11" s="58" t="str">
        <f t="shared" si="12"/>
        <v/>
      </c>
      <c r="AJ11" s="58" t="str">
        <f t="shared" si="13"/>
        <v/>
      </c>
      <c r="AK11" s="58" t="str">
        <f t="shared" si="14"/>
        <v/>
      </c>
      <c r="AL11" s="58" t="str">
        <f t="shared" si="15"/>
        <v/>
      </c>
      <c r="AM11" s="58" t="str">
        <f t="shared" si="16"/>
        <v/>
      </c>
      <c r="AN11" s="58" t="str">
        <f t="shared" si="17"/>
        <v/>
      </c>
      <c r="AO11" s="58" t="str">
        <f t="shared" si="18"/>
        <v/>
      </c>
      <c r="AP11" s="58" t="str">
        <f t="shared" si="19"/>
        <v/>
      </c>
      <c r="AQ11" s="58" t="str">
        <f t="shared" si="20"/>
        <v/>
      </c>
      <c r="AR11" s="58" t="str">
        <f t="shared" si="21"/>
        <v/>
      </c>
      <c r="AS11" s="58" t="str">
        <f t="shared" si="22"/>
        <v/>
      </c>
      <c r="AT11" s="58" t="str">
        <f t="shared" si="23"/>
        <v/>
      </c>
      <c r="AU11" s="58" t="str">
        <f t="shared" si="24"/>
        <v/>
      </c>
      <c r="AV11" s="58" t="str">
        <f t="shared" si="25"/>
        <v/>
      </c>
      <c r="AW11" s="58" t="str">
        <f t="shared" si="26"/>
        <v/>
      </c>
      <c r="AX11" s="58" t="str">
        <f t="shared" si="27"/>
        <v/>
      </c>
      <c r="AY11" s="58" t="str">
        <f t="shared" si="28"/>
        <v/>
      </c>
      <c r="AZ11" s="58" t="str">
        <f t="shared" si="29"/>
        <v/>
      </c>
      <c r="BA11" s="4"/>
      <c r="BB11" s="4"/>
      <c r="BC11" s="4"/>
      <c r="BD11" s="4"/>
      <c r="BE11" s="4"/>
      <c r="BF11" s="4"/>
      <c r="BG11" s="4"/>
      <c r="BH11" s="64"/>
      <c r="BI11" s="64"/>
      <c r="BJ11" s="64"/>
      <c r="BK11" s="64"/>
      <c r="BL11" s="64"/>
      <c r="BM11" s="64"/>
    </row>
    <row r="12" spans="1:65" ht="19.5" customHeight="1">
      <c r="A12" s="59" t="d">
        <v>2021-12-11</v>
      </c>
      <c r="B12" s="60" t="str">
        <f t="shared" si="0"/>
        <v>Sat</v>
      </c>
      <c r="C12" s="61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95"/>
      <c r="W12" s="56">
        <f t="shared" si="1"/>
        <v>0</v>
      </c>
      <c r="X12" s="56">
        <f t="shared" si="2"/>
        <v>0</v>
      </c>
      <c r="Y12" s="56">
        <f t="shared" si="3"/>
        <v>0</v>
      </c>
      <c r="Z12" s="56">
        <f t="shared" si="4"/>
        <v>0</v>
      </c>
      <c r="AA12" s="56">
        <f t="shared" si="5"/>
        <v>0</v>
      </c>
      <c r="AB12" s="56">
        <f t="shared" si="6"/>
        <v>0</v>
      </c>
      <c r="AC12" s="56">
        <f t="shared" si="7"/>
        <v>0</v>
      </c>
      <c r="AD12" s="56">
        <f t="shared" si="8"/>
        <v>0</v>
      </c>
      <c r="AE12" s="57">
        <f t="shared" si="9"/>
        <v>15</v>
      </c>
      <c r="AF12" s="57">
        <f t="shared" si="10"/>
        <v>0</v>
      </c>
      <c r="AG12" s="56">
        <f t="shared" si="11"/>
        <v>0</v>
      </c>
      <c r="AH12" s="5" t="str">
        <f>Predloge!$B$12</f>
        <v>D</v>
      </c>
      <c r="AI12" s="58" t="str">
        <f t="shared" si="12"/>
        <v/>
      </c>
      <c r="AJ12" s="58" t="str">
        <f t="shared" si="13"/>
        <v/>
      </c>
      <c r="AK12" s="58" t="str">
        <f t="shared" si="14"/>
        <v/>
      </c>
      <c r="AL12" s="58" t="str">
        <f t="shared" si="15"/>
        <v/>
      </c>
      <c r="AM12" s="58" t="str">
        <f t="shared" si="16"/>
        <v/>
      </c>
      <c r="AN12" s="58" t="str">
        <f t="shared" si="17"/>
        <v/>
      </c>
      <c r="AO12" s="58" t="str">
        <f t="shared" si="18"/>
        <v/>
      </c>
      <c r="AP12" s="58" t="str">
        <f t="shared" si="19"/>
        <v/>
      </c>
      <c r="AQ12" s="58" t="str">
        <f t="shared" si="20"/>
        <v/>
      </c>
      <c r="AR12" s="58" t="str">
        <f t="shared" si="21"/>
        <v/>
      </c>
      <c r="AS12" s="58" t="str">
        <f t="shared" si="22"/>
        <v/>
      </c>
      <c r="AT12" s="58" t="str">
        <f t="shared" si="23"/>
        <v/>
      </c>
      <c r="AU12" s="58" t="str">
        <f t="shared" si="24"/>
        <v/>
      </c>
      <c r="AV12" s="58" t="str">
        <f t="shared" si="25"/>
        <v/>
      </c>
      <c r="AW12" s="58" t="str">
        <f t="shared" si="26"/>
        <v/>
      </c>
      <c r="AX12" s="58" t="str">
        <f t="shared" si="27"/>
        <v/>
      </c>
      <c r="AY12" s="58" t="str">
        <f t="shared" si="28"/>
        <v/>
      </c>
      <c r="AZ12" s="58" t="str">
        <f t="shared" si="29"/>
        <v/>
      </c>
      <c r="BA12" s="4"/>
      <c r="BB12" s="4"/>
      <c r="BC12" s="4"/>
      <c r="BD12" s="4"/>
      <c r="BE12" s="4"/>
      <c r="BF12" s="4"/>
      <c r="BG12" s="4"/>
      <c r="BH12" s="64"/>
      <c r="BI12" s="64"/>
      <c r="BJ12" s="64"/>
      <c r="BK12" s="64"/>
      <c r="BL12" s="64"/>
      <c r="BM12" s="64"/>
    </row>
    <row r="13" spans="1:65" ht="19.5" customHeight="1">
      <c r="A13" s="59" t="d">
        <v>2021-12-12</v>
      </c>
      <c r="B13" s="60" t="str">
        <f t="shared" si="0"/>
        <v>Sun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95"/>
      <c r="W13" s="56">
        <f t="shared" si="1"/>
        <v>0</v>
      </c>
      <c r="X13" s="56">
        <f t="shared" si="2"/>
        <v>0</v>
      </c>
      <c r="Y13" s="56">
        <f t="shared" si="3"/>
        <v>0</v>
      </c>
      <c r="Z13" s="56">
        <f t="shared" si="4"/>
        <v>0</v>
      </c>
      <c r="AA13" s="56">
        <f t="shared" si="5"/>
        <v>0</v>
      </c>
      <c r="AB13" s="56">
        <f t="shared" si="6"/>
        <v>0</v>
      </c>
      <c r="AC13" s="56">
        <f t="shared" si="7"/>
        <v>0</v>
      </c>
      <c r="AD13" s="56">
        <f t="shared" si="8"/>
        <v>0</v>
      </c>
      <c r="AE13" s="57">
        <f t="shared" si="9"/>
        <v>15</v>
      </c>
      <c r="AF13" s="57">
        <f t="shared" si="10"/>
        <v>0</v>
      </c>
      <c r="AG13" s="56">
        <f t="shared" si="11"/>
        <v>0</v>
      </c>
      <c r="AH13" s="5" t="str">
        <f>Predloge!$B$13</f>
        <v>BOL</v>
      </c>
      <c r="AI13" s="58" t="str">
        <f t="shared" si="12"/>
        <v/>
      </c>
      <c r="AJ13" s="58" t="str">
        <f t="shared" si="13"/>
        <v/>
      </c>
      <c r="AK13" s="58" t="str">
        <f t="shared" si="14"/>
        <v/>
      </c>
      <c r="AL13" s="58" t="str">
        <f t="shared" si="15"/>
        <v/>
      </c>
      <c r="AM13" s="58" t="str">
        <f t="shared" si="16"/>
        <v/>
      </c>
      <c r="AN13" s="58" t="str">
        <f t="shared" si="17"/>
        <v/>
      </c>
      <c r="AO13" s="58" t="str">
        <f t="shared" si="18"/>
        <v/>
      </c>
      <c r="AP13" s="58" t="str">
        <f t="shared" si="19"/>
        <v/>
      </c>
      <c r="AQ13" s="58" t="str">
        <f t="shared" si="20"/>
        <v/>
      </c>
      <c r="AR13" s="58" t="str">
        <f t="shared" si="21"/>
        <v/>
      </c>
      <c r="AS13" s="58" t="str">
        <f t="shared" si="22"/>
        <v/>
      </c>
      <c r="AT13" s="58" t="str">
        <f t="shared" si="23"/>
        <v/>
      </c>
      <c r="AU13" s="58" t="str">
        <f t="shared" si="24"/>
        <v/>
      </c>
      <c r="AV13" s="58" t="str">
        <f t="shared" si="25"/>
        <v/>
      </c>
      <c r="AW13" s="58" t="str">
        <f t="shared" si="26"/>
        <v/>
      </c>
      <c r="AX13" s="58" t="str">
        <f t="shared" si="27"/>
        <v/>
      </c>
      <c r="AY13" s="58" t="str">
        <f t="shared" si="28"/>
        <v/>
      </c>
      <c r="AZ13" s="58" t="str">
        <f t="shared" si="29"/>
        <v/>
      </c>
      <c r="BA13" s="4"/>
      <c r="BB13" s="4"/>
      <c r="BC13" s="4"/>
      <c r="BD13" s="4"/>
      <c r="BE13" s="4"/>
      <c r="BF13" s="4"/>
      <c r="BG13" s="4"/>
      <c r="BH13" s="64"/>
      <c r="BI13" s="64"/>
      <c r="BJ13" s="64"/>
      <c r="BK13" s="64"/>
      <c r="BL13" s="64"/>
      <c r="BM13" s="64"/>
    </row>
    <row r="14" spans="1:65" ht="19.5" customHeight="1">
      <c r="A14" s="59" t="d">
        <v>2021-12-13</v>
      </c>
      <c r="B14" s="60" t="str">
        <f t="shared" si="0"/>
        <v>Mon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95"/>
      <c r="W14" s="56">
        <f t="shared" si="1"/>
        <v>0</v>
      </c>
      <c r="X14" s="56">
        <f t="shared" si="2"/>
        <v>0</v>
      </c>
      <c r="Y14" s="56">
        <f t="shared" si="3"/>
        <v>0</v>
      </c>
      <c r="Z14" s="56">
        <f t="shared" si="4"/>
        <v>0</v>
      </c>
      <c r="AA14" s="56">
        <f t="shared" si="5"/>
        <v>0</v>
      </c>
      <c r="AB14" s="56">
        <f t="shared" si="6"/>
        <v>0</v>
      </c>
      <c r="AC14" s="56">
        <f t="shared" si="7"/>
        <v>0</v>
      </c>
      <c r="AD14" s="56">
        <f t="shared" si="8"/>
        <v>0</v>
      </c>
      <c r="AE14" s="57">
        <f t="shared" si="9"/>
        <v>15</v>
      </c>
      <c r="AF14" s="57">
        <f t="shared" si="10"/>
        <v>0</v>
      </c>
      <c r="AG14" s="56">
        <f t="shared" si="11"/>
        <v>0</v>
      </c>
      <c r="AH14" s="12" t="str">
        <f>Predloge!$B$14</f>
        <v>☻</v>
      </c>
      <c r="AI14" s="58" t="str">
        <f t="shared" si="12"/>
        <v/>
      </c>
      <c r="AJ14" s="58" t="str">
        <f t="shared" si="13"/>
        <v/>
      </c>
      <c r="AK14" s="58" t="str">
        <f t="shared" si="14"/>
        <v/>
      </c>
      <c r="AL14" s="58" t="str">
        <f t="shared" si="15"/>
        <v/>
      </c>
      <c r="AM14" s="58" t="str">
        <f t="shared" si="16"/>
        <v/>
      </c>
      <c r="AN14" s="58" t="str">
        <f t="shared" si="17"/>
        <v/>
      </c>
      <c r="AO14" s="58" t="str">
        <f t="shared" si="18"/>
        <v/>
      </c>
      <c r="AP14" s="58" t="str">
        <f t="shared" si="19"/>
        <v/>
      </c>
      <c r="AQ14" s="58" t="str">
        <f t="shared" si="20"/>
        <v/>
      </c>
      <c r="AR14" s="58" t="str">
        <f t="shared" si="21"/>
        <v/>
      </c>
      <c r="AS14" s="58" t="str">
        <f t="shared" si="22"/>
        <v/>
      </c>
      <c r="AT14" s="58" t="str">
        <f t="shared" si="23"/>
        <v/>
      </c>
      <c r="AU14" s="58" t="str">
        <f t="shared" si="24"/>
        <v/>
      </c>
      <c r="AV14" s="58" t="str">
        <f t="shared" si="25"/>
        <v/>
      </c>
      <c r="AW14" s="58" t="str">
        <f t="shared" si="26"/>
        <v/>
      </c>
      <c r="AX14" s="58" t="str">
        <f t="shared" si="27"/>
        <v/>
      </c>
      <c r="AY14" s="58" t="str">
        <f t="shared" si="28"/>
        <v/>
      </c>
      <c r="AZ14" s="58" t="str">
        <f t="shared" si="29"/>
        <v/>
      </c>
      <c r="BA14" s="4"/>
      <c r="BB14" s="4"/>
      <c r="BC14" s="4"/>
      <c r="BD14" s="4"/>
      <c r="BE14" s="4"/>
      <c r="BF14" s="4"/>
      <c r="BG14" s="4"/>
      <c r="BH14" s="64"/>
      <c r="BI14" s="64"/>
      <c r="BJ14" s="64"/>
      <c r="BK14" s="64"/>
      <c r="BL14" s="64"/>
      <c r="BM14" s="64"/>
    </row>
    <row r="15" spans="1:65" ht="19.5" customHeight="1">
      <c r="A15" s="59" t="d">
        <v>2021-12-14</v>
      </c>
      <c r="B15" s="60" t="str">
        <f t="shared" si="0"/>
        <v>Tue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95"/>
      <c r="W15" s="56">
        <f t="shared" si="1"/>
        <v>0</v>
      </c>
      <c r="X15" s="56">
        <f t="shared" si="2"/>
        <v>0</v>
      </c>
      <c r="Y15" s="56">
        <f t="shared" si="3"/>
        <v>0</v>
      </c>
      <c r="Z15" s="56">
        <f t="shared" si="4"/>
        <v>0</v>
      </c>
      <c r="AA15" s="56">
        <f t="shared" si="5"/>
        <v>0</v>
      </c>
      <c r="AB15" s="56">
        <f t="shared" si="6"/>
        <v>0</v>
      </c>
      <c r="AC15" s="56">
        <f t="shared" si="7"/>
        <v>0</v>
      </c>
      <c r="AD15" s="56">
        <f t="shared" si="8"/>
        <v>0</v>
      </c>
      <c r="AE15" s="57">
        <f t="shared" si="9"/>
        <v>15</v>
      </c>
      <c r="AF15" s="57">
        <f t="shared" si="10"/>
        <v>0</v>
      </c>
      <c r="AG15" s="56">
        <f t="shared" si="11"/>
        <v>0</v>
      </c>
      <c r="AH15" s="5" t="str">
        <f>Predloge!$B$15</f>
        <v>SO</v>
      </c>
      <c r="AI15" s="58" t="str">
        <f t="shared" si="12"/>
        <v/>
      </c>
      <c r="AJ15" s="58" t="str">
        <f t="shared" si="13"/>
        <v/>
      </c>
      <c r="AK15" s="58" t="str">
        <f t="shared" si="14"/>
        <v/>
      </c>
      <c r="AL15" s="58" t="str">
        <f t="shared" si="15"/>
        <v/>
      </c>
      <c r="AM15" s="58" t="str">
        <f t="shared" si="16"/>
        <v/>
      </c>
      <c r="AN15" s="58" t="str">
        <f t="shared" si="17"/>
        <v/>
      </c>
      <c r="AO15" s="58" t="str">
        <f t="shared" si="18"/>
        <v/>
      </c>
      <c r="AP15" s="58" t="str">
        <f t="shared" si="19"/>
        <v/>
      </c>
      <c r="AQ15" s="58" t="str">
        <f t="shared" si="20"/>
        <v/>
      </c>
      <c r="AR15" s="58" t="str">
        <f t="shared" si="21"/>
        <v/>
      </c>
      <c r="AS15" s="58" t="str">
        <f t="shared" si="22"/>
        <v/>
      </c>
      <c r="AT15" s="58" t="str">
        <f t="shared" si="23"/>
        <v/>
      </c>
      <c r="AU15" s="58" t="str">
        <f t="shared" si="24"/>
        <v/>
      </c>
      <c r="AV15" s="58" t="str">
        <f t="shared" si="25"/>
        <v/>
      </c>
      <c r="AW15" s="58" t="str">
        <f t="shared" si="26"/>
        <v/>
      </c>
      <c r="AX15" s="58" t="str">
        <f t="shared" si="27"/>
        <v/>
      </c>
      <c r="AY15" s="58" t="str">
        <f t="shared" si="28"/>
        <v/>
      </c>
      <c r="AZ15" s="58" t="str">
        <f t="shared" si="29"/>
        <v/>
      </c>
      <c r="BA15" s="4"/>
      <c r="BB15" s="4"/>
      <c r="BC15" s="4"/>
      <c r="BD15" s="4"/>
      <c r="BE15" s="4"/>
      <c r="BF15" s="4"/>
      <c r="BG15" s="4"/>
      <c r="BH15" s="64"/>
      <c r="BI15" s="64"/>
      <c r="BJ15" s="64"/>
      <c r="BK15" s="64"/>
      <c r="BL15" s="64"/>
      <c r="BM15" s="64"/>
    </row>
    <row r="16" spans="1:65" ht="19.5" customHeight="1">
      <c r="A16" s="59" t="d">
        <v>2021-12-15</v>
      </c>
      <c r="B16" s="60" t="str">
        <f t="shared" si="0"/>
        <v>Wed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95"/>
      <c r="W16" s="56">
        <f t="shared" si="1"/>
        <v>0</v>
      </c>
      <c r="X16" s="56">
        <f t="shared" si="2"/>
        <v>0</v>
      </c>
      <c r="Y16" s="56">
        <f t="shared" si="3"/>
        <v>0</v>
      </c>
      <c r="Z16" s="56">
        <f t="shared" si="4"/>
        <v>0</v>
      </c>
      <c r="AA16" s="56">
        <f t="shared" si="5"/>
        <v>0</v>
      </c>
      <c r="AB16" s="56">
        <f t="shared" si="6"/>
        <v>0</v>
      </c>
      <c r="AC16" s="56">
        <f t="shared" si="7"/>
        <v>0</v>
      </c>
      <c r="AD16" s="56">
        <f t="shared" si="8"/>
        <v>0</v>
      </c>
      <c r="AE16" s="57">
        <f t="shared" si="9"/>
        <v>15</v>
      </c>
      <c r="AF16" s="57">
        <f t="shared" si="10"/>
        <v>0</v>
      </c>
      <c r="AG16" s="56">
        <f t="shared" si="11"/>
        <v>0</v>
      </c>
      <c r="AH16" s="10" t="str">
        <f>Predloge!$B$16</f>
        <v>☻</v>
      </c>
      <c r="AI16" s="58" t="str">
        <f t="shared" si="12"/>
        <v/>
      </c>
      <c r="AJ16" s="58" t="str">
        <f t="shared" si="13"/>
        <v/>
      </c>
      <c r="AK16" s="58" t="str">
        <f t="shared" si="14"/>
        <v/>
      </c>
      <c r="AL16" s="58" t="str">
        <f t="shared" si="15"/>
        <v/>
      </c>
      <c r="AM16" s="58" t="str">
        <f t="shared" si="16"/>
        <v/>
      </c>
      <c r="AN16" s="58" t="str">
        <f t="shared" si="17"/>
        <v/>
      </c>
      <c r="AO16" s="58" t="str">
        <f t="shared" si="18"/>
        <v/>
      </c>
      <c r="AP16" s="58" t="str">
        <f t="shared" si="19"/>
        <v/>
      </c>
      <c r="AQ16" s="58" t="str">
        <f t="shared" si="20"/>
        <v/>
      </c>
      <c r="AR16" s="58" t="str">
        <f t="shared" si="21"/>
        <v/>
      </c>
      <c r="AS16" s="58" t="str">
        <f t="shared" si="22"/>
        <v/>
      </c>
      <c r="AT16" s="58" t="str">
        <f t="shared" si="23"/>
        <v/>
      </c>
      <c r="AU16" s="58" t="str">
        <f t="shared" si="24"/>
        <v/>
      </c>
      <c r="AV16" s="58" t="str">
        <f t="shared" si="25"/>
        <v/>
      </c>
      <c r="AW16" s="58" t="str">
        <f t="shared" si="26"/>
        <v/>
      </c>
      <c r="AX16" s="58" t="str">
        <f t="shared" si="27"/>
        <v/>
      </c>
      <c r="AY16" s="58" t="str">
        <f t="shared" si="28"/>
        <v/>
      </c>
      <c r="AZ16" s="58" t="str">
        <f t="shared" si="29"/>
        <v/>
      </c>
      <c r="BA16" s="4"/>
      <c r="BB16" s="4"/>
      <c r="BC16" s="4"/>
      <c r="BD16" s="4"/>
      <c r="BE16" s="4"/>
      <c r="BF16" s="4"/>
      <c r="BG16" s="4"/>
      <c r="BH16" s="64"/>
      <c r="BI16" s="64"/>
      <c r="BJ16" s="64"/>
      <c r="BK16" s="64"/>
      <c r="BL16" s="64"/>
      <c r="BM16" s="64"/>
    </row>
    <row r="17" spans="1:65" ht="19.5" customHeight="1">
      <c r="A17" s="59" t="d">
        <v>2021-12-16</v>
      </c>
      <c r="B17" s="60" t="str">
        <f t="shared" si="0"/>
        <v>Thu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95"/>
      <c r="W17" s="56">
        <f t="shared" si="1"/>
        <v>0</v>
      </c>
      <c r="X17" s="56">
        <f t="shared" si="2"/>
        <v>0</v>
      </c>
      <c r="Y17" s="56">
        <f t="shared" si="3"/>
        <v>0</v>
      </c>
      <c r="Z17" s="56">
        <f t="shared" si="4"/>
        <v>0</v>
      </c>
      <c r="AA17" s="56">
        <f t="shared" si="5"/>
        <v>0</v>
      </c>
      <c r="AB17" s="56">
        <f t="shared" si="6"/>
        <v>0</v>
      </c>
      <c r="AC17" s="56">
        <f t="shared" si="7"/>
        <v>0</v>
      </c>
      <c r="AD17" s="56">
        <f t="shared" si="8"/>
        <v>0</v>
      </c>
      <c r="AE17" s="57">
        <f t="shared" si="9"/>
        <v>15</v>
      </c>
      <c r="AF17" s="57">
        <f t="shared" si="10"/>
        <v>0</v>
      </c>
      <c r="AG17" s="56">
        <f t="shared" si="11"/>
        <v>0</v>
      </c>
      <c r="AH17" s="14" t="str">
        <f>Predloge!$B$17</f>
        <v>51$</v>
      </c>
      <c r="AI17" s="58" t="str">
        <f t="shared" si="12"/>
        <v/>
      </c>
      <c r="AJ17" s="58" t="str">
        <f t="shared" si="13"/>
        <v/>
      </c>
      <c r="AK17" s="58" t="str">
        <f t="shared" si="14"/>
        <v/>
      </c>
      <c r="AL17" s="58" t="str">
        <f t="shared" si="15"/>
        <v/>
      </c>
      <c r="AM17" s="58" t="str">
        <f t="shared" si="16"/>
        <v/>
      </c>
      <c r="AN17" s="58" t="str">
        <f t="shared" si="17"/>
        <v/>
      </c>
      <c r="AO17" s="58" t="str">
        <f t="shared" si="18"/>
        <v/>
      </c>
      <c r="AP17" s="58" t="str">
        <f t="shared" si="19"/>
        <v/>
      </c>
      <c r="AQ17" s="58" t="str">
        <f t="shared" si="20"/>
        <v/>
      </c>
      <c r="AR17" s="58" t="str">
        <f t="shared" si="21"/>
        <v/>
      </c>
      <c r="AS17" s="58" t="str">
        <f t="shared" si="22"/>
        <v/>
      </c>
      <c r="AT17" s="58" t="str">
        <f t="shared" si="23"/>
        <v/>
      </c>
      <c r="AU17" s="58" t="str">
        <f t="shared" si="24"/>
        <v/>
      </c>
      <c r="AV17" s="58" t="str">
        <f t="shared" si="25"/>
        <v/>
      </c>
      <c r="AW17" s="58" t="str">
        <f t="shared" si="26"/>
        <v/>
      </c>
      <c r="AX17" s="58" t="str">
        <f t="shared" si="27"/>
        <v/>
      </c>
      <c r="AY17" s="58" t="str">
        <f t="shared" si="28"/>
        <v/>
      </c>
      <c r="AZ17" s="58" t="str">
        <f t="shared" si="29"/>
        <v/>
      </c>
      <c r="BA17" s="4"/>
      <c r="BB17" s="4"/>
      <c r="BC17" s="4"/>
      <c r="BD17" s="4"/>
      <c r="BE17" s="4"/>
      <c r="BF17" s="4"/>
      <c r="BG17" s="4"/>
      <c r="BH17" s="64"/>
      <c r="BI17" s="64"/>
      <c r="BJ17" s="64"/>
      <c r="BK17" s="64"/>
      <c r="BL17" s="64"/>
      <c r="BM17" s="64"/>
    </row>
    <row r="18" spans="1:65" ht="19.5" customHeight="1">
      <c r="A18" s="59" t="d">
        <v>2021-12-17</v>
      </c>
      <c r="B18" s="60" t="str">
        <f t="shared" si="0"/>
        <v>Fri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95"/>
      <c r="W18" s="56">
        <f t="shared" si="1"/>
        <v>0</v>
      </c>
      <c r="X18" s="56">
        <f t="shared" si="2"/>
        <v>0</v>
      </c>
      <c r="Y18" s="56">
        <f t="shared" si="3"/>
        <v>0</v>
      </c>
      <c r="Z18" s="56">
        <f t="shared" si="4"/>
        <v>0</v>
      </c>
      <c r="AA18" s="56">
        <f t="shared" si="5"/>
        <v>0</v>
      </c>
      <c r="AB18" s="56">
        <f t="shared" si="6"/>
        <v>0</v>
      </c>
      <c r="AC18" s="56">
        <f t="shared" si="7"/>
        <v>0</v>
      </c>
      <c r="AD18" s="56">
        <f t="shared" si="8"/>
        <v>0</v>
      </c>
      <c r="AE18" s="57">
        <f t="shared" si="9"/>
        <v>15</v>
      </c>
      <c r="AF18" s="57">
        <f t="shared" si="10"/>
        <v>0</v>
      </c>
      <c r="AG18" s="56">
        <f t="shared" si="11"/>
        <v>0</v>
      </c>
      <c r="AH18" s="14" t="str">
        <f>Predloge!$B$18</f>
        <v>52$</v>
      </c>
      <c r="AI18" s="58" t="str">
        <f t="shared" si="12"/>
        <v/>
      </c>
      <c r="AJ18" s="58" t="str">
        <f t="shared" si="13"/>
        <v/>
      </c>
      <c r="AK18" s="58" t="str">
        <f t="shared" si="14"/>
        <v/>
      </c>
      <c r="AL18" s="58" t="str">
        <f t="shared" si="15"/>
        <v/>
      </c>
      <c r="AM18" s="58" t="str">
        <f t="shared" si="16"/>
        <v/>
      </c>
      <c r="AN18" s="58" t="str">
        <f t="shared" si="17"/>
        <v/>
      </c>
      <c r="AO18" s="58" t="str">
        <f t="shared" si="18"/>
        <v/>
      </c>
      <c r="AP18" s="58" t="str">
        <f t="shared" si="19"/>
        <v/>
      </c>
      <c r="AQ18" s="58" t="str">
        <f t="shared" si="20"/>
        <v/>
      </c>
      <c r="AR18" s="58" t="str">
        <f t="shared" si="21"/>
        <v/>
      </c>
      <c r="AS18" s="58" t="str">
        <f t="shared" si="22"/>
        <v/>
      </c>
      <c r="AT18" s="58" t="str">
        <f t="shared" si="23"/>
        <v/>
      </c>
      <c r="AU18" s="58" t="str">
        <f t="shared" si="24"/>
        <v/>
      </c>
      <c r="AV18" s="58" t="str">
        <f t="shared" si="25"/>
        <v/>
      </c>
      <c r="AW18" s="58" t="str">
        <f t="shared" si="26"/>
        <v/>
      </c>
      <c r="AX18" s="58" t="str">
        <f t="shared" si="27"/>
        <v/>
      </c>
      <c r="AY18" s="58" t="str">
        <f t="shared" si="28"/>
        <v/>
      </c>
      <c r="AZ18" s="58" t="str">
        <f t="shared" si="29"/>
        <v/>
      </c>
      <c r="BA18" s="4"/>
      <c r="BB18" s="4"/>
      <c r="BC18" s="4"/>
      <c r="BD18" s="4"/>
      <c r="BE18" s="4"/>
      <c r="BF18" s="4"/>
      <c r="BG18" s="4"/>
      <c r="BH18" s="64"/>
      <c r="BI18" s="64"/>
      <c r="BJ18" s="64"/>
      <c r="BK18" s="64"/>
      <c r="BL18" s="64"/>
      <c r="BM18" s="64"/>
    </row>
    <row r="19" spans="1:65" ht="19.5" customHeight="1">
      <c r="A19" s="59" t="d">
        <v>2021-12-18</v>
      </c>
      <c r="B19" s="60" t="str">
        <f t="shared" si="0"/>
        <v>Sat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95"/>
      <c r="W19" s="56">
        <f t="shared" si="1"/>
        <v>0</v>
      </c>
      <c r="X19" s="56">
        <f t="shared" si="2"/>
        <v>0</v>
      </c>
      <c r="Y19" s="56">
        <f t="shared" si="3"/>
        <v>0</v>
      </c>
      <c r="Z19" s="56">
        <f t="shared" si="4"/>
        <v>0</v>
      </c>
      <c r="AA19" s="56">
        <f t="shared" si="5"/>
        <v>0</v>
      </c>
      <c r="AB19" s="56">
        <f t="shared" si="6"/>
        <v>0</v>
      </c>
      <c r="AC19" s="56">
        <f t="shared" si="7"/>
        <v>0</v>
      </c>
      <c r="AD19" s="56">
        <f t="shared" si="8"/>
        <v>0</v>
      </c>
      <c r="AE19" s="57">
        <f t="shared" si="9"/>
        <v>15</v>
      </c>
      <c r="AF19" s="57">
        <f t="shared" si="10"/>
        <v>0</v>
      </c>
      <c r="AG19" s="56">
        <f t="shared" si="11"/>
        <v>0</v>
      </c>
      <c r="AH19" s="16" t="str">
        <f>Predloge!$B$19</f>
        <v>KVIT$</v>
      </c>
      <c r="AI19" s="58" t="str">
        <f t="shared" si="12"/>
        <v/>
      </c>
      <c r="AJ19" s="58" t="str">
        <f t="shared" si="13"/>
        <v/>
      </c>
      <c r="AK19" s="58" t="str">
        <f t="shared" si="14"/>
        <v/>
      </c>
      <c r="AL19" s="58" t="str">
        <f t="shared" si="15"/>
        <v/>
      </c>
      <c r="AM19" s="58" t="str">
        <f t="shared" si="16"/>
        <v/>
      </c>
      <c r="AN19" s="58" t="str">
        <f t="shared" si="17"/>
        <v/>
      </c>
      <c r="AO19" s="58" t="str">
        <f t="shared" si="18"/>
        <v/>
      </c>
      <c r="AP19" s="58" t="str">
        <f t="shared" si="19"/>
        <v/>
      </c>
      <c r="AQ19" s="58" t="str">
        <f t="shared" si="20"/>
        <v/>
      </c>
      <c r="AR19" s="58" t="str">
        <f t="shared" si="21"/>
        <v/>
      </c>
      <c r="AS19" s="58" t="str">
        <f t="shared" si="22"/>
        <v/>
      </c>
      <c r="AT19" s="58" t="str">
        <f t="shared" si="23"/>
        <v/>
      </c>
      <c r="AU19" s="58" t="str">
        <f t="shared" si="24"/>
        <v/>
      </c>
      <c r="AV19" s="58" t="str">
        <f t="shared" si="25"/>
        <v/>
      </c>
      <c r="AW19" s="58" t="str">
        <f t="shared" si="26"/>
        <v/>
      </c>
      <c r="AX19" s="58" t="str">
        <f t="shared" si="27"/>
        <v/>
      </c>
      <c r="AY19" s="58" t="str">
        <f t="shared" si="28"/>
        <v/>
      </c>
      <c r="AZ19" s="58" t="str">
        <f t="shared" si="29"/>
        <v/>
      </c>
      <c r="BA19" s="4"/>
      <c r="BB19" s="4"/>
      <c r="BC19" s="4"/>
      <c r="BD19" s="4"/>
      <c r="BE19" s="4"/>
      <c r="BF19" s="4"/>
      <c r="BG19" s="4"/>
      <c r="BH19" s="64"/>
      <c r="BI19" s="64"/>
      <c r="BJ19" s="64"/>
      <c r="BK19" s="64"/>
      <c r="BL19" s="64"/>
      <c r="BM19" s="64"/>
    </row>
    <row r="20" spans="1:65" ht="19.5" customHeight="1">
      <c r="A20" s="59" t="d">
        <v>2021-12-19</v>
      </c>
      <c r="B20" s="60" t="str">
        <f t="shared" si="0"/>
        <v>Sun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95"/>
      <c r="W20" s="56">
        <f t="shared" si="1"/>
        <v>0</v>
      </c>
      <c r="X20" s="56">
        <f t="shared" si="2"/>
        <v>0</v>
      </c>
      <c r="Y20" s="56">
        <f t="shared" si="3"/>
        <v>0</v>
      </c>
      <c r="Z20" s="56">
        <f t="shared" si="4"/>
        <v>0</v>
      </c>
      <c r="AA20" s="56">
        <f t="shared" si="5"/>
        <v>0</v>
      </c>
      <c r="AB20" s="56">
        <f t="shared" si="6"/>
        <v>0</v>
      </c>
      <c r="AC20" s="56">
        <f t="shared" si="7"/>
        <v>0</v>
      </c>
      <c r="AD20" s="56">
        <f t="shared" si="8"/>
        <v>0</v>
      </c>
      <c r="AE20" s="57">
        <f t="shared" si="9"/>
        <v>15</v>
      </c>
      <c r="AF20" s="57">
        <f t="shared" si="10"/>
        <v>0</v>
      </c>
      <c r="AG20" s="56">
        <f t="shared" si="11"/>
        <v>0</v>
      </c>
      <c r="AH20" s="18" t="str">
        <f>Predloge!$B$20</f>
        <v>☺</v>
      </c>
      <c r="AI20" s="58" t="str">
        <f t="shared" si="12"/>
        <v/>
      </c>
      <c r="AJ20" s="58" t="str">
        <f t="shared" si="13"/>
        <v/>
      </c>
      <c r="AK20" s="58" t="str">
        <f t="shared" si="14"/>
        <v/>
      </c>
      <c r="AL20" s="58" t="str">
        <f t="shared" si="15"/>
        <v/>
      </c>
      <c r="AM20" s="58" t="str">
        <f t="shared" si="16"/>
        <v/>
      </c>
      <c r="AN20" s="58" t="str">
        <f t="shared" si="17"/>
        <v/>
      </c>
      <c r="AO20" s="58" t="str">
        <f t="shared" si="18"/>
        <v/>
      </c>
      <c r="AP20" s="58" t="str">
        <f t="shared" si="19"/>
        <v/>
      </c>
      <c r="AQ20" s="58" t="str">
        <f t="shared" si="20"/>
        <v/>
      </c>
      <c r="AR20" s="58" t="str">
        <f t="shared" si="21"/>
        <v/>
      </c>
      <c r="AS20" s="58" t="str">
        <f t="shared" si="22"/>
        <v/>
      </c>
      <c r="AT20" s="58" t="str">
        <f t="shared" si="23"/>
        <v/>
      </c>
      <c r="AU20" s="58" t="str">
        <f t="shared" si="24"/>
        <v/>
      </c>
      <c r="AV20" s="58" t="str">
        <f t="shared" si="25"/>
        <v/>
      </c>
      <c r="AW20" s="58" t="str">
        <f t="shared" si="26"/>
        <v/>
      </c>
      <c r="AX20" s="58" t="str">
        <f t="shared" si="27"/>
        <v/>
      </c>
      <c r="AY20" s="58" t="str">
        <f t="shared" si="28"/>
        <v/>
      </c>
      <c r="AZ20" s="58" t="str">
        <f t="shared" si="29"/>
        <v/>
      </c>
      <c r="BA20" s="4"/>
      <c r="BB20" s="4"/>
      <c r="BC20" s="4"/>
      <c r="BD20" s="4"/>
      <c r="BE20" s="4"/>
      <c r="BF20" s="4"/>
      <c r="BG20" s="4"/>
      <c r="BH20" s="64"/>
      <c r="BI20" s="64"/>
      <c r="BJ20" s="64"/>
      <c r="BK20" s="64"/>
      <c r="BL20" s="64"/>
      <c r="BM20" s="64"/>
    </row>
    <row r="21" spans="1:65" ht="19.5" customHeight="1">
      <c r="A21" s="59" t="d">
        <v>2021-12-20</v>
      </c>
      <c r="B21" s="60" t="str">
        <f t="shared" si="0"/>
        <v>Mon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95"/>
      <c r="W21" s="56">
        <f t="shared" si="1"/>
        <v>0</v>
      </c>
      <c r="X21" s="56">
        <f t="shared" si="2"/>
        <v>0</v>
      </c>
      <c r="Y21" s="56">
        <f t="shared" si="3"/>
        <v>0</v>
      </c>
      <c r="Z21" s="56">
        <f t="shared" si="4"/>
        <v>0</v>
      </c>
      <c r="AA21" s="56">
        <f t="shared" si="5"/>
        <v>0</v>
      </c>
      <c r="AB21" s="56">
        <f t="shared" si="6"/>
        <v>0</v>
      </c>
      <c r="AC21" s="56">
        <f t="shared" si="7"/>
        <v>0</v>
      </c>
      <c r="AD21" s="56">
        <f t="shared" si="8"/>
        <v>0</v>
      </c>
      <c r="AE21" s="57">
        <f t="shared" si="9"/>
        <v>15</v>
      </c>
      <c r="AF21" s="57">
        <f t="shared" si="10"/>
        <v>0</v>
      </c>
      <c r="AG21" s="56">
        <f t="shared" si="11"/>
        <v>0</v>
      </c>
      <c r="AH21" s="20" t="str">
        <f>Predloge!$B$21</f>
        <v>☺</v>
      </c>
      <c r="AI21" s="58" t="str">
        <f t="shared" si="12"/>
        <v/>
      </c>
      <c r="AJ21" s="58" t="str">
        <f t="shared" si="13"/>
        <v/>
      </c>
      <c r="AK21" s="58" t="str">
        <f t="shared" si="14"/>
        <v/>
      </c>
      <c r="AL21" s="58" t="str">
        <f t="shared" si="15"/>
        <v/>
      </c>
      <c r="AM21" s="58" t="str">
        <f t="shared" si="16"/>
        <v/>
      </c>
      <c r="AN21" s="58" t="str">
        <f t="shared" si="17"/>
        <v/>
      </c>
      <c r="AO21" s="58" t="str">
        <f t="shared" si="18"/>
        <v/>
      </c>
      <c r="AP21" s="58" t="str">
        <f t="shared" si="19"/>
        <v/>
      </c>
      <c r="AQ21" s="58" t="str">
        <f t="shared" si="20"/>
        <v/>
      </c>
      <c r="AR21" s="58" t="str">
        <f t="shared" si="21"/>
        <v/>
      </c>
      <c r="AS21" s="58" t="str">
        <f t="shared" si="22"/>
        <v/>
      </c>
      <c r="AT21" s="58" t="str">
        <f t="shared" si="23"/>
        <v/>
      </c>
      <c r="AU21" s="58" t="str">
        <f t="shared" si="24"/>
        <v/>
      </c>
      <c r="AV21" s="58" t="str">
        <f t="shared" si="25"/>
        <v/>
      </c>
      <c r="AW21" s="58" t="str">
        <f t="shared" si="26"/>
        <v/>
      </c>
      <c r="AX21" s="58" t="str">
        <f t="shared" si="27"/>
        <v/>
      </c>
      <c r="AY21" s="58" t="str">
        <f t="shared" si="28"/>
        <v/>
      </c>
      <c r="AZ21" s="58" t="str">
        <f t="shared" si="29"/>
        <v/>
      </c>
      <c r="BA21" s="4"/>
      <c r="BB21" s="4"/>
      <c r="BC21" s="4"/>
      <c r="BD21" s="4"/>
      <c r="BE21" s="4"/>
      <c r="BF21" s="4"/>
      <c r="BG21" s="4"/>
      <c r="BH21" s="64"/>
      <c r="BI21" s="64"/>
      <c r="BJ21" s="64"/>
      <c r="BK21" s="64"/>
      <c r="BL21" s="64"/>
      <c r="BM21" s="64"/>
    </row>
    <row r="22" spans="1:65" ht="19.5" customHeight="1">
      <c r="A22" s="59" t="d">
        <v>2021-12-21</v>
      </c>
      <c r="B22" s="60" t="str">
        <f t="shared" si="0"/>
        <v>Tue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95"/>
      <c r="W22" s="56">
        <f t="shared" si="1"/>
        <v>0</v>
      </c>
      <c r="X22" s="56">
        <f t="shared" si="2"/>
        <v>0</v>
      </c>
      <c r="Y22" s="56">
        <f t="shared" si="3"/>
        <v>0</v>
      </c>
      <c r="Z22" s="56">
        <f t="shared" si="4"/>
        <v>0</v>
      </c>
      <c r="AA22" s="56">
        <f t="shared" si="5"/>
        <v>0</v>
      </c>
      <c r="AB22" s="56">
        <f t="shared" si="6"/>
        <v>0</v>
      </c>
      <c r="AC22" s="56">
        <f t="shared" si="7"/>
        <v>0</v>
      </c>
      <c r="AD22" s="56">
        <f t="shared" si="8"/>
        <v>0</v>
      </c>
      <c r="AE22" s="57">
        <f t="shared" si="9"/>
        <v>15</v>
      </c>
      <c r="AF22" s="57">
        <f t="shared" si="10"/>
        <v>0</v>
      </c>
      <c r="AG22" s="56">
        <f t="shared" si="11"/>
        <v>0</v>
      </c>
      <c r="AH22" s="22" t="str">
        <f>Predloge!$B$22</f>
        <v>U☺</v>
      </c>
      <c r="AI22" s="58" t="str">
        <f t="shared" si="12"/>
        <v/>
      </c>
      <c r="AJ22" s="58" t="str">
        <f t="shared" si="13"/>
        <v/>
      </c>
      <c r="AK22" s="58" t="str">
        <f t="shared" si="14"/>
        <v/>
      </c>
      <c r="AL22" s="58" t="str">
        <f t="shared" si="15"/>
        <v/>
      </c>
      <c r="AM22" s="58" t="str">
        <f t="shared" si="16"/>
        <v/>
      </c>
      <c r="AN22" s="58" t="str">
        <f t="shared" si="17"/>
        <v/>
      </c>
      <c r="AO22" s="58" t="str">
        <f t="shared" si="18"/>
        <v/>
      </c>
      <c r="AP22" s="58" t="str">
        <f t="shared" si="19"/>
        <v/>
      </c>
      <c r="AQ22" s="58" t="str">
        <f t="shared" si="20"/>
        <v/>
      </c>
      <c r="AR22" s="58" t="str">
        <f t="shared" si="21"/>
        <v/>
      </c>
      <c r="AS22" s="58" t="str">
        <f t="shared" si="22"/>
        <v/>
      </c>
      <c r="AT22" s="58" t="str">
        <f t="shared" si="23"/>
        <v/>
      </c>
      <c r="AU22" s="58" t="str">
        <f t="shared" si="24"/>
        <v/>
      </c>
      <c r="AV22" s="58" t="str">
        <f t="shared" si="25"/>
        <v/>
      </c>
      <c r="AW22" s="58" t="str">
        <f t="shared" si="26"/>
        <v/>
      </c>
      <c r="AX22" s="58" t="str">
        <f t="shared" si="27"/>
        <v/>
      </c>
      <c r="AY22" s="58" t="str">
        <f t="shared" si="28"/>
        <v/>
      </c>
      <c r="AZ22" s="58" t="str">
        <f t="shared" si="29"/>
        <v/>
      </c>
      <c r="BA22" s="4"/>
      <c r="BB22" s="4"/>
      <c r="BC22" s="4"/>
      <c r="BD22" s="4"/>
      <c r="BE22" s="4"/>
      <c r="BF22" s="4"/>
      <c r="BG22" s="4"/>
      <c r="BH22" s="64"/>
      <c r="BI22" s="64"/>
      <c r="BJ22" s="64"/>
      <c r="BK22" s="64"/>
      <c r="BL22" s="64"/>
      <c r="BM22" s="64"/>
    </row>
    <row r="23" spans="1:65" ht="19.5" customHeight="1">
      <c r="A23" s="59" t="d">
        <v>2021-12-22</v>
      </c>
      <c r="B23" s="60" t="str">
        <f t="shared" si="0"/>
        <v>Wed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95"/>
      <c r="W23" s="56">
        <f t="shared" si="1"/>
        <v>0</v>
      </c>
      <c r="X23" s="56">
        <f t="shared" si="2"/>
        <v>0</v>
      </c>
      <c r="Y23" s="56">
        <f t="shared" si="3"/>
        <v>0</v>
      </c>
      <c r="Z23" s="56">
        <f t="shared" si="4"/>
        <v>0</v>
      </c>
      <c r="AA23" s="56">
        <f t="shared" si="5"/>
        <v>0</v>
      </c>
      <c r="AB23" s="56">
        <f t="shared" si="6"/>
        <v>0</v>
      </c>
      <c r="AC23" s="56">
        <f t="shared" si="7"/>
        <v>0</v>
      </c>
      <c r="AD23" s="56">
        <f t="shared" si="8"/>
        <v>0</v>
      </c>
      <c r="AE23" s="57">
        <f t="shared" si="9"/>
        <v>15</v>
      </c>
      <c r="AF23" s="57">
        <f t="shared" si="10"/>
        <v>0</v>
      </c>
      <c r="AG23" s="56">
        <f t="shared" si="11"/>
        <v>0</v>
      </c>
      <c r="AH23" s="22" t="str">
        <f>Predloge!$B$23</f>
        <v>51☺</v>
      </c>
      <c r="AI23" s="58" t="str">
        <f t="shared" si="12"/>
        <v/>
      </c>
      <c r="AJ23" s="58" t="str">
        <f t="shared" si="13"/>
        <v/>
      </c>
      <c r="AK23" s="58" t="str">
        <f t="shared" si="14"/>
        <v/>
      </c>
      <c r="AL23" s="58" t="str">
        <f t="shared" si="15"/>
        <v/>
      </c>
      <c r="AM23" s="58" t="str">
        <f t="shared" si="16"/>
        <v/>
      </c>
      <c r="AN23" s="58" t="str">
        <f t="shared" si="17"/>
        <v/>
      </c>
      <c r="AO23" s="58" t="str">
        <f t="shared" si="18"/>
        <v/>
      </c>
      <c r="AP23" s="58" t="str">
        <f t="shared" si="19"/>
        <v/>
      </c>
      <c r="AQ23" s="58" t="str">
        <f t="shared" si="20"/>
        <v/>
      </c>
      <c r="AR23" s="58" t="str">
        <f t="shared" si="21"/>
        <v/>
      </c>
      <c r="AS23" s="58" t="str">
        <f t="shared" si="22"/>
        <v/>
      </c>
      <c r="AT23" s="58" t="str">
        <f t="shared" si="23"/>
        <v/>
      </c>
      <c r="AU23" s="58" t="str">
        <f t="shared" si="24"/>
        <v/>
      </c>
      <c r="AV23" s="58" t="str">
        <f t="shared" si="25"/>
        <v/>
      </c>
      <c r="AW23" s="58" t="str">
        <f t="shared" si="26"/>
        <v/>
      </c>
      <c r="AX23" s="58" t="str">
        <f t="shared" si="27"/>
        <v/>
      </c>
      <c r="AY23" s="58" t="str">
        <f t="shared" si="28"/>
        <v/>
      </c>
      <c r="AZ23" s="58" t="str">
        <f t="shared" si="29"/>
        <v/>
      </c>
      <c r="BA23" s="4"/>
      <c r="BB23" s="4"/>
      <c r="BC23" s="4"/>
      <c r="BD23" s="4"/>
      <c r="BE23" s="4"/>
      <c r="BF23" s="4"/>
      <c r="BG23" s="4"/>
      <c r="BH23" s="64"/>
      <c r="BI23" s="64"/>
      <c r="BJ23" s="64"/>
      <c r="BK23" s="64"/>
      <c r="BL23" s="64"/>
      <c r="BM23" s="64"/>
    </row>
    <row r="24" spans="1:65" ht="19.5" customHeight="1">
      <c r="A24" s="59" t="d">
        <v>2021-12-23</v>
      </c>
      <c r="B24" s="60" t="str">
        <f t="shared" si="0"/>
        <v>Thu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95"/>
      <c r="W24" s="56">
        <f t="shared" si="1"/>
        <v>0</v>
      </c>
      <c r="X24" s="56">
        <f t="shared" si="2"/>
        <v>0</v>
      </c>
      <c r="Y24" s="56">
        <f t="shared" si="3"/>
        <v>0</v>
      </c>
      <c r="Z24" s="56">
        <f t="shared" si="4"/>
        <v>0</v>
      </c>
      <c r="AA24" s="56">
        <f t="shared" si="5"/>
        <v>0</v>
      </c>
      <c r="AB24" s="56">
        <f t="shared" si="6"/>
        <v>0</v>
      </c>
      <c r="AC24" s="56">
        <f t="shared" si="7"/>
        <v>0</v>
      </c>
      <c r="AD24" s="56">
        <f t="shared" si="8"/>
        <v>0</v>
      </c>
      <c r="AE24" s="57">
        <f t="shared" si="9"/>
        <v>15</v>
      </c>
      <c r="AF24" s="57">
        <f t="shared" si="10"/>
        <v>0</v>
      </c>
      <c r="AG24" s="56">
        <f t="shared" si="11"/>
        <v>0</v>
      </c>
      <c r="AH24" s="22" t="str">
        <f>Predloge!$B$24</f>
        <v>52☺</v>
      </c>
      <c r="AI24" s="58" t="str">
        <f>RIGHT(C30,1)</f>
        <v/>
      </c>
      <c r="AJ24" s="58" t="str">
        <f t="shared" ref="AJ24:AJ32" si="30">RIGHT(D24,1)</f>
        <v/>
      </c>
      <c r="AK24" s="58" t="str">
        <f t="shared" ref="AK24:AK32" si="31">RIGHT(E24,1)</f>
        <v/>
      </c>
      <c r="AL24" s="58" t="str">
        <f t="shared" ref="AL24:AL32" si="32">RIGHT(F24,1)</f>
        <v/>
      </c>
      <c r="AM24" s="58" t="str">
        <f t="shared" ref="AM24:AM32" si="33">RIGHT(G24,1)</f>
        <v/>
      </c>
      <c r="AN24" s="58" t="str">
        <f t="shared" ref="AN24:AN32" si="34">RIGHT(H24,1)</f>
        <v/>
      </c>
      <c r="AO24" s="58" t="str">
        <f t="shared" ref="AO24:AO32" si="35">RIGHT(I24,1)</f>
        <v/>
      </c>
      <c r="AP24" s="58" t="str">
        <f t="shared" ref="AP24:AP32" si="36">RIGHT(J24,1)</f>
        <v/>
      </c>
      <c r="AQ24" s="58" t="str">
        <f t="shared" ref="AQ24:AQ32" si="37">RIGHT(K24,1)</f>
        <v/>
      </c>
      <c r="AR24" s="58" t="str">
        <f t="shared" ref="AR24:AR32" si="38">RIGHT(L24,1)</f>
        <v/>
      </c>
      <c r="AS24" s="58" t="str">
        <f t="shared" ref="AS24:AS32" si="39">RIGHT(M24,1)</f>
        <v/>
      </c>
      <c r="AT24" s="58" t="str">
        <f t="shared" ref="AT24:AT32" si="40">RIGHT(N24,1)</f>
        <v/>
      </c>
      <c r="AU24" s="58" t="str">
        <f t="shared" ref="AU24:AU32" si="41">RIGHT(O24,1)</f>
        <v/>
      </c>
      <c r="AV24" s="58" t="str">
        <f t="shared" ref="AV24:AV32" si="42">RIGHT(P24,1)</f>
        <v/>
      </c>
      <c r="AW24" s="58" t="str">
        <f t="shared" ref="AW24:AW32" si="43">RIGHT(Q24,1)</f>
        <v/>
      </c>
      <c r="AX24" s="58" t="str">
        <f t="shared" ref="AX24:AX32" si="44">RIGHT(R24,1)</f>
        <v/>
      </c>
      <c r="AY24" s="58" t="str">
        <f t="shared" ref="AY24:AY32" si="45">RIGHT(S24,1)</f>
        <v/>
      </c>
      <c r="AZ24" s="58" t="str">
        <f t="shared" ref="AZ24:AZ32" si="46">RIGHT(T24,1)</f>
        <v/>
      </c>
      <c r="BA24" s="4"/>
      <c r="BB24" s="4"/>
      <c r="BC24" s="4"/>
      <c r="BD24" s="4"/>
      <c r="BE24" s="4"/>
      <c r="BF24" s="4"/>
      <c r="BG24" s="4"/>
      <c r="BH24" s="64"/>
      <c r="BI24" s="64"/>
      <c r="BJ24" s="64"/>
      <c r="BK24" s="64"/>
      <c r="BL24" s="64"/>
      <c r="BM24" s="64"/>
    </row>
    <row r="25" spans="1:65" ht="19.5" customHeight="1">
      <c r="A25" s="59" t="d">
        <v>2021-12-24</v>
      </c>
      <c r="B25" s="60" t="str">
        <f t="shared" si="0"/>
        <v>Fri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95"/>
      <c r="W25" s="56">
        <f t="shared" si="1"/>
        <v>0</v>
      </c>
      <c r="X25" s="56">
        <f t="shared" si="2"/>
        <v>0</v>
      </c>
      <c r="Y25" s="56">
        <f t="shared" si="3"/>
        <v>0</v>
      </c>
      <c r="Z25" s="56">
        <f t="shared" si="4"/>
        <v>0</v>
      </c>
      <c r="AA25" s="56">
        <f t="shared" si="5"/>
        <v>0</v>
      </c>
      <c r="AB25" s="56">
        <f t="shared" si="6"/>
        <v>0</v>
      </c>
      <c r="AC25" s="56">
        <f t="shared" si="7"/>
        <v>0</v>
      </c>
      <c r="AD25" s="56">
        <f t="shared" si="8"/>
        <v>0</v>
      </c>
      <c r="AE25" s="57">
        <f t="shared" si="9"/>
        <v>15</v>
      </c>
      <c r="AF25" s="57">
        <f t="shared" si="10"/>
        <v>0</v>
      </c>
      <c r="AG25" s="56">
        <f t="shared" si="11"/>
        <v>0</v>
      </c>
      <c r="AH25" s="10" t="str">
        <f>Predloge!$B$25</f>
        <v>51¶</v>
      </c>
      <c r="AI25" s="58" t="str">
        <f t="shared" ref="AI25:AI32" si="47">RIGHT(C25,1)</f>
        <v/>
      </c>
      <c r="AJ25" s="58" t="str">
        <f t="shared" si="30"/>
        <v/>
      </c>
      <c r="AK25" s="58" t="str">
        <f t="shared" si="31"/>
        <v/>
      </c>
      <c r="AL25" s="58" t="str">
        <f t="shared" si="32"/>
        <v/>
      </c>
      <c r="AM25" s="58" t="str">
        <f t="shared" si="33"/>
        <v/>
      </c>
      <c r="AN25" s="58" t="str">
        <f t="shared" si="34"/>
        <v/>
      </c>
      <c r="AO25" s="58" t="str">
        <f t="shared" si="35"/>
        <v/>
      </c>
      <c r="AP25" s="58" t="str">
        <f t="shared" si="36"/>
        <v/>
      </c>
      <c r="AQ25" s="58" t="str">
        <f t="shared" si="37"/>
        <v/>
      </c>
      <c r="AR25" s="58" t="str">
        <f t="shared" si="38"/>
        <v/>
      </c>
      <c r="AS25" s="58" t="str">
        <f t="shared" si="39"/>
        <v/>
      </c>
      <c r="AT25" s="58" t="str">
        <f t="shared" si="40"/>
        <v/>
      </c>
      <c r="AU25" s="58" t="str">
        <f t="shared" si="41"/>
        <v/>
      </c>
      <c r="AV25" s="58" t="str">
        <f t="shared" si="42"/>
        <v/>
      </c>
      <c r="AW25" s="58" t="str">
        <f t="shared" si="43"/>
        <v/>
      </c>
      <c r="AX25" s="58" t="str">
        <f t="shared" si="44"/>
        <v/>
      </c>
      <c r="AY25" s="58" t="str">
        <f t="shared" si="45"/>
        <v/>
      </c>
      <c r="AZ25" s="58" t="str">
        <f t="shared" si="46"/>
        <v/>
      </c>
      <c r="BA25" s="4"/>
      <c r="BB25" s="4"/>
      <c r="BC25" s="4"/>
      <c r="BD25" s="4"/>
      <c r="BE25" s="4"/>
      <c r="BF25" s="4"/>
      <c r="BG25" s="4"/>
      <c r="BH25" s="64"/>
      <c r="BI25" s="64"/>
      <c r="BJ25" s="64"/>
      <c r="BK25" s="64"/>
      <c r="BL25" s="64"/>
      <c r="BM25" s="64"/>
    </row>
    <row r="26" spans="1:65" ht="19.5" customHeight="1">
      <c r="A26" s="59" t="d">
        <v>2021-12-25</v>
      </c>
      <c r="B26" s="107" t="str">
        <f t="shared" si="0"/>
        <v>Sat</v>
      </c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9"/>
      <c r="W26" s="56">
        <f t="shared" si="1"/>
        <v>0</v>
      </c>
      <c r="X26" s="56">
        <f t="shared" si="2"/>
        <v>0</v>
      </c>
      <c r="Y26" s="56">
        <f t="shared" si="3"/>
        <v>0</v>
      </c>
      <c r="Z26" s="56">
        <f t="shared" si="4"/>
        <v>0</v>
      </c>
      <c r="AA26" s="56">
        <f t="shared" si="5"/>
        <v>0</v>
      </c>
      <c r="AB26" s="56">
        <f t="shared" si="6"/>
        <v>0</v>
      </c>
      <c r="AC26" s="56">
        <f t="shared" si="7"/>
        <v>0</v>
      </c>
      <c r="AD26" s="56">
        <f t="shared" si="8"/>
        <v>0</v>
      </c>
      <c r="AE26" s="57">
        <f t="shared" si="9"/>
        <v>15</v>
      </c>
      <c r="AF26" s="57">
        <f t="shared" si="10"/>
        <v>0</v>
      </c>
      <c r="AG26" s="56">
        <f t="shared" si="11"/>
        <v>0</v>
      </c>
      <c r="AH26" s="10" t="str">
        <f>Predloge!$B$26</f>
        <v>52¶</v>
      </c>
      <c r="AI26" s="58" t="str">
        <f t="shared" si="47"/>
        <v/>
      </c>
      <c r="AJ26" s="58" t="str">
        <f t="shared" si="30"/>
        <v/>
      </c>
      <c r="AK26" s="58" t="str">
        <f t="shared" si="31"/>
        <v/>
      </c>
      <c r="AL26" s="58" t="str">
        <f t="shared" si="32"/>
        <v/>
      </c>
      <c r="AM26" s="58" t="str">
        <f t="shared" si="33"/>
        <v/>
      </c>
      <c r="AN26" s="58" t="str">
        <f t="shared" si="34"/>
        <v/>
      </c>
      <c r="AO26" s="58" t="str">
        <f t="shared" si="35"/>
        <v/>
      </c>
      <c r="AP26" s="58" t="str">
        <f t="shared" si="36"/>
        <v/>
      </c>
      <c r="AQ26" s="58" t="str">
        <f t="shared" si="37"/>
        <v/>
      </c>
      <c r="AR26" s="58" t="str">
        <f t="shared" si="38"/>
        <v/>
      </c>
      <c r="AS26" s="58" t="str">
        <f t="shared" si="39"/>
        <v/>
      </c>
      <c r="AT26" s="58" t="str">
        <f t="shared" si="40"/>
        <v/>
      </c>
      <c r="AU26" s="58" t="str">
        <f t="shared" si="41"/>
        <v/>
      </c>
      <c r="AV26" s="58" t="str">
        <f t="shared" si="42"/>
        <v/>
      </c>
      <c r="AW26" s="58" t="str">
        <f t="shared" si="43"/>
        <v/>
      </c>
      <c r="AX26" s="58" t="str">
        <f t="shared" si="44"/>
        <v/>
      </c>
      <c r="AY26" s="58" t="str">
        <f t="shared" si="45"/>
        <v/>
      </c>
      <c r="AZ26" s="58" t="str">
        <f t="shared" si="46"/>
        <v/>
      </c>
      <c r="BA26" s="4"/>
      <c r="BB26" s="4"/>
      <c r="BC26" s="4"/>
      <c r="BD26" s="4"/>
      <c r="BE26" s="4"/>
      <c r="BF26" s="4"/>
      <c r="BG26" s="4"/>
      <c r="BH26" s="64"/>
      <c r="BI26" s="64"/>
      <c r="BJ26" s="64"/>
      <c r="BK26" s="64"/>
      <c r="BL26" s="64"/>
      <c r="BM26" s="64"/>
    </row>
    <row r="27" spans="1:65" ht="19.5" customHeight="1">
      <c r="A27" s="59" t="d">
        <v>2021-12-26</v>
      </c>
      <c r="B27" s="107" t="str">
        <f t="shared" si="0"/>
        <v>Sun</v>
      </c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9"/>
      <c r="W27" s="56">
        <f t="shared" si="1"/>
        <v>0</v>
      </c>
      <c r="X27" s="56">
        <f t="shared" si="2"/>
        <v>0</v>
      </c>
      <c r="Y27" s="56">
        <f t="shared" si="3"/>
        <v>0</v>
      </c>
      <c r="Z27" s="56">
        <f t="shared" si="4"/>
        <v>0</v>
      </c>
      <c r="AA27" s="56">
        <f t="shared" si="5"/>
        <v>0</v>
      </c>
      <c r="AB27" s="56">
        <f t="shared" si="6"/>
        <v>0</v>
      </c>
      <c r="AC27" s="56">
        <f t="shared" si="7"/>
        <v>0</v>
      </c>
      <c r="AD27" s="56">
        <f t="shared" si="8"/>
        <v>0</v>
      </c>
      <c r="AE27" s="57">
        <f t="shared" si="9"/>
        <v>15</v>
      </c>
      <c r="AF27" s="57">
        <f t="shared" si="10"/>
        <v>0</v>
      </c>
      <c r="AG27" s="56">
        <f t="shared" si="11"/>
        <v>0</v>
      </c>
      <c r="AH27" s="24" t="str">
        <f>Predloge!$B$27</f>
        <v>KVIT☺</v>
      </c>
      <c r="AI27" s="58" t="str">
        <f t="shared" si="47"/>
        <v/>
      </c>
      <c r="AJ27" s="58" t="str">
        <f t="shared" si="30"/>
        <v/>
      </c>
      <c r="AK27" s="58" t="str">
        <f t="shared" si="31"/>
        <v/>
      </c>
      <c r="AL27" s="58" t="str">
        <f t="shared" si="32"/>
        <v/>
      </c>
      <c r="AM27" s="58" t="str">
        <f t="shared" si="33"/>
        <v/>
      </c>
      <c r="AN27" s="58" t="str">
        <f t="shared" si="34"/>
        <v/>
      </c>
      <c r="AO27" s="58" t="str">
        <f t="shared" si="35"/>
        <v/>
      </c>
      <c r="AP27" s="58" t="str">
        <f t="shared" si="36"/>
        <v/>
      </c>
      <c r="AQ27" s="58" t="str">
        <f t="shared" si="37"/>
        <v/>
      </c>
      <c r="AR27" s="58" t="str">
        <f t="shared" si="38"/>
        <v/>
      </c>
      <c r="AS27" s="58" t="str">
        <f t="shared" si="39"/>
        <v/>
      </c>
      <c r="AT27" s="58" t="str">
        <f t="shared" si="40"/>
        <v/>
      </c>
      <c r="AU27" s="58" t="str">
        <f t="shared" si="41"/>
        <v/>
      </c>
      <c r="AV27" s="58" t="str">
        <f t="shared" si="42"/>
        <v/>
      </c>
      <c r="AW27" s="58" t="str">
        <f t="shared" si="43"/>
        <v/>
      </c>
      <c r="AX27" s="58" t="str">
        <f t="shared" si="44"/>
        <v/>
      </c>
      <c r="AY27" s="58" t="str">
        <f t="shared" si="45"/>
        <v/>
      </c>
      <c r="AZ27" s="58" t="str">
        <f t="shared" si="46"/>
        <v/>
      </c>
      <c r="BA27" s="4"/>
      <c r="BB27" s="4"/>
      <c r="BC27" s="4"/>
      <c r="BD27" s="4"/>
      <c r="BE27" s="4"/>
      <c r="BF27" s="4"/>
      <c r="BG27" s="4"/>
      <c r="BH27" s="64"/>
      <c r="BI27" s="64"/>
      <c r="BJ27" s="64"/>
      <c r="BK27" s="64"/>
      <c r="BL27" s="64"/>
      <c r="BM27" s="64"/>
    </row>
    <row r="28" spans="1:65" ht="19.5" customHeight="1">
      <c r="A28" s="59" t="d">
        <v>2021-12-27</v>
      </c>
      <c r="B28" s="60" t="str">
        <f t="shared" si="0"/>
        <v>Mon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95"/>
      <c r="W28" s="56">
        <f t="shared" si="1"/>
        <v>0</v>
      </c>
      <c r="X28" s="56">
        <f t="shared" si="2"/>
        <v>0</v>
      </c>
      <c r="Y28" s="56">
        <f t="shared" si="3"/>
        <v>0</v>
      </c>
      <c r="Z28" s="56">
        <f t="shared" si="4"/>
        <v>0</v>
      </c>
      <c r="AA28" s="56">
        <f t="shared" si="5"/>
        <v>0</v>
      </c>
      <c r="AB28" s="56">
        <f t="shared" si="6"/>
        <v>0</v>
      </c>
      <c r="AC28" s="56">
        <f t="shared" si="7"/>
        <v>0</v>
      </c>
      <c r="AD28" s="56">
        <f t="shared" si="8"/>
        <v>0</v>
      </c>
      <c r="AE28" s="57">
        <f t="shared" si="9"/>
        <v>15</v>
      </c>
      <c r="AF28" s="57">
        <f t="shared" si="10"/>
        <v>0</v>
      </c>
      <c r="AG28" s="56">
        <f t="shared" si="11"/>
        <v>0</v>
      </c>
      <c r="AH28" s="26" t="str">
        <f>Predloge!$B$28</f>
        <v>KO</v>
      </c>
      <c r="AI28" s="58" t="str">
        <f t="shared" si="47"/>
        <v/>
      </c>
      <c r="AJ28" s="58" t="str">
        <f t="shared" si="30"/>
        <v/>
      </c>
      <c r="AK28" s="58" t="str">
        <f t="shared" si="31"/>
        <v/>
      </c>
      <c r="AL28" s="58" t="str">
        <f t="shared" si="32"/>
        <v/>
      </c>
      <c r="AM28" s="58" t="str">
        <f t="shared" si="33"/>
        <v/>
      </c>
      <c r="AN28" s="58" t="str">
        <f t="shared" si="34"/>
        <v/>
      </c>
      <c r="AO28" s="58" t="str">
        <f t="shared" si="35"/>
        <v/>
      </c>
      <c r="AP28" s="58" t="str">
        <f t="shared" si="36"/>
        <v/>
      </c>
      <c r="AQ28" s="58" t="str">
        <f t="shared" si="37"/>
        <v/>
      </c>
      <c r="AR28" s="58" t="str">
        <f t="shared" si="38"/>
        <v/>
      </c>
      <c r="AS28" s="58" t="str">
        <f t="shared" si="39"/>
        <v/>
      </c>
      <c r="AT28" s="58" t="str">
        <f t="shared" si="40"/>
        <v/>
      </c>
      <c r="AU28" s="58" t="str">
        <f t="shared" si="41"/>
        <v/>
      </c>
      <c r="AV28" s="58" t="str">
        <f t="shared" si="42"/>
        <v/>
      </c>
      <c r="AW28" s="58" t="str">
        <f t="shared" si="43"/>
        <v/>
      </c>
      <c r="AX28" s="58" t="str">
        <f t="shared" si="44"/>
        <v/>
      </c>
      <c r="AY28" s="58" t="str">
        <f t="shared" si="45"/>
        <v/>
      </c>
      <c r="AZ28" s="58" t="str">
        <f t="shared" si="46"/>
        <v/>
      </c>
      <c r="BA28" s="4"/>
      <c r="BB28" s="4"/>
      <c r="BC28" s="4"/>
      <c r="BD28" s="4"/>
      <c r="BE28" s="4"/>
      <c r="BF28" s="4"/>
      <c r="BG28" s="4"/>
      <c r="BH28" s="64"/>
      <c r="BI28" s="64"/>
      <c r="BJ28" s="64"/>
      <c r="BK28" s="64"/>
      <c r="BL28" s="64"/>
      <c r="BM28" s="64"/>
    </row>
    <row r="29" spans="1:65" ht="19.5" customHeight="1">
      <c r="A29" s="59" t="d">
        <v>2021-12-28</v>
      </c>
      <c r="B29" s="60" t="str">
        <f t="shared" si="0"/>
        <v>Tue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95"/>
      <c r="W29" s="56">
        <f t="shared" si="1"/>
        <v>0</v>
      </c>
      <c r="X29" s="56">
        <f t="shared" si="2"/>
        <v>0</v>
      </c>
      <c r="Y29" s="56">
        <f t="shared" si="3"/>
        <v>0</v>
      </c>
      <c r="Z29" s="56">
        <f t="shared" si="4"/>
        <v>0</v>
      </c>
      <c r="AA29" s="56">
        <f t="shared" si="5"/>
        <v>0</v>
      </c>
      <c r="AB29" s="56">
        <f t="shared" si="6"/>
        <v>0</v>
      </c>
      <c r="AC29" s="56">
        <f t="shared" si="7"/>
        <v>0</v>
      </c>
      <c r="AD29" s="56">
        <f t="shared" si="8"/>
        <v>0</v>
      </c>
      <c r="AE29" s="57">
        <f t="shared" si="9"/>
        <v>15</v>
      </c>
      <c r="AF29" s="57">
        <f t="shared" si="10"/>
        <v>0</v>
      </c>
      <c r="AG29" s="56">
        <f t="shared" si="11"/>
        <v>0</v>
      </c>
      <c r="AH29" s="26" t="str">
        <f>Predloge!$B$29</f>
        <v>Rt</v>
      </c>
      <c r="AI29" s="58" t="str">
        <f t="shared" si="47"/>
        <v/>
      </c>
      <c r="AJ29" s="58" t="str">
        <f t="shared" si="30"/>
        <v/>
      </c>
      <c r="AK29" s="58" t="str">
        <f t="shared" si="31"/>
        <v/>
      </c>
      <c r="AL29" s="58" t="str">
        <f t="shared" si="32"/>
        <v/>
      </c>
      <c r="AM29" s="58" t="str">
        <f t="shared" si="33"/>
        <v/>
      </c>
      <c r="AN29" s="58" t="str">
        <f t="shared" si="34"/>
        <v/>
      </c>
      <c r="AO29" s="58" t="str">
        <f t="shared" si="35"/>
        <v/>
      </c>
      <c r="AP29" s="58" t="str">
        <f t="shared" si="36"/>
        <v/>
      </c>
      <c r="AQ29" s="58" t="str">
        <f t="shared" si="37"/>
        <v/>
      </c>
      <c r="AR29" s="58" t="str">
        <f t="shared" si="38"/>
        <v/>
      </c>
      <c r="AS29" s="58" t="str">
        <f t="shared" si="39"/>
        <v/>
      </c>
      <c r="AT29" s="58" t="str">
        <f t="shared" si="40"/>
        <v/>
      </c>
      <c r="AU29" s="58" t="str">
        <f t="shared" si="41"/>
        <v/>
      </c>
      <c r="AV29" s="58" t="str">
        <f t="shared" si="42"/>
        <v/>
      </c>
      <c r="AW29" s="58" t="str">
        <f t="shared" si="43"/>
        <v/>
      </c>
      <c r="AX29" s="58" t="str">
        <f t="shared" si="44"/>
        <v/>
      </c>
      <c r="AY29" s="58" t="str">
        <f t="shared" si="45"/>
        <v/>
      </c>
      <c r="AZ29" s="58" t="str">
        <f t="shared" si="46"/>
        <v/>
      </c>
      <c r="BA29" s="4"/>
      <c r="BB29" s="4"/>
      <c r="BC29" s="4"/>
      <c r="BD29" s="4"/>
      <c r="BE29" s="4"/>
      <c r="BF29" s="4"/>
      <c r="BG29" s="4"/>
      <c r="BH29" s="64"/>
      <c r="BI29" s="64"/>
      <c r="BJ29" s="64"/>
      <c r="BK29" s="64"/>
      <c r="BL29" s="64"/>
      <c r="BM29" s="64"/>
    </row>
    <row r="30" spans="1:65" ht="19.5" customHeight="1">
      <c r="A30" s="59" t="d">
        <v>2021-12-29</v>
      </c>
      <c r="B30" s="60" t="str">
        <f t="shared" si="0"/>
        <v>Wed</v>
      </c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95"/>
      <c r="W30" s="56">
        <f t="shared" si="1"/>
        <v>0</v>
      </c>
      <c r="X30" s="56">
        <f t="shared" si="2"/>
        <v>0</v>
      </c>
      <c r="Y30" s="56">
        <f t="shared" si="3"/>
        <v>0</v>
      </c>
      <c r="Z30" s="56">
        <f t="shared" si="4"/>
        <v>0</v>
      </c>
      <c r="AA30" s="56">
        <f t="shared" si="5"/>
        <v>0</v>
      </c>
      <c r="AB30" s="56">
        <f t="shared" si="6"/>
        <v>0</v>
      </c>
      <c r="AC30" s="56">
        <f t="shared" si="7"/>
        <v>0</v>
      </c>
      <c r="AD30" s="56">
        <f t="shared" si="8"/>
        <v>0</v>
      </c>
      <c r="AE30" s="57">
        <f t="shared" si="9"/>
        <v>15</v>
      </c>
      <c r="AF30" s="57">
        <f t="shared" si="10"/>
        <v>0</v>
      </c>
      <c r="AG30" s="56">
        <f t="shared" si="11"/>
        <v>0</v>
      </c>
      <c r="AH30" s="5" t="str">
        <f>Predloge!$B$30</f>
        <v>Rt☻</v>
      </c>
      <c r="AI30" s="58" t="str">
        <f t="shared" si="47"/>
        <v/>
      </c>
      <c r="AJ30" s="58" t="str">
        <f t="shared" si="30"/>
        <v/>
      </c>
      <c r="AK30" s="58" t="str">
        <f t="shared" si="31"/>
        <v/>
      </c>
      <c r="AL30" s="58" t="str">
        <f t="shared" si="32"/>
        <v/>
      </c>
      <c r="AM30" s="58" t="str">
        <f t="shared" si="33"/>
        <v/>
      </c>
      <c r="AN30" s="58" t="str">
        <f t="shared" si="34"/>
        <v/>
      </c>
      <c r="AO30" s="58" t="str">
        <f t="shared" si="35"/>
        <v/>
      </c>
      <c r="AP30" s="58" t="str">
        <f t="shared" si="36"/>
        <v/>
      </c>
      <c r="AQ30" s="58" t="str">
        <f t="shared" si="37"/>
        <v/>
      </c>
      <c r="AR30" s="58" t="str">
        <f t="shared" si="38"/>
        <v/>
      </c>
      <c r="AS30" s="58" t="str">
        <f t="shared" si="39"/>
        <v/>
      </c>
      <c r="AT30" s="58" t="str">
        <f t="shared" si="40"/>
        <v/>
      </c>
      <c r="AU30" s="58" t="str">
        <f t="shared" si="41"/>
        <v/>
      </c>
      <c r="AV30" s="58" t="str">
        <f t="shared" si="42"/>
        <v/>
      </c>
      <c r="AW30" s="58" t="str">
        <f t="shared" si="43"/>
        <v/>
      </c>
      <c r="AX30" s="58" t="str">
        <f t="shared" si="44"/>
        <v/>
      </c>
      <c r="AY30" s="58" t="str">
        <f t="shared" si="45"/>
        <v/>
      </c>
      <c r="AZ30" s="58" t="str">
        <f t="shared" si="46"/>
        <v/>
      </c>
      <c r="BA30" s="4"/>
      <c r="BB30" s="4"/>
      <c r="BC30" s="4"/>
      <c r="BD30" s="4"/>
      <c r="BE30" s="4"/>
      <c r="BF30" s="4"/>
      <c r="BG30" s="4"/>
      <c r="BH30" s="64"/>
      <c r="BI30" s="64"/>
      <c r="BJ30" s="64"/>
      <c r="BK30" s="64"/>
      <c r="BL30" s="64"/>
      <c r="BM30" s="64"/>
    </row>
    <row r="31" spans="1:65" ht="19.5" customHeight="1">
      <c r="A31" s="59" t="d">
        <v>2021-12-30</v>
      </c>
      <c r="B31" s="60" t="str">
        <f t="shared" si="0"/>
        <v>Thu</v>
      </c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95"/>
      <c r="W31" s="56">
        <f t="shared" si="1"/>
        <v>0</v>
      </c>
      <c r="X31" s="56">
        <f t="shared" si="2"/>
        <v>0</v>
      </c>
      <c r="Y31" s="56">
        <f t="shared" si="3"/>
        <v>0</v>
      </c>
      <c r="Z31" s="56">
        <f t="shared" si="4"/>
        <v>0</v>
      </c>
      <c r="AA31" s="56">
        <f t="shared" si="5"/>
        <v>0</v>
      </c>
      <c r="AB31" s="56">
        <f t="shared" si="6"/>
        <v>0</v>
      </c>
      <c r="AC31" s="56">
        <f t="shared" si="7"/>
        <v>0</v>
      </c>
      <c r="AD31" s="56">
        <f t="shared" si="8"/>
        <v>0</v>
      </c>
      <c r="AE31" s="57">
        <f t="shared" si="9"/>
        <v>15</v>
      </c>
      <c r="AF31" s="57">
        <f t="shared" si="10"/>
        <v>0</v>
      </c>
      <c r="AG31" s="56">
        <f t="shared" si="11"/>
        <v>0</v>
      </c>
      <c r="AH31" s="27" t="str">
        <f>Predloge!$B$31</f>
        <v>Rt☺</v>
      </c>
      <c r="AI31" s="58" t="str">
        <f t="shared" si="47"/>
        <v/>
      </c>
      <c r="AJ31" s="58" t="str">
        <f t="shared" si="30"/>
        <v/>
      </c>
      <c r="AK31" s="58" t="str">
        <f t="shared" si="31"/>
        <v/>
      </c>
      <c r="AL31" s="58" t="str">
        <f t="shared" si="32"/>
        <v/>
      </c>
      <c r="AM31" s="58" t="str">
        <f t="shared" si="33"/>
        <v/>
      </c>
      <c r="AN31" s="58" t="str">
        <f t="shared" si="34"/>
        <v/>
      </c>
      <c r="AO31" s="58" t="str">
        <f t="shared" si="35"/>
        <v/>
      </c>
      <c r="AP31" s="58" t="str">
        <f t="shared" si="36"/>
        <v/>
      </c>
      <c r="AQ31" s="58" t="str">
        <f t="shared" si="37"/>
        <v/>
      </c>
      <c r="AR31" s="58" t="str">
        <f t="shared" si="38"/>
        <v/>
      </c>
      <c r="AS31" s="58" t="str">
        <f t="shared" si="39"/>
        <v/>
      </c>
      <c r="AT31" s="58" t="str">
        <f t="shared" si="40"/>
        <v/>
      </c>
      <c r="AU31" s="58" t="str">
        <f t="shared" si="41"/>
        <v/>
      </c>
      <c r="AV31" s="58" t="str">
        <f t="shared" si="42"/>
        <v/>
      </c>
      <c r="AW31" s="58" t="str">
        <f t="shared" si="43"/>
        <v/>
      </c>
      <c r="AX31" s="58" t="str">
        <f t="shared" si="44"/>
        <v/>
      </c>
      <c r="AY31" s="58" t="str">
        <f t="shared" si="45"/>
        <v/>
      </c>
      <c r="AZ31" s="58" t="str">
        <f t="shared" si="46"/>
        <v/>
      </c>
      <c r="BA31" s="4"/>
      <c r="BB31" s="4"/>
      <c r="BC31" s="4"/>
      <c r="BD31" s="4"/>
      <c r="BE31" s="4"/>
      <c r="BF31" s="4"/>
      <c r="BG31" s="4"/>
      <c r="BH31" s="64"/>
      <c r="BI31" s="64"/>
      <c r="BJ31" s="64"/>
      <c r="BK31" s="64"/>
      <c r="BL31" s="64"/>
      <c r="BM31" s="64"/>
    </row>
    <row r="32" spans="1:65" ht="19.5" customHeight="1">
      <c r="A32" s="59" t="d">
        <v>2021-12-31</v>
      </c>
      <c r="B32" s="60" t="str">
        <f t="shared" si="0"/>
        <v>Fri</v>
      </c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95"/>
      <c r="W32" s="56">
        <f t="shared" si="1"/>
        <v>0</v>
      </c>
      <c r="X32" s="56">
        <f t="shared" si="2"/>
        <v>0</v>
      </c>
      <c r="Y32" s="56">
        <f t="shared" si="3"/>
        <v>0</v>
      </c>
      <c r="Z32" s="56">
        <f t="shared" si="4"/>
        <v>0</v>
      </c>
      <c r="AA32" s="56">
        <f t="shared" si="5"/>
        <v>0</v>
      </c>
      <c r="AB32" s="56">
        <f t="shared" si="6"/>
        <v>0</v>
      </c>
      <c r="AC32" s="56">
        <f t="shared" si="7"/>
        <v>0</v>
      </c>
      <c r="AD32" s="56">
        <f t="shared" si="8"/>
        <v>0</v>
      </c>
      <c r="AE32" s="57">
        <f t="shared" si="9"/>
        <v>15</v>
      </c>
      <c r="AF32" s="57">
        <f t="shared" si="10"/>
        <v>0</v>
      </c>
      <c r="AG32" s="56">
        <f t="shared" si="11"/>
        <v>0</v>
      </c>
      <c r="AH32" s="10" t="str">
        <f>Predloge!$B$32</f>
        <v>Am</v>
      </c>
      <c r="AI32" s="58" t="str">
        <f t="shared" si="47"/>
        <v/>
      </c>
      <c r="AJ32" s="58" t="str">
        <f t="shared" si="30"/>
        <v/>
      </c>
      <c r="AK32" s="58" t="str">
        <f t="shared" si="31"/>
        <v/>
      </c>
      <c r="AL32" s="58" t="str">
        <f t="shared" si="32"/>
        <v/>
      </c>
      <c r="AM32" s="58" t="str">
        <f t="shared" si="33"/>
        <v/>
      </c>
      <c r="AN32" s="58" t="str">
        <f t="shared" si="34"/>
        <v/>
      </c>
      <c r="AO32" s="58" t="str">
        <f t="shared" si="35"/>
        <v/>
      </c>
      <c r="AP32" s="58" t="str">
        <f t="shared" si="36"/>
        <v/>
      </c>
      <c r="AQ32" s="58" t="str">
        <f t="shared" si="37"/>
        <v/>
      </c>
      <c r="AR32" s="58" t="str">
        <f t="shared" si="38"/>
        <v/>
      </c>
      <c r="AS32" s="58" t="str">
        <f t="shared" si="39"/>
        <v/>
      </c>
      <c r="AT32" s="58" t="str">
        <f t="shared" si="40"/>
        <v/>
      </c>
      <c r="AU32" s="58" t="str">
        <f t="shared" si="41"/>
        <v/>
      </c>
      <c r="AV32" s="58" t="str">
        <f t="shared" si="42"/>
        <v/>
      </c>
      <c r="AW32" s="58" t="str">
        <f t="shared" si="43"/>
        <v/>
      </c>
      <c r="AX32" s="58" t="str">
        <f t="shared" si="44"/>
        <v/>
      </c>
      <c r="AY32" s="58" t="str">
        <f t="shared" si="45"/>
        <v/>
      </c>
      <c r="AZ32" s="58" t="str">
        <f t="shared" si="46"/>
        <v/>
      </c>
      <c r="BA32" s="4"/>
      <c r="BB32" s="4"/>
      <c r="BC32" s="4"/>
      <c r="BD32" s="4"/>
      <c r="BE32" s="4"/>
      <c r="BF32" s="4"/>
      <c r="BG32" s="4"/>
      <c r="BH32" s="64"/>
      <c r="BI32" s="64"/>
      <c r="BJ32" s="64"/>
      <c r="BK32" s="64"/>
      <c r="BL32" s="64"/>
      <c r="BM32" s="64"/>
    </row>
    <row r="33" spans="1:65" ht="12.75" customHeight="1">
      <c r="AH33" s="5" t="str">
        <f>Predloge!$B$33</f>
        <v>Am☻</v>
      </c>
    </row>
    <row r="34" spans="1:65" ht="12.75" customHeight="1">
      <c r="C34" s="7" t="str">
        <f>september!$C$1</f>
        <v>AND</v>
      </c>
      <c r="D34" s="7" t="str">
        <f>september!$D$1</f>
        <v>ŠOŠ</v>
      </c>
      <c r="E34" s="7" t="str">
        <f>september!$E$1</f>
        <v>PIN</v>
      </c>
      <c r="F34" s="7" t="str">
        <f>september!$F$1</f>
        <v>KON</v>
      </c>
      <c r="G34" s="7" t="str">
        <f>september!$G$1</f>
        <v>ORO</v>
      </c>
      <c r="H34" s="7" t="str">
        <f>september!$H$1</f>
        <v>MIO</v>
      </c>
      <c r="I34" s="7" t="str">
        <f>september!$I$1</f>
        <v>BOŽ</v>
      </c>
      <c r="J34" s="7" t="str">
        <f>september!$J$1</f>
        <v>TOM</v>
      </c>
      <c r="K34" s="7" t="str">
        <f>september!$K$1</f>
        <v>MŠŠ</v>
      </c>
      <c r="L34" s="7" t="str">
        <f>september!$L$1</f>
        <v>ŽIV</v>
      </c>
      <c r="M34" s="7" t="str">
        <f>september!$M$1</f>
        <v>TAL</v>
      </c>
      <c r="N34" s="7" t="str">
        <f>september!$N$1</f>
        <v>PIR</v>
      </c>
      <c r="O34" s="7" t="str">
        <f>september!$O$1</f>
        <v>NOV2</v>
      </c>
      <c r="P34" s="7" t="str">
        <f>september!$P$1</f>
        <v>BUT</v>
      </c>
      <c r="Q34" s="7" t="str">
        <f>september!$Q$1</f>
        <v>ŽRJ</v>
      </c>
      <c r="R34" s="7" t="str">
        <f>september!$R$1</f>
        <v>NOV3</v>
      </c>
      <c r="S34" s="7" t="str">
        <f>september!$S$1</f>
        <v>JNK</v>
      </c>
      <c r="T34" s="7" t="str">
        <f>september!$T$1</f>
        <v>NOV4</v>
      </c>
      <c r="AH34" s="27" t="str">
        <f>Predloge!$B$34</f>
        <v>Am☺</v>
      </c>
    </row>
    <row r="35" spans="1:65" ht="17" customHeight="1">
      <c r="B35" s="83" t="str">
        <f>Predloge!$B$20</f>
        <v>☺</v>
      </c>
      <c r="C35" s="84">
        <f t="shared" ref="C35:T35" si="48">COUNTIF(AI2:AI32,"☺")</f>
        <v>0</v>
      </c>
      <c r="D35" s="84">
        <f t="shared" si="48"/>
        <v>0</v>
      </c>
      <c r="E35" s="84">
        <f t="shared" si="48"/>
        <v>0</v>
      </c>
      <c r="F35" s="84">
        <f t="shared" si="48"/>
        <v>0</v>
      </c>
      <c r="G35" s="84">
        <f t="shared" si="48"/>
        <v>0</v>
      </c>
      <c r="H35" s="84">
        <f t="shared" si="48"/>
        <v>0</v>
      </c>
      <c r="I35" s="84">
        <f t="shared" si="48"/>
        <v>0</v>
      </c>
      <c r="J35" s="84">
        <f t="shared" si="48"/>
        <v>0</v>
      </c>
      <c r="K35" s="84">
        <f t="shared" si="48"/>
        <v>0</v>
      </c>
      <c r="L35" s="84">
        <f t="shared" si="48"/>
        <v>0</v>
      </c>
      <c r="M35" s="84">
        <f t="shared" si="48"/>
        <v>0</v>
      </c>
      <c r="N35" s="84">
        <f t="shared" si="48"/>
        <v>0</v>
      </c>
      <c r="O35" s="84">
        <f t="shared" si="48"/>
        <v>0</v>
      </c>
      <c r="P35" s="84">
        <f t="shared" si="48"/>
        <v>0</v>
      </c>
      <c r="Q35" s="84">
        <f t="shared" si="48"/>
        <v>0</v>
      </c>
      <c r="R35" s="84">
        <f t="shared" si="48"/>
        <v>0</v>
      </c>
      <c r="S35" s="84">
        <f t="shared" si="48"/>
        <v>0</v>
      </c>
      <c r="T35" s="84">
        <f t="shared" si="48"/>
        <v>0</v>
      </c>
      <c r="AH35" s="10" t="str">
        <f>Predloge!$B$35</f>
        <v>Ta</v>
      </c>
    </row>
    <row r="36" spans="1:65" ht="17" customHeight="1">
      <c r="A36" s="85"/>
      <c r="B36" s="10" t="str">
        <f>Predloge!$B$16</f>
        <v>☻</v>
      </c>
      <c r="C36" s="84">
        <f t="shared" ref="C36:T36" si="49">COUNTIF(AI3:AI33,"☻")</f>
        <v>0</v>
      </c>
      <c r="D36" s="84">
        <f t="shared" si="49"/>
        <v>0</v>
      </c>
      <c r="E36" s="84">
        <f t="shared" si="49"/>
        <v>0</v>
      </c>
      <c r="F36" s="84">
        <f t="shared" si="49"/>
        <v>0</v>
      </c>
      <c r="G36" s="84">
        <f t="shared" si="49"/>
        <v>0</v>
      </c>
      <c r="H36" s="84">
        <f t="shared" si="49"/>
        <v>0</v>
      </c>
      <c r="I36" s="84">
        <f t="shared" si="49"/>
        <v>0</v>
      </c>
      <c r="J36" s="84">
        <f t="shared" si="49"/>
        <v>0</v>
      </c>
      <c r="K36" s="84">
        <f t="shared" si="49"/>
        <v>0</v>
      </c>
      <c r="L36" s="84">
        <f t="shared" si="49"/>
        <v>0</v>
      </c>
      <c r="M36" s="84">
        <f t="shared" si="49"/>
        <v>0</v>
      </c>
      <c r="N36" s="84">
        <f t="shared" si="49"/>
        <v>0</v>
      </c>
      <c r="O36" s="84">
        <f t="shared" si="49"/>
        <v>0</v>
      </c>
      <c r="P36" s="84">
        <f t="shared" si="49"/>
        <v>0</v>
      </c>
      <c r="Q36" s="84">
        <f t="shared" si="49"/>
        <v>0</v>
      </c>
      <c r="R36" s="84">
        <f t="shared" si="49"/>
        <v>0</v>
      </c>
      <c r="S36" s="84">
        <f t="shared" si="49"/>
        <v>0</v>
      </c>
      <c r="T36" s="84">
        <f t="shared" si="49"/>
        <v>0</v>
      </c>
      <c r="U36" s="84"/>
      <c r="V36" s="86"/>
      <c r="W36" s="86"/>
      <c r="X36" s="44"/>
      <c r="Y36" s="44"/>
      <c r="Z36" s="44"/>
      <c r="AA36" s="44"/>
      <c r="AB36" s="44"/>
      <c r="AC36" s="44"/>
      <c r="AD36" s="44"/>
      <c r="AE36" s="44"/>
      <c r="AF36" s="45"/>
      <c r="AG36" s="45"/>
      <c r="AH36" s="5" t="str">
        <f>Predloge!$B$36</f>
        <v>Ta☻</v>
      </c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8"/>
      <c r="BA36" s="88"/>
      <c r="BB36" s="88"/>
      <c r="BC36" s="88"/>
      <c r="BD36" s="88"/>
      <c r="BE36" s="88"/>
      <c r="BF36" s="88"/>
      <c r="BG36" s="88"/>
      <c r="BH36" s="87"/>
      <c r="BI36" s="87"/>
      <c r="BJ36" s="87"/>
      <c r="BK36" s="87"/>
      <c r="BL36" s="87"/>
      <c r="BM36" s="87"/>
    </row>
    <row r="37" spans="1:65" ht="17" customHeight="1">
      <c r="A37" s="85"/>
      <c r="B37" s="29" t="str">
        <f>Predloge!$B$42</f>
        <v>Σ</v>
      </c>
      <c r="C37" s="89">
        <f t="shared" ref="C37:T37" si="50">SUM(C35:C36)</f>
        <v>0</v>
      </c>
      <c r="D37" s="89">
        <f t="shared" si="50"/>
        <v>0</v>
      </c>
      <c r="E37" s="89">
        <f t="shared" si="50"/>
        <v>0</v>
      </c>
      <c r="F37" s="89">
        <f t="shared" si="50"/>
        <v>0</v>
      </c>
      <c r="G37" s="89">
        <f t="shared" si="50"/>
        <v>0</v>
      </c>
      <c r="H37" s="89">
        <f t="shared" si="50"/>
        <v>0</v>
      </c>
      <c r="I37" s="89">
        <f t="shared" si="50"/>
        <v>0</v>
      </c>
      <c r="J37" s="89">
        <f t="shared" si="50"/>
        <v>0</v>
      </c>
      <c r="K37" s="89">
        <f t="shared" si="50"/>
        <v>0</v>
      </c>
      <c r="L37" s="89">
        <f t="shared" si="50"/>
        <v>0</v>
      </c>
      <c r="M37" s="89">
        <f t="shared" si="50"/>
        <v>0</v>
      </c>
      <c r="N37" s="89">
        <f t="shared" si="50"/>
        <v>0</v>
      </c>
      <c r="O37" s="89">
        <f t="shared" si="50"/>
        <v>0</v>
      </c>
      <c r="P37" s="89">
        <f t="shared" si="50"/>
        <v>0</v>
      </c>
      <c r="Q37" s="89">
        <f t="shared" si="50"/>
        <v>0</v>
      </c>
      <c r="R37" s="89">
        <f t="shared" si="50"/>
        <v>0</v>
      </c>
      <c r="S37" s="89">
        <f t="shared" si="50"/>
        <v>0</v>
      </c>
      <c r="T37" s="89">
        <f t="shared" si="50"/>
        <v>0</v>
      </c>
      <c r="U37" s="84"/>
      <c r="V37" s="86"/>
      <c r="W37" s="86"/>
      <c r="X37" s="44"/>
      <c r="Y37" s="44"/>
      <c r="Z37" s="44"/>
      <c r="AA37" s="44"/>
      <c r="AB37" s="44"/>
      <c r="AC37" s="44"/>
      <c r="AD37" s="44"/>
      <c r="AE37" s="44"/>
      <c r="AF37" s="45"/>
      <c r="AG37" s="45"/>
      <c r="AH37" s="22" t="str">
        <f>Predloge!$B$37</f>
        <v>Ta☺</v>
      </c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8"/>
      <c r="BA37" s="88"/>
      <c r="BB37" s="88"/>
      <c r="BC37" s="88"/>
      <c r="BD37" s="88"/>
      <c r="BE37" s="88"/>
      <c r="BF37" s="88"/>
      <c r="BG37" s="88"/>
      <c r="BH37" s="87"/>
      <c r="BI37" s="87"/>
      <c r="BJ37" s="87"/>
      <c r="BK37" s="87"/>
      <c r="BL37" s="87"/>
      <c r="BM37" s="87"/>
    </row>
    <row r="38" spans="1:65" ht="17" customHeight="1">
      <c r="A38" s="85"/>
      <c r="B38" s="5" t="str">
        <f>Predloge!$B$6</f>
        <v>KVIT</v>
      </c>
      <c r="C38" s="84">
        <f t="shared" ref="C38:T38" si="51">COUNTIF(C2:C32,"KVIT")+COUNTIF(C2:C32,"51KVIT")+COUNTIF(C2:C32,"52KVIT")+COUNTIF(C2:C32,"KVIT$")+COUNTIF(C2:C32,"KVIT☻")+COUNTIF(C2:C32,"KVIT☺")</f>
        <v>0</v>
      </c>
      <c r="D38" s="84">
        <f t="shared" si="51"/>
        <v>0</v>
      </c>
      <c r="E38" s="84">
        <f t="shared" si="51"/>
        <v>0</v>
      </c>
      <c r="F38" s="84">
        <f t="shared" si="51"/>
        <v>0</v>
      </c>
      <c r="G38" s="84">
        <f t="shared" si="51"/>
        <v>0</v>
      </c>
      <c r="H38" s="84">
        <f t="shared" si="51"/>
        <v>0</v>
      </c>
      <c r="I38" s="84">
        <f t="shared" si="51"/>
        <v>0</v>
      </c>
      <c r="J38" s="84">
        <f t="shared" si="51"/>
        <v>0</v>
      </c>
      <c r="K38" s="84">
        <f t="shared" si="51"/>
        <v>0</v>
      </c>
      <c r="L38" s="84">
        <f t="shared" si="51"/>
        <v>0</v>
      </c>
      <c r="M38" s="84">
        <f t="shared" si="51"/>
        <v>0</v>
      </c>
      <c r="N38" s="84">
        <f t="shared" si="51"/>
        <v>0</v>
      </c>
      <c r="O38" s="84">
        <f t="shared" si="51"/>
        <v>0</v>
      </c>
      <c r="P38" s="84">
        <f t="shared" si="51"/>
        <v>0</v>
      </c>
      <c r="Q38" s="84">
        <f t="shared" si="51"/>
        <v>0</v>
      </c>
      <c r="R38" s="84">
        <f t="shared" si="51"/>
        <v>0</v>
      </c>
      <c r="S38" s="84">
        <f t="shared" si="51"/>
        <v>0</v>
      </c>
      <c r="T38" s="84">
        <f t="shared" si="51"/>
        <v>0</v>
      </c>
      <c r="U38" s="84"/>
      <c r="V38" s="84"/>
      <c r="W38" s="84"/>
      <c r="X38" s="44"/>
      <c r="Y38" s="44"/>
      <c r="Z38" s="44"/>
      <c r="AA38" s="44"/>
      <c r="AB38" s="44"/>
      <c r="AC38" s="44"/>
      <c r="AD38" s="44"/>
      <c r="AE38" s="44"/>
      <c r="AF38" s="45"/>
      <c r="AG38" s="45"/>
      <c r="AH38" s="10" t="str">
        <f>Predloge!$B$38</f>
        <v>Rf</v>
      </c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8"/>
      <c r="BA38" s="88"/>
      <c r="BB38" s="88"/>
      <c r="BC38" s="88"/>
      <c r="BD38" s="88"/>
      <c r="BE38" s="88"/>
      <c r="BF38" s="88"/>
      <c r="BG38" s="88"/>
      <c r="BH38" s="87"/>
      <c r="BI38" s="87"/>
      <c r="BJ38" s="87"/>
      <c r="BK38" s="87"/>
      <c r="BL38" s="87"/>
      <c r="BM38" s="87"/>
    </row>
    <row r="39" spans="1:65" ht="17" customHeight="1">
      <c r="A39" s="85"/>
      <c r="B39" s="31" t="str">
        <f>Predloge!$B$43</f>
        <v>$</v>
      </c>
      <c r="C39" s="84">
        <f t="shared" ref="C39:T39" si="52">COUNTIF(C2:C32,"51$")+COUNTIF(C2:C32,"52$")+COUNTIF(C2:C32,"kvit$")</f>
        <v>0</v>
      </c>
      <c r="D39" s="84">
        <f t="shared" si="52"/>
        <v>0</v>
      </c>
      <c r="E39" s="84">
        <f t="shared" si="52"/>
        <v>0</v>
      </c>
      <c r="F39" s="84">
        <f t="shared" si="52"/>
        <v>0</v>
      </c>
      <c r="G39" s="84">
        <f t="shared" si="52"/>
        <v>0</v>
      </c>
      <c r="H39" s="84">
        <f t="shared" si="52"/>
        <v>0</v>
      </c>
      <c r="I39" s="84">
        <f t="shared" si="52"/>
        <v>0</v>
      </c>
      <c r="J39" s="84">
        <f t="shared" si="52"/>
        <v>0</v>
      </c>
      <c r="K39" s="84">
        <f t="shared" si="52"/>
        <v>0</v>
      </c>
      <c r="L39" s="84">
        <f t="shared" si="52"/>
        <v>0</v>
      </c>
      <c r="M39" s="84">
        <f t="shared" si="52"/>
        <v>0</v>
      </c>
      <c r="N39" s="84">
        <f t="shared" si="52"/>
        <v>0</v>
      </c>
      <c r="O39" s="84">
        <f t="shared" si="52"/>
        <v>0</v>
      </c>
      <c r="P39" s="84">
        <f t="shared" si="52"/>
        <v>0</v>
      </c>
      <c r="Q39" s="84">
        <f t="shared" si="52"/>
        <v>0</v>
      </c>
      <c r="R39" s="84">
        <f t="shared" si="52"/>
        <v>0</v>
      </c>
      <c r="S39" s="84">
        <f t="shared" si="52"/>
        <v>0</v>
      </c>
      <c r="T39" s="84">
        <f t="shared" si="52"/>
        <v>0</v>
      </c>
      <c r="U39" s="84"/>
      <c r="V39" s="84"/>
      <c r="W39" s="84"/>
      <c r="X39" s="44"/>
      <c r="Y39" s="44"/>
      <c r="Z39" s="44"/>
      <c r="AA39" s="44"/>
      <c r="AB39" s="44"/>
      <c r="AC39" s="44"/>
      <c r="AD39" s="44"/>
      <c r="AE39" s="44"/>
      <c r="AF39" s="45"/>
      <c r="AG39" s="45"/>
      <c r="AH39" s="5" t="str">
        <f>Predloge!$B$39</f>
        <v>Rf☻</v>
      </c>
      <c r="AI39" s="87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1"/>
      <c r="BA39" s="91"/>
      <c r="BB39" s="91"/>
      <c r="BC39" s="91"/>
      <c r="BD39" s="91"/>
      <c r="BE39" s="91"/>
      <c r="BF39" s="91"/>
      <c r="BG39" s="91"/>
      <c r="BH39" s="90"/>
      <c r="BI39" s="90"/>
      <c r="BJ39" s="90"/>
      <c r="BK39" s="90"/>
      <c r="BL39" s="90"/>
      <c r="BM39" s="90"/>
    </row>
    <row r="40" spans="1:65" ht="17" customHeight="1">
      <c r="B40" s="31" t="str">
        <f>Predloge!$B$12</f>
        <v>D</v>
      </c>
      <c r="C40" s="84">
        <f t="shared" ref="C40:T40" si="53">COUNTIF(C2:C32,"D")</f>
        <v>0</v>
      </c>
      <c r="D40" s="84">
        <f t="shared" si="53"/>
        <v>0</v>
      </c>
      <c r="E40" s="84">
        <f t="shared" si="53"/>
        <v>0</v>
      </c>
      <c r="F40" s="84">
        <f t="shared" si="53"/>
        <v>0</v>
      </c>
      <c r="G40" s="84">
        <f t="shared" si="53"/>
        <v>0</v>
      </c>
      <c r="H40" s="84">
        <f t="shared" si="53"/>
        <v>0</v>
      </c>
      <c r="I40" s="84">
        <f t="shared" si="53"/>
        <v>0</v>
      </c>
      <c r="J40" s="84">
        <f t="shared" si="53"/>
        <v>0</v>
      </c>
      <c r="K40" s="84">
        <f t="shared" si="53"/>
        <v>0</v>
      </c>
      <c r="L40" s="84">
        <f t="shared" si="53"/>
        <v>0</v>
      </c>
      <c r="M40" s="84">
        <f t="shared" si="53"/>
        <v>0</v>
      </c>
      <c r="N40" s="84">
        <f t="shared" si="53"/>
        <v>0</v>
      </c>
      <c r="O40" s="84">
        <f t="shared" si="53"/>
        <v>0</v>
      </c>
      <c r="P40" s="84">
        <f t="shared" si="53"/>
        <v>0</v>
      </c>
      <c r="Q40" s="84">
        <f t="shared" si="53"/>
        <v>0</v>
      </c>
      <c r="R40" s="84">
        <f t="shared" si="53"/>
        <v>0</v>
      </c>
      <c r="S40" s="84">
        <f t="shared" si="53"/>
        <v>0</v>
      </c>
      <c r="T40" s="84">
        <f t="shared" si="53"/>
        <v>0</v>
      </c>
      <c r="AH40" s="22" t="str">
        <f>Predloge!$B$40</f>
        <v>Rf☺</v>
      </c>
    </row>
    <row r="41" spans="1:65" ht="17" customHeight="1">
      <c r="B41" s="31" t="str">
        <f>Predloge!$B$15</f>
        <v>SO</v>
      </c>
      <c r="C41" s="84">
        <f t="shared" ref="C41:T41" si="54">COUNTIF(C2:C32,"SO")</f>
        <v>0</v>
      </c>
      <c r="D41" s="84">
        <f t="shared" si="54"/>
        <v>0</v>
      </c>
      <c r="E41" s="84">
        <f t="shared" si="54"/>
        <v>0</v>
      </c>
      <c r="F41" s="84">
        <f t="shared" si="54"/>
        <v>0</v>
      </c>
      <c r="G41" s="84">
        <f t="shared" si="54"/>
        <v>0</v>
      </c>
      <c r="H41" s="84">
        <f t="shared" si="54"/>
        <v>0</v>
      </c>
      <c r="I41" s="84">
        <f t="shared" si="54"/>
        <v>0</v>
      </c>
      <c r="J41" s="84">
        <f t="shared" si="54"/>
        <v>0</v>
      </c>
      <c r="K41" s="84">
        <f t="shared" si="54"/>
        <v>0</v>
      </c>
      <c r="L41" s="84">
        <f t="shared" si="54"/>
        <v>0</v>
      </c>
      <c r="M41" s="84">
        <f t="shared" si="54"/>
        <v>0</v>
      </c>
      <c r="N41" s="84">
        <f t="shared" si="54"/>
        <v>0</v>
      </c>
      <c r="O41" s="84">
        <f t="shared" si="54"/>
        <v>0</v>
      </c>
      <c r="P41" s="84">
        <f t="shared" si="54"/>
        <v>0</v>
      </c>
      <c r="Q41" s="84">
        <f t="shared" si="54"/>
        <v>0</v>
      </c>
      <c r="R41" s="84">
        <f t="shared" si="54"/>
        <v>0</v>
      </c>
      <c r="S41" s="84">
        <f t="shared" si="54"/>
        <v>0</v>
      </c>
      <c r="T41" s="84">
        <f t="shared" si="54"/>
        <v>0</v>
      </c>
      <c r="AH41" s="10" t="str">
        <f>Predloge!$B$41</f>
        <v>TAV</v>
      </c>
    </row>
    <row r="42" spans="1:65" ht="17" customHeight="1">
      <c r="B42" s="31" t="str">
        <f>Predloge!$B$13</f>
        <v>BOL</v>
      </c>
      <c r="C42" s="84">
        <f t="shared" ref="C42:T42" si="55">COUNTIF(C2:C32,"BOL")</f>
        <v>0</v>
      </c>
      <c r="D42" s="84">
        <f t="shared" si="55"/>
        <v>0</v>
      </c>
      <c r="E42" s="84">
        <f t="shared" si="55"/>
        <v>0</v>
      </c>
      <c r="F42" s="84">
        <f t="shared" si="55"/>
        <v>0</v>
      </c>
      <c r="G42" s="84">
        <f t="shared" si="55"/>
        <v>0</v>
      </c>
      <c r="H42" s="84">
        <f t="shared" si="55"/>
        <v>0</v>
      </c>
      <c r="I42" s="84">
        <f t="shared" si="55"/>
        <v>0</v>
      </c>
      <c r="J42" s="84">
        <f t="shared" si="55"/>
        <v>0</v>
      </c>
      <c r="K42" s="84">
        <f t="shared" si="55"/>
        <v>0</v>
      </c>
      <c r="L42" s="84">
        <f t="shared" si="55"/>
        <v>0</v>
      </c>
      <c r="M42" s="84">
        <f t="shared" si="55"/>
        <v>0</v>
      </c>
      <c r="N42" s="84">
        <f t="shared" si="55"/>
        <v>0</v>
      </c>
      <c r="O42" s="84">
        <f t="shared" si="55"/>
        <v>0</v>
      </c>
      <c r="P42" s="84">
        <f t="shared" si="55"/>
        <v>0</v>
      </c>
      <c r="Q42" s="84">
        <f t="shared" si="55"/>
        <v>0</v>
      </c>
      <c r="R42" s="84">
        <f t="shared" si="55"/>
        <v>0</v>
      </c>
      <c r="S42" s="84">
        <f t="shared" si="55"/>
        <v>0</v>
      </c>
      <c r="T42" s="84">
        <f t="shared" si="55"/>
        <v>0</v>
      </c>
      <c r="AH42" s="29" t="str">
        <f>Predloge!$B$42</f>
        <v>Σ</v>
      </c>
    </row>
    <row r="43" spans="1:65" ht="17" customHeight="1">
      <c r="B43" s="35" t="str">
        <f>Predloge!$B$11</f>
        <v>X</v>
      </c>
      <c r="C43" s="84">
        <f t="shared" ref="C43:T43" si="56">COUNTIF(C2:C32,"X")</f>
        <v>0</v>
      </c>
      <c r="D43" s="84">
        <f t="shared" si="56"/>
        <v>0</v>
      </c>
      <c r="E43" s="84">
        <f t="shared" si="56"/>
        <v>0</v>
      </c>
      <c r="F43" s="84">
        <f t="shared" si="56"/>
        <v>0</v>
      </c>
      <c r="G43" s="84">
        <f t="shared" si="56"/>
        <v>0</v>
      </c>
      <c r="H43" s="84">
        <f t="shared" si="56"/>
        <v>0</v>
      </c>
      <c r="I43" s="84">
        <f t="shared" si="56"/>
        <v>0</v>
      </c>
      <c r="J43" s="84">
        <f t="shared" si="56"/>
        <v>0</v>
      </c>
      <c r="K43" s="84">
        <f t="shared" si="56"/>
        <v>0</v>
      </c>
      <c r="L43" s="84">
        <f t="shared" si="56"/>
        <v>0</v>
      </c>
      <c r="M43" s="84">
        <f t="shared" si="56"/>
        <v>0</v>
      </c>
      <c r="N43" s="84">
        <f t="shared" si="56"/>
        <v>0</v>
      </c>
      <c r="O43" s="84">
        <f t="shared" si="56"/>
        <v>0</v>
      </c>
      <c r="P43" s="84">
        <f t="shared" si="56"/>
        <v>0</v>
      </c>
      <c r="Q43" s="84">
        <f t="shared" si="56"/>
        <v>0</v>
      </c>
      <c r="R43" s="84">
        <f t="shared" si="56"/>
        <v>0</v>
      </c>
      <c r="S43" s="84">
        <f t="shared" si="56"/>
        <v>0</v>
      </c>
      <c r="T43" s="84">
        <f t="shared" si="56"/>
        <v>0</v>
      </c>
      <c r="AH43" s="31" t="str">
        <f>Predloge!$B$43</f>
        <v>$</v>
      </c>
    </row>
    <row r="44" spans="1:65" ht="17" customHeight="1">
      <c r="B44" s="33" t="str">
        <f>Predloge!$B$44</f>
        <v>TX</v>
      </c>
      <c r="C44" s="84">
        <f>COUNTIF(V2:V32,"KOS")</f>
        <v>0</v>
      </c>
      <c r="D44" s="84">
        <f>COUNTIF(V2:V32,"ŠOŠ")</f>
        <v>0</v>
      </c>
      <c r="E44" s="84">
        <f>COUNTIF(V2:V32,"PIN")</f>
        <v>0</v>
      </c>
      <c r="F44" s="84">
        <f>COUNTIF(V2:V32,"KON")</f>
        <v>0</v>
      </c>
      <c r="G44" s="84">
        <f>COUNTIF(V2:V32,"oro")</f>
        <v>0</v>
      </c>
      <c r="H44" s="84">
        <f>COUNTIF(V2:V32,"MIO")</f>
        <v>0</v>
      </c>
      <c r="I44" s="84">
        <f>COUNTIF(V2:V32,"BOŽ")</f>
        <v>0</v>
      </c>
      <c r="J44" s="84">
        <f>COUNTIF(V2:V32,"TOM")</f>
        <v>0</v>
      </c>
      <c r="K44" s="84">
        <f>COUNTIF(V2:V32,"MŠŠ")</f>
        <v>0</v>
      </c>
      <c r="L44" s="84">
        <f>COUNTIF(V2:V32,"ŽIV")</f>
        <v>0</v>
      </c>
      <c r="M44" s="84">
        <f>COUNTIF(V2:V32,"TAL")</f>
        <v>0</v>
      </c>
      <c r="N44" s="84">
        <f>COUNTIF(V2:V32,"PIR")</f>
        <v>0</v>
      </c>
      <c r="O44" s="84">
        <f>COUNTIF(V2:V32,"HOL")</f>
        <v>0</v>
      </c>
      <c r="P44" s="84">
        <f>COUNTIF(V2:V32,P1)</f>
        <v>0</v>
      </c>
      <c r="Q44" s="84">
        <f>COUNTIF(V2:V32,Q1)</f>
        <v>0</v>
      </c>
      <c r="R44" s="84">
        <f>COUNTIF(V2:V32,R1)</f>
        <v>0</v>
      </c>
      <c r="S44" s="84">
        <f>COUNTIF(X2:X32,S1)</f>
        <v>0</v>
      </c>
      <c r="T44" s="84">
        <f>COUNTIF(Y2:Y32,T1)</f>
        <v>0</v>
      </c>
      <c r="AH44" s="33" t="str">
        <f>Predloge!$B$44</f>
        <v>TX</v>
      </c>
    </row>
    <row r="45" spans="1:65" ht="17" customHeight="1">
      <c r="B45" s="35" t="str">
        <f>Predloge!$B$45</f>
        <v>¶</v>
      </c>
      <c r="C45" s="84">
        <f t="shared" ref="C45:T45" si="57">COUNTIF(C2:C32,"51¶")+COUNTIF(C2:C32,"52¶")+COUNTIF(C2:C32,"kvit¶")</f>
        <v>0</v>
      </c>
      <c r="D45" s="84">
        <f t="shared" si="57"/>
        <v>0</v>
      </c>
      <c r="E45" s="84">
        <f t="shared" si="57"/>
        <v>0</v>
      </c>
      <c r="F45" s="84">
        <f t="shared" si="57"/>
        <v>0</v>
      </c>
      <c r="G45" s="84">
        <f t="shared" si="57"/>
        <v>0</v>
      </c>
      <c r="H45" s="84">
        <f t="shared" si="57"/>
        <v>0</v>
      </c>
      <c r="I45" s="84">
        <f t="shared" si="57"/>
        <v>0</v>
      </c>
      <c r="J45" s="84">
        <f t="shared" si="57"/>
        <v>0</v>
      </c>
      <c r="K45" s="84">
        <f t="shared" si="57"/>
        <v>0</v>
      </c>
      <c r="L45" s="84">
        <f t="shared" si="57"/>
        <v>0</v>
      </c>
      <c r="M45" s="84">
        <f t="shared" si="57"/>
        <v>0</v>
      </c>
      <c r="N45" s="84">
        <f t="shared" si="57"/>
        <v>0</v>
      </c>
      <c r="O45" s="84">
        <f t="shared" si="57"/>
        <v>0</v>
      </c>
      <c r="P45" s="84">
        <f t="shared" si="57"/>
        <v>0</v>
      </c>
      <c r="Q45" s="84">
        <f t="shared" si="57"/>
        <v>0</v>
      </c>
      <c r="R45" s="84">
        <f t="shared" si="57"/>
        <v>0</v>
      </c>
      <c r="S45" s="84">
        <f t="shared" si="57"/>
        <v>0</v>
      </c>
      <c r="T45" s="84">
        <f t="shared" si="57"/>
        <v>0</v>
      </c>
      <c r="AH45" s="35" t="str">
        <f>Predloge!$B$45</f>
        <v>¶</v>
      </c>
    </row>
    <row r="46" spans="1:65" ht="17" customHeight="1">
      <c r="B46" s="31" t="str">
        <f>Predloge!$B$8</f>
        <v>U</v>
      </c>
      <c r="C46" s="84">
        <f t="shared" ref="C46:T46" si="58">COUNTIF(C2:C32,"U☺")+COUNTIF(C2:C32,"U☻")+COUNTIF(C2:C32,"U")</f>
        <v>0</v>
      </c>
      <c r="D46" s="84">
        <f t="shared" si="58"/>
        <v>0</v>
      </c>
      <c r="E46" s="84">
        <f t="shared" si="58"/>
        <v>0</v>
      </c>
      <c r="F46" s="84">
        <f t="shared" si="58"/>
        <v>0</v>
      </c>
      <c r="G46" s="84">
        <f t="shared" si="58"/>
        <v>0</v>
      </c>
      <c r="H46" s="84">
        <f t="shared" si="58"/>
        <v>0</v>
      </c>
      <c r="I46" s="84">
        <f t="shared" si="58"/>
        <v>0</v>
      </c>
      <c r="J46" s="84">
        <f t="shared" si="58"/>
        <v>0</v>
      </c>
      <c r="K46" s="84">
        <f t="shared" si="58"/>
        <v>0</v>
      </c>
      <c r="L46" s="84">
        <f t="shared" si="58"/>
        <v>0</v>
      </c>
      <c r="M46" s="84">
        <f t="shared" si="58"/>
        <v>0</v>
      </c>
      <c r="N46" s="84">
        <f t="shared" si="58"/>
        <v>0</v>
      </c>
      <c r="O46" s="84">
        <f t="shared" si="58"/>
        <v>0</v>
      </c>
      <c r="P46" s="84">
        <f t="shared" si="58"/>
        <v>0</v>
      </c>
      <c r="Q46" s="84">
        <f t="shared" si="58"/>
        <v>0</v>
      </c>
      <c r="R46" s="84">
        <f t="shared" si="58"/>
        <v>0</v>
      </c>
      <c r="S46" s="84">
        <f t="shared" si="58"/>
        <v>0</v>
      </c>
      <c r="T46" s="84">
        <f t="shared" si="58"/>
        <v>0</v>
      </c>
    </row>
  </sheetData>
  <sheetProtection sheet="1" objects="1" scenarios="1"/>
  <conditionalFormatting sqref="AE2:AE32">
    <cfRule type="cellIs" dxfId="8" priority="248" stopIfTrue="1" operator="notEqual">
      <formula>0</formula>
    </cfRule>
  </conditionalFormatting>
  <conditionalFormatting sqref="W2:AD32">
    <cfRule type="cellIs" dxfId="7" priority="246" stopIfTrue="1" operator="lessThan">
      <formula>1</formula>
    </cfRule>
  </conditionalFormatting>
  <conditionalFormatting sqref="AG2:AG32">
    <cfRule type="cellIs" dxfId="6" priority="251" stopIfTrue="1" operator="lessThan">
      <formula>2</formula>
    </cfRule>
  </conditionalFormatting>
  <conditionalFormatting sqref="AF2:AF32">
    <cfRule type="cellIs" dxfId="5" priority="249" stopIfTrue="1" operator="equal">
      <formula>1</formula>
    </cfRule>
  </conditionalFormatting>
  <conditionalFormatting sqref="AF2:AF32">
    <cfRule type="cellIs" dxfId="4" priority="250" stopIfTrue="1" operator="greaterThan">
      <formula>1</formula>
    </cfRule>
  </conditionalFormatting>
  <conditionalFormatting sqref="W2:AD32">
    <cfRule type="cellIs" dxfId="3" priority="247" stopIfTrue="1" operator="greaterThan">
      <formula>1</formula>
    </cfRule>
  </conditionalFormatting>
  <conditionalFormatting sqref="AG2:AG32">
    <cfRule type="cellIs" dxfId="2" priority="252" stopIfTrue="1" operator="greaterThan">
      <formula>2</formula>
    </cfRule>
  </conditionalFormatting>
  <conditionalFormatting sqref="A2:V32">
    <cfRule type="expression" dxfId="1" priority="199" stopIfTrue="1">
      <formula>WEEKDAY($A2,2)=6</formula>
    </cfRule>
  </conditionalFormatting>
  <conditionalFormatting sqref="A2:V32">
    <cfRule type="expression" dxfId="0" priority="200" stopIfTrue="1">
      <formula>WEEKDAY($A2,2)=7</formula>
    </cfRule>
  </conditionalFormatting>
  <pageMargins left="0" right="0" top="0.3953000000000001" bottom="0.39370000000000005" header="0" footer="0"/>
  <pageSetup paperSize="0" fitToWidth="0" fitToHeight="0" orientation="portrait" horizontalDpi="0" verticalDpi="0" copies="0"/>
  <headerFooter>
    <oddHeader>&amp;LZadnja sprememba:&amp;C&amp;D  &amp;T</oddHeader>
    <oddFooter>&amp;CPage &amp;P</oddFooter>
  </headerFooter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L16"/>
  <sheetViews>
    <sheetView workbookViewId="0"/>
  </sheetViews>
  <sheetFormatPr baseColWidth="10" defaultRowHeight="16"/>
  <cols>
    <col min="1" max="2" width="6" style="110" customWidth="1"/>
    <col min="3" max="13" width="5.42578125" style="110" customWidth="1"/>
    <col min="14" max="14" width="6.85546875" style="110" customWidth="1"/>
    <col min="15" max="19" width="5.42578125" style="110" customWidth="1"/>
    <col min="20" max="64" width="6" style="110" customWidth="1"/>
    <col min="65" max="65" width="10.7109375" customWidth="1"/>
    <col min="66" max="1024" width="10.5703125" customWidth="1"/>
  </cols>
  <sheetData>
    <row r="1" spans="1:64" ht="24.75" customHeight="1">
      <c r="C1" s="126" t="s">
        <v>84</v>
      </c>
      <c r="D1" s="126"/>
      <c r="E1" s="126"/>
      <c r="F1" s="126"/>
      <c r="G1" s="126"/>
      <c r="H1" s="126"/>
      <c r="I1" s="126"/>
      <c r="J1" s="126"/>
      <c r="K1" s="126"/>
    </row>
    <row r="4" spans="1:64" ht="12.75" customHeight="1">
      <c r="C4" s="7" t="str">
        <f>Predloge!$E$2</f>
        <v>AND</v>
      </c>
      <c r="D4" s="7" t="str">
        <f>Predloge!$E$3</f>
        <v>ŠOŠ</v>
      </c>
      <c r="E4" s="7" t="str">
        <f>Predloge!$E$4</f>
        <v>PIN</v>
      </c>
      <c r="F4" s="7" t="str">
        <f>Predloge!$E$5</f>
        <v>KON</v>
      </c>
      <c r="G4" s="7" t="str">
        <f>Predloge!$E$6</f>
        <v>ORO</v>
      </c>
      <c r="H4" s="7" t="str">
        <f>Predloge!$E$7</f>
        <v>MIO</v>
      </c>
      <c r="I4" s="7" t="str">
        <f>Predloge!$E$8</f>
        <v>BOŽ</v>
      </c>
      <c r="J4" s="7" t="str">
        <f>Predloge!$E$9</f>
        <v>TOM</v>
      </c>
      <c r="K4" s="7" t="str">
        <f>Predloge!$E$10</f>
        <v>MŠŠ</v>
      </c>
      <c r="L4" s="7" t="str">
        <f>Predloge!$E$11</f>
        <v>ŽIV</v>
      </c>
      <c r="M4" s="7" t="str">
        <f>Predloge!$E$12</f>
        <v>TAL</v>
      </c>
      <c r="N4" s="7" t="str">
        <f>Predloge!$E$13</f>
        <v>PIR</v>
      </c>
      <c r="O4" s="7" t="str">
        <f>Predloge!$E$14</f>
        <v>NOV2</v>
      </c>
      <c r="P4" s="7" t="str">
        <f>Predloge!$E$15</f>
        <v>BUT</v>
      </c>
      <c r="Q4" s="7" t="str">
        <f>Predloge!$E$16</f>
        <v>ŽRJ</v>
      </c>
      <c r="R4" s="7" t="str">
        <f>Predloge!$E$17</f>
        <v>NOV3</v>
      </c>
      <c r="S4" s="7" t="str">
        <f>Predloge!$E$18</f>
        <v>JNK</v>
      </c>
      <c r="T4" s="7" t="str">
        <f>Predloge!$E$19</f>
        <v>NOV4</v>
      </c>
    </row>
    <row r="5" spans="1:64" ht="21" customHeight="1">
      <c r="B5" s="111" t="str">
        <f>Predloge!$B$20</f>
        <v>☺</v>
      </c>
      <c r="C5" s="112">
        <f>SUM(januar!C35,februar!C35,marec!C35,april!C35,maj!C35,junij!C35,julij!C35,avgust!C35,september!C35,oktober!C35,november!C35,december!C35)</f>
        <v>0</v>
      </c>
      <c r="D5" s="112">
        <f>SUM(januar!D35,februar!D35,marec!D35,april!D35,maj!D35,junij!D35,julij!D35,avgust!D35,september!D35,oktober!D35,november!D35,december!D35)</f>
        <v>0</v>
      </c>
      <c r="E5" s="112">
        <f>SUM(januar!E35,februar!E35,marec!E35,april!E35,maj!E35,junij!E35,julij!E35,avgust!E35,september!E35,oktober!E35,november!E35,december!E35)</f>
        <v>0</v>
      </c>
      <c r="F5" s="112">
        <f>SUM(januar!F35,februar!F35,marec!F35,april!F35,maj!F35,junij!F35,julij!F35,avgust!F35,september!F35,oktober!F35,november!F35,december!F35)</f>
        <v>0</v>
      </c>
      <c r="G5" s="112">
        <f>SUM(januar!G35,februar!G35,marec!G35,april!G35,maj!G35,junij!G35,julij!G35,avgust!G35,september!G35,oktober!G35,november!G35,december!G35)</f>
        <v>14</v>
      </c>
      <c r="H5" s="112">
        <f>SUM(januar!H35,februar!H35,marec!H35,april!H35,maj!H35,junij!H35,julij!H35,avgust!H35,september!H35,oktober!H35,november!H35,december!H35)</f>
        <v>7</v>
      </c>
      <c r="I5" s="112">
        <f>SUM(januar!I35,februar!I35,marec!I35,april!I35,maj!I35,junij!I35,julij!I35,avgust!I35,september!I35,oktober!I35,november!I35,december!I35)</f>
        <v>19</v>
      </c>
      <c r="J5" s="112">
        <f>SUM(januar!J35,februar!J35,marec!J35,april!J35,maj!J35,junij!J35,julij!J35,avgust!J35,september!J35,oktober!J35,november!J35,december!J35)</f>
        <v>1</v>
      </c>
      <c r="K5" s="112">
        <f>SUM(januar!K35,februar!K35,marec!K35,april!K35,maj!K35,junij!K35,julij!K35,avgust!K35,september!K35,oktober!K35,november!K35,december!K35)</f>
        <v>0</v>
      </c>
      <c r="L5" s="112">
        <f>SUM(januar!L35,februar!L35,marec!L35,april!L35,maj!L35,junij!L35,julij!L35,avgust!L35,september!L35,oktober!L35,november!L35,december!L35)</f>
        <v>19</v>
      </c>
      <c r="M5" s="112">
        <f>SUM(januar!M35,februar!M35,marec!M35,april!M35,maj!M35,junij!M35,julij!M35,avgust!M35,september!M35,oktober!M35,november!M35,december!M35)</f>
        <v>0</v>
      </c>
      <c r="N5" s="112">
        <f>SUM(januar!N35,februar!N35,marec!N35,april!N35,maj!N35,junij!N35,julij!N35,avgust!N35,september!N35,oktober!N35,november!N35,december!N35)</f>
        <v>7</v>
      </c>
      <c r="O5" s="112">
        <f>SUM(januar!O35,februar!O35,marec!O35,april!O35,maj!O35,junij!O35,julij!O35,avgust!O35,september!O35,oktober!O35,november!O35,december!O35)</f>
        <v>0</v>
      </c>
      <c r="P5" s="112">
        <f>SUM(januar!P35,februar!P35,marec!P35,april!P35,maj!P35,junij!P35,julij!P35,avgust!P35,september!P35,oktober!P35,november!P35,december!P35)</f>
        <v>2</v>
      </c>
      <c r="Q5" s="112">
        <f>SUM(januar!Q35,februar!Q35,marec!Q35,april!Q35,maj!Q35,junij!Q35,julij!Q35,avgust!Q35,september!Q35,oktober!Q35,november!Q35,december!Q35)</f>
        <v>21</v>
      </c>
      <c r="R5" s="112">
        <f>SUM(januar!R35,februar!R35,marec!R35,april!R35,maj!R35,junij!R35,julij!R35,avgust!R35,september!R35,oktober!R35,november!R35,december!R35)</f>
        <v>0</v>
      </c>
      <c r="S5" s="112">
        <f>SUM(januar!S35,februar!S35,marec!S35,april!S35,maj!S35,junij!S35,julij!S35,avgust!S35,september!S35,oktober!S35,november!S35,december!S35)</f>
        <v>5</v>
      </c>
      <c r="T5" s="112">
        <f>SUM(januar!T35,februar!T35,marec!T35,april!T35,maj!T35,junij!T35,julij!T35,avgust!T35,september!T35,oktober!T35,november!T35,december!T35)</f>
        <v>0</v>
      </c>
      <c r="AB5" s="47"/>
    </row>
    <row r="6" spans="1:64" ht="19.5" customHeight="1">
      <c r="A6" s="87"/>
      <c r="B6" s="10" t="str">
        <f>Predloge!$B$16</f>
        <v>☻</v>
      </c>
      <c r="C6" s="112">
        <f>SUM(januar!C36,februar!C36,marec!C36,april!C36,maj!C36,junij!C36,julij!C36,avgust!C36,september!C36,oktober!C36,november!C36,december!C36)</f>
        <v>0</v>
      </c>
      <c r="D6" s="112">
        <f>SUM(januar!D36,februar!D36,marec!D36,april!D36,maj!D36,junij!D36,julij!D36,avgust!D36,september!D36,oktober!D36,november!D36,december!D36)</f>
        <v>14</v>
      </c>
      <c r="E6" s="112">
        <f>SUM(januar!E36,februar!E36,marec!E36,april!E36,maj!E36,junij!E36,julij!E36,avgust!E36,september!E36,oktober!E36,november!E36,december!E36)</f>
        <v>17</v>
      </c>
      <c r="F6" s="112">
        <f>SUM(januar!F36,februar!F36,marec!F36,april!F36,maj!F36,junij!F36,julij!F36,avgust!F36,september!F36,oktober!F36,november!F36,december!F36)</f>
        <v>17</v>
      </c>
      <c r="G6" s="112">
        <f>SUM(januar!G36,februar!G36,marec!G36,april!G36,maj!G36,junij!G36,julij!G36,avgust!G36,september!G36,oktober!G36,november!G36,december!G36)</f>
        <v>0</v>
      </c>
      <c r="H6" s="112">
        <f>SUM(januar!H36,februar!H36,marec!H36,april!H36,maj!H36,junij!H36,julij!H36,avgust!H36,september!H36,oktober!H36,november!H36,december!H36)</f>
        <v>4</v>
      </c>
      <c r="I6" s="112">
        <f>SUM(januar!I36,februar!I36,marec!I36,april!I36,maj!I36,junij!I36,julij!I36,avgust!I36,september!I36,oktober!I36,november!I36,december!I36)</f>
        <v>0</v>
      </c>
      <c r="J6" s="112">
        <f>SUM(januar!J36,februar!J36,marec!J36,april!J36,maj!J36,junij!J36,julij!J36,avgust!J36,september!J36,oktober!J36,november!J36,december!J36)</f>
        <v>17</v>
      </c>
      <c r="K6" s="112">
        <f>SUM(januar!K36,februar!K36,marec!K36,april!K36,maj!K36,junij!K36,julij!K36,avgust!K36,september!K36,oktober!K36,november!K36,december!K36)</f>
        <v>17</v>
      </c>
      <c r="L6" s="112">
        <f>SUM(januar!L36,februar!L36,marec!L36,april!L36,maj!L36,junij!L36,julij!L36,avgust!L36,september!L36,oktober!L36,november!L36,december!L36)</f>
        <v>0</v>
      </c>
      <c r="M6" s="112">
        <f>SUM(januar!M36,februar!M36,marec!M36,april!M36,maj!M36,junij!M36,julij!M36,avgust!M36,september!M36,oktober!M36,november!M36,december!M36)</f>
        <v>0</v>
      </c>
      <c r="N6" s="112">
        <f>SUM(januar!N36,februar!N36,marec!N36,april!N36,maj!N36,junij!N36,julij!N36,avgust!N36,september!N36,oktober!N36,november!N36,december!N36)</f>
        <v>19</v>
      </c>
      <c r="O6" s="112">
        <f>SUM(januar!O36,februar!O36,marec!O36,april!O36,maj!O36,junij!O36,julij!O36,avgust!O36,september!O36,oktober!O36,november!O36,december!O36)</f>
        <v>0</v>
      </c>
      <c r="P6" s="112">
        <f>SUM(januar!P36,februar!P36,marec!P36,april!P36,maj!P36,junij!P36,julij!P36,avgust!P36,september!P36,oktober!P36,november!P36,december!P36)</f>
        <v>16</v>
      </c>
      <c r="Q6" s="112">
        <f>SUM(januar!Q36,februar!Q36,marec!Q36,april!Q36,maj!Q36,junij!Q36,julij!Q36,avgust!Q36,september!Q36,oktober!Q36,november!Q36,december!Q36)</f>
        <v>0</v>
      </c>
      <c r="R6" s="112">
        <f>SUM(januar!R36,februar!R36,marec!R36,april!R36,maj!R36,junij!R36,julij!R36,avgust!R36,september!R36,oktober!R36,november!R36,december!R36)</f>
        <v>0</v>
      </c>
      <c r="S6" s="112">
        <f>SUM(januar!S36,februar!S36,marec!S36,april!S36,maj!S36,junij!S36,julij!S36,avgust!S36,september!S36,oktober!S36,november!S36,december!S36)</f>
        <v>15</v>
      </c>
      <c r="T6" s="112">
        <f>SUM(januar!T36,februar!T36,marec!T36,april!T36,maj!T36,junij!T36,julij!T36,avgust!T36,september!T36,oktober!T36,november!T36,december!T36)</f>
        <v>0</v>
      </c>
      <c r="U6" s="113"/>
      <c r="V6" s="113"/>
      <c r="W6" s="113"/>
      <c r="X6" s="113"/>
      <c r="Y6" s="113"/>
      <c r="Z6" s="87"/>
      <c r="AA6" s="87"/>
      <c r="AB6" s="4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</row>
    <row r="7" spans="1:64" ht="19.5" customHeight="1">
      <c r="A7" s="87"/>
      <c r="B7" s="29" t="str">
        <f>Predloge!$B$42</f>
        <v>Σ</v>
      </c>
      <c r="C7" s="112">
        <f>SUM(januar!C37,februar!C37,marec!C37,april!C37,maj!C37,junij!C37,julij!C37,avgust!C37,september!C37,oktober!C37,november!C37,december!C37)</f>
        <v>0</v>
      </c>
      <c r="D7" s="112">
        <f>SUM(januar!D37,februar!D37,marec!D37,april!D37,maj!D37,junij!D37,julij!D37,avgust!D37,september!D37,oktober!D37,november!D37,december!D37)</f>
        <v>14</v>
      </c>
      <c r="E7" s="112">
        <f>SUM(januar!E37,februar!E37,marec!E37,april!E37,maj!E37,junij!E37,julij!E37,avgust!E37,september!E37,oktober!E37,november!E37,december!E37)</f>
        <v>17</v>
      </c>
      <c r="F7" s="112">
        <f>SUM(januar!F37,februar!F37,marec!F37,april!F37,maj!F37,junij!F37,julij!F37,avgust!F37,september!F37,oktober!F37,november!F37,december!F37)</f>
        <v>17</v>
      </c>
      <c r="G7" s="112">
        <f>SUM(januar!G37,februar!G37,marec!G37,april!G37,maj!G37,junij!G37,julij!G37,avgust!G37,september!G37,oktober!G37,november!G37,december!G37)</f>
        <v>14</v>
      </c>
      <c r="H7" s="112">
        <f>SUM(januar!H37,februar!H37,marec!H37,april!H37,maj!H37,junij!H37,julij!H37,avgust!H37,september!H37,oktober!H37,november!H37,december!H37)</f>
        <v>11</v>
      </c>
      <c r="I7" s="112">
        <f>SUM(januar!I37,februar!I37,marec!I37,april!I37,maj!I37,junij!I37,julij!I37,avgust!I37,september!I37,oktober!I37,november!I37,december!I37)</f>
        <v>19</v>
      </c>
      <c r="J7" s="112">
        <f>SUM(januar!J37,februar!J37,marec!J37,april!J37,maj!J37,junij!J37,julij!J37,avgust!J37,september!J37,oktober!J37,november!J37,december!J37)</f>
        <v>18</v>
      </c>
      <c r="K7" s="112">
        <f>SUM(januar!K37,februar!K37,marec!K37,april!K37,maj!K37,junij!K37,julij!K37,avgust!K37,september!K37,oktober!K37,november!K37,december!K37)</f>
        <v>17</v>
      </c>
      <c r="L7" s="112">
        <f>SUM(januar!L37,februar!L37,marec!L37,april!L37,maj!L37,junij!L37,julij!L37,avgust!L37,september!L37,oktober!L37,november!L37,december!L37)</f>
        <v>19</v>
      </c>
      <c r="M7" s="112">
        <f>SUM(januar!M37,februar!M37,marec!M37,april!M37,maj!M37,junij!M37,julij!M37,avgust!M37,september!M37,oktober!M37,november!M37,december!M37)</f>
        <v>0</v>
      </c>
      <c r="N7" s="112">
        <f>SUM(januar!N37,februar!N37,marec!N37,april!N37,maj!N37,junij!N37,julij!N37,avgust!N37,september!N37,oktober!N37,november!N37,december!N37)</f>
        <v>26</v>
      </c>
      <c r="O7" s="112">
        <f>SUM(januar!O37,februar!O37,marec!O37,april!O37,maj!O37,junij!O37,julij!O37,avgust!O37,september!O37,oktober!O37,november!O37,december!O37)</f>
        <v>0</v>
      </c>
      <c r="P7" s="112">
        <f>SUM(januar!P37,februar!P37,marec!P37,april!P37,maj!P37,junij!P37,julij!P37,avgust!P37,september!P37,oktober!P37,november!P37,december!P37)</f>
        <v>18</v>
      </c>
      <c r="Q7" s="112">
        <f>SUM(januar!Q37,februar!Q37,marec!Q37,april!Q37,maj!Q37,junij!Q37,julij!Q37,avgust!Q37,september!Q37,oktober!Q37,november!Q37,december!Q37)</f>
        <v>21</v>
      </c>
      <c r="R7" s="112">
        <f>SUM(januar!R37,februar!R37,marec!R37,april!R37,maj!R37,junij!R37,julij!R37,avgust!R37,september!R37,oktober!R37,november!R37,december!R37)</f>
        <v>0</v>
      </c>
      <c r="S7" s="112">
        <f>SUM(januar!S37,februar!S37,marec!S37,april!S37,maj!S37,junij!S37,julij!S37,avgust!S37,september!S37,oktober!S37,november!S37,december!S37)</f>
        <v>20</v>
      </c>
      <c r="T7" s="112">
        <f>SUM(januar!T37,februar!T37,marec!T37,april!T37,maj!T37,junij!T37,julij!T37,avgust!T37,september!T37,oktober!T37,november!T37,december!T37)</f>
        <v>0</v>
      </c>
      <c r="U7" s="113"/>
      <c r="V7" s="113"/>
      <c r="W7" s="113"/>
      <c r="X7" s="113"/>
      <c r="Y7" s="113"/>
      <c r="Z7" s="87"/>
      <c r="AA7" s="87"/>
      <c r="AB7" s="4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</row>
    <row r="8" spans="1:64" ht="19.5" customHeight="1">
      <c r="A8" s="87"/>
      <c r="B8" s="5" t="str">
        <f>Predloge!$B$6</f>
        <v>KVIT</v>
      </c>
      <c r="C8" s="112">
        <f>SUM(januar!C37,februar!C37,marec!C37,april!C37,maj!C37,junij!C37,julij!C37,avgust!C37,september!C37,oktober!C37,november!C37,december!C37)</f>
        <v>0</v>
      </c>
      <c r="D8" s="112">
        <f>SUM(januar!D37,februar!D37,marec!D37,april!D37,maj!D37,junij!D37,julij!D37,avgust!D37,september!D37,oktober!D37,november!D37,december!D37)</f>
        <v>14</v>
      </c>
      <c r="E8" s="112">
        <f>SUM(januar!E37,februar!E37,marec!E37,april!E37,maj!E37,junij!E37,julij!E37,avgust!E37,september!E37,oktober!E37,november!E37,december!E37)</f>
        <v>17</v>
      </c>
      <c r="F8" s="112">
        <f>SUM(januar!F37,februar!F37,marec!F37,april!F37,maj!F37,junij!F37,julij!F37,avgust!F37,september!F37,oktober!F37,november!F37,december!F37)</f>
        <v>17</v>
      </c>
      <c r="G8" s="112">
        <f>SUM(januar!G37,februar!G37,marec!G37,april!G37,maj!G37,junij!G37,julij!G37,avgust!G37,september!G37,oktober!G37,november!G37,december!G37)</f>
        <v>14</v>
      </c>
      <c r="H8" s="112">
        <f>SUM(januar!H37,februar!H37,marec!H37,april!H37,maj!H37,junij!H37,julij!H37,avgust!H37,september!H37,oktober!H37,november!H37,december!H37)</f>
        <v>11</v>
      </c>
      <c r="I8" s="112">
        <f>SUM(januar!I37,februar!I37,marec!I37,april!I37,maj!I37,junij!I37,julij!I37,avgust!I37,september!I37,oktober!I37,november!I37,december!I37)</f>
        <v>19</v>
      </c>
      <c r="J8" s="112">
        <f>SUM(januar!J37,februar!J37,marec!J37,april!J37,maj!J37,junij!J37,julij!J37,avgust!J37,september!J37,oktober!J37,november!J37,december!J37)</f>
        <v>18</v>
      </c>
      <c r="K8" s="112">
        <f>SUM(januar!K37,februar!K37,marec!K37,april!K37,maj!K37,junij!K37,julij!K37,avgust!K37,september!K37,oktober!K37,november!K37,december!K37)</f>
        <v>17</v>
      </c>
      <c r="L8" s="112">
        <f>SUM(januar!L37,februar!L37,marec!L37,april!L37,maj!L37,junij!L37,julij!L37,avgust!L37,september!L37,oktober!L37,november!L37,december!L37)</f>
        <v>19</v>
      </c>
      <c r="M8" s="112">
        <f>SUM(januar!M37,februar!M37,marec!M37,april!M37,maj!M37,junij!M37,julij!M37,avgust!M37,september!M37,oktober!M37,november!M37,december!M37)</f>
        <v>0</v>
      </c>
      <c r="N8" s="112">
        <f>SUM(januar!N37,februar!N37,marec!N37,april!N37,maj!N37,junij!N37,julij!N37,avgust!N37,september!N37,oktober!N37,november!N37,december!N37)</f>
        <v>26</v>
      </c>
      <c r="O8" s="112">
        <f>SUM(januar!O37,februar!O37,marec!O37,april!O37,maj!O37,junij!O37,julij!O37,avgust!O37,september!O37,oktober!O37,november!O37,december!O37)</f>
        <v>0</v>
      </c>
      <c r="P8" s="112">
        <f>SUM(januar!P37,februar!P37,marec!P37,april!P37,maj!P37,junij!P37,julij!P37,avgust!P37,september!P37,oktober!P37,november!P37,december!P37)</f>
        <v>18</v>
      </c>
      <c r="Q8" s="112">
        <f>SUM(januar!Q37,februar!Q37,marec!Q37,april!Q37,maj!Q37,junij!Q37,julij!Q37,avgust!Q37,september!Q37,oktober!Q37,november!Q37,december!Q37)</f>
        <v>21</v>
      </c>
      <c r="R8" s="112">
        <f>SUM(januar!R37,februar!R37,marec!R37,april!R37,maj!R37,junij!R37,julij!R37,avgust!R37,september!R37,oktober!R37,november!R37,december!R37)</f>
        <v>0</v>
      </c>
      <c r="S8" s="112">
        <f>SUM(januar!S37,februar!S37,marec!S37,april!S37,maj!S37,junij!S37,julij!S37,avgust!S37,september!S37,oktober!S37,november!S37,december!S37)</f>
        <v>20</v>
      </c>
      <c r="T8" s="112">
        <f>SUM(januar!T37,februar!T37,marec!T37,april!T37,maj!T37,junij!T37,julij!T37,avgust!T37,september!T37,oktober!T37,november!T37,december!T37)</f>
        <v>0</v>
      </c>
      <c r="U8" s="113"/>
      <c r="V8" s="113"/>
      <c r="W8" s="113"/>
      <c r="X8" s="113"/>
      <c r="Y8" s="113"/>
      <c r="Z8" s="87"/>
      <c r="AA8" s="87"/>
      <c r="AB8" s="4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7"/>
      <c r="BL8" s="87"/>
    </row>
    <row r="9" spans="1:64" ht="15.75" customHeight="1">
      <c r="A9" s="87"/>
      <c r="B9" s="31" t="str">
        <f>Predloge!$B$43</f>
        <v>$</v>
      </c>
      <c r="C9" s="112">
        <f>SUM(januar!C39,februar!C39,marec!C39,april!C39,maj!C39,junij!C39,julij!C39,avgust!C39,september!C39,oktober!C39,november!C39,december!C39)</f>
        <v>0</v>
      </c>
      <c r="D9" s="112">
        <f>SUM(januar!D39,februar!D39,marec!D39,april!D39,maj!D39,junij!D39,julij!D39,avgust!D39,september!D39,oktober!D39,november!D39,december!D39)</f>
        <v>0</v>
      </c>
      <c r="E9" s="112">
        <f>SUM(januar!E39,februar!E39,marec!E39,april!E39,maj!E39,junij!E39,julij!E39,avgust!E39,september!E39,oktober!E39,november!E39,december!E39)</f>
        <v>0</v>
      </c>
      <c r="F9" s="112">
        <f>SUM(januar!F39,februar!F39,marec!F39,april!F39,maj!F39,junij!F39,julij!F39,avgust!F39,september!F39,oktober!F39,november!F39,december!F39)</f>
        <v>0</v>
      </c>
      <c r="G9" s="112">
        <f>SUM(januar!G39,februar!G39,marec!G39,april!G39,maj!G39,junij!G39,julij!G39,avgust!G39,september!G39,oktober!G39,november!G39,december!G39)</f>
        <v>0</v>
      </c>
      <c r="H9" s="112">
        <f>SUM(januar!H39,februar!H39,marec!H39,april!H39,maj!H39,junij!H39,julij!H39,avgust!H39,september!H39,oktober!H39,november!H39,december!H39)</f>
        <v>0</v>
      </c>
      <c r="I9" s="112">
        <f>SUM(januar!I39,februar!I39,marec!I39,april!I39,maj!I39,junij!I39,julij!I39,avgust!I39,september!I39,oktober!I39,november!I39,december!I39)</f>
        <v>0</v>
      </c>
      <c r="J9" s="112">
        <f>SUM(januar!J39,februar!J39,marec!J39,april!J39,maj!J39,junij!J39,julij!J39,avgust!J39,september!J39,oktober!J39,november!J39,december!J39)</f>
        <v>0</v>
      </c>
      <c r="K9" s="112">
        <f>SUM(januar!K39,februar!K39,marec!K39,april!K39,maj!K39,junij!K39,julij!K39,avgust!K39,september!K39,oktober!K39,november!K39,december!K39)</f>
        <v>0</v>
      </c>
      <c r="L9" s="112">
        <f>SUM(januar!L39,februar!L39,marec!L39,april!L39,maj!L39,junij!L39,julij!L39,avgust!L39,september!L39,oktober!L39,november!L39,december!L39)</f>
        <v>0</v>
      </c>
      <c r="M9" s="112">
        <f>SUM(januar!M39,februar!M39,marec!M39,april!M39,maj!M39,junij!M39,julij!M39,avgust!M39,september!M39,oktober!M39,november!M39,december!M39)</f>
        <v>0</v>
      </c>
      <c r="N9" s="112">
        <f>SUM(januar!N39,februar!N39,marec!N39,april!N39,maj!N39,junij!N39,julij!N39,avgust!N39,september!N39,oktober!N39,november!N39,december!N39)</f>
        <v>0</v>
      </c>
      <c r="O9" s="112">
        <f>SUM(januar!O39,februar!O39,marec!O39,april!O39,maj!O39,junij!O39,julij!O39,avgust!O39,september!O39,oktober!O39,november!O39,december!O39)</f>
        <v>0</v>
      </c>
      <c r="P9" s="112">
        <f>SUM(januar!P39,februar!P39,marec!P39,april!P39,maj!P39,junij!P39,julij!P39,avgust!P39,september!P39,oktober!P39,november!P39,december!P39)</f>
        <v>0</v>
      </c>
      <c r="Q9" s="112">
        <f>SUM(januar!Q39,februar!Q39,marec!Q39,april!Q39,maj!Q39,junij!Q39,julij!Q39,avgust!Q39,september!Q39,oktober!Q39,november!Q39,december!Q39)</f>
        <v>0</v>
      </c>
      <c r="R9" s="112">
        <f>SUM(januar!R39,februar!R39,marec!R39,april!R39,maj!R39,junij!R39,julij!R39,avgust!R39,september!R39,oktober!R39,november!R39,december!R39)</f>
        <v>0</v>
      </c>
      <c r="S9" s="112">
        <f>SUM(januar!S39,februar!S39,marec!S39,april!S39,maj!S39,junij!S39,julij!S39,avgust!S39,september!S39,oktober!S39,november!S39,december!S39)</f>
        <v>0</v>
      </c>
      <c r="T9" s="112">
        <f>SUM(januar!T39,februar!T39,marec!T39,april!T39,maj!T39,junij!T39,julij!T39,avgust!T39,september!T39,oktober!T39,november!T39,december!T39)</f>
        <v>0</v>
      </c>
      <c r="U9" s="113"/>
      <c r="V9" s="113"/>
      <c r="W9" s="113"/>
      <c r="X9" s="113"/>
      <c r="Y9" s="113"/>
      <c r="Z9" s="87"/>
      <c r="AA9" s="87"/>
      <c r="AB9" s="47"/>
      <c r="AC9" s="87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</row>
    <row r="10" spans="1:64" ht="14" customHeight="1">
      <c r="B10" s="5" t="str">
        <f>Predloge!$B$12</f>
        <v>D</v>
      </c>
      <c r="C10" s="112">
        <f>SUM(januar!C40,februar!C40,marec!C40,april!C40,maj!C40,junij!C40,julij!C40,avgust!C40,september!C40,oktober!C40,november!C40,december!C40)</f>
        <v>16</v>
      </c>
      <c r="D10" s="112">
        <f>SUM(januar!D40,februar!D40,marec!D40,april!D40,maj!D40,junij!D40,julij!D40,avgust!D40,september!D40,oktober!D40,november!D40,december!D40)</f>
        <v>12</v>
      </c>
      <c r="E10" s="112">
        <f>SUM(januar!E40,februar!E40,marec!E40,april!E40,maj!E40,junij!E40,julij!E40,avgust!E40,september!E40,oktober!E40,november!E40,december!E40)</f>
        <v>11</v>
      </c>
      <c r="F10" s="112">
        <f>SUM(januar!F40,februar!F40,marec!F40,april!F40,maj!F40,junij!F40,julij!F40,avgust!F40,september!F40,oktober!F40,november!F40,december!F40)</f>
        <v>13</v>
      </c>
      <c r="G10" s="112">
        <f>SUM(januar!G40,februar!G40,marec!G40,april!G40,maj!G40,junij!G40,julij!G40,avgust!G40,september!G40,oktober!G40,november!G40,december!G40)</f>
        <v>16</v>
      </c>
      <c r="H10" s="112">
        <f>SUM(januar!H40,februar!H40,marec!H40,april!H40,maj!H40,junij!H40,julij!H40,avgust!H40,september!H40,oktober!H40,november!H40,december!H40)</f>
        <v>16</v>
      </c>
      <c r="I10" s="112">
        <f>SUM(januar!I40,februar!I40,marec!I40,april!I40,maj!I40,junij!I40,julij!I40,avgust!I40,september!I40,oktober!I40,november!I40,december!I40)</f>
        <v>13</v>
      </c>
      <c r="J10" s="112">
        <f>SUM(januar!J40,februar!J40,marec!J40,april!J40,maj!J40,junij!J40,julij!J40,avgust!J40,september!J40,oktober!J40,november!J40,december!J40)</f>
        <v>20</v>
      </c>
      <c r="K10" s="112">
        <f>SUM(januar!K40,februar!K40,marec!K40,april!K40,maj!K40,junij!K40,julij!K40,avgust!K40,september!K40,oktober!K40,november!K40,december!K40)</f>
        <v>10</v>
      </c>
      <c r="L10" s="112">
        <f>SUM(januar!L40,februar!L40,marec!L40,april!L40,maj!L40,junij!L40,julij!L40,avgust!L40,september!L40,oktober!L40,november!L40,december!L40)</f>
        <v>22</v>
      </c>
      <c r="M10" s="112">
        <f>SUM(januar!M40,februar!M40,marec!M40,april!M40,maj!M40,junij!M40,julij!M40,avgust!M40,september!M40,oktober!M40,november!M40,december!M40)</f>
        <v>5</v>
      </c>
      <c r="N10" s="112">
        <f>SUM(januar!N40,februar!N40,marec!N40,april!N40,maj!N40,junij!N40,julij!N40,avgust!N40,september!N40,oktober!N40,november!N40,december!N40)</f>
        <v>9</v>
      </c>
      <c r="O10" s="112">
        <f>SUM(januar!O40,februar!O40,marec!O40,april!O40,maj!O40,junij!O40,julij!O40,avgust!O40,september!O40,oktober!O40,november!O40,december!O40)</f>
        <v>0</v>
      </c>
      <c r="P10" s="112">
        <f>SUM(januar!P40,februar!P40,marec!P40,april!P40,maj!P40,junij!P40,julij!P40,avgust!P40,september!P40,oktober!P40,november!P40,december!P40)</f>
        <v>38</v>
      </c>
      <c r="Q10" s="112">
        <f>SUM(januar!Q40,februar!Q40,marec!Q40,april!Q40,maj!Q40,junij!Q40,julij!Q40,avgust!Q40,september!Q40,oktober!Q40,november!Q40,december!Q40)</f>
        <v>10</v>
      </c>
      <c r="R10" s="112">
        <f>SUM(januar!R40,februar!R40,marec!R40,april!R40,maj!R40,junij!R40,julij!R40,avgust!R40,september!R40,oktober!R40,november!R40,december!R40)</f>
        <v>0</v>
      </c>
      <c r="S10" s="112">
        <f>SUM(januar!S40,februar!S40,marec!S40,april!S40,maj!S40,junij!S40,julij!S40,avgust!S40,september!S40,oktober!S40,november!S40,december!S40)</f>
        <v>9</v>
      </c>
      <c r="T10" s="112">
        <f>SUM(januar!T40,februar!T40,marec!T40,april!T40,maj!T40,junij!T40,julij!T40,avgust!T40,september!T40,oktober!T40,november!T40,december!T40)</f>
        <v>0</v>
      </c>
      <c r="U10"/>
      <c r="AB10" s="47"/>
    </row>
    <row r="11" spans="1:64" ht="14" customHeight="1">
      <c r="B11" s="5" t="str">
        <f>Predloge!$B$15</f>
        <v>SO</v>
      </c>
      <c r="C11" s="112">
        <f>SUM(januar!C41,februar!C41,marec!C41,april!C41,maj!C41,junij!C41,julij!C41,avgust!C41,september!C41,oktober!C41,november!C41,december!C41)</f>
        <v>0</v>
      </c>
      <c r="D11" s="112">
        <f>SUM(januar!D41,februar!D41,marec!D41,april!D41,maj!D41,junij!D41,julij!D41,avgust!D41,september!D41,oktober!D41,november!D41,december!D41)</f>
        <v>1</v>
      </c>
      <c r="E11" s="112">
        <f>SUM(januar!E41,februar!E41,marec!E41,april!E41,maj!E41,junij!E41,julij!E41,avgust!E41,september!E41,oktober!E41,november!E41,december!E41)</f>
        <v>0</v>
      </c>
      <c r="F11" s="112">
        <f>SUM(januar!F41,februar!F41,marec!F41,april!F41,maj!F41,junij!F41,julij!F41,avgust!F41,september!F41,oktober!F41,november!F41,december!F41)</f>
        <v>0</v>
      </c>
      <c r="G11" s="112">
        <f>SUM(januar!G41,februar!G41,marec!G41,april!G41,maj!G41,junij!G41,julij!G41,avgust!G41,september!G41,oktober!G41,november!G41,december!G41)</f>
        <v>0</v>
      </c>
      <c r="H11" s="112">
        <f>SUM(januar!H41,februar!H41,marec!H41,april!H41,maj!H41,junij!H41,julij!H41,avgust!H41,september!H41,oktober!H41,november!H41,december!H41)</f>
        <v>4</v>
      </c>
      <c r="I11" s="112">
        <f>SUM(januar!I41,februar!I41,marec!I41,april!I41,maj!I41,junij!I41,julij!I41,avgust!I41,september!I41,oktober!I41,november!I41,december!I41)</f>
        <v>0</v>
      </c>
      <c r="J11" s="112">
        <f>SUM(januar!J41,februar!J41,marec!J41,april!J41,maj!J41,junij!J41,julij!J41,avgust!J41,september!J41,oktober!J41,november!J41,december!J41)</f>
        <v>2</v>
      </c>
      <c r="K11" s="112">
        <f>SUM(januar!K41,februar!K41,marec!K41,april!K41,maj!K41,junij!K41,julij!K41,avgust!K41,september!K41,oktober!K41,november!K41,december!K41)</f>
        <v>0</v>
      </c>
      <c r="L11" s="112">
        <f>SUM(januar!L41,februar!L41,marec!L41,april!L41,maj!L41,junij!L41,julij!L41,avgust!L41,september!L41,oktober!L41,november!L41,december!L41)</f>
        <v>0</v>
      </c>
      <c r="M11" s="112">
        <f>SUM(januar!M41,februar!M41,marec!M41,april!M41,maj!M41,junij!M41,julij!M41,avgust!M41,september!M41,oktober!M41,november!M41,december!M41)</f>
        <v>0</v>
      </c>
      <c r="N11" s="112">
        <f>SUM(januar!N41,februar!N41,marec!N41,april!N41,maj!N41,junij!N41,julij!N41,avgust!N41,september!N41,oktober!N41,november!N41,december!N41)</f>
        <v>0</v>
      </c>
      <c r="O11" s="112">
        <f>SUM(januar!O41,februar!O41,marec!O41,april!O41,maj!O41,junij!O41,julij!O41,avgust!O41,september!O41,oktober!O41,november!O41,december!O41)</f>
        <v>0</v>
      </c>
      <c r="P11" s="112">
        <f>SUM(januar!P41,februar!P41,marec!P41,april!P41,maj!P41,junij!P41,julij!P41,avgust!P41,september!P41,oktober!P41,november!P41,december!P41)</f>
        <v>0</v>
      </c>
      <c r="Q11" s="112">
        <f>SUM(januar!Q41,februar!Q41,marec!Q41,april!Q41,maj!Q41,junij!Q41,julij!Q41,avgust!Q41,september!Q41,oktober!Q41,november!Q41,december!Q41)</f>
        <v>0</v>
      </c>
      <c r="R11" s="112">
        <f>SUM(januar!R41,februar!R41,marec!R41,april!R41,maj!R41,junij!R41,julij!R41,avgust!R41,september!R41,oktober!R41,november!R41,december!R41)</f>
        <v>0</v>
      </c>
      <c r="S11" s="112">
        <f>SUM(januar!S41,februar!S41,marec!S41,april!S41,maj!S41,junij!S41,julij!S41,avgust!S41,september!S41,oktober!S41,november!S41,december!S41)</f>
        <v>2</v>
      </c>
      <c r="T11" s="112">
        <f>SUM(januar!T41,februar!T41,marec!T41,april!T41,maj!T41,junij!T41,julij!T41,avgust!T41,september!T41,oktober!T41,november!T41,december!T41)</f>
        <v>0</v>
      </c>
      <c r="AB11" s="47"/>
    </row>
    <row r="12" spans="1:64" ht="14" customHeight="1">
      <c r="B12" s="5" t="str">
        <f>Predloge!$B$13</f>
        <v>BOL</v>
      </c>
      <c r="C12" s="112">
        <f>SUM(januar!C42,februar!C42,marec!C42,april!C42,maj!C42,junij!C42,julij!C42,avgust!C42,september!C42,oktober!C42,november!C42,december!C42)</f>
        <v>0</v>
      </c>
      <c r="D12" s="112">
        <f>SUM(januar!D42,februar!D42,marec!D42,april!D42,maj!D42,junij!D42,julij!D42,avgust!D42,september!D42,oktober!D42,november!D42,december!D42)</f>
        <v>0</v>
      </c>
      <c r="E12" s="112">
        <f>SUM(januar!E42,februar!E42,marec!E42,april!E42,maj!E42,junij!E42,julij!E42,avgust!E42,september!E42,oktober!E42,november!E42,december!E42)</f>
        <v>0</v>
      </c>
      <c r="F12" s="112">
        <f>SUM(januar!F42,februar!F42,marec!F42,april!F42,maj!F42,junij!F42,julij!F42,avgust!F42,september!F42,oktober!F42,november!F42,december!F42)</f>
        <v>0</v>
      </c>
      <c r="G12" s="112">
        <f>SUM(januar!G42,februar!G42,marec!G42,april!G42,maj!G42,junij!G42,julij!G42,avgust!G42,september!G42,oktober!G42,november!G42,december!G42)</f>
        <v>0</v>
      </c>
      <c r="H12" s="112">
        <f>SUM(januar!H42,februar!H42,marec!H42,april!H42,maj!H42,junij!H42,julij!H42,avgust!H42,september!H42,oktober!H42,november!H42,december!H42)</f>
        <v>0</v>
      </c>
      <c r="I12" s="112">
        <f>SUM(januar!I42,februar!I42,marec!I42,april!I42,maj!I42,junij!I42,julij!I42,avgust!I42,september!I42,oktober!I42,november!I42,december!I42)</f>
        <v>0</v>
      </c>
      <c r="J12" s="112">
        <f>SUM(januar!J42,februar!J42,marec!J42,april!J42,maj!J42,junij!J42,julij!J42,avgust!J42,september!J42,oktober!J42,november!J42,december!J42)</f>
        <v>1</v>
      </c>
      <c r="K12" s="112">
        <f>SUM(januar!K42,februar!K42,marec!K42,april!K42,maj!K42,junij!K42,julij!K42,avgust!K42,september!K42,oktober!K42,november!K42,december!K42)</f>
        <v>0</v>
      </c>
      <c r="L12" s="112">
        <f>SUM(januar!L42,februar!L42,marec!L42,april!L42,maj!L42,junij!L42,julij!L42,avgust!L42,september!L42,oktober!L42,november!L42,december!L42)</f>
        <v>0</v>
      </c>
      <c r="M12" s="112">
        <f>SUM(januar!M42,februar!M42,marec!M42,april!M42,maj!M42,junij!M42,julij!M42,avgust!M42,september!M42,oktober!M42,november!M42,december!M42)</f>
        <v>0</v>
      </c>
      <c r="N12" s="112">
        <f>SUM(januar!N42,februar!N42,marec!N42,april!N42,maj!N42,junij!N42,julij!N42,avgust!N42,september!N42,oktober!N42,november!N42,december!N42)</f>
        <v>0</v>
      </c>
      <c r="O12" s="112">
        <f>SUM(januar!O42,februar!O42,marec!O42,april!O42,maj!O42,junij!O42,julij!O42,avgust!O42,september!O42,oktober!O42,november!O42,december!O42)</f>
        <v>0</v>
      </c>
      <c r="P12" s="112">
        <f>SUM(januar!P42,februar!P42,marec!P42,april!P42,maj!P42,junij!P42,julij!P42,avgust!P42,september!P42,oktober!P42,november!P42,december!P42)</f>
        <v>0</v>
      </c>
      <c r="Q12" s="112">
        <f>SUM(januar!Q42,februar!Q42,marec!Q42,april!Q42,maj!Q42,junij!Q42,julij!Q42,avgust!Q42,september!Q42,oktober!Q42,november!Q42,december!Q42)</f>
        <v>0</v>
      </c>
      <c r="R12" s="112">
        <f>SUM(januar!R42,februar!R42,marec!R42,april!R42,maj!R42,junij!R42,julij!R42,avgust!R42,september!R42,oktober!R42,november!R42,december!R42)</f>
        <v>0</v>
      </c>
      <c r="S12" s="112">
        <f>SUM(januar!S42,februar!S42,marec!S42,april!S42,maj!S42,junij!S42,julij!S42,avgust!S42,september!S42,oktober!S42,november!S42,december!S42)</f>
        <v>0</v>
      </c>
      <c r="T12" s="112">
        <f>SUM(januar!T42,februar!T42,marec!T42,april!T42,maj!T42,junij!T42,julij!T42,avgust!T42,september!T42,oktober!T42,november!T42,december!T42)</f>
        <v>0</v>
      </c>
      <c r="AB12" s="47"/>
    </row>
    <row r="13" spans="1:64" ht="14" customHeight="1">
      <c r="B13" s="10" t="str">
        <f>Predloge!$B$11</f>
        <v>X</v>
      </c>
      <c r="C13" s="112">
        <f>SUM(januar!C43,februar!C43,marec!C43,april!C43,maj!C43,junij!C43,julij!C43,avgust!C43,september!C43,oktober!C43,november!C43,december!C43)</f>
        <v>10</v>
      </c>
      <c r="D13" s="112">
        <f>SUM(januar!D43,februar!D43,marec!D43,april!D43,maj!D43,junij!D43,julij!D43,avgust!D43,september!D43,oktober!D43,november!D43,december!D43)</f>
        <v>12</v>
      </c>
      <c r="E13" s="112">
        <f>SUM(januar!E43,februar!E43,marec!E43,april!E43,maj!E43,junij!E43,julij!E43,avgust!E43,september!E43,oktober!E43,november!E43,december!E43)</f>
        <v>12</v>
      </c>
      <c r="F13" s="112">
        <f>SUM(januar!F43,februar!F43,marec!F43,april!F43,maj!F43,junij!F43,julij!F43,avgust!F43,september!F43,oktober!F43,november!F43,december!F43)</f>
        <v>12</v>
      </c>
      <c r="G13" s="112">
        <f>SUM(januar!G43,februar!G43,marec!G43,april!G43,maj!G43,junij!G43,julij!G43,avgust!G43,september!G43,oktober!G43,november!G43,december!G43)</f>
        <v>1</v>
      </c>
      <c r="H13" s="112">
        <f>SUM(januar!H43,februar!H43,marec!H43,april!H43,maj!H43,junij!H43,julij!H43,avgust!H43,september!H43,oktober!H43,november!H43,december!H43)</f>
        <v>7</v>
      </c>
      <c r="I13" s="112">
        <f>SUM(januar!I43,februar!I43,marec!I43,april!I43,maj!I43,junij!I43,julij!I43,avgust!I43,september!I43,oktober!I43,november!I43,december!I43)</f>
        <v>14</v>
      </c>
      <c r="J13" s="112">
        <f>SUM(januar!J43,februar!J43,marec!J43,april!J43,maj!J43,junij!J43,julij!J43,avgust!J43,september!J43,oktober!J43,november!J43,december!J43)</f>
        <v>12</v>
      </c>
      <c r="K13" s="112">
        <f>SUM(januar!K43,februar!K43,marec!K43,april!K43,maj!K43,junij!K43,julij!K43,avgust!K43,september!K43,oktober!K43,november!K43,december!K43)</f>
        <v>13</v>
      </c>
      <c r="L13" s="112">
        <f>SUM(januar!L43,februar!L43,marec!L43,april!L43,maj!L43,junij!L43,julij!L43,avgust!L43,september!L43,oktober!L43,november!L43,december!L43)</f>
        <v>15</v>
      </c>
      <c r="M13" s="112">
        <f>SUM(januar!M43,februar!M43,marec!M43,april!M43,maj!M43,junij!M43,julij!M43,avgust!M43,september!M43,oktober!M43,november!M43,december!M43)</f>
        <v>1</v>
      </c>
      <c r="N13" s="112">
        <f>SUM(januar!N43,februar!N43,marec!N43,april!N43,maj!N43,junij!N43,julij!N43,avgust!N43,september!N43,oktober!N43,november!N43,december!N43)</f>
        <v>20</v>
      </c>
      <c r="O13" s="112">
        <f>SUM(januar!O43,februar!O43,marec!O43,april!O43,maj!O43,junij!O43,julij!O43,avgust!O43,september!O43,oktober!O43,november!O43,december!O43)</f>
        <v>0</v>
      </c>
      <c r="P13" s="112">
        <f>SUM(januar!P43,februar!P43,marec!P43,april!P43,maj!P43,junij!P43,julij!P43,avgust!P43,september!P43,oktober!P43,november!P43,december!P43)</f>
        <v>12</v>
      </c>
      <c r="Q13" s="112">
        <f>SUM(januar!Q43,februar!Q43,marec!Q43,april!Q43,maj!Q43,junij!Q43,julij!Q43,avgust!Q43,september!Q43,oktober!Q43,november!Q43,december!Q43)</f>
        <v>14</v>
      </c>
      <c r="R13" s="112">
        <f>SUM(januar!R43,februar!R43,marec!R43,april!R43,maj!R43,junij!R43,julij!R43,avgust!R43,september!R43,oktober!R43,november!R43,december!R43)</f>
        <v>0</v>
      </c>
      <c r="S13" s="112">
        <f>SUM(januar!S43,februar!S43,marec!S43,april!S43,maj!S43,junij!S43,julij!S43,avgust!S43,september!S43,oktober!S43,november!S43,december!S43)</f>
        <v>11</v>
      </c>
      <c r="T13" s="112">
        <f>SUM(januar!T43,februar!T43,marec!T43,april!T43,maj!T43,junij!T43,julij!T43,avgust!T43,september!T43,oktober!T43,november!T43,december!T43)</f>
        <v>0</v>
      </c>
      <c r="AB13" s="47"/>
    </row>
    <row r="14" spans="1:64" ht="14" customHeight="1">
      <c r="B14" s="33" t="str">
        <f>Predloge!$B$44</f>
        <v>TX</v>
      </c>
      <c r="C14" s="112">
        <f>SUM(januar!C44,februar!C44,marec!C44,april!C44,maj!C44,junij!C44,julij!C44,avgust!C44,september!C44,oktober!C44,november!C44,december!C44)</f>
        <v>0</v>
      </c>
      <c r="D14" s="112">
        <f>SUM(januar!D44,februar!D44,marec!D44,april!D44,maj!D44,junij!D44,julij!D44,avgust!D44,september!D44,oktober!D44,november!D44,december!D44)</f>
        <v>0</v>
      </c>
      <c r="E14" s="112">
        <f>SUM(januar!E44,februar!E44,marec!E44,april!E44,maj!E44,junij!E44,julij!E44,avgust!E44,september!E44,oktober!E44,november!E44,december!E44)</f>
        <v>11</v>
      </c>
      <c r="F14" s="112">
        <f>SUM(januar!F44,februar!F44,marec!F44,april!F44,maj!F44,junij!F44,julij!F44,avgust!F44,september!F44,oktober!F44,november!F44,december!F44)</f>
        <v>11</v>
      </c>
      <c r="G14" s="112">
        <f>SUM(januar!G44,februar!G44,marec!G44,april!G44,maj!G44,junij!G44,julij!G44,avgust!G44,september!G44,oktober!G44,november!G44,december!G44)</f>
        <v>0</v>
      </c>
      <c r="H14" s="112">
        <f>SUM(januar!H44,februar!H44,marec!H44,april!H44,maj!H44,junij!H44,julij!H44,avgust!H44,september!H44,oktober!H44,november!H44,december!H44)</f>
        <v>12</v>
      </c>
      <c r="I14" s="112">
        <f>SUM(januar!I44,februar!I44,marec!I44,april!I44,maj!I44,junij!I44,julij!I44,avgust!I44,september!I44,oktober!I44,november!I44,december!I44)</f>
        <v>11</v>
      </c>
      <c r="J14" s="112">
        <f>SUM(januar!J44,februar!J44,marec!J44,april!J44,maj!J44,junij!J44,julij!J44,avgust!J44,september!J44,oktober!J44,november!J44,december!J44)</f>
        <v>7</v>
      </c>
      <c r="K14" s="112">
        <f>SUM(januar!K44,februar!K44,marec!K44,april!K44,maj!K44,junij!K44,julij!K44,avgust!K44,september!K44,oktober!K44,november!K44,december!K44)</f>
        <v>9</v>
      </c>
      <c r="L14" s="112">
        <f>SUM(januar!L44,februar!L44,marec!L44,april!L44,maj!L44,junij!L44,julij!L44,avgust!L44,september!L44,oktober!L44,november!L44,december!L44)</f>
        <v>6</v>
      </c>
      <c r="M14" s="112">
        <f>SUM(januar!M44,februar!M44,marec!M44,april!M44,maj!M44,junij!M44,julij!M44,avgust!M44,september!M44,oktober!M44,november!M44,december!M44)</f>
        <v>0</v>
      </c>
      <c r="N14" s="112">
        <f>SUM(januar!N44,februar!N44,marec!N44,april!N44,maj!N44,junij!N44,julij!N44,avgust!N44,september!N44,oktober!N44,november!N44,december!N44)</f>
        <v>10</v>
      </c>
      <c r="O14" s="112">
        <f>SUM(januar!O44,februar!O44,marec!O44,april!O44,maj!O44,junij!O44,julij!O44,avgust!O44,september!O44,oktober!O44,november!O44,december!O44)</f>
        <v>0</v>
      </c>
      <c r="P14" s="112">
        <f>SUM(januar!P44,februar!P44,marec!P44,april!P44,maj!P44,junij!P44,julij!P44,avgust!P44,september!P44,oktober!P44,november!P44,december!P44)</f>
        <v>18</v>
      </c>
      <c r="Q14" s="112">
        <f>SUM(januar!Q44,februar!Q44,marec!Q44,april!Q44,maj!Q44,junij!Q44,julij!Q44,avgust!Q44,september!Q44,oktober!Q44,november!Q44,december!Q44)</f>
        <v>17</v>
      </c>
      <c r="R14" s="112">
        <f>SUM(januar!R44,februar!R44,marec!R44,april!R44,maj!R44,junij!R44,julij!R44,avgust!R44,september!R44,oktober!R44,november!R44,december!R44)</f>
        <v>0</v>
      </c>
      <c r="S14" s="112">
        <f>SUM(januar!S44,februar!S44,marec!S44,april!S44,maj!S44,junij!S44,julij!S44,avgust!S44,september!S44,oktober!S44,november!S44,december!S44)</f>
        <v>0</v>
      </c>
      <c r="T14" s="112">
        <f>SUM(januar!T44,februar!T44,marec!T44,april!T44,maj!T44,junij!T44,julij!T44,avgust!T44,september!T44,oktober!T44,november!T44,december!T44)</f>
        <v>0</v>
      </c>
      <c r="AB14" s="47"/>
    </row>
    <row r="15" spans="1:64" ht="14" customHeight="1">
      <c r="B15" s="35" t="str">
        <f>Predloge!$B$45</f>
        <v>¶</v>
      </c>
      <c r="C15" s="112">
        <f>SUM(januar!C45,februar!C45,marec!C45,april!C45,maj!C45,junij!C45,julij!C45,avgust!C45,september!C45,oktober!C45,november!C45,december!C45)</f>
        <v>2</v>
      </c>
      <c r="D15" s="112">
        <f>SUM(januar!D45,februar!D45,marec!D45,april!D45,maj!D45,junij!D45,julij!D45,avgust!D45,september!D45,oktober!D45,november!D45,december!D45)</f>
        <v>2</v>
      </c>
      <c r="E15" s="112">
        <f>SUM(januar!E45,februar!E45,marec!E45,april!E45,maj!E45,junij!E45,julij!E45,avgust!E45,september!E45,oktober!E45,november!E45,december!E45)</f>
        <v>7</v>
      </c>
      <c r="F15" s="112">
        <f>SUM(januar!F45,februar!F45,marec!F45,april!F45,maj!F45,junij!F45,julij!F45,avgust!F45,september!F45,oktober!F45,november!F45,december!F45)</f>
        <v>6</v>
      </c>
      <c r="G15" s="112">
        <f>SUM(januar!G45,februar!G45,marec!G45,april!G45,maj!G45,junij!G45,julij!G45,avgust!G45,september!G45,oktober!G45,november!G45,december!G45)</f>
        <v>1</v>
      </c>
      <c r="H15" s="112">
        <f>SUM(januar!H45,februar!H45,marec!H45,april!H45,maj!H45,junij!H45,julij!H45,avgust!H45,september!H45,oktober!H45,november!H45,december!H45)</f>
        <v>10</v>
      </c>
      <c r="I15" s="112">
        <f>SUM(januar!I45,februar!I45,marec!I45,april!I45,maj!I45,junij!I45,julij!I45,avgust!I45,september!I45,oktober!I45,november!I45,december!I45)</f>
        <v>6</v>
      </c>
      <c r="J15" s="112">
        <f>SUM(januar!J45,februar!J45,marec!J45,april!J45,maj!J45,junij!J45,julij!J45,avgust!J45,september!J45,oktober!J45,november!J45,december!J45)</f>
        <v>2</v>
      </c>
      <c r="K15" s="112">
        <f>SUM(januar!K45,februar!K45,marec!K45,april!K45,maj!K45,junij!K45,julij!K45,avgust!K45,september!K45,oktober!K45,november!K45,december!K45)</f>
        <v>4</v>
      </c>
      <c r="L15" s="112">
        <f>SUM(januar!L45,februar!L45,marec!L45,april!L45,maj!L45,junij!L45,julij!L45,avgust!L45,september!L45,oktober!L45,november!L45,december!L45)</f>
        <v>2</v>
      </c>
      <c r="M15" s="112">
        <f>SUM(januar!M45,februar!M45,marec!M45,april!M45,maj!M45,junij!M45,julij!M45,avgust!M45,september!M45,oktober!M45,november!M45,december!M45)</f>
        <v>2</v>
      </c>
      <c r="N15" s="112">
        <f>SUM(januar!N45,februar!N45,marec!N45,april!N45,maj!N45,junij!N45,julij!N45,avgust!N45,september!N45,oktober!N45,november!N45,december!N45)</f>
        <v>4</v>
      </c>
      <c r="O15" s="112">
        <f>SUM(januar!O45,februar!O45,marec!O45,april!O45,maj!O45,junij!O45,julij!O45,avgust!O45,september!O45,oktober!O45,november!O45,december!O45)</f>
        <v>0</v>
      </c>
      <c r="P15" s="112">
        <f>SUM(januar!P45,februar!P45,marec!P45,april!P45,maj!P45,junij!P45,julij!P45,avgust!P45,september!P45,oktober!P45,november!P45,december!P45)</f>
        <v>1</v>
      </c>
      <c r="Q15" s="112">
        <f>SUM(januar!Q45,februar!Q45,marec!Q45,april!Q45,maj!Q45,junij!Q45,julij!Q45,avgust!Q45,september!Q45,oktober!Q45,november!Q45,december!Q45)</f>
        <v>9</v>
      </c>
      <c r="R15" s="112">
        <f>SUM(januar!R45,februar!R45,marec!R45,april!R45,maj!R45,junij!R45,julij!R45,avgust!R45,september!R45,oktober!R45,november!R45,december!R45)</f>
        <v>0</v>
      </c>
      <c r="S15" s="112">
        <f>SUM(januar!S45,februar!S45,marec!S45,april!S45,maj!S45,junij!S45,julij!S45,avgust!S45,september!S45,oktober!S45,november!S45,december!S45)</f>
        <v>4</v>
      </c>
      <c r="T15" s="112">
        <f>SUM(januar!T45,februar!T45,marec!T45,april!T45,maj!T45,junij!T45,julij!T45,avgust!T45,september!T45,oktober!T45,november!T45,december!T45)</f>
        <v>0</v>
      </c>
    </row>
    <row r="16" spans="1:64" ht="14" customHeight="1">
      <c r="B16" s="5" t="str">
        <f>Predloge!$B$8</f>
        <v>U</v>
      </c>
      <c r="C16" s="112">
        <f>SUM(januar!C46,februar!C46,marec!C46,april!C46,maj!C46,junij!C46,julij!C46,avgust!C46,september!C46,oktober!C46,november!C46,december!C46)</f>
        <v>0</v>
      </c>
      <c r="D16" s="112">
        <f>SUM(januar!D46,februar!D46,marec!D46,april!D46,maj!D46,junij!D46,julij!D46,avgust!D46,september!D46,oktober!D46,november!D46,december!D46)</f>
        <v>2</v>
      </c>
      <c r="E16" s="112">
        <f>SUM(januar!E46,februar!E46,marec!E46,april!E46,maj!E46,junij!E46,julij!E46,avgust!E46,september!E46,oktober!E46,november!E46,december!E46)</f>
        <v>2</v>
      </c>
      <c r="F16" s="112">
        <f>SUM(januar!F46,februar!F46,marec!F46,april!F46,maj!F46,junij!F46,julij!F46,avgust!F46,september!F46,oktober!F46,november!F46,december!F46)</f>
        <v>2</v>
      </c>
      <c r="G16" s="112">
        <f>SUM(januar!G46,februar!G46,marec!G46,april!G46,maj!G46,junij!G46,julij!G46,avgust!G46,september!G46,oktober!G46,november!G46,december!G46)</f>
        <v>0</v>
      </c>
      <c r="H16" s="112">
        <f>SUM(januar!H46,februar!H46,marec!H46,april!H46,maj!H46,junij!H46,julij!H46,avgust!H46,september!H46,oktober!H46,november!H46,december!H46)</f>
        <v>4</v>
      </c>
      <c r="I16" s="112">
        <f>SUM(januar!I46,februar!I46,marec!I46,april!I46,maj!I46,junij!I46,julij!I46,avgust!I46,september!I46,oktober!I46,november!I46,december!I46)</f>
        <v>10</v>
      </c>
      <c r="J16" s="112">
        <f>SUM(januar!J46,februar!J46,marec!J46,april!J46,maj!J46,junij!J46,julij!J46,avgust!J46,september!J46,oktober!J46,november!J46,december!J46)</f>
        <v>0</v>
      </c>
      <c r="K16" s="112">
        <f>SUM(januar!K46,februar!K46,marec!K46,april!K46,maj!K46,junij!K46,julij!K46,avgust!K46,september!K46,oktober!K46,november!K46,december!K46)</f>
        <v>0</v>
      </c>
      <c r="L16" s="112">
        <f>SUM(januar!L46,februar!L46,marec!L46,april!L46,maj!L46,junij!L46,julij!L46,avgust!L46,september!L46,oktober!L46,november!L46,december!L46)</f>
        <v>3</v>
      </c>
      <c r="M16" s="112">
        <f>SUM(januar!M46,februar!M46,marec!M46,april!M46,maj!M46,junij!M46,julij!M46,avgust!M46,september!M46,oktober!M46,november!M46,december!M46)</f>
        <v>0</v>
      </c>
      <c r="N16" s="112">
        <f>SUM(januar!N46,februar!N46,marec!N46,april!N46,maj!N46,junij!N46,julij!N46,avgust!N46,september!N46,oktober!N46,november!N46,december!N46)</f>
        <v>3</v>
      </c>
      <c r="O16" s="112">
        <f>SUM(januar!O46,februar!O46,marec!O46,april!O46,maj!O46,junij!O46,julij!O46,avgust!O46,september!O46,oktober!O46,november!O46,december!O46)</f>
        <v>0</v>
      </c>
      <c r="P16" s="112">
        <f>SUM(januar!P46,februar!P46,marec!P46,april!P46,maj!P46,junij!P46,julij!P46,avgust!P46,september!P46,oktober!P46,november!P46,december!P46)</f>
        <v>0</v>
      </c>
      <c r="Q16" s="112">
        <f>SUM(januar!Q46,februar!Q46,marec!Q46,april!Q46,maj!Q46,junij!Q46,julij!Q46,avgust!Q46,september!Q46,oktober!Q46,november!Q46,december!Q46)</f>
        <v>5</v>
      </c>
      <c r="R16" s="112">
        <f>SUM(januar!R46,februar!R46,marec!R46,april!R46,maj!R46,junij!R46,julij!R46,avgust!R46,september!R46,oktober!R46,november!R46,december!R46)</f>
        <v>0</v>
      </c>
      <c r="S16" s="112">
        <f>SUM(januar!S46,februar!S46,marec!S46,april!S46,maj!S46,junij!S46,julij!S46,avgust!S46,september!S46,oktober!S46,november!S46,december!S46)</f>
        <v>1</v>
      </c>
      <c r="T16" s="112">
        <f>SUM(januar!T46,februar!T46,marec!T46,april!T46,maj!T46,junij!T46,julij!T46,avgust!T46,september!T46,oktober!T46,november!T46,december!T46)</f>
        <v>0</v>
      </c>
    </row>
  </sheetData>
  <sheetProtection sheet="1" objects="1" scenarios="1"/>
  <mergeCells count="1">
    <mergeCell ref="C1:K1"/>
  </mergeCells>
  <pageMargins left="0" right="0" top="0.39370000000000005" bottom="0.39370000000000005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206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12</vt:i4>
      </vt:variant>
    </vt:vector>
  </HeadingPairs>
  <TitlesOfParts>
    <vt:vector size="26" baseType="lpstr">
      <vt:lpstr>Predloge</vt:lpstr>
      <vt:lpstr>januar</vt:lpstr>
      <vt:lpstr>februar</vt:lpstr>
      <vt:lpstr>marec</vt:lpstr>
      <vt:lpstr>april</vt:lpstr>
      <vt:lpstr>maj</vt:lpstr>
      <vt:lpstr>junij</vt:lpstr>
      <vt:lpstr>julij</vt:lpstr>
      <vt:lpstr>avgust</vt:lpstr>
      <vt:lpstr>september</vt:lpstr>
      <vt:lpstr>oktober</vt:lpstr>
      <vt:lpstr>november</vt:lpstr>
      <vt:lpstr>december</vt:lpstr>
      <vt:lpstr>statistika</vt:lpstr>
      <vt:lpstr>april!Print_Area</vt:lpstr>
      <vt:lpstr>avgust!Print_Area</vt:lpstr>
      <vt:lpstr>december!Print_Area</vt:lpstr>
      <vt:lpstr>februar!Print_Area</vt:lpstr>
      <vt:lpstr>januar!Print_Area</vt:lpstr>
      <vt:lpstr>julij!Print_Area</vt:lpstr>
      <vt:lpstr>junij!Print_Area</vt:lpstr>
      <vt:lpstr>maj!Print_Area</vt:lpstr>
      <vt:lpstr>marec!Print_Area</vt:lpstr>
      <vt:lpstr>november!Print_Area</vt:lpstr>
      <vt:lpstr>oktober!Print_Area</vt:lpstr>
      <vt:lpstr>september!Print_Area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Maja Šoštarič</cp:lastModifiedBy>
  <cp:revision>75</cp:revision>
  <cp:lastPrinted>2021-03-30T06:38:28Z</cp:lastPrinted>
  <dcterms:created xsi:type="dcterms:W3CDTF">2020-11-01T16:40:29Z</dcterms:created>
  <dcterms:modified xsi:type="dcterms:W3CDTF">2021-03-30T06:46:45Z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AppVersion">
    <vt:lpwstr>16.0300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