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1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 lockWindows="false"/>
  <bookViews>
    <workbookView showHorizontalScroll="true" showVerticalScroll="true" showSheetTabs="true" xWindow="0" yWindow="0" windowWidth="16384" windowHeight="8192" tabRatio="500" firstSheet="0" activeTab="12"/>
  </bookViews>
  <sheets>
    <sheet name="Vzorci_vnosov" sheetId="1" state="visible" r:id="rId2"/>
    <sheet name="januar" sheetId="2" state="visible" r:id="rId3"/>
    <sheet name="februar" sheetId="3" state="visible" r:id="rId4"/>
    <sheet name="marec" sheetId="4" state="visible" r:id="rId5"/>
    <sheet name="april" sheetId="5" state="visible" r:id="rId6"/>
    <sheet name="maj" sheetId="6" state="visible" r:id="rId7"/>
    <sheet name="junij" sheetId="7" state="visible" r:id="rId8"/>
    <sheet name="julij" sheetId="8" state="visible" r:id="rId9"/>
    <sheet name="avgust" sheetId="9" state="visible" r:id="rId10"/>
    <sheet name="september" sheetId="10" state="visible" r:id="rId11"/>
    <sheet name="oktober" sheetId="11" state="visible" r:id="rId12"/>
    <sheet name="november" sheetId="12" state="visible" r:id="rId13"/>
    <sheet name="december" sheetId="13" state="visible" r:id="rId14"/>
    <sheet name="statistika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0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E7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ne dežuren</t>
        </r>
      </text>
      <mc:AlternateContent>
        <mc:Choice Requires="v2">
          <commentPr autoFill="false" autoScale="false" colHidden="false" locked="false" rowHidden="false" textHAlign="justify" textVAlign="top">
            <anchor moveWithCells="false" sizeWithCells="false">
              <xdr:from>
                <xdr:col>5</xdr:col>
                <xdr:colOff>20</xdr:colOff>
                <xdr:row>2</xdr:row>
                <xdr:rowOff>15</xdr:rowOff>
              </xdr:from>
              <xdr:to>
                <xdr:col>10</xdr:col>
                <xdr:colOff>11</xdr:colOff>
                <xdr:row>6</xdr:row>
                <xdr:rowOff>13</xdr:rowOff>
              </xdr:to>
            </anchor>
          </commentPr>
        </mc:Choice>
        <mc:Fallback/>
      </mc:AlternateContent>
    </comment>
    <comment ref="H23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ne dežuren</t>
        </r>
      </text>
      <mc:AlternateContent>
        <mc:Choice Requires="v2">
          <commentPr autoFill="false" autoScale="false" colHidden="false" locked="false" rowHidden="false" textHAlign="justify" textVAlign="top">
            <anchor moveWithCells="false" sizeWithCells="false">
              <xdr:from>
                <xdr:col>8</xdr:col>
                <xdr:colOff>20</xdr:colOff>
                <xdr:row>21</xdr:row>
                <xdr:rowOff>12</xdr:rowOff>
              </xdr:from>
              <xdr:to>
                <xdr:col>13</xdr:col>
                <xdr:colOff>12</xdr:colOff>
                <xdr:row>25</xdr:row>
                <xdr:rowOff>11</xdr:rowOff>
              </xdr:to>
            </anchor>
          </commentPr>
        </mc:Choice>
        <mc:Fallback/>
      </mc:AlternateContent>
    </comment>
    <comment ref="J7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ne dežuren</t>
        </r>
      </text>
      <mc:AlternateContent>
        <mc:Choice Requires="v2">
          <commentPr autoFill="false" autoScale="false" colHidden="false" locked="false" rowHidden="false" textHAlign="justify" textVAlign="top">
            <anchor moveWithCells="false" sizeWithCells="false">
              <xdr:from>
                <xdr:col>10</xdr:col>
                <xdr:colOff>20</xdr:colOff>
                <xdr:row>2</xdr:row>
                <xdr:rowOff>15</xdr:rowOff>
              </xdr:from>
              <xdr:to>
                <xdr:col>15</xdr:col>
                <xdr:colOff>11</xdr:colOff>
                <xdr:row>6</xdr:row>
                <xdr:rowOff>13</xdr:rowOff>
              </xdr:to>
            </anchor>
          </commentPr>
        </mc:Choice>
        <mc:Fallback/>
      </mc:AlternateContent>
    </comment>
    <comment ref="BA5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za september ne morem 1.,2.,12.-17.9.
Prosila bi te za cim manj torkov.</t>
        </r>
      </text>
      <mc:AlternateContent>
        <mc:Choice Requires="v2">
          <commentPr autoFill="false" autoScale="false" colHidden="false" locked="false" rowHidden="false" textHAlign="justify" textVAlign="top">
            <anchor moveWithCells="false" sizeWithCells="false">
              <xdr:from>
                <xdr:col>53</xdr:col>
                <xdr:colOff>20</xdr:colOff>
                <xdr:row>0</xdr:row>
                <xdr:rowOff>15</xdr:rowOff>
              </xdr:from>
              <xdr:to>
                <xdr:col>57</xdr:col>
                <xdr:colOff>0</xdr:colOff>
                <xdr:row>4</xdr:row>
                <xdr:rowOff>13</xdr:rowOff>
              </xdr:to>
            </anchor>
          </commentPr>
        </mc:Choice>
        <mc:Fallback/>
      </mc:AlternateContent>
    </comment>
  </commentList>
</comments>
</file>

<file path=xl/comments11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BA6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oktobra ne morem 8., 23.-27., 30.10.-3.11 in 
ne pon tor</t>
        </r>
      </text>
      <mc:AlternateContent>
        <mc:Choice Requires="v2">
          <commentPr autoFill="false" autoScale="false" colHidden="false" locked="false" rowHidden="false" textHAlign="justify" textVAlign="top">
            <anchor moveWithCells="false" sizeWithCells="false">
              <xdr:from>
                <xdr:col>29</xdr:col>
                <xdr:colOff>8</xdr:colOff>
                <xdr:row>4</xdr:row>
                <xdr:rowOff>12</xdr:rowOff>
              </xdr:from>
              <xdr:to>
                <xdr:col>52</xdr:col>
                <xdr:colOff>0</xdr:colOff>
                <xdr:row>8</xdr:row>
                <xdr:rowOff>11</xdr:rowOff>
              </xdr:to>
            </anchor>
          </commentPr>
        </mc:Choice>
        <mc:Fallback/>
      </mc:AlternateContent>
    </comment>
    <comment ref="BA8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NE morem dežurat ali biti popoldne 3., 11., 26., 31.-3.11</t>
        </r>
      </text>
      <mc:AlternateContent>
        <mc:Choice Requires="v2">
          <commentPr autoFill="false" autoScale="false" colHidden="false" locked="false" rowHidden="false" textHAlign="justify" textVAlign="top">
            <anchor moveWithCells="false" sizeWithCells="false">
              <xdr:from>
                <xdr:col>29</xdr:col>
                <xdr:colOff>8</xdr:colOff>
                <xdr:row>6</xdr:row>
                <xdr:rowOff>12</xdr:rowOff>
              </xdr:from>
              <xdr:to>
                <xdr:col>52</xdr:col>
                <xdr:colOff>0</xdr:colOff>
                <xdr:row>10</xdr:row>
                <xdr:rowOff>11</xdr:rowOff>
              </xdr:to>
            </anchor>
          </commentPr>
        </mc:Choice>
        <mc:Fallback/>
      </mc:AlternateContent>
    </comment>
  </commentList>
</comments>
</file>

<file path=xl/comments12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J24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ne dež ali pop</t>
        </r>
      </text>
      <mc:AlternateContent>
        <mc:Choice Requires="v2">
          <commentPr autoFill="false" autoScale="false" colHidden="false" locked="false" rowHidden="false" textHAlign="justify" textVAlign="top">
            <anchor moveWithCells="false" sizeWithCells="false">
              <xdr:from>
                <xdr:col>10</xdr:col>
                <xdr:colOff>20</xdr:colOff>
                <xdr:row>22</xdr:row>
                <xdr:rowOff>12</xdr:rowOff>
              </xdr:from>
              <xdr:to>
                <xdr:col>15</xdr:col>
                <xdr:colOff>12</xdr:colOff>
                <xdr:row>26</xdr:row>
                <xdr:rowOff>11</xdr:rowOff>
              </xdr:to>
            </anchor>
          </commentPr>
        </mc:Choice>
        <mc:Fallback/>
      </mc:AlternateContent>
    </comment>
    <comment ref="BA4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ne morem 3.-7., 18, 20.-24., 29.12-5.1</t>
        </r>
      </text>
      <mc:AlternateContent>
        <mc:Choice Requires="v2">
          <commentPr autoFill="false" autoScale="false" colHidden="false" locked="false" rowHidden="false" textHAlign="justify" textVAlign="top">
            <anchor moveWithCells="false" sizeWithCells="false">
              <xdr:from>
                <xdr:col>29</xdr:col>
                <xdr:colOff>8</xdr:colOff>
                <xdr:row>2</xdr:row>
                <xdr:rowOff>12</xdr:rowOff>
              </xdr:from>
              <xdr:to>
                <xdr:col>52</xdr:col>
                <xdr:colOff>0</xdr:colOff>
                <xdr:row>6</xdr:row>
                <xdr:rowOff>11</xdr:rowOff>
              </xdr:to>
            </anchor>
          </commentPr>
        </mc:Choice>
        <mc:Fallback/>
      </mc:AlternateContent>
    </comment>
    <comment ref="BA22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ne more 19 in 26.11. in ne torkov</t>
        </r>
      </text>
      <mc:AlternateContent>
        <mc:Choice Requires="v2">
          <commentPr autoFill="false" autoScale="false" colHidden="false" locked="false" rowHidden="false" textHAlign="justify" textVAlign="top">
            <anchor moveWithCells="false" sizeWithCells="false">
              <xdr:from>
                <xdr:col>29</xdr:col>
                <xdr:colOff>8</xdr:colOff>
                <xdr:row>20</xdr:row>
                <xdr:rowOff>12</xdr:rowOff>
              </xdr:from>
              <xdr:to>
                <xdr:col>52</xdr:col>
                <xdr:colOff>0</xdr:colOff>
                <xdr:row>24</xdr:row>
                <xdr:rowOff>11</xdr:rowOff>
              </xdr:to>
            </anchor>
          </commentPr>
        </mc:Choice>
        <mc:Fallback/>
      </mc:AlternateContent>
    </comment>
  </commentList>
</comments>
</file>

<file path=xl/comments13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AZ4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ne morem 3.-7., 18, 20.-24., 29.12-5.1</t>
        </r>
      </text>
      <mc:AlternateContent>
        <mc:Choice Requires="v2">
          <commentPr autoFill="false" autoScale="false" colHidden="false" locked="false" rowHidden="false" textHAlign="justify" textVAlign="top">
            <anchor moveWithCells="false" sizeWithCells="false">
              <xdr:from>
                <xdr:col>27</xdr:col>
                <xdr:colOff>11</xdr:colOff>
                <xdr:row>2</xdr:row>
                <xdr:rowOff>12</xdr:rowOff>
              </xdr:from>
              <xdr:to>
                <xdr:col>51</xdr:col>
                <xdr:colOff>0</xdr:colOff>
                <xdr:row>6</xdr:row>
                <xdr:rowOff>11</xdr:rowOff>
              </xdr:to>
            </anchor>
          </commentPr>
        </mc:Choice>
        <mc:Fallback/>
      </mc:AlternateContent>
    </comment>
  </commentList>
</comments>
</file>

<file path=xl/comments2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BA3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Odsotna sem 4.-8., 15.-16., 24.-27., 30.-1.2.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55</xdr:col>
                <xdr:colOff>23</xdr:colOff>
                <xdr:row>2</xdr:row>
                <xdr:rowOff>0</xdr:rowOff>
              </xdr:from>
              <xdr:to>
                <xdr:col>60</xdr:col>
                <xdr:colOff>15</xdr:colOff>
                <xdr:row>7</xdr:row>
                <xdr:rowOff>16</xdr:rowOff>
              </xdr:to>
            </anchor>
          </commentPr>
        </mc:Choice>
        <mc:Fallback/>
      </mc:AlternateContent>
    </comment>
  </commentList>
</comments>
</file>

<file path=xl/comments4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BB9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Ne morem 1.-8.3., 15.-16., 19.-24., 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81</xdr:col>
                <xdr:colOff>43</xdr:colOff>
                <xdr:row>16</xdr:row>
                <xdr:rowOff>17</xdr:rowOff>
              </xdr:from>
              <xdr:to>
                <xdr:col>89</xdr:col>
                <xdr:colOff>23</xdr:colOff>
                <xdr:row>25</xdr:row>
                <xdr:rowOff>17</xdr:rowOff>
              </xdr:to>
            </anchor>
          </commentPr>
        </mc:Choice>
        <mc:Fallback/>
      </mc:AlternateContent>
    </comment>
    <comment ref="BB19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Ne morem 2., 11., 15.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81</xdr:col>
                <xdr:colOff>43</xdr:colOff>
                <xdr:row>40</xdr:row>
                <xdr:rowOff>16</xdr:rowOff>
              </xdr:from>
              <xdr:to>
                <xdr:col>89</xdr:col>
                <xdr:colOff>23</xdr:colOff>
                <xdr:row>50</xdr:row>
                <xdr:rowOff>21</xdr:rowOff>
              </xdr:to>
            </anchor>
          </commentPr>
        </mc:Choice>
        <mc:Fallback/>
      </mc:AlternateContent>
    </comment>
  </commentList>
</comments>
</file>

<file path=xl/comments5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K8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ne dež ali tx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27</xdr:col>
                <xdr:colOff>23</xdr:colOff>
                <xdr:row>13</xdr:row>
                <xdr:rowOff>9</xdr:rowOff>
              </xdr:from>
              <xdr:to>
                <xdr:col>55</xdr:col>
                <xdr:colOff>23</xdr:colOff>
                <xdr:row>21</xdr:row>
                <xdr:rowOff>13</xdr:rowOff>
              </xdr:to>
            </anchor>
          </commentPr>
        </mc:Choice>
        <mc:Fallback/>
      </mc:AlternateContent>
    </comment>
    <comment ref="AZ8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sreda prosta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74</xdr:col>
                <xdr:colOff>40</xdr:colOff>
                <xdr:row>13</xdr:row>
                <xdr:rowOff>9</xdr:rowOff>
              </xdr:from>
              <xdr:to>
                <xdr:col>81</xdr:col>
                <xdr:colOff>43</xdr:colOff>
                <xdr:row>21</xdr:row>
                <xdr:rowOff>13</xdr:rowOff>
              </xdr:to>
            </anchor>
          </commentPr>
        </mc:Choice>
        <mc:Fallback/>
      </mc:AlternateContent>
    </comment>
    <comment ref="AZ10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Dr. Danojevic pravi za 18., 25., 26. Preglejte prosim kdaj je možno. 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74</xdr:col>
                <xdr:colOff>40</xdr:colOff>
                <xdr:row>17</xdr:row>
                <xdr:rowOff>12</xdr:rowOff>
              </xdr:from>
              <xdr:to>
                <xdr:col>81</xdr:col>
                <xdr:colOff>43</xdr:colOff>
                <xdr:row>25</xdr:row>
                <xdr:rowOff>17</xdr:rowOff>
              </xdr:to>
            </anchor>
          </commentPr>
        </mc:Choice>
        <mc:Fallback/>
      </mc:AlternateContent>
    </comment>
    <comment ref="AZ11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User:ne torke
</t>
        </r>
        <r>
          <rPr>
            <sz val="10"/>
            <color rgb="FF000000"/>
            <rFont val="Calibri"/>
            <family val="0"/>
          </rPr>
          <t xml:space="preserve">Ne morem 16.-17. in 20.-22., 28.4.-5.5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74</xdr:col>
                <xdr:colOff>40</xdr:colOff>
                <xdr:row>19</xdr:row>
                <xdr:rowOff>17</xdr:rowOff>
              </xdr:from>
              <xdr:to>
                <xdr:col>81</xdr:col>
                <xdr:colOff>43</xdr:colOff>
                <xdr:row>27</xdr:row>
                <xdr:rowOff>23</xdr:rowOff>
              </xdr:to>
            </anchor>
          </commentPr>
        </mc:Choice>
        <mc:Fallback/>
      </mc:AlternateContent>
    </comment>
    <comment ref="AZ13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Ne morem dežurat 20.-22. in 30-ega.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74</xdr:col>
                <xdr:colOff>40</xdr:colOff>
                <xdr:row>23</xdr:row>
                <xdr:rowOff>21</xdr:rowOff>
              </xdr:from>
              <xdr:to>
                <xdr:col>81</xdr:col>
                <xdr:colOff>43</xdr:colOff>
                <xdr:row>31</xdr:row>
                <xdr:rowOff>24</xdr:rowOff>
              </xdr:to>
            </anchor>
          </commentPr>
        </mc:Choice>
        <mc:Fallback/>
      </mc:AlternateContent>
    </comment>
  </commentList>
</comments>
</file>

<file path=xl/comments6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L2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prosta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26</xdr:col>
                <xdr:colOff>0</xdr:colOff>
                <xdr:row>0</xdr:row>
                <xdr:rowOff>20</xdr:rowOff>
              </xdr:from>
              <xdr:to>
                <xdr:col>55</xdr:col>
                <xdr:colOff>19</xdr:colOff>
                <xdr:row>7</xdr:row>
                <xdr:rowOff>25</xdr:rowOff>
              </xdr:to>
            </anchor>
          </commentPr>
        </mc:Choice>
        <mc:Fallback/>
      </mc:AlternateContent>
    </comment>
    <comment ref="L3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prosta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26</xdr:col>
                <xdr:colOff>0</xdr:colOff>
                <xdr:row>2</xdr:row>
                <xdr:rowOff>15</xdr:rowOff>
              </xdr:from>
              <xdr:to>
                <xdr:col>55</xdr:col>
                <xdr:colOff>19</xdr:colOff>
                <xdr:row>9</xdr:row>
                <xdr:rowOff>19</xdr:rowOff>
              </xdr:to>
            </anchor>
          </commentPr>
        </mc:Choice>
        <mc:Fallback/>
      </mc:AlternateContent>
    </comment>
    <comment ref="BD5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v maju ne morem:
1.-5., 10., 17.-19., 24.-27., 29.5.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57</xdr:col>
                <xdr:colOff>8</xdr:colOff>
                <xdr:row>4</xdr:row>
                <xdr:rowOff>13</xdr:rowOff>
              </xdr:from>
              <xdr:to>
                <xdr:col>61</xdr:col>
                <xdr:colOff>13</xdr:colOff>
                <xdr:row>9</xdr:row>
                <xdr:rowOff>17</xdr:rowOff>
              </xdr:to>
            </anchor>
          </commentPr>
        </mc:Choice>
        <mc:Fallback/>
      </mc:AlternateContent>
    </comment>
  </commentList>
</comments>
</file>

<file path=xl/comments7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T4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ne more 12-16., 21-30.6.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32</xdr:col>
                <xdr:colOff>8</xdr:colOff>
                <xdr:row>3</xdr:row>
                <xdr:rowOff>17</xdr:rowOff>
              </xdr:from>
              <xdr:to>
                <xdr:col>55</xdr:col>
                <xdr:colOff>36</xdr:colOff>
                <xdr:row>9</xdr:row>
                <xdr:rowOff>16</xdr:rowOff>
              </xdr:to>
            </anchor>
          </commentPr>
        </mc:Choice>
        <mc:Fallback/>
      </mc:AlternateContent>
    </comment>
    <comment ref="T12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ne more 12-16., 21-30.6.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32</xdr:col>
                <xdr:colOff>8</xdr:colOff>
                <xdr:row>15</xdr:row>
                <xdr:rowOff>17</xdr:rowOff>
              </xdr:from>
              <xdr:to>
                <xdr:col>55</xdr:col>
                <xdr:colOff>36</xdr:colOff>
                <xdr:row>21</xdr:row>
                <xdr:rowOff>16</xdr:rowOff>
              </xdr:to>
            </anchor>
          </commentPr>
        </mc:Choice>
        <mc:Fallback/>
      </mc:AlternateContent>
    </comment>
  </commentList>
</comments>
</file>

<file path=xl/comments8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J21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ne dež ali popo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16</xdr:col>
                <xdr:colOff>7</xdr:colOff>
                <xdr:row>29</xdr:row>
                <xdr:rowOff>4</xdr:rowOff>
              </xdr:from>
              <xdr:to>
                <xdr:col>25</xdr:col>
                <xdr:colOff>11</xdr:colOff>
                <xdr:row>36</xdr:row>
                <xdr:rowOff>4</xdr:rowOff>
              </xdr:to>
            </anchor>
          </commentPr>
        </mc:Choice>
        <mc:Fallback/>
      </mc:AlternateContent>
    </comment>
  </commentList>
</comments>
</file>

<file path=xl/comments9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H3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ne dežuren ali TX</t>
        </r>
      </text>
      <mc:AlternateContent>
        <mc:Choice Requires="v2">
          <commentPr autoFill="false" autoScale="false" colHidden="false" locked="false" rowHidden="false" textHAlign="justify" textVAlign="top">
            <anchor moveWithCells="false" sizeWithCells="false">
              <xdr:from>
                <xdr:col>8</xdr:col>
                <xdr:colOff>20</xdr:colOff>
                <xdr:row>1</xdr:row>
                <xdr:rowOff>12</xdr:rowOff>
              </xdr:from>
              <xdr:to>
                <xdr:col>13</xdr:col>
                <xdr:colOff>12</xdr:colOff>
                <xdr:row>5</xdr:row>
                <xdr:rowOff>11</xdr:rowOff>
              </xdr:to>
            </anchor>
          </commentPr>
        </mc:Choice>
        <mc:Fallback/>
      </mc:AlternateContent>
    </comment>
  </commentList>
</comments>
</file>

<file path=xl/sharedStrings.xml><?xml version="1.0" encoding="utf-8"?>
<sst xmlns="http://schemas.openxmlformats.org/spreadsheetml/2006/main" count="1239" uniqueCount="93">
  <si>
    <t xml:space="preserve">51☻</t>
  </si>
  <si>
    <t xml:space="preserve">KOS</t>
  </si>
  <si>
    <t xml:space="preserve">52☻</t>
  </si>
  <si>
    <t xml:space="preserve">ŠOŠ</t>
  </si>
  <si>
    <t xml:space="preserve">51</t>
  </si>
  <si>
    <t xml:space="preserve">PIN</t>
  </si>
  <si>
    <t xml:space="preserve">52</t>
  </si>
  <si>
    <t xml:space="preserve">KON</t>
  </si>
  <si>
    <t xml:space="preserve">KVIT</t>
  </si>
  <si>
    <t xml:space="preserve">ORO</t>
  </si>
  <si>
    <t xml:space="preserve">KVIT☻</t>
  </si>
  <si>
    <t xml:space="preserve">MIO</t>
  </si>
  <si>
    <t xml:space="preserve">U</t>
  </si>
  <si>
    <t xml:space="preserve">BOŽ</t>
  </si>
  <si>
    <t xml:space="preserve">U☻</t>
  </si>
  <si>
    <t xml:space="preserve">TOM</t>
  </si>
  <si>
    <t xml:space="preserve">12-20</t>
  </si>
  <si>
    <t xml:space="preserve">MŠŠ</t>
  </si>
  <si>
    <t xml:space="preserve">X</t>
  </si>
  <si>
    <t xml:space="preserve">ŽIV</t>
  </si>
  <si>
    <t xml:space="preserve">D</t>
  </si>
  <si>
    <t xml:space="preserve">TAL</t>
  </si>
  <si>
    <t xml:space="preserve">BOL</t>
  </si>
  <si>
    <t xml:space="preserve">PIR</t>
  </si>
  <si>
    <t xml:space="preserve">☻</t>
  </si>
  <si>
    <t xml:space="preserve">HOL</t>
  </si>
  <si>
    <t xml:space="preserve">SO</t>
  </si>
  <si>
    <t xml:space="preserve">BUT</t>
  </si>
  <si>
    <t xml:space="preserve">ŽRJ</t>
  </si>
  <si>
    <t xml:space="preserve">51$</t>
  </si>
  <si>
    <t xml:space="preserve">NOV3</t>
  </si>
  <si>
    <t xml:space="preserve">52$</t>
  </si>
  <si>
    <t xml:space="preserve">JNK</t>
  </si>
  <si>
    <t xml:space="preserve">KVIT$</t>
  </si>
  <si>
    <t xml:space="preserve">☺</t>
  </si>
  <si>
    <r>
      <rPr>
        <sz val="8"/>
        <color rgb="FFFF420E"/>
        <rFont val="Arial"/>
        <family val="0"/>
      </rPr>
      <t xml:space="preserve">U</t>
    </r>
    <r>
      <rPr>
        <b val="true"/>
        <sz val="14"/>
        <color rgb="FFFF420E"/>
        <rFont val="Arial"/>
        <family val="0"/>
      </rPr>
      <t xml:space="preserve">☺</t>
    </r>
  </si>
  <si>
    <r>
      <rPr>
        <sz val="8"/>
        <color rgb="FFFF420E"/>
        <rFont val="Arial"/>
        <family val="0"/>
      </rPr>
      <t xml:space="preserve">51</t>
    </r>
    <r>
      <rPr>
        <b val="true"/>
        <sz val="14"/>
        <color rgb="FFFF420E"/>
        <rFont val="Arial"/>
        <family val="0"/>
      </rPr>
      <t xml:space="preserve">☺</t>
    </r>
  </si>
  <si>
    <r>
      <rPr>
        <sz val="8"/>
        <color rgb="FFFF420E"/>
        <rFont val="Arial"/>
        <family val="0"/>
      </rPr>
      <t xml:space="preserve">52</t>
    </r>
    <r>
      <rPr>
        <b val="true"/>
        <sz val="14"/>
        <color rgb="FFFF420E"/>
        <rFont val="Arial"/>
        <family val="0"/>
      </rPr>
      <t xml:space="preserve">☺</t>
    </r>
  </si>
  <si>
    <t xml:space="preserve">51¶</t>
  </si>
  <si>
    <t xml:space="preserve">52¶</t>
  </si>
  <si>
    <r>
      <rPr>
        <b val="true"/>
        <sz val="6"/>
        <color rgb="FFFF3366"/>
        <rFont val="Arial"/>
        <family val="0"/>
      </rPr>
      <t xml:space="preserve">KVIT</t>
    </r>
    <r>
      <rPr>
        <b val="true"/>
        <sz val="8"/>
        <color rgb="FFFF3366"/>
        <rFont val="Arial"/>
        <family val="0"/>
      </rPr>
      <t xml:space="preserve">☺</t>
    </r>
  </si>
  <si>
    <t xml:space="preserve">KO</t>
  </si>
  <si>
    <t xml:space="preserve">Rt</t>
  </si>
  <si>
    <t xml:space="preserve">Rt☻</t>
  </si>
  <si>
    <r>
      <rPr>
        <b val="true"/>
        <sz val="8"/>
        <color rgb="FFFF420E"/>
        <rFont val="Arial"/>
        <family val="0"/>
      </rPr>
      <t xml:space="preserve">Rt</t>
    </r>
    <r>
      <rPr>
        <b val="true"/>
        <sz val="14"/>
        <color rgb="FFFF420E"/>
        <rFont val="Arial"/>
        <family val="0"/>
      </rPr>
      <t xml:space="preserve">☺</t>
    </r>
  </si>
  <si>
    <t xml:space="preserve">Am</t>
  </si>
  <si>
    <t xml:space="preserve">Am☻</t>
  </si>
  <si>
    <r>
      <rPr>
        <b val="true"/>
        <sz val="8"/>
        <color rgb="FFFF420E"/>
        <rFont val="Arial"/>
        <family val="0"/>
      </rPr>
      <t xml:space="preserve">Am</t>
    </r>
    <r>
      <rPr>
        <b val="true"/>
        <sz val="14"/>
        <color rgb="FFFF420E"/>
        <rFont val="Arial"/>
        <family val="0"/>
      </rPr>
      <t xml:space="preserve">☺</t>
    </r>
  </si>
  <si>
    <t xml:space="preserve">Ta</t>
  </si>
  <si>
    <t xml:space="preserve">Ta☻</t>
  </si>
  <si>
    <r>
      <rPr>
        <sz val="8"/>
        <color rgb="FFFF420E"/>
        <rFont val="Arial"/>
        <family val="0"/>
      </rPr>
      <t xml:space="preserve">Ta</t>
    </r>
    <r>
      <rPr>
        <b val="true"/>
        <sz val="14"/>
        <color rgb="FFFF420E"/>
        <rFont val="Arial"/>
        <family val="0"/>
      </rPr>
      <t xml:space="preserve">☺</t>
    </r>
  </si>
  <si>
    <t xml:space="preserve">Rf</t>
  </si>
  <si>
    <r>
      <rPr>
        <sz val="8"/>
        <color rgb="FF000000"/>
        <rFont val="Arial"/>
        <family val="0"/>
      </rPr>
      <t xml:space="preserve">Rf</t>
    </r>
    <r>
      <rPr>
        <sz val="11"/>
        <color rgb="FF000000"/>
        <rFont val="Arial"/>
        <family val="0"/>
      </rPr>
      <t xml:space="preserve">☻</t>
    </r>
  </si>
  <si>
    <r>
      <rPr>
        <sz val="8"/>
        <color rgb="FFFF420E"/>
        <rFont val="Arial"/>
        <family val="0"/>
      </rPr>
      <t xml:space="preserve">Rf</t>
    </r>
    <r>
      <rPr>
        <b val="true"/>
        <sz val="14"/>
        <color rgb="FFFF420E"/>
        <rFont val="Arial"/>
        <family val="0"/>
      </rPr>
      <t xml:space="preserve">☺</t>
    </r>
  </si>
  <si>
    <t xml:space="preserve">TAV</t>
  </si>
  <si>
    <t xml:space="preserve">Σ</t>
  </si>
  <si>
    <t xml:space="preserve">$</t>
  </si>
  <si>
    <t xml:space="preserve">TX</t>
  </si>
  <si>
    <t xml:space="preserve">¶</t>
  </si>
  <si>
    <t xml:space="preserve">2019</t>
  </si>
  <si>
    <t xml:space="preserve">krož</t>
  </si>
  <si>
    <t xml:space="preserve">ZUN</t>
  </si>
  <si>
    <t xml:space="preserve">Brez</t>
  </si>
  <si>
    <t xml:space="preserve">Op</t>
  </si>
  <si>
    <t xml:space="preserve">štu</t>
  </si>
  <si>
    <t xml:space="preserve">ŠTU</t>
  </si>
  <si>
    <t xml:space="preserve">MF</t>
  </si>
  <si>
    <t xml:space="preserve">NPK</t>
  </si>
  <si>
    <t xml:space="preserve">JAN</t>
  </si>
  <si>
    <t xml:space="preserve">MI/ŠT</t>
  </si>
  <si>
    <t xml:space="preserve">MIR</t>
  </si>
  <si>
    <t xml:space="preserve"> </t>
  </si>
  <si>
    <t xml:space="preserve">ŽiV</t>
  </si>
  <si>
    <t xml:space="preserve">INS</t>
  </si>
  <si>
    <t xml:space="preserve">PKP</t>
  </si>
  <si>
    <t xml:space="preserve">NOV2</t>
  </si>
  <si>
    <t xml:space="preserve">CUB</t>
  </si>
  <si>
    <t xml:space="preserve">DPK</t>
  </si>
  <si>
    <t xml:space="preserve">PPK</t>
  </si>
  <si>
    <t xml:space="preserve">POR</t>
  </si>
  <si>
    <t xml:space="preserve">AMB</t>
  </si>
  <si>
    <t xml:space="preserve">CIM</t>
  </si>
  <si>
    <t xml:space="preserve">Amb</t>
  </si>
  <si>
    <t xml:space="preserve">JEN</t>
  </si>
  <si>
    <t xml:space="preserve">TA</t>
  </si>
  <si>
    <t xml:space="preserve">GRY</t>
  </si>
  <si>
    <t xml:space="preserve">NOV1</t>
  </si>
  <si>
    <t xml:space="preserve">POD</t>
  </si>
  <si>
    <t xml:space="preserve">GOR</t>
  </si>
  <si>
    <t xml:space="preserve">ANES</t>
  </si>
  <si>
    <t xml:space="preserve">AN</t>
  </si>
  <si>
    <t xml:space="preserve">KO/ŠT</t>
  </si>
  <si>
    <t xml:space="preserve">Pregled  2019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</si>
</sst>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&quot;/ &quot;mmm\ yy"/>
    <numFmt numFmtId="166" formatCode="#,##0.00\ [$€-424];[RED]\-#,##0.00\ [$€-424]"/>
    <numFmt numFmtId="167" formatCode="@"/>
    <numFmt numFmtId="168" formatCode="ddd"/>
    <numFmt numFmtId="169" formatCode="dd&quot;/ &quot;mmm"/>
    <numFmt numFmtId="170" formatCode="General"/>
    <numFmt numFmtId="171" formatCode="0"/>
  </numFmts>
  <fonts count="41">
    <font>
      <sz val="10"/>
      <color rgb="FF000000"/>
      <name val="SimSun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SimSun"/>
      <family val="0"/>
      <charset val="134"/>
    </font>
    <font>
      <b val="true"/>
      <sz val="10"/>
      <color rgb="FF000000"/>
      <name val="SimSun"/>
      <family val="0"/>
      <charset val="134"/>
    </font>
    <font>
      <b val="true"/>
      <sz val="6"/>
      <color rgb="FF000000"/>
      <name val="SimSun"/>
      <family val="0"/>
      <charset val="134"/>
    </font>
    <font>
      <b val="true"/>
      <sz val="10"/>
      <color rgb="FFFFFF00"/>
      <name val="SimSun"/>
      <family val="0"/>
      <charset val="134"/>
    </font>
    <font>
      <b val="true"/>
      <sz val="15"/>
      <color rgb="FF000000"/>
      <name val="SimSun"/>
      <family val="0"/>
      <charset val="134"/>
    </font>
    <font>
      <b val="true"/>
      <sz val="11"/>
      <color rgb="FF000000"/>
      <name val="SimSun"/>
      <family val="0"/>
      <charset val="134"/>
    </font>
    <font>
      <b val="true"/>
      <sz val="14"/>
      <color rgb="FF000000"/>
      <name val="SimSun"/>
      <family val="0"/>
      <charset val="134"/>
    </font>
    <font>
      <b val="true"/>
      <sz val="10"/>
      <color rgb="FFFFFFFF"/>
      <name val="SimSun"/>
      <family val="0"/>
      <charset val="134"/>
    </font>
    <font>
      <i val="true"/>
      <sz val="10"/>
      <color rgb="FF808080"/>
      <name val="SimSun"/>
      <family val="0"/>
      <charset val="134"/>
    </font>
    <font>
      <b val="true"/>
      <sz val="24"/>
      <color rgb="FF000000"/>
      <name val="SimSun"/>
      <family val="0"/>
      <charset val="134"/>
    </font>
    <font>
      <b val="true"/>
      <i val="true"/>
      <sz val="16"/>
      <color rgb="FF000000"/>
      <name val="SimSun"/>
      <family val="0"/>
      <charset val="134"/>
    </font>
    <font>
      <b val="true"/>
      <sz val="6"/>
      <color rgb="FF000000"/>
      <name val="Arial"/>
      <family val="0"/>
    </font>
    <font>
      <b val="true"/>
      <sz val="14"/>
      <color rgb="FF000000"/>
      <name val="Arial"/>
      <family val="0"/>
    </font>
    <font>
      <b val="true"/>
      <i val="true"/>
      <u val="single"/>
      <sz val="10"/>
      <color rgb="FF000000"/>
      <name val="SimSun"/>
      <family val="0"/>
      <charset val="134"/>
    </font>
    <font>
      <sz val="10"/>
      <color rgb="FFCC0000"/>
      <name val="SimSun"/>
      <family val="0"/>
      <charset val="134"/>
    </font>
    <font>
      <sz val="8"/>
      <color rgb="FF000000"/>
      <name val="Arial"/>
      <family val="0"/>
    </font>
    <font>
      <sz val="10"/>
      <color rgb="FF000000"/>
      <name val="Arial"/>
      <family val="2"/>
    </font>
    <font>
      <b val="true"/>
      <sz val="8"/>
      <color rgb="FF000000"/>
      <name val="Arial"/>
      <family val="0"/>
    </font>
    <font>
      <b val="true"/>
      <sz val="8"/>
      <color rgb="FFFF3366"/>
      <name val="Arial"/>
      <family val="0"/>
    </font>
    <font>
      <sz val="8"/>
      <color rgb="FFFF420E"/>
      <name val="Arial"/>
      <family val="0"/>
    </font>
    <font>
      <b val="true"/>
      <sz val="14"/>
      <color rgb="FFFF420E"/>
      <name val="Arial"/>
      <family val="0"/>
    </font>
    <font>
      <b val="true"/>
      <sz val="6"/>
      <color rgb="FFFF3366"/>
      <name val="Arial"/>
      <family val="0"/>
    </font>
    <font>
      <b val="true"/>
      <sz val="8"/>
      <color rgb="FFFF420E"/>
      <name val="Arial"/>
      <family val="0"/>
    </font>
    <font>
      <sz val="11"/>
      <color rgb="FF000000"/>
      <name val="Arial"/>
      <family val="0"/>
    </font>
    <font>
      <b val="true"/>
      <sz val="10"/>
      <color rgb="FF000000"/>
      <name val="Arial"/>
      <family val="0"/>
    </font>
    <font>
      <sz val="6"/>
      <color rgb="FF000000"/>
      <name val="Arial"/>
      <family val="0"/>
    </font>
    <font>
      <b val="true"/>
      <sz val="11"/>
      <color rgb="FFFF3333"/>
      <name val="Arial"/>
      <family val="0"/>
    </font>
    <font>
      <b val="true"/>
      <sz val="8"/>
      <color rgb="FFDC2300"/>
      <name val="Arial"/>
      <family val="0"/>
    </font>
    <font>
      <b val="true"/>
      <sz val="15"/>
      <color rgb="FF000000"/>
      <name val="Arial"/>
      <family val="0"/>
    </font>
    <font>
      <sz val="8"/>
      <color rgb="FF000000"/>
      <name val="Arial Black"/>
      <family val="0"/>
    </font>
    <font>
      <b val="true"/>
      <sz val="11"/>
      <color rgb="FF000000"/>
      <name val="Arial"/>
      <family val="0"/>
    </font>
    <font>
      <b val="true"/>
      <sz val="6"/>
      <color rgb="FFFF0000"/>
      <name val="Arial"/>
      <family val="0"/>
    </font>
    <font>
      <b val="true"/>
      <sz val="10"/>
      <color rgb="FF000000"/>
      <name val="Calibri"/>
      <family val="0"/>
    </font>
    <font>
      <sz val="10"/>
      <color rgb="FF000000"/>
      <name val="Calibri"/>
      <family val="0"/>
    </font>
    <font>
      <sz val="20"/>
      <color rgb="FF000000"/>
      <name val="Arial"/>
      <family val="0"/>
    </font>
    <font>
      <b val="true"/>
      <sz val="15"/>
      <color rgb="FFFF0000"/>
      <name val="Arial"/>
      <family val="0"/>
    </font>
    <font>
      <sz val="12"/>
      <color rgb="FF000000"/>
      <name val="Arial"/>
      <family val="0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BCE4E5"/>
      </patternFill>
    </fill>
    <fill>
      <patternFill patternType="solid">
        <fgColor rgb="FFCCFFFF"/>
        <bgColor rgb="FFCC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00FFFF"/>
        <bgColor rgb="FF00FFFF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CC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BCE4E5"/>
        <bgColor rgb="FFDDDDDD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5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1" applyFont="true" applyBorder="true" applyAlignment="true" applyProtection="false">
      <alignment horizontal="general" vertical="bottom" textRotation="0" wrapText="false" indent="0" shrinkToFit="false"/>
    </xf>
    <xf numFmtId="164" fontId="6" fillId="5" borderId="1" applyFont="true" applyBorder="tru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9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center" vertical="bottom" textRotation="90" wrapText="false" indent="0" shrinkToFit="false"/>
    </xf>
    <xf numFmtId="165" fontId="15" fillId="5" borderId="0" applyFont="true" applyBorder="false" applyAlignment="true" applyProtection="false">
      <alignment horizontal="general" vertical="bottom" textRotation="0" wrapText="false" indent="0" shrinkToFit="false"/>
    </xf>
    <xf numFmtId="165" fontId="15" fillId="5" borderId="1" applyFont="true" applyBorder="true" applyAlignment="true" applyProtection="false">
      <alignment horizontal="center" vertical="center" textRotation="0" wrapText="false" indent="0" shrinkToFit="true"/>
    </xf>
    <xf numFmtId="164" fontId="16" fillId="8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6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7" fontId="1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21" fillId="1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5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2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21" fillId="5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9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5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2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22" fillId="5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25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7" fontId="26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8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15" fillId="1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15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8" fontId="29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true"/>
      <protection locked="fals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30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31" fillId="1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21" fillId="1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3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6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9" fillId="0" borderId="1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7" fontId="33" fillId="0" borderId="1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7" fontId="19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7" fontId="27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7" fontId="2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9" fontId="15" fillId="13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0" fontId="15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13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27" fillId="13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21" fillId="5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22" fillId="5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19" fillId="13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71" fontId="27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71" fontId="34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70" fontId="27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15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0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15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21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27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21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23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27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22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70" fontId="21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1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35" fillId="0" borderId="1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70" fontId="2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7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7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0" fontId="16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7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27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21" fillId="1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7" fillId="15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28" fillId="1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9" fillId="15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9" fontId="15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0" fontId="15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8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22" fillId="8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27" fillId="8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true"/>
      <protection locked="true" hidden="false"/>
    </xf>
    <xf numFmtId="167" fontId="19" fillId="8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5" fillId="8" borderId="0" xfId="4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5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34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4" fillId="0" borderId="0" xfId="4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6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19" fillId="11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3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3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8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3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2 1" xfId="21"/>
    <cellStyle name="Accent 3 1" xfId="22"/>
    <cellStyle name="Accent 4" xfId="23"/>
    <cellStyle name="cf1" xfId="24"/>
    <cellStyle name="cf10" xfId="25"/>
    <cellStyle name="cf11" xfId="26"/>
    <cellStyle name="cf12" xfId="27"/>
    <cellStyle name="cf13" xfId="28"/>
    <cellStyle name="cf14" xfId="29"/>
    <cellStyle name="cf15" xfId="30"/>
    <cellStyle name="cf16" xfId="31"/>
    <cellStyle name="cf2" xfId="32"/>
    <cellStyle name="cf3" xfId="33"/>
    <cellStyle name="cf4" xfId="34"/>
    <cellStyle name="cf5" xfId="35"/>
    <cellStyle name="cf6" xfId="36"/>
    <cellStyle name="cf7" xfId="37"/>
    <cellStyle name="cf8" xfId="38"/>
    <cellStyle name="cf9" xfId="39"/>
    <cellStyle name="Error 1" xfId="40"/>
    <cellStyle name="Footnote 1" xfId="41"/>
    <cellStyle name="Heading 3" xfId="42"/>
    <cellStyle name="Heading 1" xfId="43"/>
    <cellStyle name="modra" xfId="44"/>
    <cellStyle name="modra center" xfId="45"/>
    <cellStyle name="prazno" xfId="46"/>
    <cellStyle name="Result 1" xfId="47"/>
    <cellStyle name="Result2" xfId="48"/>
    <cellStyle name="Status 1" xfId="49"/>
    <cellStyle name="Text 1" xfId="50"/>
    <cellStyle name="Warning 1" xfId="51"/>
  </cellStyles>
  <dxfs count="390"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000000"/>
        <sz val="11"/>
      </font>
      <fill>
        <patternFill>
          <bgColor rgb="FFFFCC99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000000"/>
        <sz val="11"/>
      </font>
      <fill>
        <patternFill>
          <bgColor rgb="FFFFCC99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000000"/>
        <sz val="11"/>
      </font>
      <fill>
        <patternFill>
          <bgColor rgb="FFFFCC99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000000"/>
        <sz val="11"/>
      </font>
      <fill>
        <patternFill>
          <bgColor rgb="FFFFCC99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000000"/>
        <sz val="11"/>
      </font>
      <fill>
        <patternFill>
          <bgColor rgb="FFFFCC99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000000"/>
        <sz val="11"/>
      </font>
      <fill>
        <patternFill>
          <bgColor rgb="FFFFCC99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000000"/>
        <sz val="11"/>
      </font>
      <fill>
        <patternFill>
          <bgColor rgb="FFFFCC99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000000"/>
        <sz val="11"/>
      </font>
      <fill>
        <patternFill>
          <bgColor rgb="FFFFCC99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000000"/>
        <sz val="11"/>
      </font>
      <fill>
        <patternFill>
          <bgColor rgb="FFFFCC99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000000"/>
        <sz val="11"/>
      </font>
      <fill>
        <patternFill>
          <bgColor rgb="FFFFCC99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000000"/>
        <sz val="11"/>
      </font>
      <fill>
        <patternFill>
          <bgColor rgb="FFFFCC99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000000"/>
        <sz val="11"/>
      </font>
      <fill>
        <patternFill>
          <bgColor rgb="FFFFCC99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420E"/>
      <rgbColor rgb="FFFF6633"/>
      <rgbColor rgb="FF666699"/>
      <rgbColor rgb="FF969696"/>
      <rgbColor rgb="FF003366"/>
      <rgbColor rgb="FF339966"/>
      <rgbColor rgb="FF003300"/>
      <rgbColor rgb="FF333300"/>
      <rgbColor rgb="FFDC2300"/>
      <rgbColor rgb="FFFF3333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0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1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18" activeCellId="0" sqref="C18"/>
    </sheetView>
  </sheetViews>
  <sheetFormatPr defaultColWidth="6.79296875" defaultRowHeight="12.75" zeroHeight="false" outlineLevelRow="0" outlineLevelCol="0"/>
  <cols>
    <col collapsed="false" customWidth="true" hidden="false" outlineLevel="0" max="1" min="1" style="1" width="4"/>
    <col collapsed="false" customWidth="false" hidden="false" outlineLevel="0" max="257" min="2" style="2" width="6.81"/>
  </cols>
  <sheetData>
    <row r="1" customFormat="false" ht="12.75" hidden="false" customHeight="true" outlineLevel="0" collapsed="false">
      <c r="A1" s="3"/>
    </row>
    <row r="2" customFormat="false" ht="12.75" hidden="false" customHeight="true" outlineLevel="0" collapsed="false">
      <c r="A2" s="4" t="s">
        <v>0</v>
      </c>
      <c r="C2" s="5" t="s">
        <v>1</v>
      </c>
    </row>
    <row r="3" customFormat="false" ht="12.75" hidden="false" customHeight="true" outlineLevel="0" collapsed="false">
      <c r="A3" s="4" t="s">
        <v>2</v>
      </c>
      <c r="C3" s="5" t="s">
        <v>3</v>
      </c>
    </row>
    <row r="4" customFormat="false" ht="12.75" hidden="false" customHeight="true" outlineLevel="0" collapsed="false">
      <c r="A4" s="4" t="s">
        <v>4</v>
      </c>
      <c r="C4" s="5" t="s">
        <v>5</v>
      </c>
    </row>
    <row r="5" customFormat="false" ht="12.75" hidden="false" customHeight="true" outlineLevel="0" collapsed="false">
      <c r="A5" s="4" t="s">
        <v>6</v>
      </c>
      <c r="C5" s="5" t="s">
        <v>7</v>
      </c>
    </row>
    <row r="6" customFormat="false" ht="12.75" hidden="false" customHeight="true" outlineLevel="0" collapsed="false">
      <c r="A6" s="4" t="s">
        <v>8</v>
      </c>
      <c r="C6" s="5" t="s">
        <v>9</v>
      </c>
    </row>
    <row r="7" customFormat="false" ht="12.75" hidden="false" customHeight="true" outlineLevel="0" collapsed="false">
      <c r="A7" s="6" t="s">
        <v>10</v>
      </c>
      <c r="C7" s="5" t="s">
        <v>11</v>
      </c>
    </row>
    <row r="8" customFormat="false" ht="12.75" hidden="false" customHeight="true" outlineLevel="0" collapsed="false">
      <c r="A8" s="4" t="s">
        <v>12</v>
      </c>
      <c r="C8" s="5" t="s">
        <v>13</v>
      </c>
    </row>
    <row r="9" customFormat="false" ht="12.75" hidden="false" customHeight="true" outlineLevel="0" collapsed="false">
      <c r="A9" s="4" t="s">
        <v>14</v>
      </c>
      <c r="C9" s="5" t="s">
        <v>15</v>
      </c>
    </row>
    <row r="10" customFormat="false" ht="12.75" hidden="false" customHeight="true" outlineLevel="0" collapsed="false">
      <c r="A10" s="4" t="s">
        <v>16</v>
      </c>
      <c r="C10" s="5" t="s">
        <v>17</v>
      </c>
    </row>
    <row r="11" customFormat="false" ht="12.75" hidden="false" customHeight="true" outlineLevel="0" collapsed="false">
      <c r="A11" s="7" t="s">
        <v>18</v>
      </c>
      <c r="C11" s="5" t="s">
        <v>19</v>
      </c>
    </row>
    <row r="12" customFormat="false" ht="12.75" hidden="false" customHeight="true" outlineLevel="0" collapsed="false">
      <c r="A12" s="4" t="s">
        <v>20</v>
      </c>
      <c r="C12" s="5" t="s">
        <v>21</v>
      </c>
    </row>
    <row r="13" customFormat="false" ht="12.75" hidden="false" customHeight="true" outlineLevel="0" collapsed="false">
      <c r="A13" s="4" t="s">
        <v>22</v>
      </c>
      <c r="C13" s="5" t="s">
        <v>23</v>
      </c>
    </row>
    <row r="14" customFormat="false" ht="12.75" hidden="false" customHeight="true" outlineLevel="0" collapsed="false">
      <c r="A14" s="8" t="s">
        <v>24</v>
      </c>
      <c r="C14" s="5" t="s">
        <v>25</v>
      </c>
    </row>
    <row r="15" customFormat="false" ht="12.75" hidden="false" customHeight="true" outlineLevel="0" collapsed="false">
      <c r="A15" s="4" t="s">
        <v>26</v>
      </c>
      <c r="C15" s="5" t="s">
        <v>27</v>
      </c>
    </row>
    <row r="16" customFormat="false" ht="12.75" hidden="false" customHeight="true" outlineLevel="0" collapsed="false">
      <c r="A16" s="7" t="s">
        <v>24</v>
      </c>
      <c r="C16" s="5" t="s">
        <v>28</v>
      </c>
    </row>
    <row r="17" customFormat="false" ht="12.75" hidden="false" customHeight="true" outlineLevel="0" collapsed="false">
      <c r="A17" s="9" t="s">
        <v>29</v>
      </c>
      <c r="C17" s="5" t="s">
        <v>30</v>
      </c>
    </row>
    <row r="18" customFormat="false" ht="12.75" hidden="false" customHeight="true" outlineLevel="0" collapsed="false">
      <c r="A18" s="9" t="s">
        <v>31</v>
      </c>
      <c r="C18" s="5" t="s">
        <v>32</v>
      </c>
    </row>
    <row r="19" customFormat="false" ht="12.75" hidden="false" customHeight="true" outlineLevel="0" collapsed="false">
      <c r="A19" s="10" t="s">
        <v>33</v>
      </c>
    </row>
    <row r="20" customFormat="false" ht="12.75" hidden="false" customHeight="true" outlineLevel="0" collapsed="false">
      <c r="A20" s="11" t="s">
        <v>34</v>
      </c>
    </row>
    <row r="21" customFormat="false" ht="12.75" hidden="false" customHeight="true" outlineLevel="0" collapsed="false">
      <c r="A21" s="12" t="s">
        <v>34</v>
      </c>
    </row>
    <row r="22" customFormat="false" ht="18" hidden="false" customHeight="true" outlineLevel="0" collapsed="false">
      <c r="A22" s="13" t="s">
        <v>35</v>
      </c>
    </row>
    <row r="23" customFormat="false" ht="18" hidden="false" customHeight="true" outlineLevel="0" collapsed="false">
      <c r="A23" s="13" t="s">
        <v>36</v>
      </c>
    </row>
    <row r="24" customFormat="false" ht="18" hidden="false" customHeight="true" outlineLevel="0" collapsed="false">
      <c r="A24" s="13" t="s">
        <v>37</v>
      </c>
    </row>
    <row r="25" customFormat="false" ht="12.75" hidden="false" customHeight="true" outlineLevel="0" collapsed="false">
      <c r="A25" s="7" t="s">
        <v>38</v>
      </c>
    </row>
    <row r="26" customFormat="false" ht="12.75" hidden="false" customHeight="true" outlineLevel="0" collapsed="false">
      <c r="A26" s="7" t="s">
        <v>39</v>
      </c>
    </row>
    <row r="27" customFormat="false" ht="12.75" hidden="false" customHeight="true" outlineLevel="0" collapsed="false">
      <c r="A27" s="14" t="s">
        <v>40</v>
      </c>
    </row>
    <row r="28" customFormat="false" ht="12.75" hidden="false" customHeight="true" outlineLevel="0" collapsed="false">
      <c r="A28" s="15" t="s">
        <v>41</v>
      </c>
    </row>
    <row r="29" customFormat="false" ht="12.75" hidden="false" customHeight="true" outlineLevel="0" collapsed="false">
      <c r="A29" s="15" t="s">
        <v>42</v>
      </c>
    </row>
    <row r="30" customFormat="false" ht="12.75" hidden="false" customHeight="true" outlineLevel="0" collapsed="false">
      <c r="A30" s="4" t="s">
        <v>43</v>
      </c>
    </row>
    <row r="31" customFormat="false" ht="18" hidden="false" customHeight="true" outlineLevel="0" collapsed="false">
      <c r="A31" s="16" t="s">
        <v>44</v>
      </c>
    </row>
    <row r="32" customFormat="false" ht="12.75" hidden="false" customHeight="true" outlineLevel="0" collapsed="false">
      <c r="A32" s="7" t="s">
        <v>45</v>
      </c>
    </row>
    <row r="33" customFormat="false" ht="12.75" hidden="false" customHeight="true" outlineLevel="0" collapsed="false">
      <c r="A33" s="4" t="s">
        <v>46</v>
      </c>
    </row>
    <row r="34" customFormat="false" ht="18" hidden="false" customHeight="true" outlineLevel="0" collapsed="false">
      <c r="A34" s="16" t="s">
        <v>47</v>
      </c>
    </row>
    <row r="35" customFormat="false" ht="12.75" hidden="false" customHeight="true" outlineLevel="0" collapsed="false">
      <c r="A35" s="7" t="s">
        <v>48</v>
      </c>
    </row>
    <row r="36" customFormat="false" ht="12.75" hidden="false" customHeight="true" outlineLevel="0" collapsed="false">
      <c r="A36" s="4" t="s">
        <v>49</v>
      </c>
    </row>
    <row r="37" customFormat="false" ht="18" hidden="false" customHeight="true" outlineLevel="0" collapsed="false">
      <c r="A37" s="13" t="s">
        <v>50</v>
      </c>
    </row>
    <row r="38" customFormat="false" ht="12.75" hidden="false" customHeight="true" outlineLevel="0" collapsed="false">
      <c r="A38" s="7" t="s">
        <v>51</v>
      </c>
    </row>
    <row r="39" customFormat="false" ht="14" hidden="false" customHeight="true" outlineLevel="0" collapsed="false">
      <c r="A39" s="4" t="s">
        <v>52</v>
      </c>
    </row>
    <row r="40" customFormat="false" ht="18" hidden="false" customHeight="true" outlineLevel="0" collapsed="false">
      <c r="A40" s="13" t="s">
        <v>53</v>
      </c>
    </row>
    <row r="41" customFormat="false" ht="12.75" hidden="false" customHeight="true" outlineLevel="0" collapsed="false">
      <c r="A41" s="7" t="s">
        <v>54</v>
      </c>
    </row>
    <row r="42" customFormat="false" ht="12.75" hidden="true" customHeight="true" outlineLevel="0" collapsed="false">
      <c r="A42" s="17" t="s">
        <v>55</v>
      </c>
    </row>
    <row r="43" customFormat="false" ht="12.75" hidden="true" customHeight="true" outlineLevel="0" collapsed="false">
      <c r="A43" s="18" t="s">
        <v>56</v>
      </c>
    </row>
    <row r="44" customFormat="false" ht="12.75" hidden="true" customHeight="true" outlineLevel="0" collapsed="false">
      <c r="A44" s="19" t="s">
        <v>57</v>
      </c>
    </row>
    <row r="45" customFormat="false" ht="12.75" hidden="true" customHeight="true" outlineLevel="0" collapsed="false">
      <c r="A45" s="20" t="s">
        <v>58</v>
      </c>
    </row>
  </sheetData>
  <sheetProtection sheet="true"/>
  <printOptions headings="false" gridLines="false" gridLinesSet="true" horizontalCentered="false" verticalCentered="false"/>
  <pageMargins left="0.7875" right="0.7875" top="0.954166666666667" bottom="0.511805555555556" header="0.7875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&amp;L&amp;"Arial,Regular"&amp;12zadnja sprememba&amp;C&amp;"Arial,Regular"&amp;D   &amp;T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46"/>
  <sheetViews>
    <sheetView showFormulas="false" showGridLines="true" showRowColHeaders="true" showZeros="true" rightToLeft="false" tabSelected="false" showOutlineSymbols="true" defaultGridColor="true" view="normal" topLeftCell="A14" colorId="64" zoomScale="130" zoomScaleNormal="130" zoomScalePageLayoutView="100" workbookViewId="0">
      <selection pane="topLeft" activeCell="BC22" activeCellId="0" sqref="BC22"/>
    </sheetView>
  </sheetViews>
  <sheetFormatPr defaultColWidth="6.79296875" defaultRowHeight="17" zeroHeight="false" outlineLevelRow="0" outlineLevelCol="0"/>
  <cols>
    <col collapsed="false" customWidth="true" hidden="false" outlineLevel="0" max="1" min="1" style="21" width="5.8"/>
    <col collapsed="false" customWidth="true" hidden="false" outlineLevel="0" max="2" min="2" style="22" width="3.2"/>
    <col collapsed="false" customWidth="true" hidden="false" outlineLevel="0" max="17" min="3" style="23" width="4.4"/>
    <col collapsed="false" customWidth="true" hidden="true" outlineLevel="0" max="18" min="18" style="23" width="4.4"/>
    <col collapsed="false" customWidth="true" hidden="false" outlineLevel="0" max="21" min="19" style="23" width="4.4"/>
    <col collapsed="false" customWidth="true" hidden="false" outlineLevel="0" max="32" min="22" style="23" width="3.6"/>
    <col collapsed="false" customWidth="true" hidden="false" outlineLevel="0" max="33" min="33" style="24" width="4.4"/>
    <col collapsed="false" customWidth="true" hidden="true" outlineLevel="0" max="51" min="34" style="2" width="14.22"/>
    <col collapsed="false" customWidth="true" hidden="false" outlineLevel="0" max="54" min="52" style="26" width="3.6"/>
    <col collapsed="false" customWidth="false" hidden="false" outlineLevel="0" max="74" min="55" style="26" width="6.81"/>
    <col collapsed="false" customWidth="false" hidden="false" outlineLevel="0" max="257" min="75" style="2" width="6.81"/>
  </cols>
  <sheetData>
    <row r="1" s="38" customFormat="true" ht="19.5" hidden="false" customHeight="true" outlineLevel="0" collapsed="false">
      <c r="A1" s="27" t="s">
        <v>59</v>
      </c>
      <c r="B1" s="28"/>
      <c r="C1" s="5" t="str">
        <f aca="false">Vzorci_vnosov!$C$2</f>
        <v>KOS</v>
      </c>
      <c r="D1" s="5" t="str">
        <f aca="false">Vzorci_vnosov!$C$3</f>
        <v>ŠOŠ</v>
      </c>
      <c r="E1" s="5" t="str">
        <f aca="false">Vzorci_vnosov!$C$4</f>
        <v>PIN</v>
      </c>
      <c r="F1" s="5" t="str">
        <f aca="false">Vzorci_vnosov!$C$5</f>
        <v>KON</v>
      </c>
      <c r="G1" s="5" t="str">
        <f aca="false">Vzorci_vnosov!$C$6</f>
        <v>ORO</v>
      </c>
      <c r="H1" s="5" t="str">
        <f aca="false">Vzorci_vnosov!$C$7</f>
        <v>MIO</v>
      </c>
      <c r="I1" s="5" t="str">
        <f aca="false">Vzorci_vnosov!$C$8</f>
        <v>BOŽ</v>
      </c>
      <c r="J1" s="5" t="str">
        <f aca="false">Vzorci_vnosov!$C$9</f>
        <v>TOM</v>
      </c>
      <c r="K1" s="5" t="str">
        <f aca="false">Vzorci_vnosov!$C$10</f>
        <v>MŠŠ</v>
      </c>
      <c r="L1" s="5" t="str">
        <f aca="false">Vzorci_vnosov!$C$11</f>
        <v>ŽIV</v>
      </c>
      <c r="M1" s="5" t="str">
        <f aca="false">Vzorci_vnosov!$C$12</f>
        <v>TAL</v>
      </c>
      <c r="N1" s="5" t="str">
        <f aca="false">Vzorci_vnosov!$C$13</f>
        <v>PIR</v>
      </c>
      <c r="O1" s="5" t="str">
        <f aca="false">Vzorci_vnosov!$C$14</f>
        <v>HOL</v>
      </c>
      <c r="P1" s="5" t="str">
        <f aca="false">Vzorci_vnosov!$C$15</f>
        <v>BUT</v>
      </c>
      <c r="Q1" s="5" t="str">
        <f aca="false">Vzorci_vnosov!$C$16</f>
        <v>ŽRJ</v>
      </c>
      <c r="R1" s="5" t="str">
        <f aca="false">Vzorci_vnosov!$C$17</f>
        <v>NOV3</v>
      </c>
      <c r="S1" s="5" t="str">
        <f aca="false">Vzorci_vnosov!$C$18</f>
        <v>JNK</v>
      </c>
      <c r="T1" s="29" t="s">
        <v>61</v>
      </c>
      <c r="U1" s="83" t="s">
        <v>57</v>
      </c>
      <c r="V1" s="31" t="str">
        <f aca="false">Vzorci_vnosov!$A$16</f>
        <v>☻</v>
      </c>
      <c r="W1" s="32" t="s">
        <v>34</v>
      </c>
      <c r="X1" s="33" t="str">
        <f aca="false">Vzorci_vnosov!$A$4</f>
        <v>51</v>
      </c>
      <c r="Y1" s="33" t="str">
        <f aca="false">Vzorci_vnosov!$A$5</f>
        <v>52</v>
      </c>
      <c r="Z1" s="7" t="str">
        <f aca="false">Vzorci_vnosov!$A$25</f>
        <v>51¶</v>
      </c>
      <c r="AA1" s="7" t="str">
        <f aca="false">Vzorci_vnosov!$A$26</f>
        <v>52¶</v>
      </c>
      <c r="AB1" s="34" t="str">
        <f aca="false">Vzorci_vnosov!$A$8</f>
        <v>U</v>
      </c>
      <c r="AC1" s="33" t="str">
        <f aca="false">Vzorci_vnosov!$A$6</f>
        <v>KVIT</v>
      </c>
      <c r="AD1" s="35" t="s">
        <v>62</v>
      </c>
      <c r="AE1" s="36" t="s">
        <v>18</v>
      </c>
      <c r="AF1" s="37" t="s">
        <v>63</v>
      </c>
      <c r="AG1" s="3" t="s">
        <v>71</v>
      </c>
      <c r="AH1" s="78" t="s">
        <v>1</v>
      </c>
      <c r="AI1" s="78" t="s">
        <v>3</v>
      </c>
      <c r="AJ1" s="78" t="s">
        <v>5</v>
      </c>
      <c r="AK1" s="78" t="s">
        <v>7</v>
      </c>
      <c r="AL1" s="78" t="s">
        <v>9</v>
      </c>
      <c r="AM1" s="78" t="s">
        <v>11</v>
      </c>
      <c r="AN1" s="78" t="s">
        <v>13</v>
      </c>
      <c r="AO1" s="78" t="s">
        <v>15</v>
      </c>
      <c r="AP1" s="78" t="s">
        <v>17</v>
      </c>
      <c r="AQ1" s="78" t="s">
        <v>19</v>
      </c>
      <c r="AR1" s="78" t="s">
        <v>21</v>
      </c>
      <c r="AS1" s="78" t="s">
        <v>23</v>
      </c>
      <c r="AT1" s="78" t="s">
        <v>85</v>
      </c>
      <c r="AU1" s="78" t="s">
        <v>25</v>
      </c>
      <c r="AV1" s="78" t="s">
        <v>86</v>
      </c>
      <c r="AW1" s="78" t="s">
        <v>75</v>
      </c>
      <c r="AX1" s="78" t="s">
        <v>30</v>
      </c>
      <c r="AY1" s="78" t="s">
        <v>87</v>
      </c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</row>
    <row r="2" s="38" customFormat="true" ht="19.5" hidden="false" customHeight="true" outlineLevel="0" collapsed="false">
      <c r="A2" s="51" t="n">
        <v>43709</v>
      </c>
      <c r="B2" s="52" t="str">
        <f aca="false">TEXT(A2,"Ddd")</f>
        <v>ne</v>
      </c>
      <c r="C2" s="44" t="str">
        <f aca="false">Vzorci_vnosov!$A$14</f>
        <v>☻</v>
      </c>
      <c r="D2" s="56"/>
      <c r="E2" s="56"/>
      <c r="F2" s="56"/>
      <c r="G2" s="56"/>
      <c r="H2" s="56"/>
      <c r="I2" s="56"/>
      <c r="J2" s="56"/>
      <c r="K2" s="56"/>
      <c r="L2" s="56"/>
      <c r="M2" s="53"/>
      <c r="N2" s="56"/>
      <c r="O2" s="56"/>
      <c r="P2" s="56"/>
      <c r="Q2" s="45" t="str">
        <f aca="false">Vzorci_vnosov!$A$21</f>
        <v>☺</v>
      </c>
      <c r="R2" s="56"/>
      <c r="S2" s="56"/>
      <c r="T2" s="56" t="s">
        <v>28</v>
      </c>
      <c r="U2" s="59" t="s">
        <v>7</v>
      </c>
      <c r="V2" s="47" t="n">
        <f aca="false">COUNTIF(AH2:AY2,"☻")</f>
        <v>1</v>
      </c>
      <c r="W2" s="47" t="n">
        <f aca="false">COUNTIF(AH2:AY2,"☺")</f>
        <v>1</v>
      </c>
      <c r="X2" s="47" t="n">
        <f aca="false">COUNTIF(C2:S2,"51")+COUNTIF(C2:S2,"51$")+COUNTIF(C2:S2,"51☻")</f>
        <v>0</v>
      </c>
      <c r="Y2" s="47" t="n">
        <f aca="false">COUNTIF(C2:S2,"52")+COUNTIF(C2:S2,"52$")+COUNTIF(C2:S2,"52☻")</f>
        <v>0</v>
      </c>
      <c r="Z2" s="47" t="n">
        <f aca="false">COUNTIF(C2:S2,"51¶")</f>
        <v>0</v>
      </c>
      <c r="AA2" s="47" t="n">
        <f aca="false">COUNTIF(C2:S2,"52¶")</f>
        <v>0</v>
      </c>
      <c r="AB2" s="47" t="n">
        <f aca="false">COUNTIF(C2:S2,"U")+COUNTIF(C2:S2,"U☻")+COUNTIF(C2:S2,"U☺")</f>
        <v>0</v>
      </c>
      <c r="AC2" s="47" t="n">
        <f aca="false">COUNTIF(C2:S2,"KVIT")+COUNTIF(C2:S2,"KVIT☻")+COUNTIF(C2:S2,"kvit$")</f>
        <v>0</v>
      </c>
      <c r="AD2" s="48" t="n">
        <f aca="false">COUNTBLANK(C2:S2)-3</f>
        <v>12</v>
      </c>
      <c r="AE2" s="48" t="n">
        <f aca="false">COUNTIF(C2:S2,"x")</f>
        <v>0</v>
      </c>
      <c r="AF2" s="47" t="n">
        <f aca="false">COUNTIF(C2:S2,"51")+COUNTIF(C2:S2,"51☻")+COUNTIF(C2:S2,"2")+COUNTIF(C2:S2,"52")+COUNTIF(C2:S2,"52☻")+COUNTIF(C2:S2,"51$")+COUNTIF(C2:S2,"52$")</f>
        <v>0</v>
      </c>
      <c r="AG2" s="4" t="str">
        <f aca="false">Vzorci_vnosov!$A$2</f>
        <v>51☻</v>
      </c>
      <c r="AH2" s="49" t="str">
        <f aca="false">RIGHT(C2,1)</f>
        <v>☻</v>
      </c>
      <c r="AI2" s="49" t="str">
        <f aca="false">RIGHT(D2,1)</f>
        <v/>
      </c>
      <c r="AJ2" s="49" t="str">
        <f aca="false">RIGHT(E2,1)</f>
        <v/>
      </c>
      <c r="AK2" s="49" t="str">
        <f aca="false">RIGHT(F2,1)</f>
        <v/>
      </c>
      <c r="AL2" s="49" t="str">
        <f aca="false">RIGHT(G2,1)</f>
        <v/>
      </c>
      <c r="AM2" s="49" t="str">
        <f aca="false">RIGHT(H2,1)</f>
        <v/>
      </c>
      <c r="AN2" s="49" t="str">
        <f aca="false">RIGHT(I2,1)</f>
        <v/>
      </c>
      <c r="AO2" s="49" t="str">
        <f aca="false">RIGHT(J2,1)</f>
        <v/>
      </c>
      <c r="AP2" s="49" t="str">
        <f aca="false">RIGHT(K2,1)</f>
        <v/>
      </c>
      <c r="AQ2" s="49" t="str">
        <f aca="false">RIGHT(L2,1)</f>
        <v/>
      </c>
      <c r="AR2" s="49" t="str">
        <f aca="false">RIGHT(M2,1)</f>
        <v/>
      </c>
      <c r="AS2" s="49" t="str">
        <f aca="false">RIGHT(N2,1)</f>
        <v/>
      </c>
      <c r="AT2" s="49" t="e">
        <f aca="false">NA()</f>
        <v>#N/A</v>
      </c>
      <c r="AU2" s="49" t="str">
        <f aca="false">RIGHT(O2,1)</f>
        <v/>
      </c>
      <c r="AV2" s="49" t="str">
        <f aca="false">RIGHT(P2,1)</f>
        <v/>
      </c>
      <c r="AW2" s="49" t="str">
        <f aca="false">RIGHT(Q2,1)</f>
        <v>☺</v>
      </c>
      <c r="AX2" s="49" t="str">
        <f aca="false">RIGHT(R2,1)</f>
        <v/>
      </c>
      <c r="AY2" s="49" t="str">
        <f aca="false">RIGHT(S2,1)</f>
        <v/>
      </c>
      <c r="AZ2" s="26"/>
      <c r="BA2" s="26"/>
      <c r="BB2" s="26"/>
      <c r="BC2" s="26"/>
      <c r="BD2" s="26"/>
      <c r="BE2" s="26"/>
      <c r="BF2" s="50"/>
      <c r="BG2" s="50"/>
      <c r="BH2" s="50"/>
      <c r="BI2" s="50"/>
      <c r="BJ2" s="50"/>
      <c r="BK2" s="50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</row>
    <row r="3" s="26" customFormat="true" ht="19.5" hidden="false" customHeight="true" outlineLevel="0" collapsed="false">
      <c r="A3" s="51" t="n">
        <v>43710</v>
      </c>
      <c r="B3" s="52" t="str">
        <f aca="false">TEXT(A3,"Ddd")</f>
        <v>po</v>
      </c>
      <c r="C3" s="55" t="str">
        <f aca="false">Vzorci_vnosov!$A$11</f>
        <v>X</v>
      </c>
      <c r="D3" s="53" t="str">
        <f aca="false">Vzorci_vnosov!$A$15</f>
        <v>SO</v>
      </c>
      <c r="E3" s="53" t="str">
        <f aca="false">Vzorci_vnosov!$A$6</f>
        <v>KVIT</v>
      </c>
      <c r="F3" s="53" t="str">
        <f aca="false">Vzorci_vnosov!$A$6</f>
        <v>KVIT</v>
      </c>
      <c r="G3" s="56" t="s">
        <v>41</v>
      </c>
      <c r="H3" s="53" t="str">
        <f aca="false">Vzorci_vnosov!$A$5</f>
        <v>52</v>
      </c>
      <c r="I3" s="60" t="str">
        <f aca="false">Vzorci_vnosov!$A$20</f>
        <v>☺</v>
      </c>
      <c r="J3" s="53" t="str">
        <f aca="false">Vzorci_vnosov!$A$4</f>
        <v>51</v>
      </c>
      <c r="K3" s="53" t="str">
        <f aca="false">Vzorci_vnosov!$A$12</f>
        <v>D</v>
      </c>
      <c r="L3" s="53" t="str">
        <f aca="false">Vzorci_vnosov!$A$12</f>
        <v>D</v>
      </c>
      <c r="M3" s="56" t="s">
        <v>79</v>
      </c>
      <c r="N3" s="53" t="str">
        <f aca="false">Vzorci_vnosov!$A$15</f>
        <v>SO</v>
      </c>
      <c r="O3" s="53" t="str">
        <f aca="false">Vzorci_vnosov!$A$12</f>
        <v>D</v>
      </c>
      <c r="P3" s="53" t="str">
        <f aca="false">Vzorci_vnosov!$A$12</f>
        <v>D</v>
      </c>
      <c r="Q3" s="55" t="str">
        <f aca="false">Vzorci_vnosov!$A$11</f>
        <v>X</v>
      </c>
      <c r="R3" s="56"/>
      <c r="S3" s="53" t="str">
        <f aca="false">Vzorci_vnosov!$A$15</f>
        <v>SO</v>
      </c>
      <c r="T3" s="56" t="s">
        <v>70</v>
      </c>
      <c r="U3" s="59" t="s">
        <v>7</v>
      </c>
      <c r="V3" s="47" t="n">
        <f aca="false">COUNTIF(AH3:AY3,"☻")</f>
        <v>0</v>
      </c>
      <c r="W3" s="47" t="n">
        <f aca="false">COUNTIF(AH3:AY3,"☺")</f>
        <v>1</v>
      </c>
      <c r="X3" s="47" t="n">
        <f aca="false">COUNTIF(C3:S3,"51")+COUNTIF(C3:S3,"51$")+COUNTIF(C3:S3,"51☻")</f>
        <v>1</v>
      </c>
      <c r="Y3" s="47" t="n">
        <f aca="false">COUNTIF(C3:S3,"52")+COUNTIF(C3:S3,"52$")+COUNTIF(C3:S3,"52☻")</f>
        <v>1</v>
      </c>
      <c r="Z3" s="47" t="n">
        <f aca="false">COUNTIF(C3:S3,"51¶")</f>
        <v>0</v>
      </c>
      <c r="AA3" s="47" t="n">
        <f aca="false">COUNTIF(C3:S3,"52¶")</f>
        <v>0</v>
      </c>
      <c r="AB3" s="47" t="n">
        <f aca="false">COUNTIF(C3:S3,"U")+COUNTIF(C3:S3,"U☻")+COUNTIF(C3:S3,"U☺")</f>
        <v>0</v>
      </c>
      <c r="AC3" s="47" t="n">
        <f aca="false">COUNTIF(C3:S3,"KVIT")+COUNTIF(C3:S3,"KVIT☻")+COUNTIF(C3:S3,"kvit$")</f>
        <v>2</v>
      </c>
      <c r="AD3" s="48" t="n">
        <f aca="false">COUNTBLANK(C3:S3)-3</f>
        <v>-2</v>
      </c>
      <c r="AE3" s="48" t="n">
        <f aca="false">COUNTIF(C3:S3,"x")</f>
        <v>2</v>
      </c>
      <c r="AF3" s="47" t="n">
        <f aca="false">COUNTIF(C3:S3,"51")+COUNTIF(C3:S3,"51☻")+COUNTIF(C3:S3,"2")+COUNTIF(C3:S3,"52")+COUNTIF(C3:S3,"52☻")+COUNTIF(C3:S3,"51$")+COUNTIF(C3:S3,"52$")</f>
        <v>2</v>
      </c>
      <c r="AG3" s="4" t="str">
        <f aca="false">Vzorci_vnosov!$A$3</f>
        <v>52☻</v>
      </c>
      <c r="AH3" s="49" t="str">
        <f aca="false">RIGHT(C3,1)</f>
        <v>X</v>
      </c>
      <c r="AI3" s="49" t="str">
        <f aca="false">RIGHT(D3,1)</f>
        <v>O</v>
      </c>
      <c r="AJ3" s="49" t="str">
        <f aca="false">RIGHT(E3,1)</f>
        <v>T</v>
      </c>
      <c r="AK3" s="49" t="str">
        <f aca="false">RIGHT(F3,1)</f>
        <v>T</v>
      </c>
      <c r="AL3" s="49" t="str">
        <f aca="false">RIGHT(G3,1)</f>
        <v>O</v>
      </c>
      <c r="AM3" s="49" t="str">
        <f aca="false">RIGHT(H3,1)</f>
        <v>2</v>
      </c>
      <c r="AN3" s="49" t="str">
        <f aca="false">RIGHT(I3,1)</f>
        <v>☺</v>
      </c>
      <c r="AO3" s="49" t="str">
        <f aca="false">RIGHT(J3,1)</f>
        <v>1</v>
      </c>
      <c r="AP3" s="49" t="str">
        <f aca="false">RIGHT(K3,1)</f>
        <v>D</v>
      </c>
      <c r="AQ3" s="49" t="str">
        <f aca="false">RIGHT(L3,1)</f>
        <v>D</v>
      </c>
      <c r="AR3" s="49" t="str">
        <f aca="false">RIGHT(M3,1)</f>
        <v>R</v>
      </c>
      <c r="AS3" s="49" t="str">
        <f aca="false">RIGHT(N3,1)</f>
        <v>O</v>
      </c>
      <c r="AT3" s="49" t="e">
        <f aca="false">NA()</f>
        <v>#N/A</v>
      </c>
      <c r="AU3" s="49" t="str">
        <f aca="false">RIGHT(O3,1)</f>
        <v>D</v>
      </c>
      <c r="AV3" s="49" t="str">
        <f aca="false">RIGHT(P3,1)</f>
        <v>D</v>
      </c>
      <c r="AW3" s="49" t="str">
        <f aca="false">RIGHT(Q3,1)</f>
        <v>X</v>
      </c>
      <c r="AX3" s="49" t="str">
        <f aca="false">RIGHT(R3,1)</f>
        <v/>
      </c>
      <c r="AY3" s="49" t="str">
        <f aca="false">RIGHT(S3,1)</f>
        <v>O</v>
      </c>
      <c r="BF3" s="50"/>
      <c r="BG3" s="50"/>
      <c r="BH3" s="50"/>
      <c r="BI3" s="50"/>
      <c r="BJ3" s="50"/>
      <c r="BK3" s="50"/>
      <c r="IV3" s="2"/>
    </row>
    <row r="4" s="26" customFormat="true" ht="19.5" hidden="false" customHeight="true" outlineLevel="0" collapsed="false">
      <c r="A4" s="51" t="n">
        <v>43711</v>
      </c>
      <c r="B4" s="52" t="str">
        <f aca="false">TEXT(A4,"Ddd")</f>
        <v>út</v>
      </c>
      <c r="C4" s="55" t="str">
        <f aca="false">Vzorci_vnosov!$A$32</f>
        <v>Am</v>
      </c>
      <c r="D4" s="53" t="str">
        <f aca="false">Vzorci_vnosov!$A$15</f>
        <v>SO</v>
      </c>
      <c r="E4" s="53" t="str">
        <f aca="false">Vzorci_vnosov!$A$6</f>
        <v>KVIT</v>
      </c>
      <c r="F4" s="53" t="str">
        <f aca="false">Vzorci_vnosov!$A$6</f>
        <v>KVIT</v>
      </c>
      <c r="G4" s="56" t="s">
        <v>41</v>
      </c>
      <c r="H4" s="58" t="str">
        <f aca="false">Vzorci_vnosov!$A$23</f>
        <v>51☺</v>
      </c>
      <c r="I4" s="55" t="str">
        <f aca="false">Vzorci_vnosov!$A$11</f>
        <v>X</v>
      </c>
      <c r="J4" s="53" t="str">
        <f aca="false">Vzorci_vnosov!$A$5</f>
        <v>52</v>
      </c>
      <c r="K4" s="53" t="str">
        <f aca="false">Vzorci_vnosov!$A$12</f>
        <v>D</v>
      </c>
      <c r="L4" s="53" t="str">
        <f aca="false">Vzorci_vnosov!$A$12</f>
        <v>D</v>
      </c>
      <c r="M4" s="56" t="s">
        <v>79</v>
      </c>
      <c r="N4" s="53" t="str">
        <f aca="false">Vzorci_vnosov!$A$15</f>
        <v>SO</v>
      </c>
      <c r="O4" s="53" t="str">
        <f aca="false">Vzorci_vnosov!$A$12</f>
        <v>D</v>
      </c>
      <c r="P4" s="53" t="str">
        <f aca="false">Vzorci_vnosov!$A$12</f>
        <v>D</v>
      </c>
      <c r="Q4" s="55" t="str">
        <f aca="false">Vzorci_vnosov!$A$26</f>
        <v>52¶</v>
      </c>
      <c r="R4" s="56"/>
      <c r="S4" s="53" t="str">
        <f aca="false">Vzorci_vnosov!$A$15</f>
        <v>SO</v>
      </c>
      <c r="T4" s="56" t="s">
        <v>65</v>
      </c>
      <c r="U4" s="59" t="s">
        <v>1</v>
      </c>
      <c r="V4" s="47" t="n">
        <f aca="false">COUNTIF(AH4:AY4,"☻")</f>
        <v>0</v>
      </c>
      <c r="W4" s="47" t="n">
        <f aca="false">COUNTIF(AH4:AY4,"☺")</f>
        <v>1</v>
      </c>
      <c r="X4" s="47" t="n">
        <f aca="false">COUNTIF(C4:S4,"51")+COUNTIF(C4:S4,"51$")+COUNTIF(C4:S4,"51☻")</f>
        <v>0</v>
      </c>
      <c r="Y4" s="47" t="n">
        <f aca="false">COUNTIF(C4:S4,"52")+COUNTIF(C4:S4,"52$")+COUNTIF(C4:S4,"52☻")</f>
        <v>1</v>
      </c>
      <c r="Z4" s="47" t="n">
        <f aca="false">COUNTIF(C4:S4,"51¶")</f>
        <v>0</v>
      </c>
      <c r="AA4" s="47" t="n">
        <f aca="false">COUNTIF(C4:S4,"52¶")</f>
        <v>1</v>
      </c>
      <c r="AB4" s="47" t="n">
        <f aca="false">COUNTIF(C4:S4,"U")+COUNTIF(C4:S4,"U☻")+COUNTIF(C4:S4,"U☺")</f>
        <v>0</v>
      </c>
      <c r="AC4" s="47" t="n">
        <f aca="false">COUNTIF(C4:S4,"KVIT")+COUNTIF(C4:S4,"KVIT☻")+COUNTIF(C4:S4,"kvit$")</f>
        <v>2</v>
      </c>
      <c r="AD4" s="48" t="n">
        <f aca="false">COUNTBLANK(C4:S4)-3</f>
        <v>-2</v>
      </c>
      <c r="AE4" s="48" t="n">
        <f aca="false">COUNTIF(C4:S4,"x")</f>
        <v>1</v>
      </c>
      <c r="AF4" s="47" t="n">
        <f aca="false">COUNTIF(C4:S4,"51")+COUNTIF(C4:S4,"51☻")+COUNTIF(C4:S4,"2")+COUNTIF(C4:S4,"52")+COUNTIF(C4:S4,"52☻")+COUNTIF(C4:S4,"51$")+COUNTIF(C4:S4,"52$")</f>
        <v>1</v>
      </c>
      <c r="AG4" s="4" t="str">
        <f aca="false">Vzorci_vnosov!$A$4</f>
        <v>51</v>
      </c>
      <c r="AH4" s="49" t="str">
        <f aca="false">RIGHT(C4,1)</f>
        <v>m</v>
      </c>
      <c r="AI4" s="49" t="str">
        <f aca="false">RIGHT(D4,1)</f>
        <v>O</v>
      </c>
      <c r="AJ4" s="49" t="str">
        <f aca="false">RIGHT(E4,1)</f>
        <v>T</v>
      </c>
      <c r="AK4" s="49" t="str">
        <f aca="false">RIGHT(F4,1)</f>
        <v>T</v>
      </c>
      <c r="AL4" s="49" t="str">
        <f aca="false">RIGHT(G4,1)</f>
        <v>O</v>
      </c>
      <c r="AM4" s="49" t="str">
        <f aca="false">RIGHT(H4,1)</f>
        <v>☺</v>
      </c>
      <c r="AN4" s="49" t="str">
        <f aca="false">RIGHT(I4,1)</f>
        <v>X</v>
      </c>
      <c r="AO4" s="49" t="str">
        <f aca="false">RIGHT(J4,1)</f>
        <v>2</v>
      </c>
      <c r="AP4" s="49" t="str">
        <f aca="false">RIGHT(K4,1)</f>
        <v>D</v>
      </c>
      <c r="AQ4" s="49" t="str">
        <f aca="false">RIGHT(L4,1)</f>
        <v>D</v>
      </c>
      <c r="AR4" s="49" t="str">
        <f aca="false">RIGHT(M4,1)</f>
        <v>R</v>
      </c>
      <c r="AS4" s="49" t="str">
        <f aca="false">RIGHT(N4,1)</f>
        <v>O</v>
      </c>
      <c r="AT4" s="49" t="e">
        <f aca="false">NA()</f>
        <v>#N/A</v>
      </c>
      <c r="AU4" s="49" t="str">
        <f aca="false">RIGHT(O4,1)</f>
        <v>D</v>
      </c>
      <c r="AV4" s="49" t="str">
        <f aca="false">RIGHT(P4,1)</f>
        <v>D</v>
      </c>
      <c r="AW4" s="49" t="str">
        <f aca="false">RIGHT(Q4,1)</f>
        <v>¶</v>
      </c>
      <c r="AX4" s="49" t="str">
        <f aca="false">RIGHT(R4,1)</f>
        <v/>
      </c>
      <c r="AY4" s="49" t="str">
        <f aca="false">RIGHT(S4,1)</f>
        <v>O</v>
      </c>
      <c r="BF4" s="50"/>
      <c r="BG4" s="50"/>
      <c r="BH4" s="50"/>
      <c r="BI4" s="50"/>
      <c r="BJ4" s="50"/>
      <c r="BK4" s="50"/>
      <c r="IV4" s="2"/>
    </row>
    <row r="5" s="26" customFormat="true" ht="19.5" hidden="false" customHeight="true" outlineLevel="0" collapsed="false">
      <c r="A5" s="51" t="n">
        <v>43712</v>
      </c>
      <c r="B5" s="52" t="str">
        <f aca="false">TEXT(A5,"Ddd")</f>
        <v>st</v>
      </c>
      <c r="C5" s="53" t="str">
        <f aca="false">Vzorci_vnosov!$A$5</f>
        <v>52</v>
      </c>
      <c r="D5" s="53" t="str">
        <f aca="false">Vzorci_vnosov!$A$15</f>
        <v>SO</v>
      </c>
      <c r="E5" s="54" t="str">
        <f aca="false">Vzorci_vnosov!$A$7</f>
        <v>KVIT☻</v>
      </c>
      <c r="F5" s="53" t="str">
        <f aca="false">Vzorci_vnosov!$A$15</f>
        <v>SO</v>
      </c>
      <c r="G5" s="56" t="s">
        <v>41</v>
      </c>
      <c r="H5" s="55" t="str">
        <f aca="false">Vzorci_vnosov!$A$11</f>
        <v>X</v>
      </c>
      <c r="I5" s="55" t="str">
        <f aca="false">Vzorci_vnosov!$A$26</f>
        <v>52¶</v>
      </c>
      <c r="J5" s="94" t="str">
        <f aca="false">Vzorci_vnosov!$A$27</f>
        <v>KVIT☺</v>
      </c>
      <c r="K5" s="53" t="str">
        <f aca="false">Vzorci_vnosov!$A$12</f>
        <v>D</v>
      </c>
      <c r="L5" s="53" t="str">
        <f aca="false">Vzorci_vnosov!$A$12</f>
        <v>D</v>
      </c>
      <c r="M5" s="56" t="s">
        <v>79</v>
      </c>
      <c r="N5" s="55" t="str">
        <f aca="false">Vzorci_vnosov!$A$35</f>
        <v>Ta</v>
      </c>
      <c r="O5" s="53" t="str">
        <f aca="false">Vzorci_vnosov!$A$12</f>
        <v>D</v>
      </c>
      <c r="P5" s="53" t="str">
        <f aca="false">Vzorci_vnosov!$A$12</f>
        <v>D</v>
      </c>
      <c r="Q5" s="53" t="str">
        <f aca="false">Vzorci_vnosov!$A$4</f>
        <v>51</v>
      </c>
      <c r="R5" s="56"/>
      <c r="S5" s="53" t="str">
        <f aca="false">Vzorci_vnosov!$A$15</f>
        <v>SO</v>
      </c>
      <c r="T5" s="56" t="s">
        <v>15</v>
      </c>
      <c r="U5" s="59" t="s">
        <v>1</v>
      </c>
      <c r="V5" s="47" t="n">
        <f aca="false">COUNTIF(AH5:AY5,"☻")</f>
        <v>1</v>
      </c>
      <c r="W5" s="47" t="n">
        <f aca="false">COUNTIF(AH5:AY5,"☺")</f>
        <v>1</v>
      </c>
      <c r="X5" s="47" t="n">
        <f aca="false">COUNTIF(C5:S5,"51")+COUNTIF(C5:S5,"51$")+COUNTIF(C5:S5,"51☻")</f>
        <v>1</v>
      </c>
      <c r="Y5" s="47" t="n">
        <f aca="false">COUNTIF(C5:S5,"52")+COUNTIF(C5:S5,"52$")+COUNTIF(C5:S5,"52☻")</f>
        <v>1</v>
      </c>
      <c r="Z5" s="47" t="n">
        <f aca="false">COUNTIF(C5:S5,"51¶")</f>
        <v>0</v>
      </c>
      <c r="AA5" s="47" t="n">
        <f aca="false">COUNTIF(C5:S5,"52¶")</f>
        <v>1</v>
      </c>
      <c r="AB5" s="47" t="n">
        <f aca="false">COUNTIF(C5:S5,"U")+COUNTIF(C5:S5,"U☻")+COUNTIF(C5:S5,"U☺")</f>
        <v>0</v>
      </c>
      <c r="AC5" s="47" t="n">
        <f aca="false">COUNTIF(C5:S5,"KVIT")+COUNTIF(C5:S5,"KVIT☻")+COUNTIF(C5:S5,"kvit$")</f>
        <v>1</v>
      </c>
      <c r="AD5" s="48" t="n">
        <f aca="false">COUNTBLANK(C5:S5)-3</f>
        <v>-2</v>
      </c>
      <c r="AE5" s="48" t="n">
        <f aca="false">COUNTIF(C5:S5,"x")</f>
        <v>1</v>
      </c>
      <c r="AF5" s="47" t="n">
        <f aca="false">COUNTIF(C5:S5,"51")+COUNTIF(C5:S5,"51☻")+COUNTIF(C5:S5,"2")+COUNTIF(C5:S5,"52")+COUNTIF(C5:S5,"52☻")+COUNTIF(C5:S5,"51$")+COUNTIF(C5:S5,"52$")</f>
        <v>2</v>
      </c>
      <c r="AG5" s="4" t="str">
        <f aca="false">Vzorci_vnosov!$A$5</f>
        <v>52</v>
      </c>
      <c r="AH5" s="49" t="str">
        <f aca="false">RIGHT(C5,1)</f>
        <v>2</v>
      </c>
      <c r="AI5" s="49" t="str">
        <f aca="false">RIGHT(D5,1)</f>
        <v>O</v>
      </c>
      <c r="AJ5" s="49" t="str">
        <f aca="false">RIGHT(E5,1)</f>
        <v>☻</v>
      </c>
      <c r="AK5" s="49" t="str">
        <f aca="false">RIGHT(F5,1)</f>
        <v>O</v>
      </c>
      <c r="AL5" s="49" t="str">
        <f aca="false">RIGHT(G5,1)</f>
        <v>O</v>
      </c>
      <c r="AM5" s="49" t="str">
        <f aca="false">RIGHT(H5,1)</f>
        <v>X</v>
      </c>
      <c r="AN5" s="49" t="str">
        <f aca="false">RIGHT(I5,1)</f>
        <v>¶</v>
      </c>
      <c r="AO5" s="49" t="str">
        <f aca="false">RIGHT(J5,1)</f>
        <v>☺</v>
      </c>
      <c r="AP5" s="49" t="str">
        <f aca="false">RIGHT(K5,1)</f>
        <v>D</v>
      </c>
      <c r="AQ5" s="49" t="str">
        <f aca="false">RIGHT(L5,1)</f>
        <v>D</v>
      </c>
      <c r="AR5" s="49" t="str">
        <f aca="false">RIGHT(M5,1)</f>
        <v>R</v>
      </c>
      <c r="AS5" s="49" t="str">
        <f aca="false">RIGHT(N5,1)</f>
        <v>a</v>
      </c>
      <c r="AT5" s="49" t="e">
        <f aca="false">NA()</f>
        <v>#N/A</v>
      </c>
      <c r="AU5" s="49" t="str">
        <f aca="false">RIGHT(O5,1)</f>
        <v>D</v>
      </c>
      <c r="AV5" s="49" t="str">
        <f aca="false">RIGHT(P5,1)</f>
        <v>D</v>
      </c>
      <c r="AW5" s="49" t="str">
        <f aca="false">RIGHT(Q5,1)</f>
        <v>1</v>
      </c>
      <c r="AX5" s="49" t="str">
        <f aca="false">RIGHT(R5,1)</f>
        <v/>
      </c>
      <c r="AY5" s="49" t="str">
        <f aca="false">RIGHT(S5,1)</f>
        <v>O</v>
      </c>
      <c r="BA5" s="56" t="s">
        <v>65</v>
      </c>
      <c r="BF5" s="50"/>
      <c r="BG5" s="50"/>
      <c r="BH5" s="50"/>
      <c r="BI5" s="50"/>
      <c r="BJ5" s="50"/>
      <c r="BK5" s="50"/>
      <c r="IV5" s="2"/>
    </row>
    <row r="6" s="26" customFormat="true" ht="19.5" hidden="false" customHeight="true" outlineLevel="0" collapsed="false">
      <c r="A6" s="51" t="n">
        <v>43713</v>
      </c>
      <c r="B6" s="52" t="str">
        <f aca="false">TEXT(A6,"Ddd")</f>
        <v>čt</v>
      </c>
      <c r="C6" s="56" t="s">
        <v>67</v>
      </c>
      <c r="D6" s="53" t="str">
        <f aca="false">Vzorci_vnosov!$A$15</f>
        <v>SO</v>
      </c>
      <c r="E6" s="55" t="str">
        <f aca="false">Vzorci_vnosov!$A$11</f>
        <v>X</v>
      </c>
      <c r="F6" s="53" t="str">
        <f aca="false">Vzorci_vnosov!$A$15</f>
        <v>SO</v>
      </c>
      <c r="G6" s="55" t="str">
        <f aca="false">Vzorci_vnosov!$A$26</f>
        <v>52¶</v>
      </c>
      <c r="H6" s="61" t="str">
        <f aca="false">Vzorci_vnosov!$A$29</f>
        <v>Rt</v>
      </c>
      <c r="I6" s="53" t="str">
        <f aca="false">Vzorci_vnosov!$A$5</f>
        <v>52</v>
      </c>
      <c r="J6" s="55" t="str">
        <f aca="false">Vzorci_vnosov!$A$11</f>
        <v>X</v>
      </c>
      <c r="K6" s="53" t="str">
        <f aca="false">Vzorci_vnosov!$A$12</f>
        <v>D</v>
      </c>
      <c r="L6" s="53" t="str">
        <f aca="false">Vzorci_vnosov!$A$12</f>
        <v>D</v>
      </c>
      <c r="M6" s="56" t="s">
        <v>79</v>
      </c>
      <c r="N6" s="54" t="str">
        <f aca="false">Vzorci_vnosov!$A$7</f>
        <v>KVIT☻</v>
      </c>
      <c r="O6" s="53" t="str">
        <f aca="false">Vzorci_vnosov!$A$12</f>
        <v>D</v>
      </c>
      <c r="P6" s="53" t="str">
        <f aca="false">Vzorci_vnosov!$A$12</f>
        <v>D</v>
      </c>
      <c r="Q6" s="58" t="str">
        <f aca="false">Vzorci_vnosov!$A$23</f>
        <v>51☺</v>
      </c>
      <c r="R6" s="56"/>
      <c r="S6" s="53" t="str">
        <f aca="false">Vzorci_vnosov!$A$15</f>
        <v>SO</v>
      </c>
      <c r="T6" s="56" t="s">
        <v>28</v>
      </c>
      <c r="U6" s="59" t="s">
        <v>11</v>
      </c>
      <c r="V6" s="47" t="n">
        <f aca="false">COUNTIF(AH6:AY6,"☻")</f>
        <v>1</v>
      </c>
      <c r="W6" s="47" t="n">
        <f aca="false">COUNTIF(AH6:AY6,"☺")</f>
        <v>1</v>
      </c>
      <c r="X6" s="47" t="n">
        <f aca="false">COUNTIF(C6:S6,"51")+COUNTIF(C6:S6,"51$")+COUNTIF(C6:S6,"51☻")</f>
        <v>0</v>
      </c>
      <c r="Y6" s="47" t="n">
        <f aca="false">COUNTIF(C6:S6,"52")+COUNTIF(C6:S6,"52$")+COUNTIF(C6:S6,"52☻")</f>
        <v>1</v>
      </c>
      <c r="Z6" s="47" t="n">
        <f aca="false">COUNTIF(C6:S6,"51¶")</f>
        <v>0</v>
      </c>
      <c r="AA6" s="47" t="n">
        <f aca="false">COUNTIF(C6:S6,"52¶")</f>
        <v>1</v>
      </c>
      <c r="AB6" s="47" t="n">
        <f aca="false">COUNTIF(C6:S6,"U")+COUNTIF(C6:S6,"U☻")+COUNTIF(C6:S6,"U☺")</f>
        <v>0</v>
      </c>
      <c r="AC6" s="47" t="n">
        <f aca="false">COUNTIF(C6:S6,"KVIT")+COUNTIF(C6:S6,"KVIT☻")+COUNTIF(C6:S6,"kvit$")</f>
        <v>1</v>
      </c>
      <c r="AD6" s="48" t="n">
        <f aca="false">COUNTBLANK(C6:S6)-3</f>
        <v>-2</v>
      </c>
      <c r="AE6" s="48" t="n">
        <f aca="false">COUNTIF(C6:S6,"x")</f>
        <v>2</v>
      </c>
      <c r="AF6" s="47" t="n">
        <f aca="false">COUNTIF(C6:S6,"51")+COUNTIF(C6:S6,"51☻")+COUNTIF(C6:S6,"2")+COUNTIF(C6:S6,"52")+COUNTIF(C6:S6,"52☻")+COUNTIF(C6:S6,"51$")+COUNTIF(C6:S6,"52$")</f>
        <v>1</v>
      </c>
      <c r="AG6" s="4" t="str">
        <f aca="false">Vzorci_vnosov!$A$6</f>
        <v>KVIT</v>
      </c>
      <c r="AH6" s="49" t="str">
        <f aca="false">RIGHT(C6,1)</f>
        <v>K</v>
      </c>
      <c r="AI6" s="49" t="str">
        <f aca="false">RIGHT(D6,1)</f>
        <v>O</v>
      </c>
      <c r="AJ6" s="49" t="str">
        <f aca="false">RIGHT(E6,1)</f>
        <v>X</v>
      </c>
      <c r="AK6" s="49" t="str">
        <f aca="false">RIGHT(F6,1)</f>
        <v>O</v>
      </c>
      <c r="AL6" s="49" t="str">
        <f aca="false">RIGHT(G6,1)</f>
        <v>¶</v>
      </c>
      <c r="AM6" s="49" t="str">
        <f aca="false">RIGHT(H6,1)</f>
        <v>t</v>
      </c>
      <c r="AN6" s="49" t="str">
        <f aca="false">RIGHT(I6,1)</f>
        <v>2</v>
      </c>
      <c r="AO6" s="49" t="str">
        <f aca="false">RIGHT(J6,1)</f>
        <v>X</v>
      </c>
      <c r="AP6" s="49" t="str">
        <f aca="false">RIGHT(K6,1)</f>
        <v>D</v>
      </c>
      <c r="AQ6" s="49" t="str">
        <f aca="false">RIGHT(L6,1)</f>
        <v>D</v>
      </c>
      <c r="AR6" s="49" t="str">
        <f aca="false">RIGHT(M6,1)</f>
        <v>R</v>
      </c>
      <c r="AS6" s="49" t="str">
        <f aca="false">RIGHT(N6,1)</f>
        <v>☻</v>
      </c>
      <c r="AT6" s="49" t="e">
        <f aca="false">NA()</f>
        <v>#N/A</v>
      </c>
      <c r="AU6" s="49" t="str">
        <f aca="false">RIGHT(O6,1)</f>
        <v>D</v>
      </c>
      <c r="AV6" s="49" t="str">
        <f aca="false">RIGHT(P6,1)</f>
        <v>D</v>
      </c>
      <c r="AW6" s="49" t="str">
        <f aca="false">RIGHT(Q6,1)</f>
        <v>☺</v>
      </c>
      <c r="AX6" s="49" t="str">
        <f aca="false">RIGHT(R6,1)</f>
        <v/>
      </c>
      <c r="AY6" s="49" t="str">
        <f aca="false">RIGHT(S6,1)</f>
        <v>O</v>
      </c>
      <c r="BF6" s="50"/>
      <c r="BG6" s="50"/>
      <c r="BH6" s="50"/>
      <c r="BI6" s="50"/>
      <c r="BJ6" s="50"/>
      <c r="BK6" s="50"/>
      <c r="IV6" s="2"/>
    </row>
    <row r="7" s="26" customFormat="true" ht="19.5" hidden="false" customHeight="true" outlineLevel="0" collapsed="false">
      <c r="A7" s="51" t="n">
        <v>43714</v>
      </c>
      <c r="B7" s="52" t="str">
        <f aca="false">TEXT(A7,"Ddd")</f>
        <v>pá</v>
      </c>
      <c r="C7" s="56" t="s">
        <v>78</v>
      </c>
      <c r="D7" s="53" t="str">
        <f aca="false">Vzorci_vnosov!$A$15</f>
        <v>SO</v>
      </c>
      <c r="E7" s="53" t="str">
        <f aca="false">Vzorci_vnosov!$A$6</f>
        <v>KVIT</v>
      </c>
      <c r="F7" s="53" t="str">
        <f aca="false">Vzorci_vnosov!$A$15</f>
        <v>SO</v>
      </c>
      <c r="G7" s="58" t="str">
        <f aca="false">Vzorci_vnosov!$A$23</f>
        <v>51☺</v>
      </c>
      <c r="H7" s="53" t="str">
        <f aca="false">Vzorci_vnosov!$A$5</f>
        <v>52</v>
      </c>
      <c r="I7" s="53" t="str">
        <f aca="false">Vzorci_vnosov!$A$8</f>
        <v>U</v>
      </c>
      <c r="J7" s="53" t="str">
        <f aca="false">Vzorci_vnosov!$A$6</f>
        <v>KVIT</v>
      </c>
      <c r="K7" s="53" t="str">
        <f aca="false">Vzorci_vnosov!$A$12</f>
        <v>D</v>
      </c>
      <c r="L7" s="53" t="str">
        <f aca="false">Vzorci_vnosov!$A$12</f>
        <v>D</v>
      </c>
      <c r="M7" s="56" t="s">
        <v>79</v>
      </c>
      <c r="N7" s="55" t="str">
        <f aca="false">Vzorci_vnosov!$A$11</f>
        <v>X</v>
      </c>
      <c r="O7" s="53" t="str">
        <f aca="false">Vzorci_vnosov!$A$12</f>
        <v>D</v>
      </c>
      <c r="P7" s="53" t="str">
        <f aca="false">Vzorci_vnosov!$A$12</f>
        <v>D</v>
      </c>
      <c r="Q7" s="55" t="str">
        <f aca="false">Vzorci_vnosov!$A$11</f>
        <v>X</v>
      </c>
      <c r="R7" s="56"/>
      <c r="S7" s="53" t="str">
        <f aca="false">Vzorci_vnosov!$A$15</f>
        <v>SO</v>
      </c>
      <c r="T7" s="56" t="s">
        <v>65</v>
      </c>
      <c r="U7" s="59" t="s">
        <v>11</v>
      </c>
      <c r="V7" s="47" t="n">
        <f aca="false">COUNTIF(AH7:AY7,"☻")</f>
        <v>0</v>
      </c>
      <c r="W7" s="47" t="n">
        <f aca="false">COUNTIF(AH7:AY7,"☺")</f>
        <v>1</v>
      </c>
      <c r="X7" s="47" t="n">
        <f aca="false">COUNTIF(C7:S7,"51")+COUNTIF(C7:S7,"51$")+COUNTIF(C7:S7,"51☻")</f>
        <v>0</v>
      </c>
      <c r="Y7" s="47" t="n">
        <f aca="false">COUNTIF(C7:S7,"52")+COUNTIF(C7:S7,"52$")+COUNTIF(C7:S7,"52☻")</f>
        <v>1</v>
      </c>
      <c r="Z7" s="47" t="n">
        <f aca="false">COUNTIF(C7:S7,"51¶")</f>
        <v>0</v>
      </c>
      <c r="AA7" s="47" t="n">
        <f aca="false">COUNTIF(C7:S7,"52¶")</f>
        <v>0</v>
      </c>
      <c r="AB7" s="47" t="n">
        <f aca="false">COUNTIF(C7:S7,"U")+COUNTIF(C7:S7,"U☻")+COUNTIF(C7:S7,"U☺")</f>
        <v>1</v>
      </c>
      <c r="AC7" s="47" t="n">
        <f aca="false">COUNTIF(C7:S7,"KVIT")+COUNTIF(C7:S7,"KVIT☻")+COUNTIF(C7:S7,"kvit$")</f>
        <v>2</v>
      </c>
      <c r="AD7" s="48" t="n">
        <f aca="false">COUNTBLANK(C7:S7)-3</f>
        <v>-2</v>
      </c>
      <c r="AE7" s="48" t="n">
        <f aca="false">COUNTIF(C7:S7,"x")</f>
        <v>2</v>
      </c>
      <c r="AF7" s="47" t="n">
        <f aca="false">COUNTIF(C7:S7,"51")+COUNTIF(C7:S7,"51☻")+COUNTIF(C7:S7,"2")+COUNTIF(C7:S7,"52")+COUNTIF(C7:S7,"52☻")+COUNTIF(C7:S7,"51$")+COUNTIF(C7:S7,"52$")</f>
        <v>1</v>
      </c>
      <c r="AG7" s="6" t="str">
        <f aca="false">Vzorci_vnosov!$A$7</f>
        <v>KVIT☻</v>
      </c>
      <c r="AH7" s="49" t="str">
        <f aca="false">RIGHT(C7,1)</f>
        <v>K</v>
      </c>
      <c r="AI7" s="49" t="str">
        <f aca="false">RIGHT(D7,1)</f>
        <v>O</v>
      </c>
      <c r="AJ7" s="49" t="str">
        <f aca="false">RIGHT(E7,1)</f>
        <v>T</v>
      </c>
      <c r="AK7" s="49" t="str">
        <f aca="false">RIGHT(F7,1)</f>
        <v>O</v>
      </c>
      <c r="AL7" s="49" t="str">
        <f aca="false">RIGHT(G7,1)</f>
        <v>☺</v>
      </c>
      <c r="AM7" s="49" t="str">
        <f aca="false">RIGHT(H7,1)</f>
        <v>2</v>
      </c>
      <c r="AN7" s="49" t="str">
        <f aca="false">RIGHT(I7,1)</f>
        <v>U</v>
      </c>
      <c r="AO7" s="49" t="str">
        <f aca="false">RIGHT(J7,1)</f>
        <v>T</v>
      </c>
      <c r="AP7" s="49" t="str">
        <f aca="false">RIGHT(K7,1)</f>
        <v>D</v>
      </c>
      <c r="AQ7" s="49" t="str">
        <f aca="false">RIGHT(L7,1)</f>
        <v>D</v>
      </c>
      <c r="AR7" s="49" t="str">
        <f aca="false">RIGHT(M7,1)</f>
        <v>R</v>
      </c>
      <c r="AS7" s="49" t="str">
        <f aca="false">RIGHT(N7,1)</f>
        <v>X</v>
      </c>
      <c r="AT7" s="49" t="e">
        <f aca="false">NA()</f>
        <v>#N/A</v>
      </c>
      <c r="AU7" s="49" t="str">
        <f aca="false">RIGHT(O7,1)</f>
        <v>D</v>
      </c>
      <c r="AV7" s="49" t="str">
        <f aca="false">RIGHT(P7,1)</f>
        <v>D</v>
      </c>
      <c r="AW7" s="49" t="str">
        <f aca="false">RIGHT(Q7,1)</f>
        <v>X</v>
      </c>
      <c r="AX7" s="49" t="str">
        <f aca="false">RIGHT(R7,1)</f>
        <v/>
      </c>
      <c r="AY7" s="49" t="str">
        <f aca="false">RIGHT(S7,1)</f>
        <v>O</v>
      </c>
      <c r="BF7" s="50"/>
      <c r="BG7" s="50"/>
      <c r="BH7" s="50"/>
      <c r="BI7" s="50"/>
      <c r="BJ7" s="50"/>
      <c r="BK7" s="50"/>
      <c r="IV7" s="2"/>
    </row>
    <row r="8" s="26" customFormat="true" ht="19.5" hidden="false" customHeight="true" outlineLevel="0" collapsed="false">
      <c r="A8" s="51" t="n">
        <v>43715</v>
      </c>
      <c r="B8" s="52" t="str">
        <f aca="false">TEXT(A8,"Ddd")</f>
        <v>so</v>
      </c>
      <c r="C8" s="56"/>
      <c r="D8" s="56"/>
      <c r="E8" s="44" t="str">
        <f aca="false">Vzorci_vnosov!$A$14</f>
        <v>☻</v>
      </c>
      <c r="F8" s="56"/>
      <c r="G8" s="56"/>
      <c r="H8" s="56"/>
      <c r="I8" s="45" t="str">
        <f aca="false">Vzorci_vnosov!$A$21</f>
        <v>☺</v>
      </c>
      <c r="J8" s="56"/>
      <c r="K8" s="56"/>
      <c r="L8" s="56"/>
      <c r="M8" s="56"/>
      <c r="N8" s="56"/>
      <c r="O8" s="56"/>
      <c r="P8" s="56"/>
      <c r="Q8" s="56"/>
      <c r="R8" s="56"/>
      <c r="S8" s="56"/>
      <c r="T8" s="59" t="s">
        <v>13</v>
      </c>
      <c r="U8" s="56" t="s">
        <v>11</v>
      </c>
      <c r="V8" s="47" t="n">
        <f aca="false">COUNTIF(AH8:AY8,"☻")</f>
        <v>1</v>
      </c>
      <c r="W8" s="47" t="n">
        <f aca="false">COUNTIF(AH8:AY8,"☺")</f>
        <v>1</v>
      </c>
      <c r="X8" s="47" t="n">
        <f aca="false">COUNTIF(C8:S8,"51")+COUNTIF(C8:S8,"51$")+COUNTIF(C8:S8,"51☻")</f>
        <v>0</v>
      </c>
      <c r="Y8" s="47" t="n">
        <f aca="false">COUNTIF(C8:S8,"52")+COUNTIF(C8:S8,"52$")+COUNTIF(C8:S8,"52☻")</f>
        <v>0</v>
      </c>
      <c r="Z8" s="47" t="n">
        <f aca="false">COUNTIF(C8:S8,"51¶")</f>
        <v>0</v>
      </c>
      <c r="AA8" s="47" t="n">
        <f aca="false">COUNTIF(C8:S8,"52¶")</f>
        <v>0</v>
      </c>
      <c r="AB8" s="47" t="n">
        <f aca="false">COUNTIF(C8:S8,"U")+COUNTIF(C8:S8,"U☻")+COUNTIF(C8:S8,"U☺")</f>
        <v>0</v>
      </c>
      <c r="AC8" s="47" t="n">
        <f aca="false">COUNTIF(C8:S8,"KVIT")+COUNTIF(C8:S8,"KVIT☻")+COUNTIF(C8:S8,"kvit$")</f>
        <v>0</v>
      </c>
      <c r="AD8" s="48" t="n">
        <f aca="false">COUNTBLANK(C8:S8)-3</f>
        <v>12</v>
      </c>
      <c r="AE8" s="48" t="n">
        <f aca="false">COUNTIF(C8:S8,"x")</f>
        <v>0</v>
      </c>
      <c r="AF8" s="47" t="n">
        <f aca="false">COUNTIF(C8:S8,"51")+COUNTIF(C8:S8,"51☻")+COUNTIF(C8:S8,"2")+COUNTIF(C8:S8,"52")+COUNTIF(C8:S8,"52☻")+COUNTIF(C8:S8,"51$")+COUNTIF(C8:S8,"52$")</f>
        <v>0</v>
      </c>
      <c r="AG8" s="4" t="str">
        <f aca="false">Vzorci_vnosov!$A$8</f>
        <v>U</v>
      </c>
      <c r="AH8" s="49" t="str">
        <f aca="false">RIGHT(C8,1)</f>
        <v/>
      </c>
      <c r="AI8" s="49" t="str">
        <f aca="false">RIGHT(D8,1)</f>
        <v/>
      </c>
      <c r="AJ8" s="49" t="str">
        <f aca="false">RIGHT(E8,1)</f>
        <v>☻</v>
      </c>
      <c r="AK8" s="49" t="str">
        <f aca="false">RIGHT(F8,1)</f>
        <v/>
      </c>
      <c r="AL8" s="49" t="str">
        <f aca="false">RIGHT(G8,1)</f>
        <v/>
      </c>
      <c r="AM8" s="49" t="str">
        <f aca="false">RIGHT(H8,1)</f>
        <v/>
      </c>
      <c r="AN8" s="49" t="str">
        <f aca="false">RIGHT(I8,1)</f>
        <v>☺</v>
      </c>
      <c r="AO8" s="49" t="str">
        <f aca="false">RIGHT(J8,1)</f>
        <v/>
      </c>
      <c r="AP8" s="49" t="str">
        <f aca="false">RIGHT(K8,1)</f>
        <v/>
      </c>
      <c r="AQ8" s="49" t="str">
        <f aca="false">RIGHT(L8,1)</f>
        <v/>
      </c>
      <c r="AR8" s="49" t="str">
        <f aca="false">RIGHT(M8,1)</f>
        <v/>
      </c>
      <c r="AS8" s="49" t="str">
        <f aca="false">RIGHT(N8,1)</f>
        <v/>
      </c>
      <c r="AT8" s="49" t="e">
        <f aca="false">NA()</f>
        <v>#N/A</v>
      </c>
      <c r="AU8" s="49" t="str">
        <f aca="false">RIGHT(O8,1)</f>
        <v/>
      </c>
      <c r="AV8" s="49" t="str">
        <f aca="false">RIGHT(P8,1)</f>
        <v/>
      </c>
      <c r="AW8" s="49" t="str">
        <f aca="false">RIGHT(Q8,1)</f>
        <v/>
      </c>
      <c r="AX8" s="49" t="str">
        <f aca="false">RIGHT(R8,1)</f>
        <v/>
      </c>
      <c r="AY8" s="49" t="str">
        <f aca="false">RIGHT(S8,1)</f>
        <v/>
      </c>
      <c r="BF8" s="50"/>
      <c r="BG8" s="50"/>
      <c r="BH8" s="50"/>
      <c r="BI8" s="50"/>
      <c r="BJ8" s="50"/>
      <c r="BK8" s="50"/>
      <c r="IV8" s="2"/>
    </row>
    <row r="9" s="26" customFormat="true" ht="19.5" hidden="false" customHeight="true" outlineLevel="0" collapsed="false">
      <c r="A9" s="51" t="n">
        <v>43716</v>
      </c>
      <c r="B9" s="52" t="str">
        <f aca="false">TEXT(A9,"Ddd")</f>
        <v>ne</v>
      </c>
      <c r="C9" s="56"/>
      <c r="D9" s="56"/>
      <c r="E9" s="44" t="str">
        <f aca="false">Vzorci_vnosov!$A$14</f>
        <v>☻</v>
      </c>
      <c r="F9" s="56"/>
      <c r="G9" s="56"/>
      <c r="H9" s="45" t="str">
        <f aca="false">Vzorci_vnosov!$A$21</f>
        <v>☺</v>
      </c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 t="s">
        <v>11</v>
      </c>
      <c r="U9" s="59" t="s">
        <v>13</v>
      </c>
      <c r="V9" s="47" t="n">
        <f aca="false">COUNTIF(AH9:AY9,"☻")</f>
        <v>1</v>
      </c>
      <c r="W9" s="47" t="n">
        <f aca="false">COUNTIF(AH9:AY9,"☺")</f>
        <v>1</v>
      </c>
      <c r="X9" s="47" t="n">
        <f aca="false">COUNTIF(C9:S9,"51")+COUNTIF(C9:S9,"51$")+COUNTIF(C9:S9,"51☻")</f>
        <v>0</v>
      </c>
      <c r="Y9" s="47" t="n">
        <f aca="false">COUNTIF(C9:S9,"52")+COUNTIF(C9:S9,"52$")+COUNTIF(C9:S9,"52☻")</f>
        <v>0</v>
      </c>
      <c r="Z9" s="47" t="n">
        <f aca="false">COUNTIF(C9:S9,"51¶")</f>
        <v>0</v>
      </c>
      <c r="AA9" s="47" t="n">
        <f aca="false">COUNTIF(C9:S9,"52¶")</f>
        <v>0</v>
      </c>
      <c r="AB9" s="47" t="n">
        <f aca="false">COUNTIF(C9:S9,"U")+COUNTIF(C9:S9,"U☻")+COUNTIF(C9:S9,"U☺")</f>
        <v>0</v>
      </c>
      <c r="AC9" s="47" t="n">
        <f aca="false">COUNTIF(C9:S9,"KVIT")+COUNTIF(C9:S9,"KVIT☻")+COUNTIF(C9:S9,"kvit$")</f>
        <v>0</v>
      </c>
      <c r="AD9" s="48" t="n">
        <f aca="false">COUNTBLANK(C9:S9)-3</f>
        <v>12</v>
      </c>
      <c r="AE9" s="48" t="n">
        <f aca="false">COUNTIF(C9:S9,"x")</f>
        <v>0</v>
      </c>
      <c r="AF9" s="47" t="n">
        <f aca="false">COUNTIF(C9:S9,"51")+COUNTIF(C9:S9,"51☻")+COUNTIF(C9:S9,"2")+COUNTIF(C9:S9,"52")+COUNTIF(C9:S9,"52☻")+COUNTIF(C9:S9,"51$")+COUNTIF(C9:S9,"52$")</f>
        <v>0</v>
      </c>
      <c r="AG9" s="4" t="str">
        <f aca="false">Vzorci_vnosov!$A$9</f>
        <v>U☻</v>
      </c>
      <c r="AH9" s="49" t="str">
        <f aca="false">RIGHT(C9,1)</f>
        <v/>
      </c>
      <c r="AI9" s="49" t="str">
        <f aca="false">RIGHT(D9,1)</f>
        <v/>
      </c>
      <c r="AJ9" s="49" t="str">
        <f aca="false">RIGHT(E9,1)</f>
        <v>☻</v>
      </c>
      <c r="AK9" s="49" t="str">
        <f aca="false">RIGHT(F9,1)</f>
        <v/>
      </c>
      <c r="AL9" s="49" t="str">
        <f aca="false">RIGHT(G9,1)</f>
        <v/>
      </c>
      <c r="AM9" s="49" t="str">
        <f aca="false">RIGHT(H9,1)</f>
        <v>☺</v>
      </c>
      <c r="AN9" s="49" t="str">
        <f aca="false">RIGHT(I9,1)</f>
        <v/>
      </c>
      <c r="AO9" s="49" t="str">
        <f aca="false">RIGHT(J9,1)</f>
        <v/>
      </c>
      <c r="AP9" s="49" t="str">
        <f aca="false">RIGHT(K9,1)</f>
        <v/>
      </c>
      <c r="AQ9" s="49" t="str">
        <f aca="false">RIGHT(L9,1)</f>
        <v/>
      </c>
      <c r="AR9" s="49" t="str">
        <f aca="false">RIGHT(M9,1)</f>
        <v/>
      </c>
      <c r="AS9" s="49" t="str">
        <f aca="false">RIGHT(N9,1)</f>
        <v/>
      </c>
      <c r="AT9" s="49" t="e">
        <f aca="false">NA()</f>
        <v>#N/A</v>
      </c>
      <c r="AU9" s="49" t="str">
        <f aca="false">RIGHT(O9,1)</f>
        <v/>
      </c>
      <c r="AV9" s="49" t="str">
        <f aca="false">RIGHT(P9,1)</f>
        <v/>
      </c>
      <c r="AW9" s="49" t="str">
        <f aca="false">RIGHT(Q9,1)</f>
        <v/>
      </c>
      <c r="AX9" s="49" t="str">
        <f aca="false">RIGHT(R9,1)</f>
        <v/>
      </c>
      <c r="AY9" s="49" t="str">
        <f aca="false">RIGHT(S9,1)</f>
        <v/>
      </c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IV9" s="2"/>
    </row>
    <row r="10" s="26" customFormat="true" ht="19.5" hidden="false" customHeight="true" outlineLevel="0" collapsed="false">
      <c r="A10" s="51" t="n">
        <v>43717</v>
      </c>
      <c r="B10" s="52" t="str">
        <f aca="false">TEXT(A10,"Ddd")</f>
        <v>po</v>
      </c>
      <c r="C10" s="53" t="str">
        <f aca="false">Vzorci_vnosov!$A$4</f>
        <v>51</v>
      </c>
      <c r="D10" s="53" t="str">
        <f aca="false">Vzorci_vnosov!$A$15</f>
        <v>SO</v>
      </c>
      <c r="E10" s="55" t="str">
        <f aca="false">Vzorci_vnosov!$A$11</f>
        <v>X</v>
      </c>
      <c r="F10" s="54" t="str">
        <f aca="false">Vzorci_vnosov!$A$7</f>
        <v>KVIT☻</v>
      </c>
      <c r="G10" s="53" t="str">
        <f aca="false">Vzorci_vnosov!$A$12</f>
        <v>D</v>
      </c>
      <c r="H10" s="55" t="str">
        <f aca="false">Vzorci_vnosov!$A$11</f>
        <v>X</v>
      </c>
      <c r="I10" s="53" t="str">
        <f aca="false">Vzorci_vnosov!$A$5</f>
        <v>52</v>
      </c>
      <c r="J10" s="53" t="str">
        <f aca="false">Vzorci_vnosov!$A$8</f>
        <v>U</v>
      </c>
      <c r="K10" s="53" t="str">
        <f aca="false">Vzorci_vnosov!$A$12</f>
        <v>D</v>
      </c>
      <c r="L10" s="53" t="str">
        <f aca="false">Vzorci_vnosov!$A$12</f>
        <v>D</v>
      </c>
      <c r="M10" s="56" t="s">
        <v>79</v>
      </c>
      <c r="N10" s="55" t="str">
        <f aca="false">Vzorci_vnosov!$A$26</f>
        <v>52¶</v>
      </c>
      <c r="O10" s="53" t="str">
        <f aca="false">Vzorci_vnosov!$A$12</f>
        <v>D</v>
      </c>
      <c r="P10" s="53" t="str">
        <f aca="false">Vzorci_vnosov!$A$6</f>
        <v>KVIT</v>
      </c>
      <c r="Q10" s="53" t="str">
        <f aca="false">Vzorci_vnosov!$A$5</f>
        <v>52</v>
      </c>
      <c r="R10" s="56"/>
      <c r="S10" s="53" t="str">
        <f aca="false">Vzorci_vnosov!$A$15</f>
        <v>SO</v>
      </c>
      <c r="T10" s="56" t="s">
        <v>65</v>
      </c>
      <c r="U10" s="59" t="s">
        <v>27</v>
      </c>
      <c r="V10" s="47" t="n">
        <f aca="false">COUNTIF(AH10:AY10,"☻")</f>
        <v>1</v>
      </c>
      <c r="W10" s="47" t="n">
        <f aca="false">COUNTIF(AH10:AY10,"☺")</f>
        <v>0</v>
      </c>
      <c r="X10" s="47" t="n">
        <f aca="false">COUNTIF(C10:S10,"51")+COUNTIF(C10:S10,"51$")+COUNTIF(C10:S10,"51☻")</f>
        <v>1</v>
      </c>
      <c r="Y10" s="47" t="n">
        <f aca="false">COUNTIF(C10:S10,"52")+COUNTIF(C10:S10,"52$")+COUNTIF(C10:S10,"52☻")</f>
        <v>2</v>
      </c>
      <c r="Z10" s="47" t="n">
        <f aca="false">COUNTIF(C10:S10,"51¶")</f>
        <v>0</v>
      </c>
      <c r="AA10" s="47" t="n">
        <f aca="false">COUNTIF(C10:S10,"52¶")</f>
        <v>1</v>
      </c>
      <c r="AB10" s="47" t="n">
        <f aca="false">COUNTIF(C10:S10,"U")+COUNTIF(C10:S10,"U☻")+COUNTIF(C10:S10,"U☺")</f>
        <v>1</v>
      </c>
      <c r="AC10" s="47" t="n">
        <f aca="false">COUNTIF(C10:S10,"KVIT")+COUNTIF(C10:S10,"KVIT☻")+COUNTIF(C10:S10,"kvit$")</f>
        <v>2</v>
      </c>
      <c r="AD10" s="48" t="n">
        <f aca="false">COUNTBLANK(C10:S10)-3</f>
        <v>-2</v>
      </c>
      <c r="AE10" s="48" t="n">
        <f aca="false">COUNTIF(C10:S10,"x")</f>
        <v>2</v>
      </c>
      <c r="AF10" s="47" t="n">
        <f aca="false">COUNTIF(C10:S10,"51")+COUNTIF(C10:S10,"51☻")+COUNTIF(C10:S10,"2")+COUNTIF(C10:S10,"52")+COUNTIF(C10:S10,"52☻")+COUNTIF(C10:S10,"51$")+COUNTIF(C10:S10,"52$")</f>
        <v>3</v>
      </c>
      <c r="AG10" s="4" t="str">
        <f aca="false">Vzorci_vnosov!$A$10</f>
        <v>12-20</v>
      </c>
      <c r="AH10" s="49" t="str">
        <f aca="false">RIGHT(C10,1)</f>
        <v>1</v>
      </c>
      <c r="AI10" s="49" t="str">
        <f aca="false">RIGHT(D10,1)</f>
        <v>O</v>
      </c>
      <c r="AJ10" s="49" t="str">
        <f aca="false">RIGHT(E10,1)</f>
        <v>X</v>
      </c>
      <c r="AK10" s="49" t="str">
        <f aca="false">RIGHT(F10,1)</f>
        <v>☻</v>
      </c>
      <c r="AL10" s="49" t="str">
        <f aca="false">RIGHT(G10,1)</f>
        <v>D</v>
      </c>
      <c r="AM10" s="49" t="str">
        <f aca="false">RIGHT(H10,1)</f>
        <v>X</v>
      </c>
      <c r="AN10" s="49" t="str">
        <f aca="false">RIGHT(I10,1)</f>
        <v>2</v>
      </c>
      <c r="AO10" s="49" t="str">
        <f aca="false">RIGHT(J10,1)</f>
        <v>U</v>
      </c>
      <c r="AP10" s="49" t="str">
        <f aca="false">RIGHT(K10,1)</f>
        <v>D</v>
      </c>
      <c r="AQ10" s="49" t="str">
        <f aca="false">RIGHT(L10,1)</f>
        <v>D</v>
      </c>
      <c r="AR10" s="49" t="str">
        <f aca="false">RIGHT(M10,1)</f>
        <v>R</v>
      </c>
      <c r="AS10" s="49" t="str">
        <f aca="false">RIGHT(N10,1)</f>
        <v>¶</v>
      </c>
      <c r="AT10" s="49" t="e">
        <f aca="false">NA()</f>
        <v>#N/A</v>
      </c>
      <c r="AU10" s="49" t="str">
        <f aca="false">RIGHT(O10,1)</f>
        <v>D</v>
      </c>
      <c r="AV10" s="49" t="str">
        <f aca="false">RIGHT(P10,1)</f>
        <v>T</v>
      </c>
      <c r="AW10" s="49" t="str">
        <f aca="false">RIGHT(Q10,1)</f>
        <v>2</v>
      </c>
      <c r="AX10" s="49" t="str">
        <f aca="false">RIGHT(R10,1)</f>
        <v/>
      </c>
      <c r="AY10" s="49" t="str">
        <f aca="false">RIGHT(S10,1)</f>
        <v>O</v>
      </c>
      <c r="BA10" s="50" t="s">
        <v>71</v>
      </c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IV10" s="2"/>
    </row>
    <row r="11" s="26" customFormat="true" ht="19.5" hidden="false" customHeight="true" outlineLevel="0" collapsed="false">
      <c r="A11" s="51" t="n">
        <v>43718</v>
      </c>
      <c r="B11" s="52" t="str">
        <f aca="false">TEXT(A11,"Ddd")</f>
        <v>út</v>
      </c>
      <c r="C11" s="54" t="str">
        <f aca="false">Vzorci_vnosov!$A$7</f>
        <v>KVIT☻</v>
      </c>
      <c r="D11" s="53" t="str">
        <f aca="false">Vzorci_vnosov!$A$15</f>
        <v>SO</v>
      </c>
      <c r="E11" s="53" t="str">
        <f aca="false">Vzorci_vnosov!$A$5</f>
        <v>52</v>
      </c>
      <c r="F11" s="55" t="str">
        <f aca="false">Vzorci_vnosov!$A$11</f>
        <v>X</v>
      </c>
      <c r="G11" s="53" t="str">
        <f aca="false">Vzorci_vnosov!$A$12</f>
        <v>D</v>
      </c>
      <c r="H11" s="55" t="str">
        <f aca="false">Vzorci_vnosov!$A$11</f>
        <v>X</v>
      </c>
      <c r="I11" s="53" t="str">
        <f aca="false">Vzorci_vnosov!$A$8</f>
        <v>U</v>
      </c>
      <c r="J11" s="58" t="str">
        <f aca="false">Vzorci_vnosov!$A$23</f>
        <v>51☺</v>
      </c>
      <c r="K11" s="53" t="str">
        <f aca="false">Vzorci_vnosov!$A$12</f>
        <v>D</v>
      </c>
      <c r="L11" s="53" t="str">
        <f aca="false">Vzorci_vnosov!$A$12</f>
        <v>D</v>
      </c>
      <c r="M11" s="56" t="s">
        <v>79</v>
      </c>
      <c r="N11" s="53" t="str">
        <f aca="false">Vzorci_vnosov!$A$6</f>
        <v>KVIT</v>
      </c>
      <c r="O11" s="53" t="str">
        <f aca="false">Vzorci_vnosov!$A$12</f>
        <v>D</v>
      </c>
      <c r="P11" s="55" t="str">
        <f aca="false">Vzorci_vnosov!$A$26</f>
        <v>52¶</v>
      </c>
      <c r="Q11" s="55" t="str">
        <f aca="false">Vzorci_vnosov!$A$32</f>
        <v>Am</v>
      </c>
      <c r="R11" s="56"/>
      <c r="S11" s="53" t="str">
        <f aca="false">Vzorci_vnosov!$A$15</f>
        <v>SO</v>
      </c>
      <c r="T11" s="56" t="s">
        <v>15</v>
      </c>
      <c r="U11" s="59" t="s">
        <v>13</v>
      </c>
      <c r="V11" s="47" t="n">
        <f aca="false">COUNTIF(AH11:AY11,"☻")</f>
        <v>1</v>
      </c>
      <c r="W11" s="47" t="n">
        <f aca="false">COUNTIF(AH11:AY11,"☺")</f>
        <v>1</v>
      </c>
      <c r="X11" s="47" t="n">
        <f aca="false">COUNTIF(C11:S11,"51")+COUNTIF(C11:S11,"51$")+COUNTIF(C11:S11,"51☻")</f>
        <v>0</v>
      </c>
      <c r="Y11" s="47" t="n">
        <f aca="false">COUNTIF(C11:S11,"52")+COUNTIF(C11:S11,"52$")+COUNTIF(C11:S11,"52☻")</f>
        <v>1</v>
      </c>
      <c r="Z11" s="47" t="n">
        <f aca="false">COUNTIF(C11:S11,"51¶")</f>
        <v>0</v>
      </c>
      <c r="AA11" s="47" t="n">
        <f aca="false">COUNTIF(C11:S11,"52¶")</f>
        <v>1</v>
      </c>
      <c r="AB11" s="47" t="n">
        <f aca="false">COUNTIF(C11:S11,"U")+COUNTIF(C11:S11,"U☻")+COUNTIF(C11:S11,"U☺")</f>
        <v>1</v>
      </c>
      <c r="AC11" s="47" t="n">
        <f aca="false">COUNTIF(C11:S11,"KVIT")+COUNTIF(C11:S11,"KVIT☻")+COUNTIF(C11:S11,"kvit$")</f>
        <v>2</v>
      </c>
      <c r="AD11" s="48" t="n">
        <f aca="false">COUNTBLANK(C11:S11)-3</f>
        <v>-2</v>
      </c>
      <c r="AE11" s="48" t="n">
        <f aca="false">COUNTIF(C11:S11,"x")</f>
        <v>2</v>
      </c>
      <c r="AF11" s="47" t="n">
        <f aca="false">COUNTIF(C11:S11,"51")+COUNTIF(C11:S11,"51☻")+COUNTIF(C11:S11,"2")+COUNTIF(C11:S11,"52")+COUNTIF(C11:S11,"52☻")+COUNTIF(C11:S11,"51$")+COUNTIF(C11:S11,"52$")</f>
        <v>1</v>
      </c>
      <c r="AG11" s="7" t="str">
        <f aca="false">Vzorci_vnosov!$A$11</f>
        <v>X</v>
      </c>
      <c r="AH11" s="49" t="str">
        <f aca="false">RIGHT(C11,1)</f>
        <v>☻</v>
      </c>
      <c r="AI11" s="49" t="str">
        <f aca="false">RIGHT(D11,1)</f>
        <v>O</v>
      </c>
      <c r="AJ11" s="49" t="str">
        <f aca="false">RIGHT(E11,1)</f>
        <v>2</v>
      </c>
      <c r="AK11" s="49" t="str">
        <f aca="false">RIGHT(F11,1)</f>
        <v>X</v>
      </c>
      <c r="AL11" s="49" t="str">
        <f aca="false">RIGHT(G11,1)</f>
        <v>D</v>
      </c>
      <c r="AM11" s="49" t="str">
        <f aca="false">RIGHT(H11,1)</f>
        <v>X</v>
      </c>
      <c r="AN11" s="49" t="str">
        <f aca="false">RIGHT(I11,1)</f>
        <v>U</v>
      </c>
      <c r="AO11" s="49" t="str">
        <f aca="false">RIGHT(J11,1)</f>
        <v>☺</v>
      </c>
      <c r="AP11" s="49" t="str">
        <f aca="false">RIGHT(K11,1)</f>
        <v>D</v>
      </c>
      <c r="AQ11" s="49" t="str">
        <f aca="false">RIGHT(L11,1)</f>
        <v>D</v>
      </c>
      <c r="AR11" s="49" t="str">
        <f aca="false">RIGHT(M11,1)</f>
        <v>R</v>
      </c>
      <c r="AS11" s="49" t="str">
        <f aca="false">RIGHT(N11,1)</f>
        <v>T</v>
      </c>
      <c r="AT11" s="49" t="e">
        <f aca="false">NA()</f>
        <v>#N/A</v>
      </c>
      <c r="AU11" s="49" t="str">
        <f aca="false">RIGHT(O11,1)</f>
        <v>D</v>
      </c>
      <c r="AV11" s="49" t="str">
        <f aca="false">RIGHT(P11,1)</f>
        <v>¶</v>
      </c>
      <c r="AW11" s="49" t="str">
        <f aca="false">RIGHT(Q11,1)</f>
        <v>m</v>
      </c>
      <c r="AX11" s="49" t="str">
        <f aca="false">RIGHT(R11,1)</f>
        <v/>
      </c>
      <c r="AY11" s="49" t="str">
        <f aca="false">RIGHT(S11,1)</f>
        <v>O</v>
      </c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IV11" s="2"/>
    </row>
    <row r="12" s="26" customFormat="true" ht="19.5" hidden="false" customHeight="true" outlineLevel="0" collapsed="false">
      <c r="A12" s="51" t="n">
        <v>43719</v>
      </c>
      <c r="B12" s="52" t="str">
        <f aca="false">TEXT(A12,"Ddd")</f>
        <v>st</v>
      </c>
      <c r="C12" s="55" t="str">
        <f aca="false">Vzorci_vnosov!$A$11</f>
        <v>X</v>
      </c>
      <c r="D12" s="53" t="str">
        <f aca="false">Vzorci_vnosov!$A$15</f>
        <v>SO</v>
      </c>
      <c r="E12" s="53" t="str">
        <f aca="false">Vzorci_vnosov!$A$5</f>
        <v>52</v>
      </c>
      <c r="F12" s="55" t="str">
        <f aca="false">Vzorci_vnosov!$A$11</f>
        <v>X</v>
      </c>
      <c r="G12" s="53" t="str">
        <f aca="false">Vzorci_vnosov!$A$12</f>
        <v>D</v>
      </c>
      <c r="H12" s="55" t="str">
        <f aca="false">Vzorci_vnosov!$A$35</f>
        <v>Ta</v>
      </c>
      <c r="I12" s="55" t="str">
        <f aca="false">Vzorci_vnosov!$A$26</f>
        <v>52¶</v>
      </c>
      <c r="J12" s="55" t="str">
        <f aca="false">Vzorci_vnosov!$A$11</f>
        <v>X</v>
      </c>
      <c r="K12" s="53" t="str">
        <f aca="false">Vzorci_vnosov!$A$12</f>
        <v>D</v>
      </c>
      <c r="L12" s="53" t="str">
        <f aca="false">Vzorci_vnosov!$A$12</f>
        <v>D</v>
      </c>
      <c r="M12" s="56" t="s">
        <v>79</v>
      </c>
      <c r="N12" s="53" t="str">
        <f aca="false">Vzorci_vnosov!$A$6</f>
        <v>KVIT</v>
      </c>
      <c r="O12" s="53" t="str">
        <f aca="false">Vzorci_vnosov!$A$12</f>
        <v>D</v>
      </c>
      <c r="P12" s="53" t="str">
        <f aca="false">Vzorci_vnosov!$A$6</f>
        <v>KVIT</v>
      </c>
      <c r="Q12" s="53" t="str">
        <f aca="false">Vzorci_vnosov!$A$12</f>
        <v>D</v>
      </c>
      <c r="R12" s="56"/>
      <c r="S12" s="58" t="str">
        <f aca="false">Vzorci_vnosov!$A$23</f>
        <v>51☺</v>
      </c>
      <c r="T12" s="56" t="s">
        <v>65</v>
      </c>
      <c r="U12" s="59" t="s">
        <v>27</v>
      </c>
      <c r="V12" s="47" t="n">
        <f aca="false">COUNTIF(AH12:AY12,"☻")</f>
        <v>0</v>
      </c>
      <c r="W12" s="47" t="n">
        <f aca="false">COUNTIF(AH12:AY12,"☺")</f>
        <v>1</v>
      </c>
      <c r="X12" s="47" t="n">
        <f aca="false">COUNTIF(C12:S12,"51")+COUNTIF(C12:S12,"51$")+COUNTIF(C12:S12,"51☻")</f>
        <v>0</v>
      </c>
      <c r="Y12" s="47" t="n">
        <f aca="false">COUNTIF(C12:S12,"52")+COUNTIF(C12:S12,"52$")+COUNTIF(C12:S12,"52☻")</f>
        <v>1</v>
      </c>
      <c r="Z12" s="47" t="n">
        <f aca="false">COUNTIF(C12:S12,"51¶")</f>
        <v>0</v>
      </c>
      <c r="AA12" s="47" t="n">
        <f aca="false">COUNTIF(C12:S12,"52¶")</f>
        <v>1</v>
      </c>
      <c r="AB12" s="47" t="n">
        <f aca="false">COUNTIF(C12:S12,"U")+COUNTIF(C12:S12,"U☻")+COUNTIF(C12:S12,"U☺")</f>
        <v>0</v>
      </c>
      <c r="AC12" s="47" t="n">
        <f aca="false">COUNTIF(C12:S12,"KVIT")+COUNTIF(C12:S12,"KVIT☻")+COUNTIF(C12:S12,"kvit$")</f>
        <v>2</v>
      </c>
      <c r="AD12" s="48" t="n">
        <f aca="false">COUNTBLANK(C12:S12)-3</f>
        <v>-2</v>
      </c>
      <c r="AE12" s="48" t="n">
        <f aca="false">COUNTIF(C12:S12,"x")</f>
        <v>3</v>
      </c>
      <c r="AF12" s="47" t="n">
        <f aca="false">COUNTIF(C12:S12,"51")+COUNTIF(C12:S12,"51☻")+COUNTIF(C12:S12,"2")+COUNTIF(C12:S12,"52")+COUNTIF(C12:S12,"52☻")+COUNTIF(C12:S12,"51$")+COUNTIF(C12:S12,"52$")</f>
        <v>1</v>
      </c>
      <c r="AG12" s="4" t="str">
        <f aca="false">Vzorci_vnosov!$A$12</f>
        <v>D</v>
      </c>
      <c r="AH12" s="49" t="str">
        <f aca="false">RIGHT(C12,1)</f>
        <v>X</v>
      </c>
      <c r="AI12" s="49" t="str">
        <f aca="false">RIGHT(D12,1)</f>
        <v>O</v>
      </c>
      <c r="AJ12" s="49" t="str">
        <f aca="false">RIGHT(E12,1)</f>
        <v>2</v>
      </c>
      <c r="AK12" s="49" t="str">
        <f aca="false">RIGHT(F12,1)</f>
        <v>X</v>
      </c>
      <c r="AL12" s="49" t="str">
        <f aca="false">RIGHT(G12,1)</f>
        <v>D</v>
      </c>
      <c r="AM12" s="49" t="str">
        <f aca="false">RIGHT(H12,1)</f>
        <v>a</v>
      </c>
      <c r="AN12" s="49" t="str">
        <f aca="false">RIGHT(I12,1)</f>
        <v>¶</v>
      </c>
      <c r="AO12" s="49" t="str">
        <f aca="false">RIGHT(J12,1)</f>
        <v>X</v>
      </c>
      <c r="AP12" s="49" t="str">
        <f aca="false">RIGHT(K12,1)</f>
        <v>D</v>
      </c>
      <c r="AQ12" s="49" t="str">
        <f aca="false">RIGHT(L12,1)</f>
        <v>D</v>
      </c>
      <c r="AR12" s="49" t="str">
        <f aca="false">RIGHT(M12,1)</f>
        <v>R</v>
      </c>
      <c r="AS12" s="49" t="str">
        <f aca="false">RIGHT(N12,1)</f>
        <v>T</v>
      </c>
      <c r="AT12" s="49" t="e">
        <f aca="false">NA()</f>
        <v>#N/A</v>
      </c>
      <c r="AU12" s="49" t="str">
        <f aca="false">RIGHT(O13,1)</f>
        <v>D</v>
      </c>
      <c r="AV12" s="49" t="str">
        <f aca="false">RIGHT(P12,1)</f>
        <v>T</v>
      </c>
      <c r="AW12" s="49" t="str">
        <f aca="false">RIGHT(Q12,1)</f>
        <v>D</v>
      </c>
      <c r="AX12" s="49" t="str">
        <f aca="false">RIGHT(R12,1)</f>
        <v/>
      </c>
      <c r="AY12" s="49" t="str">
        <f aca="false">RIGHT(S12,1)</f>
        <v>☺</v>
      </c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IV12" s="2"/>
    </row>
    <row r="13" s="26" customFormat="true" ht="19.5" hidden="false" customHeight="true" outlineLevel="0" collapsed="false">
      <c r="A13" s="51" t="n">
        <v>43720</v>
      </c>
      <c r="B13" s="52" t="str">
        <f aca="false">TEXT(A13,"Ddd")</f>
        <v>čt</v>
      </c>
      <c r="C13" s="55" t="str">
        <f aca="false">Vzorci_vnosov!$A$26</f>
        <v>52¶</v>
      </c>
      <c r="D13" s="53" t="str">
        <f aca="false">Vzorci_vnosov!$A$15</f>
        <v>SO</v>
      </c>
      <c r="E13" s="53" t="str">
        <f aca="false">Vzorci_vnosov!$A$4</f>
        <v>51</v>
      </c>
      <c r="F13" s="55" t="str">
        <f aca="false">Vzorci_vnosov!$A$11</f>
        <v>X</v>
      </c>
      <c r="G13" s="53" t="str">
        <f aca="false">Vzorci_vnosov!$A$12</f>
        <v>D</v>
      </c>
      <c r="H13" s="53" t="str">
        <f aca="false">Vzorci_vnosov!$A$5</f>
        <v>52</v>
      </c>
      <c r="I13" s="53" t="str">
        <f aca="false">Vzorci_vnosov!$A$8</f>
        <v>U</v>
      </c>
      <c r="J13" s="53" t="str">
        <f aca="false">Vzorci_vnosov!$A$15</f>
        <v>SO</v>
      </c>
      <c r="K13" s="53" t="str">
        <f aca="false">Vzorci_vnosov!$A$12</f>
        <v>D</v>
      </c>
      <c r="L13" s="53" t="str">
        <f aca="false">Vzorci_vnosov!$A$12</f>
        <v>D</v>
      </c>
      <c r="M13" s="56" t="s">
        <v>79</v>
      </c>
      <c r="N13" s="54" t="str">
        <f aca="false">Vzorci_vnosov!$A$7</f>
        <v>KVIT☻</v>
      </c>
      <c r="O13" s="53" t="str">
        <f aca="false">Vzorci_vnosov!$A$12</f>
        <v>D</v>
      </c>
      <c r="P13" s="53" t="str">
        <f aca="false">Vzorci_vnosov!$A$6</f>
        <v>KVIT</v>
      </c>
      <c r="Q13" s="55" t="str">
        <f aca="false">Vzorci_vnosov!$A$32</f>
        <v>Am</v>
      </c>
      <c r="R13" s="56"/>
      <c r="S13" s="53" t="str">
        <f aca="false">Vzorci_vnosov!$A$15</f>
        <v>SO</v>
      </c>
      <c r="T13" s="56" t="s">
        <v>70</v>
      </c>
      <c r="U13" s="59" t="s">
        <v>28</v>
      </c>
      <c r="V13" s="47" t="n">
        <f aca="false">COUNTIF(AH13:AY13,"☻")</f>
        <v>1</v>
      </c>
      <c r="W13" s="47" t="n">
        <f aca="false">COUNTIF(AH13:AY13,"☺")</f>
        <v>0</v>
      </c>
      <c r="X13" s="47" t="n">
        <f aca="false">COUNTIF(C13:S13,"51")+COUNTIF(C13:S13,"51$")+COUNTIF(C13:S13,"51☻")</f>
        <v>1</v>
      </c>
      <c r="Y13" s="47" t="n">
        <f aca="false">COUNTIF(C13:S13,"52")+COUNTIF(C13:S13,"52$")+COUNTIF(C13:S13,"52☻")</f>
        <v>1</v>
      </c>
      <c r="Z13" s="47" t="n">
        <f aca="false">COUNTIF(C13:S13,"51¶")</f>
        <v>0</v>
      </c>
      <c r="AA13" s="47" t="n">
        <f aca="false">COUNTIF(C13:S13,"52¶")</f>
        <v>1</v>
      </c>
      <c r="AB13" s="47" t="n">
        <f aca="false">COUNTIF(C13:S13,"U")+COUNTIF(C13:S13,"U☻")+COUNTIF(C13:S13,"U☺")</f>
        <v>1</v>
      </c>
      <c r="AC13" s="47" t="n">
        <f aca="false">COUNTIF(C13:S13,"KVIT")+COUNTIF(C13:S13,"KVIT☻")+COUNTIF(C13:S13,"kvit$")</f>
        <v>2</v>
      </c>
      <c r="AD13" s="48" t="n">
        <f aca="false">COUNTBLANK(C13:S13)-3</f>
        <v>-2</v>
      </c>
      <c r="AE13" s="48" t="n">
        <f aca="false">COUNTIF(C13:S13,"x")</f>
        <v>1</v>
      </c>
      <c r="AF13" s="47" t="n">
        <f aca="false">COUNTIF(C13:S13,"51")+COUNTIF(C13:S13,"51☻")+COUNTIF(C13:S13,"2")+COUNTIF(C13:S13,"52")+COUNTIF(C13:S13,"52☻")+COUNTIF(C13:S13,"51$")+COUNTIF(C13:S13,"52$")</f>
        <v>2</v>
      </c>
      <c r="AG13" s="4" t="str">
        <f aca="false">Vzorci_vnosov!$A$13</f>
        <v>BOL</v>
      </c>
      <c r="AH13" s="49" t="str">
        <f aca="false">RIGHT(C13,1)</f>
        <v>¶</v>
      </c>
      <c r="AI13" s="49" t="str">
        <f aca="false">RIGHT(D13,1)</f>
        <v>O</v>
      </c>
      <c r="AJ13" s="49" t="str">
        <f aca="false">RIGHT(E13,1)</f>
        <v>1</v>
      </c>
      <c r="AK13" s="49" t="str">
        <f aca="false">RIGHT(F13,1)</f>
        <v>X</v>
      </c>
      <c r="AL13" s="49" t="str">
        <f aca="false">RIGHT(G13,1)</f>
        <v>D</v>
      </c>
      <c r="AM13" s="49" t="str">
        <f aca="false">RIGHT(H13,1)</f>
        <v>2</v>
      </c>
      <c r="AN13" s="49" t="str">
        <f aca="false">RIGHT(I13,1)</f>
        <v>U</v>
      </c>
      <c r="AO13" s="49" t="str">
        <f aca="false">RIGHT(J13,1)</f>
        <v>O</v>
      </c>
      <c r="AP13" s="49" t="str">
        <f aca="false">RIGHT(K13,1)</f>
        <v>D</v>
      </c>
      <c r="AQ13" s="49" t="str">
        <f aca="false">RIGHT(L13,1)</f>
        <v>D</v>
      </c>
      <c r="AR13" s="49" t="str">
        <f aca="false">RIGHT(M13,1)</f>
        <v>R</v>
      </c>
      <c r="AS13" s="49" t="str">
        <f aca="false">RIGHT(N13,1)</f>
        <v>☻</v>
      </c>
      <c r="AT13" s="49" t="e">
        <f aca="false">NA()</f>
        <v>#N/A</v>
      </c>
      <c r="AU13" s="49" t="str">
        <f aca="false">RIGHT(O14,1)</f>
        <v>D</v>
      </c>
      <c r="AV13" s="49" t="str">
        <f aca="false">RIGHT(P13,1)</f>
        <v>T</v>
      </c>
      <c r="AW13" s="49" t="str">
        <f aca="false">RIGHT(Q13,1)</f>
        <v>m</v>
      </c>
      <c r="AX13" s="49" t="str">
        <f aca="false">RIGHT(R13,1)</f>
        <v/>
      </c>
      <c r="AY13" s="49" t="str">
        <f aca="false">RIGHT(S13,1)</f>
        <v>O</v>
      </c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IV13" s="2"/>
    </row>
    <row r="14" s="26" customFormat="true" ht="19.5" hidden="false" customHeight="true" outlineLevel="0" collapsed="false">
      <c r="A14" s="51" t="n">
        <v>43721</v>
      </c>
      <c r="B14" s="52" t="str">
        <f aca="false">TEXT(A14,"Ddd")</f>
        <v>pá</v>
      </c>
      <c r="C14" s="53" t="str">
        <f aca="false">Vzorci_vnosov!$A$4</f>
        <v>51</v>
      </c>
      <c r="D14" s="53" t="str">
        <f aca="false">Vzorci_vnosov!$A$15</f>
        <v>SO</v>
      </c>
      <c r="E14" s="53" t="str">
        <f aca="false">Vzorci_vnosov!$A$8</f>
        <v>U</v>
      </c>
      <c r="F14" s="54" t="str">
        <f aca="false">Vzorci_vnosov!$A$7</f>
        <v>KVIT☻</v>
      </c>
      <c r="G14" s="53" t="str">
        <f aca="false">Vzorci_vnosov!$A$12</f>
        <v>D</v>
      </c>
      <c r="H14" s="55" t="str">
        <f aca="false">Vzorci_vnosov!$A$11</f>
        <v>X</v>
      </c>
      <c r="I14" s="53" t="str">
        <f aca="false">Vzorci_vnosov!$A$5</f>
        <v>52</v>
      </c>
      <c r="J14" s="53" t="str">
        <f aca="false">Vzorci_vnosov!$A$15</f>
        <v>SO</v>
      </c>
      <c r="K14" s="53" t="str">
        <f aca="false">Vzorci_vnosov!$A$12</f>
        <v>D</v>
      </c>
      <c r="L14" s="53" t="str">
        <f aca="false">Vzorci_vnosov!$A$12</f>
        <v>D</v>
      </c>
      <c r="M14" s="56" t="s">
        <v>79</v>
      </c>
      <c r="N14" s="55" t="str">
        <f aca="false">Vzorci_vnosov!$A$11</f>
        <v>X</v>
      </c>
      <c r="O14" s="53" t="str">
        <f aca="false">Vzorci_vnosov!$A$12</f>
        <v>D</v>
      </c>
      <c r="P14" s="94" t="str">
        <f aca="false">Vzorci_vnosov!$A$27</f>
        <v>KVIT☺</v>
      </c>
      <c r="Q14" s="55" t="str">
        <f aca="false">Vzorci_vnosov!$A$26</f>
        <v>52¶</v>
      </c>
      <c r="R14" s="56"/>
      <c r="S14" s="53" t="str">
        <f aca="false">Vzorci_vnosov!$A$15</f>
        <v>SO</v>
      </c>
      <c r="T14" s="56" t="s">
        <v>27</v>
      </c>
      <c r="U14" s="59" t="s">
        <v>13</v>
      </c>
      <c r="V14" s="47" t="n">
        <f aca="false">COUNTIF(AH14:AY14,"☻")</f>
        <v>1</v>
      </c>
      <c r="W14" s="47" t="n">
        <f aca="false">COUNTIF(AH14:AY14,"☺")</f>
        <v>1</v>
      </c>
      <c r="X14" s="47" t="n">
        <f aca="false">COUNTIF(C14:S14,"51")+COUNTIF(C14:S14,"51$")+COUNTIF(C14:S14,"51☻")</f>
        <v>1</v>
      </c>
      <c r="Y14" s="47" t="n">
        <f aca="false">COUNTIF(C14:S14,"52")+COUNTIF(C14:S14,"52$")+COUNTIF(C14:S14,"52☻")</f>
        <v>1</v>
      </c>
      <c r="Z14" s="47" t="n">
        <f aca="false">COUNTIF(C14:S14,"51¶")</f>
        <v>0</v>
      </c>
      <c r="AA14" s="47" t="n">
        <f aca="false">COUNTIF(C14:S14,"52¶")</f>
        <v>1</v>
      </c>
      <c r="AB14" s="47" t="n">
        <f aca="false">COUNTIF(C14:S14,"U")+COUNTIF(C14:S14,"U☻")+COUNTIF(C14:S14,"U☺")</f>
        <v>1</v>
      </c>
      <c r="AC14" s="47" t="n">
        <f aca="false">COUNTIF(C14:S14,"KVIT")+COUNTIF(C14:S14,"KVIT☻")+COUNTIF(C14:S14,"kvit$")</f>
        <v>1</v>
      </c>
      <c r="AD14" s="48" t="n">
        <f aca="false">COUNTBLANK(C14:S14)-3</f>
        <v>-2</v>
      </c>
      <c r="AE14" s="48" t="n">
        <f aca="false">COUNTIF(C14:S14,"x")</f>
        <v>2</v>
      </c>
      <c r="AF14" s="47" t="n">
        <f aca="false">COUNTIF(C14:S14,"51")+COUNTIF(C14:S14,"51☻")+COUNTIF(C14:S14,"2")+COUNTIF(C14:S14,"52")+COUNTIF(C14:S14,"52☻")+COUNTIF(C14:S14,"51$")+COUNTIF(C14:S14,"52$")</f>
        <v>2</v>
      </c>
      <c r="AG14" s="8" t="str">
        <f aca="false">Vzorci_vnosov!$A$14</f>
        <v>☻</v>
      </c>
      <c r="AH14" s="49" t="str">
        <f aca="false">RIGHT(C14,1)</f>
        <v>1</v>
      </c>
      <c r="AI14" s="49" t="str">
        <f aca="false">RIGHT(D14,1)</f>
        <v>O</v>
      </c>
      <c r="AJ14" s="49" t="str">
        <f aca="false">RIGHT(E14,1)</f>
        <v>U</v>
      </c>
      <c r="AK14" s="49" t="str">
        <f aca="false">RIGHT(F14,1)</f>
        <v>☻</v>
      </c>
      <c r="AL14" s="49" t="str">
        <f aca="false">RIGHT(G14,1)</f>
        <v>D</v>
      </c>
      <c r="AM14" s="49" t="str">
        <f aca="false">RIGHT(H14,1)</f>
        <v>X</v>
      </c>
      <c r="AN14" s="49" t="str">
        <f aca="false">RIGHT(I14,1)</f>
        <v>2</v>
      </c>
      <c r="AO14" s="49" t="str">
        <f aca="false">RIGHT(J14,1)</f>
        <v>O</v>
      </c>
      <c r="AP14" s="49" t="str">
        <f aca="false">RIGHT(K14,1)</f>
        <v>D</v>
      </c>
      <c r="AQ14" s="49" t="str">
        <f aca="false">RIGHT(L14,1)</f>
        <v>D</v>
      </c>
      <c r="AR14" s="49" t="str">
        <f aca="false">RIGHT(M14,1)</f>
        <v>R</v>
      </c>
      <c r="AS14" s="49" t="str">
        <f aca="false">RIGHT(N14,1)</f>
        <v>X</v>
      </c>
      <c r="AT14" s="49" t="e">
        <f aca="false">NA()</f>
        <v>#N/A</v>
      </c>
      <c r="AU14" s="49" t="str">
        <f aca="false">RIGHT(O15,1)</f>
        <v/>
      </c>
      <c r="AV14" s="49" t="str">
        <f aca="false">RIGHT(P14,1)</f>
        <v>☺</v>
      </c>
      <c r="AW14" s="49" t="str">
        <f aca="false">RIGHT(Q14,1)</f>
        <v>¶</v>
      </c>
      <c r="AX14" s="49" t="str">
        <f aca="false">RIGHT(R14,1)</f>
        <v/>
      </c>
      <c r="AY14" s="49" t="str">
        <f aca="false">RIGHT(S14,1)</f>
        <v>O</v>
      </c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IV14" s="2"/>
    </row>
    <row r="15" s="26" customFormat="true" ht="19.5" hidden="false" customHeight="true" outlineLevel="0" collapsed="false">
      <c r="A15" s="51" t="n">
        <v>43722</v>
      </c>
      <c r="B15" s="52" t="str">
        <f aca="false">TEXT(A15,"Ddd")</f>
        <v>so</v>
      </c>
      <c r="C15" s="56"/>
      <c r="D15" s="44" t="str">
        <f aca="false">Vzorci_vnosov!$A$14</f>
        <v>☻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 t="s">
        <v>68</v>
      </c>
      <c r="U15" s="59" t="s">
        <v>11</v>
      </c>
      <c r="V15" s="47" t="n">
        <f aca="false">COUNTIF(AH15:AY15,"☻")</f>
        <v>1</v>
      </c>
      <c r="W15" s="47" t="n">
        <f aca="false">COUNTIF(AH15:AY15,"☺")</f>
        <v>0</v>
      </c>
      <c r="X15" s="47" t="n">
        <f aca="false">COUNTIF(C15:S15,"51")+COUNTIF(C15:S15,"51$")+COUNTIF(C15:S15,"51☻")</f>
        <v>0</v>
      </c>
      <c r="Y15" s="47" t="n">
        <f aca="false">COUNTIF(C15:S15,"52")+COUNTIF(C15:S15,"52$")+COUNTIF(C15:S15,"52☻")</f>
        <v>0</v>
      </c>
      <c r="Z15" s="47" t="n">
        <f aca="false">COUNTIF(C15:S15,"51¶")</f>
        <v>0</v>
      </c>
      <c r="AA15" s="47" t="n">
        <f aca="false">COUNTIF(C15:S15,"52¶")</f>
        <v>0</v>
      </c>
      <c r="AB15" s="47" t="n">
        <f aca="false">COUNTIF(C15:S15,"U")+COUNTIF(C15:S15,"U☻")+COUNTIF(C15:S15,"U☺")</f>
        <v>0</v>
      </c>
      <c r="AC15" s="47" t="n">
        <f aca="false">COUNTIF(C15:S15,"KVIT")+COUNTIF(C15:S15,"KVIT☻")+COUNTIF(C15:S15,"kvit$")</f>
        <v>0</v>
      </c>
      <c r="AD15" s="48" t="n">
        <f aca="false">COUNTBLANK(C15:S15)-3</f>
        <v>13</v>
      </c>
      <c r="AE15" s="48" t="n">
        <f aca="false">COUNTIF(C15:S15,"x")</f>
        <v>0</v>
      </c>
      <c r="AF15" s="47" t="n">
        <f aca="false">COUNTIF(C15:S15,"51")+COUNTIF(C15:S15,"51☻")+COUNTIF(C15:S15,"2")+COUNTIF(C15:S15,"52")+COUNTIF(C15:S15,"52☻")+COUNTIF(C15:S15,"51$")+COUNTIF(C15:S15,"52$")</f>
        <v>0</v>
      </c>
      <c r="AG15" s="4" t="str">
        <f aca="false">Vzorci_vnosov!$A$15</f>
        <v>SO</v>
      </c>
      <c r="AH15" s="49" t="str">
        <f aca="false">RIGHT(C15,1)</f>
        <v/>
      </c>
      <c r="AI15" s="49" t="str">
        <f aca="false">RIGHT(D15,1)</f>
        <v>☻</v>
      </c>
      <c r="AJ15" s="49" t="str">
        <f aca="false">RIGHT(E15,1)</f>
        <v/>
      </c>
      <c r="AK15" s="49" t="str">
        <f aca="false">RIGHT(F15,1)</f>
        <v/>
      </c>
      <c r="AL15" s="49" t="str">
        <f aca="false">RIGHT(G15,1)</f>
        <v/>
      </c>
      <c r="AM15" s="49" t="str">
        <f aca="false">RIGHT(H15,1)</f>
        <v/>
      </c>
      <c r="AN15" s="49" t="str">
        <f aca="false">RIGHT(I15,1)</f>
        <v/>
      </c>
      <c r="AO15" s="49" t="str">
        <f aca="false">RIGHT(J15,1)</f>
        <v/>
      </c>
      <c r="AP15" s="49" t="str">
        <f aca="false">RIGHT(K15,1)</f>
        <v/>
      </c>
      <c r="AQ15" s="49" t="str">
        <f aca="false">RIGHT(L15,1)</f>
        <v/>
      </c>
      <c r="AR15" s="49" t="str">
        <f aca="false">RIGHT(M15,1)</f>
        <v/>
      </c>
      <c r="AS15" s="49" t="str">
        <f aca="false">RIGHT(N15,1)</f>
        <v/>
      </c>
      <c r="AT15" s="49" t="e">
        <f aca="false">NA()</f>
        <v>#N/A</v>
      </c>
      <c r="AU15" s="49" t="str">
        <f aca="false">RIGHT(O16,1)</f>
        <v/>
      </c>
      <c r="AV15" s="49" t="str">
        <f aca="false">RIGHT(P15,1)</f>
        <v/>
      </c>
      <c r="AW15" s="49" t="str">
        <f aca="false">RIGHT(Q15,1)</f>
        <v/>
      </c>
      <c r="AX15" s="49" t="str">
        <f aca="false">RIGHT(R15,1)</f>
        <v/>
      </c>
      <c r="AY15" s="49" t="str">
        <f aca="false">RIGHT(S15,1)</f>
        <v/>
      </c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IV15" s="2"/>
    </row>
    <row r="16" s="26" customFormat="true" ht="19.5" hidden="false" customHeight="true" outlineLevel="0" collapsed="false">
      <c r="A16" s="51" t="n">
        <v>43723</v>
      </c>
      <c r="B16" s="52" t="str">
        <f aca="false">TEXT(A16,"Ddd")</f>
        <v>ne</v>
      </c>
      <c r="C16" s="56"/>
      <c r="D16" s="44" t="str">
        <f aca="false">Vzorci_vnosov!$A$14</f>
        <v>☻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 t="s">
        <v>68</v>
      </c>
      <c r="U16" s="59" t="s">
        <v>11</v>
      </c>
      <c r="V16" s="47" t="n">
        <f aca="false">COUNTIF(AH16:AY16,"☻")</f>
        <v>1</v>
      </c>
      <c r="W16" s="47" t="n">
        <f aca="false">COUNTIF(AH16:AY16,"☺")</f>
        <v>0</v>
      </c>
      <c r="X16" s="47" t="n">
        <f aca="false">COUNTIF(C16:S16,"51")+COUNTIF(C16:S16,"51$")+COUNTIF(C16:S16,"51☻")</f>
        <v>0</v>
      </c>
      <c r="Y16" s="47" t="n">
        <f aca="false">COUNTIF(C16:S16,"52")+COUNTIF(C16:S16,"52$")+COUNTIF(C16:S16,"52☻")</f>
        <v>0</v>
      </c>
      <c r="Z16" s="47" t="n">
        <f aca="false">COUNTIF(C16:S16,"51¶")</f>
        <v>0</v>
      </c>
      <c r="AA16" s="47" t="n">
        <f aca="false">COUNTIF(C16:S16,"52¶")</f>
        <v>0</v>
      </c>
      <c r="AB16" s="47" t="n">
        <f aca="false">COUNTIF(C16:S16,"U")+COUNTIF(C16:S16,"U☻")+COUNTIF(C16:S16,"U☺")</f>
        <v>0</v>
      </c>
      <c r="AC16" s="47" t="n">
        <f aca="false">COUNTIF(C16:S16,"KVIT")+COUNTIF(C16:S16,"KVIT☻")+COUNTIF(C16:S16,"kvit$")</f>
        <v>0</v>
      </c>
      <c r="AD16" s="48" t="n">
        <f aca="false">COUNTBLANK(C16:S16)-3</f>
        <v>13</v>
      </c>
      <c r="AE16" s="48" t="n">
        <f aca="false">COUNTIF(C16:S16,"x")</f>
        <v>0</v>
      </c>
      <c r="AF16" s="47" t="n">
        <f aca="false">COUNTIF(C16:S16,"51")+COUNTIF(C16:S16,"51☻")+COUNTIF(C16:S16,"2")+COUNTIF(C16:S16,"52")+COUNTIF(C16:S16,"52☻")+COUNTIF(C16:S16,"51$")+COUNTIF(C16:S16,"52$")</f>
        <v>0</v>
      </c>
      <c r="AG16" s="7" t="str">
        <f aca="false">Vzorci_vnosov!$A$16</f>
        <v>☻</v>
      </c>
      <c r="AH16" s="49" t="str">
        <f aca="false">RIGHT(C16,1)</f>
        <v/>
      </c>
      <c r="AI16" s="49" t="str">
        <f aca="false">RIGHT(D16,1)</f>
        <v>☻</v>
      </c>
      <c r="AJ16" s="49" t="str">
        <f aca="false">RIGHT(E16,1)</f>
        <v/>
      </c>
      <c r="AK16" s="49" t="str">
        <f aca="false">RIGHT(F16,1)</f>
        <v/>
      </c>
      <c r="AL16" s="49" t="str">
        <f aca="false">RIGHT(G16,1)</f>
        <v/>
      </c>
      <c r="AM16" s="49" t="str">
        <f aca="false">RIGHT(H16,1)</f>
        <v/>
      </c>
      <c r="AN16" s="49" t="str">
        <f aca="false">RIGHT(I16,1)</f>
        <v/>
      </c>
      <c r="AO16" s="49" t="str">
        <f aca="false">RIGHT(J16,1)</f>
        <v/>
      </c>
      <c r="AP16" s="49" t="str">
        <f aca="false">RIGHT(K16,1)</f>
        <v/>
      </c>
      <c r="AQ16" s="49" t="str">
        <f aca="false">RIGHT(L16,1)</f>
        <v/>
      </c>
      <c r="AR16" s="49" t="str">
        <f aca="false">RIGHT(M16,1)</f>
        <v/>
      </c>
      <c r="AS16" s="49" t="str">
        <f aca="false">RIGHT(N16,1)</f>
        <v/>
      </c>
      <c r="AT16" s="49" t="e">
        <f aca="false">NA()</f>
        <v>#N/A</v>
      </c>
      <c r="AU16" s="49" t="str">
        <f aca="false">RIGHT(O16,1)</f>
        <v/>
      </c>
      <c r="AV16" s="49" t="str">
        <f aca="false">RIGHT(P16,1)</f>
        <v/>
      </c>
      <c r="AW16" s="49" t="str">
        <f aca="false">RIGHT(Q16,1)</f>
        <v/>
      </c>
      <c r="AX16" s="49" t="str">
        <f aca="false">RIGHT(R16,1)</f>
        <v/>
      </c>
      <c r="AY16" s="49" t="str">
        <f aca="false">RIGHT(S16,1)</f>
        <v/>
      </c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IV16" s="2"/>
    </row>
    <row r="17" s="26" customFormat="true" ht="19.5" hidden="false" customHeight="true" outlineLevel="0" collapsed="false">
      <c r="A17" s="51" t="n">
        <v>43724</v>
      </c>
      <c r="B17" s="52" t="str">
        <f aca="false">TEXT(A17,"Ddd")</f>
        <v>po</v>
      </c>
      <c r="C17" s="54" t="str">
        <f aca="false">Vzorci_vnosov!$A$7</f>
        <v>KVIT☻</v>
      </c>
      <c r="D17" s="53" t="str">
        <f aca="false">Vzorci_vnosov!$A$15</f>
        <v>SO</v>
      </c>
      <c r="E17" s="53" t="str">
        <f aca="false">Vzorci_vnosov!$A$12</f>
        <v>D</v>
      </c>
      <c r="F17" s="53" t="str">
        <f aca="false">Vzorci_vnosov!$A$8</f>
        <v>U</v>
      </c>
      <c r="G17" s="53" t="str">
        <f aca="false">Vzorci_vnosov!$A$12</f>
        <v>D</v>
      </c>
      <c r="H17" s="55" t="str">
        <f aca="false">Vzorci_vnosov!$A$26</f>
        <v>52¶</v>
      </c>
      <c r="I17" s="53" t="str">
        <f aca="false">Vzorci_vnosov!$A$5</f>
        <v>52</v>
      </c>
      <c r="J17" s="53" t="str">
        <f aca="false">Vzorci_vnosov!$A$6</f>
        <v>KVIT</v>
      </c>
      <c r="K17" s="53" t="str">
        <f aca="false">Vzorci_vnosov!$A$12</f>
        <v>D</v>
      </c>
      <c r="L17" s="58" t="str">
        <f aca="false">Vzorci_vnosov!$A$23</f>
        <v>51☺</v>
      </c>
      <c r="M17" s="56" t="s">
        <v>79</v>
      </c>
      <c r="N17" s="53" t="str">
        <f aca="false">Vzorci_vnosov!$A$12</f>
        <v>D</v>
      </c>
      <c r="O17" s="53" t="str">
        <f aca="false">Vzorci_vnosov!$A$12</f>
        <v>D</v>
      </c>
      <c r="P17" s="53" t="str">
        <f aca="false">Vzorci_vnosov!$A$6</f>
        <v>KVIT</v>
      </c>
      <c r="Q17" s="53" t="str">
        <f aca="false">Vzorci_vnosov!$A$4</f>
        <v>51</v>
      </c>
      <c r="R17" s="56"/>
      <c r="S17" s="53" t="str">
        <f aca="false">Vzorci_vnosov!$A$5</f>
        <v>52</v>
      </c>
      <c r="T17" s="56" t="s">
        <v>19</v>
      </c>
      <c r="U17" s="59" t="s">
        <v>27</v>
      </c>
      <c r="V17" s="47" t="n">
        <f aca="false">COUNTIF(AH17:AY17,"☻")</f>
        <v>1</v>
      </c>
      <c r="W17" s="47" t="n">
        <f aca="false">COUNTIF(AH17:AY17,"☺")</f>
        <v>1</v>
      </c>
      <c r="X17" s="47" t="n">
        <f aca="false">COUNTIF(C17:S17,"51")+COUNTIF(C17:S17,"51$")+COUNTIF(C17:S17,"51☻")</f>
        <v>1</v>
      </c>
      <c r="Y17" s="47" t="n">
        <f aca="false">COUNTIF(C17:S17,"52")+COUNTIF(C17:S17,"52$")+COUNTIF(C17:S17,"52☻")</f>
        <v>2</v>
      </c>
      <c r="Z17" s="47" t="n">
        <f aca="false">COUNTIF(C17:S17,"51¶")</f>
        <v>0</v>
      </c>
      <c r="AA17" s="47" t="n">
        <f aca="false">COUNTIF(C17:S17,"52¶")</f>
        <v>1</v>
      </c>
      <c r="AB17" s="47" t="n">
        <f aca="false">COUNTIF(C17:S17,"U")+COUNTIF(C17:S17,"U☻")+COUNTIF(C17:S17,"U☺")</f>
        <v>1</v>
      </c>
      <c r="AC17" s="47" t="n">
        <f aca="false">COUNTIF(C17:S17,"KVIT")+COUNTIF(C17:S17,"KVIT☻")+COUNTIF(C17:S17,"kvit$")</f>
        <v>3</v>
      </c>
      <c r="AD17" s="48" t="n">
        <f aca="false">COUNTBLANK(C17:S17)-3</f>
        <v>-2</v>
      </c>
      <c r="AE17" s="48" t="n">
        <f aca="false">COUNTIF(C17:S17,"x")</f>
        <v>0</v>
      </c>
      <c r="AF17" s="47" t="n">
        <f aca="false">COUNTIF(C17:S17,"51")+COUNTIF(C17:S17,"51☻")+COUNTIF(C17:S17,"2")+COUNTIF(C17:S17,"52")+COUNTIF(C17:S17,"52☻")+COUNTIF(C17:S17,"51$")+COUNTIF(C17:S17,"52$")</f>
        <v>3</v>
      </c>
      <c r="AG17" s="9" t="str">
        <f aca="false">Vzorci_vnosov!$A$17</f>
        <v>51$</v>
      </c>
      <c r="AH17" s="49" t="str">
        <f aca="false">RIGHT(C17,1)</f>
        <v>☻</v>
      </c>
      <c r="AI17" s="49" t="str">
        <f aca="false">RIGHT(D17,1)</f>
        <v>O</v>
      </c>
      <c r="AJ17" s="49" t="str">
        <f aca="false">RIGHT(E17,1)</f>
        <v>D</v>
      </c>
      <c r="AK17" s="49" t="str">
        <f aca="false">RIGHT(F17,1)</f>
        <v>U</v>
      </c>
      <c r="AL17" s="49" t="str">
        <f aca="false">RIGHT(G17,1)</f>
        <v>D</v>
      </c>
      <c r="AM17" s="49" t="str">
        <f aca="false">RIGHT(H17,1)</f>
        <v>¶</v>
      </c>
      <c r="AN17" s="49" t="str">
        <f aca="false">RIGHT(I17,1)</f>
        <v>2</v>
      </c>
      <c r="AO17" s="49" t="str">
        <f aca="false">RIGHT(J17,1)</f>
        <v>T</v>
      </c>
      <c r="AP17" s="49" t="str">
        <f aca="false">RIGHT(K17,1)</f>
        <v>D</v>
      </c>
      <c r="AQ17" s="49" t="str">
        <f aca="false">RIGHT(L17,1)</f>
        <v>☺</v>
      </c>
      <c r="AR17" s="49" t="str">
        <f aca="false">RIGHT(M17,1)</f>
        <v>R</v>
      </c>
      <c r="AS17" s="49" t="str">
        <f aca="false">RIGHT(N17,1)</f>
        <v>D</v>
      </c>
      <c r="AT17" s="49" t="e">
        <f aca="false">NA()</f>
        <v>#N/A</v>
      </c>
      <c r="AU17" s="49" t="str">
        <f aca="false">RIGHT(O17,1)</f>
        <v>D</v>
      </c>
      <c r="AV17" s="49" t="str">
        <f aca="false">RIGHT(P17,1)</f>
        <v>T</v>
      </c>
      <c r="AW17" s="49" t="str">
        <f aca="false">RIGHT(Q17,1)</f>
        <v>1</v>
      </c>
      <c r="AX17" s="49" t="str">
        <f aca="false">RIGHT(R17,1)</f>
        <v/>
      </c>
      <c r="AY17" s="49" t="str">
        <f aca="false">RIGHT(S17,1)</f>
        <v>2</v>
      </c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IV17" s="2"/>
    </row>
    <row r="18" s="26" customFormat="true" ht="19.5" hidden="false" customHeight="true" outlineLevel="0" collapsed="false">
      <c r="A18" s="51" t="n">
        <v>43725</v>
      </c>
      <c r="B18" s="52" t="str">
        <f aca="false">TEXT(A18,"Ddd")</f>
        <v>út</v>
      </c>
      <c r="C18" s="55" t="str">
        <f aca="false">Vzorci_vnosov!$A$11</f>
        <v>X</v>
      </c>
      <c r="D18" s="53" t="str">
        <f aca="false">Vzorci_vnosov!$A$15</f>
        <v>SO</v>
      </c>
      <c r="E18" s="53" t="str">
        <f aca="false">Vzorci_vnosov!$A$6</f>
        <v>KVIT</v>
      </c>
      <c r="F18" s="53" t="str">
        <f aca="false">Vzorci_vnosov!$A$12</f>
        <v>D</v>
      </c>
      <c r="G18" s="53" t="str">
        <f aca="false">Vzorci_vnosov!$A$12</f>
        <v>D</v>
      </c>
      <c r="H18" s="55" t="str">
        <f aca="false">Vzorci_vnosov!$A$32</f>
        <v>Am</v>
      </c>
      <c r="I18" s="53" t="str">
        <f aca="false">Vzorci_vnosov!$A$4</f>
        <v>51</v>
      </c>
      <c r="J18" s="54" t="str">
        <f aca="false">Vzorci_vnosov!$A$7</f>
        <v>KVIT☻</v>
      </c>
      <c r="K18" s="53" t="str">
        <f aca="false">Vzorci_vnosov!$A$12</f>
        <v>D</v>
      </c>
      <c r="L18" s="55" t="str">
        <f aca="false">Vzorci_vnosov!$A$11</f>
        <v>X</v>
      </c>
      <c r="M18" s="56" t="s">
        <v>79</v>
      </c>
      <c r="N18" s="53" t="str">
        <f aca="false">Vzorci_vnosov!$A$12</f>
        <v>D</v>
      </c>
      <c r="O18" s="53" t="str">
        <f aca="false">Vzorci_vnosov!$A$12</f>
        <v>D</v>
      </c>
      <c r="P18" s="53" t="str">
        <f aca="false">Vzorci_vnosov!$A$5</f>
        <v>52</v>
      </c>
      <c r="Q18" s="55" t="str">
        <f aca="false">Vzorci_vnosov!$A$26</f>
        <v>52¶</v>
      </c>
      <c r="R18" s="56"/>
      <c r="S18" s="55" t="str">
        <f aca="false">Vzorci_vnosov!$A$11</f>
        <v>X</v>
      </c>
      <c r="T18" s="56" t="s">
        <v>70</v>
      </c>
      <c r="U18" s="59" t="s">
        <v>27</v>
      </c>
      <c r="V18" s="47" t="n">
        <f aca="false">COUNTIF(AH18:AY18,"☻")</f>
        <v>1</v>
      </c>
      <c r="W18" s="47" t="n">
        <f aca="false">COUNTIF(AH18:AY18,"☺")</f>
        <v>0</v>
      </c>
      <c r="X18" s="47" t="n">
        <f aca="false">COUNTIF(C18:S18,"51")+COUNTIF(C18:S18,"51$")+COUNTIF(C18:S18,"51☻")</f>
        <v>1</v>
      </c>
      <c r="Y18" s="47" t="n">
        <f aca="false">COUNTIF(C18:S18,"52")+COUNTIF(C18:S18,"52$")+COUNTIF(C18:S18,"52☻")</f>
        <v>1</v>
      </c>
      <c r="Z18" s="47" t="n">
        <f aca="false">COUNTIF(C18:S18,"51¶")</f>
        <v>0</v>
      </c>
      <c r="AA18" s="47" t="n">
        <f aca="false">COUNTIF(C18:S18,"52¶")</f>
        <v>1</v>
      </c>
      <c r="AB18" s="47" t="n">
        <f aca="false">COUNTIF(C18:S18,"U")+COUNTIF(C18:S18,"U☻")+COUNTIF(C18:S18,"U☺")</f>
        <v>0</v>
      </c>
      <c r="AC18" s="47" t="n">
        <f aca="false">COUNTIF(C18:S18,"KVIT")+COUNTIF(C18:S18,"KVIT☻")+COUNTIF(C18:S18,"kvit$")</f>
        <v>2</v>
      </c>
      <c r="AD18" s="48" t="n">
        <f aca="false">COUNTBLANK(C18:S18)-3</f>
        <v>-2</v>
      </c>
      <c r="AE18" s="48" t="n">
        <f aca="false">COUNTIF(C18:S18,"x")</f>
        <v>3</v>
      </c>
      <c r="AF18" s="47" t="n">
        <f aca="false">COUNTIF(C18:S18,"51")+COUNTIF(C18:S18,"51☻")+COUNTIF(C18:S18,"2")+COUNTIF(C18:S18,"52")+COUNTIF(C18:S18,"52☻")+COUNTIF(C18:S18,"51$")+COUNTIF(C18:S18,"52$")</f>
        <v>2</v>
      </c>
      <c r="AG18" s="9" t="str">
        <f aca="false">Vzorci_vnosov!$A$18</f>
        <v>52$</v>
      </c>
      <c r="AH18" s="49" t="str">
        <f aca="false">RIGHT(C18,1)</f>
        <v>X</v>
      </c>
      <c r="AI18" s="49" t="str">
        <f aca="false">RIGHT(D18,1)</f>
        <v>O</v>
      </c>
      <c r="AJ18" s="49" t="str">
        <f aca="false">RIGHT(E18,1)</f>
        <v>T</v>
      </c>
      <c r="AK18" s="49" t="str">
        <f aca="false">RIGHT(F18,1)</f>
        <v>D</v>
      </c>
      <c r="AL18" s="49" t="str">
        <f aca="false">RIGHT(G18,1)</f>
        <v>D</v>
      </c>
      <c r="AM18" s="49" t="str">
        <f aca="false">RIGHT(H18,1)</f>
        <v>m</v>
      </c>
      <c r="AN18" s="49" t="str">
        <f aca="false">RIGHT(I18,1)</f>
        <v>1</v>
      </c>
      <c r="AO18" s="49" t="str">
        <f aca="false">RIGHT(J18,1)</f>
        <v>☻</v>
      </c>
      <c r="AP18" s="49" t="str">
        <f aca="false">RIGHT(K18,1)</f>
        <v>D</v>
      </c>
      <c r="AQ18" s="49" t="str">
        <f aca="false">RIGHT(L18,1)</f>
        <v>X</v>
      </c>
      <c r="AR18" s="49" t="str">
        <f aca="false">RIGHT(M18,1)</f>
        <v>R</v>
      </c>
      <c r="AS18" s="49" t="str">
        <f aca="false">RIGHT(N18,1)</f>
        <v>D</v>
      </c>
      <c r="AT18" s="49" t="e">
        <f aca="false">NA()</f>
        <v>#N/A</v>
      </c>
      <c r="AU18" s="49" t="str">
        <f aca="false">RIGHT(O18,1)</f>
        <v>D</v>
      </c>
      <c r="AV18" s="49" t="str">
        <f aca="false">RIGHT(P18,1)</f>
        <v>2</v>
      </c>
      <c r="AW18" s="49" t="str">
        <f aca="false">RIGHT(Q18,1)</f>
        <v>¶</v>
      </c>
      <c r="AX18" s="49" t="str">
        <f aca="false">RIGHT(R18,1)</f>
        <v/>
      </c>
      <c r="AY18" s="49" t="str">
        <f aca="false">RIGHT(S18,1)</f>
        <v>X</v>
      </c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IV18" s="2"/>
    </row>
    <row r="19" s="26" customFormat="true" ht="19.5" hidden="false" customHeight="true" outlineLevel="0" collapsed="false">
      <c r="A19" s="51" t="n">
        <v>43726</v>
      </c>
      <c r="B19" s="52" t="str">
        <f aca="false">TEXT(A19,"Ddd")</f>
        <v>st</v>
      </c>
      <c r="C19" s="53" t="str">
        <f aca="false">Vzorci_vnosov!$A$4</f>
        <v>51</v>
      </c>
      <c r="D19" s="53" t="str">
        <f aca="false">Vzorci_vnosov!$A$15</f>
        <v>SO</v>
      </c>
      <c r="E19" s="53" t="str">
        <f aca="false">Vzorci_vnosov!$A$6</f>
        <v>KVIT</v>
      </c>
      <c r="F19" s="53" t="str">
        <f aca="false">Vzorci_vnosov!$A$12</f>
        <v>D</v>
      </c>
      <c r="G19" s="53" t="str">
        <f aca="false">Vzorci_vnosov!$A$15</f>
        <v>SO</v>
      </c>
      <c r="H19" s="55" t="str">
        <f aca="false">Vzorci_vnosov!$A$35</f>
        <v>Ta</v>
      </c>
      <c r="I19" s="58" t="str">
        <f aca="false">Vzorci_vnosov!$A$23</f>
        <v>51☺</v>
      </c>
      <c r="J19" s="55" t="str">
        <f aca="false">Vzorci_vnosov!$A$11</f>
        <v>X</v>
      </c>
      <c r="K19" s="53" t="str">
        <f aca="false">Vzorci_vnosov!$A$12</f>
        <v>D</v>
      </c>
      <c r="L19" s="53" t="str">
        <f aca="false">Vzorci_vnosov!$A$5</f>
        <v>52</v>
      </c>
      <c r="M19" s="56" t="s">
        <v>79</v>
      </c>
      <c r="N19" s="53" t="str">
        <f aca="false">Vzorci_vnosov!$A$12</f>
        <v>D</v>
      </c>
      <c r="O19" s="53" t="str">
        <f aca="false">Vzorci_vnosov!$A$12</f>
        <v>D</v>
      </c>
      <c r="P19" s="53" t="str">
        <f aca="false">Vzorci_vnosov!$A$6</f>
        <v>KVIT</v>
      </c>
      <c r="Q19" s="55" t="str">
        <f aca="false">Vzorci_vnosov!$A$35</f>
        <v>Ta</v>
      </c>
      <c r="R19" s="56"/>
      <c r="S19" s="55" t="str">
        <f aca="false">Vzorci_vnosov!$A$26</f>
        <v>52¶</v>
      </c>
      <c r="T19" s="56" t="s">
        <v>65</v>
      </c>
      <c r="U19" s="59" t="s">
        <v>5</v>
      </c>
      <c r="V19" s="47" t="n">
        <f aca="false">COUNTIF(AH19:AY19,"☻")</f>
        <v>0</v>
      </c>
      <c r="W19" s="47" t="n">
        <f aca="false">COUNTIF(AH19:AY19,"☺")</f>
        <v>1</v>
      </c>
      <c r="X19" s="47" t="n">
        <f aca="false">COUNTIF(C19:S19,"51")+COUNTIF(C19:S19,"51$")+COUNTIF(C19:S19,"51☻")</f>
        <v>1</v>
      </c>
      <c r="Y19" s="47" t="n">
        <f aca="false">COUNTIF(C19:S19,"52")+COUNTIF(C19:S19,"52$")+COUNTIF(C19:S19,"52☻")</f>
        <v>1</v>
      </c>
      <c r="Z19" s="47" t="n">
        <f aca="false">COUNTIF(C19:S19,"51¶")</f>
        <v>0</v>
      </c>
      <c r="AA19" s="47" t="n">
        <f aca="false">COUNTIF(C19:S19,"52¶")</f>
        <v>1</v>
      </c>
      <c r="AB19" s="47" t="n">
        <f aca="false">COUNTIF(C19:S19,"U")+COUNTIF(C19:S19,"U☻")+COUNTIF(C19:S19,"U☺")</f>
        <v>0</v>
      </c>
      <c r="AC19" s="47" t="n">
        <f aca="false">COUNTIF(C19:S19,"KVIT")+COUNTIF(C19:S19,"KVIT☻")+COUNTIF(C19:S19,"kvit$")</f>
        <v>2</v>
      </c>
      <c r="AD19" s="48" t="n">
        <f aca="false">COUNTBLANK(C19:S19)-3</f>
        <v>-2</v>
      </c>
      <c r="AE19" s="48" t="n">
        <f aca="false">COUNTIF(C19:S19,"x")</f>
        <v>1</v>
      </c>
      <c r="AF19" s="47" t="n">
        <f aca="false">COUNTIF(C19:S19,"51")+COUNTIF(C19:S19,"51☻")+COUNTIF(C19:S19,"2")+COUNTIF(C19:S19,"52")+COUNTIF(C19:S19,"52☻")+COUNTIF(C19:S19,"51$")+COUNTIF(C19:S19,"52$")</f>
        <v>2</v>
      </c>
      <c r="AG19" s="10" t="str">
        <f aca="false">Vzorci_vnosov!$A$19</f>
        <v>KVIT$</v>
      </c>
      <c r="AH19" s="49" t="str">
        <f aca="false">RIGHT(C19,1)</f>
        <v>1</v>
      </c>
      <c r="AI19" s="49" t="str">
        <f aca="false">RIGHT(D19,1)</f>
        <v>O</v>
      </c>
      <c r="AJ19" s="49" t="str">
        <f aca="false">RIGHT(E19,1)</f>
        <v>T</v>
      </c>
      <c r="AK19" s="49" t="str">
        <f aca="false">RIGHT(F19,1)</f>
        <v>D</v>
      </c>
      <c r="AL19" s="49" t="str">
        <f aca="false">RIGHT(G19,1)</f>
        <v>O</v>
      </c>
      <c r="AM19" s="49" t="str">
        <f aca="false">RIGHT(H19,1)</f>
        <v>a</v>
      </c>
      <c r="AN19" s="49" t="str">
        <f aca="false">RIGHT(I19,1)</f>
        <v>☺</v>
      </c>
      <c r="AO19" s="49" t="str">
        <f aca="false">RIGHT(L19,1)</f>
        <v>2</v>
      </c>
      <c r="AP19" s="49" t="str">
        <f aca="false">RIGHT(K19,1)</f>
        <v>D</v>
      </c>
      <c r="AQ19" s="49" t="e">
        <f aca="false">NA()</f>
        <v>#N/A</v>
      </c>
      <c r="AR19" s="49" t="str">
        <f aca="false">RIGHT(M19,1)</f>
        <v>R</v>
      </c>
      <c r="AS19" s="49" t="str">
        <f aca="false">RIGHT(N19,1)</f>
        <v>D</v>
      </c>
      <c r="AT19" s="49" t="e">
        <f aca="false">NA()</f>
        <v>#N/A</v>
      </c>
      <c r="AU19" s="49" t="str">
        <f aca="false">RIGHT(O19,1)</f>
        <v>D</v>
      </c>
      <c r="AV19" s="49" t="str">
        <f aca="false">RIGHT(P19,1)</f>
        <v>T</v>
      </c>
      <c r="AW19" s="49" t="str">
        <f aca="false">RIGHT(Q19,1)</f>
        <v>a</v>
      </c>
      <c r="AX19" s="49" t="str">
        <f aca="false">RIGHT(R19,1)</f>
        <v/>
      </c>
      <c r="AY19" s="49" t="str">
        <f aca="false">RIGHT(S19,1)</f>
        <v>¶</v>
      </c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IV19" s="2"/>
    </row>
    <row r="20" s="26" customFormat="true" ht="19.5" hidden="false" customHeight="true" outlineLevel="0" collapsed="false">
      <c r="A20" s="51" t="n">
        <v>43727</v>
      </c>
      <c r="B20" s="52" t="str">
        <f aca="false">TEXT(A20,"Ddd")</f>
        <v>čt</v>
      </c>
      <c r="C20" s="53" t="str">
        <f aca="false">Vzorci_vnosov!$A$5</f>
        <v>52</v>
      </c>
      <c r="D20" s="53" t="str">
        <f aca="false">Vzorci_vnosov!$A$15</f>
        <v>SO</v>
      </c>
      <c r="E20" s="53" t="str">
        <f aca="false">Vzorci_vnosov!$A$6</f>
        <v>KVIT</v>
      </c>
      <c r="F20" s="53" t="str">
        <f aca="false">Vzorci_vnosov!$A$12</f>
        <v>D</v>
      </c>
      <c r="G20" s="53" t="str">
        <f aca="false">Vzorci_vnosov!$A$15</f>
        <v>SO</v>
      </c>
      <c r="H20" s="55" t="str">
        <f aca="false">Vzorci_vnosov!$A$32</f>
        <v>Am</v>
      </c>
      <c r="I20" s="55" t="str">
        <f aca="false">Vzorci_vnosov!$A$11</f>
        <v>X</v>
      </c>
      <c r="J20" s="54" t="str">
        <f aca="false">Vzorci_vnosov!$A$7</f>
        <v>KVIT☻</v>
      </c>
      <c r="K20" s="53" t="str">
        <f aca="false">Vzorci_vnosov!$A$12</f>
        <v>D</v>
      </c>
      <c r="L20" s="55" t="str">
        <f aca="false">Vzorci_vnosov!$A$26</f>
        <v>52¶</v>
      </c>
      <c r="M20" s="56" t="s">
        <v>79</v>
      </c>
      <c r="N20" s="53" t="str">
        <f aca="false">Vzorci_vnosov!$A$6</f>
        <v>KVIT</v>
      </c>
      <c r="O20" s="55" t="str">
        <f aca="false">Vzorci_vnosov!$A$11</f>
        <v>X</v>
      </c>
      <c r="P20" s="53" t="str">
        <f aca="false">Vzorci_vnosov!$A$15</f>
        <v>SO</v>
      </c>
      <c r="Q20" s="58" t="str">
        <f aca="false">Vzorci_vnosov!$A$23</f>
        <v>51☺</v>
      </c>
      <c r="R20" s="56"/>
      <c r="S20" s="53" t="str">
        <f aca="false">Vzorci_vnosov!$A$15</f>
        <v>SO</v>
      </c>
      <c r="T20" s="56" t="s">
        <v>28</v>
      </c>
      <c r="U20" s="59" t="s">
        <v>5</v>
      </c>
      <c r="V20" s="47" t="n">
        <f aca="false">COUNTIF(AH20:AY20,"☻")</f>
        <v>0</v>
      </c>
      <c r="W20" s="47" t="n">
        <f aca="false">COUNTIF(AH20:AY20,"☺")</f>
        <v>1</v>
      </c>
      <c r="X20" s="47" t="n">
        <f aca="false">COUNTIF(C20:S20,"51")+COUNTIF(C20:S20,"51$")+COUNTIF(C20:S20,"51☻")</f>
        <v>0</v>
      </c>
      <c r="Y20" s="47" t="n">
        <f aca="false">COUNTIF(C20:S20,"52")+COUNTIF(C20:S20,"52$")+COUNTIF(C20:S20,"52☻")</f>
        <v>1</v>
      </c>
      <c r="Z20" s="47" t="n">
        <f aca="false">COUNTIF(C20:S20,"51¶")</f>
        <v>0</v>
      </c>
      <c r="AA20" s="47" t="n">
        <f aca="false">COUNTIF(C20:S20,"52¶")</f>
        <v>1</v>
      </c>
      <c r="AB20" s="47" t="n">
        <f aca="false">COUNTIF(C20:S20,"U")+COUNTIF(C20:S20,"U☻")+COUNTIF(C20:S20,"U☺")</f>
        <v>0</v>
      </c>
      <c r="AC20" s="47" t="n">
        <f aca="false">COUNTIF(C20:S20,"KVIT")+COUNTIF(C20:S20,"KVIT☻")+COUNTIF(C20:S20,"kvit$")</f>
        <v>3</v>
      </c>
      <c r="AD20" s="48" t="n">
        <f aca="false">COUNTBLANK(C20:S20)-3</f>
        <v>-2</v>
      </c>
      <c r="AE20" s="48" t="n">
        <f aca="false">COUNTIF(C20:S20,"x")</f>
        <v>2</v>
      </c>
      <c r="AF20" s="47" t="n">
        <f aca="false">COUNTIF(C20:S20,"51")+COUNTIF(C20:S20,"51☻")+COUNTIF(C20:S20,"2")+COUNTIF(C20:S20,"52")+COUNTIF(C20:S20,"52☻")+COUNTIF(C20:S20,"51$")+COUNTIF(C20:S20,"52$")</f>
        <v>1</v>
      </c>
      <c r="AG20" s="11" t="str">
        <f aca="false">Vzorci_vnosov!$A$20</f>
        <v>☺</v>
      </c>
      <c r="AH20" s="49" t="str">
        <f aca="false">RIGHT(C20,1)</f>
        <v>2</v>
      </c>
      <c r="AI20" s="49" t="str">
        <f aca="false">RIGHT(D20,1)</f>
        <v>O</v>
      </c>
      <c r="AJ20" s="49" t="str">
        <f aca="false">RIGHT(E20,1)</f>
        <v>T</v>
      </c>
      <c r="AK20" s="49" t="str">
        <f aca="false">RIGHT(F20,1)</f>
        <v>D</v>
      </c>
      <c r="AL20" s="49" t="str">
        <f aca="false">RIGHT(G20,1)</f>
        <v>O</v>
      </c>
      <c r="AM20" s="49" t="str">
        <f aca="false">RIGHT(H20,1)</f>
        <v>m</v>
      </c>
      <c r="AN20" s="49" t="str">
        <f aca="false">RIGHT(I20,1)</f>
        <v>X</v>
      </c>
      <c r="AO20" s="49" t="str">
        <f aca="false">RIGHT(L20,1)</f>
        <v>¶</v>
      </c>
      <c r="AP20" s="49" t="str">
        <f aca="false">RIGHT(K20,1)</f>
        <v>D</v>
      </c>
      <c r="AQ20" s="49" t="e">
        <f aca="false">NA()</f>
        <v>#N/A</v>
      </c>
      <c r="AR20" s="49" t="str">
        <f aca="false">RIGHT(M20,1)</f>
        <v>R</v>
      </c>
      <c r="AS20" s="49" t="str">
        <f aca="false">RIGHT(N20,1)</f>
        <v>T</v>
      </c>
      <c r="AT20" s="49" t="e">
        <f aca="false">NA()</f>
        <v>#N/A</v>
      </c>
      <c r="AU20" s="49" t="str">
        <f aca="false">RIGHT(O20,1)</f>
        <v>X</v>
      </c>
      <c r="AV20" s="49" t="str">
        <f aca="false">RIGHT(P20,1)</f>
        <v>O</v>
      </c>
      <c r="AW20" s="49" t="str">
        <f aca="false">RIGHT(Q20,1)</f>
        <v>☺</v>
      </c>
      <c r="AX20" s="49" t="str">
        <f aca="false">RIGHT(R20,1)</f>
        <v/>
      </c>
      <c r="AY20" s="49" t="str">
        <f aca="false">RIGHT(S20,1)</f>
        <v>O</v>
      </c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IV20" s="2"/>
    </row>
    <row r="21" s="26" customFormat="true" ht="19.5" hidden="false" customHeight="true" outlineLevel="0" collapsed="false">
      <c r="A21" s="51" t="n">
        <v>43728</v>
      </c>
      <c r="B21" s="52" t="str">
        <f aca="false">TEXT(A21,"Ddd")</f>
        <v>pá</v>
      </c>
      <c r="C21" s="54" t="str">
        <f aca="false">Vzorci_vnosov!$A$7</f>
        <v>KVIT☻</v>
      </c>
      <c r="D21" s="53" t="str">
        <f aca="false">Vzorci_vnosov!$A$15</f>
        <v>SO</v>
      </c>
      <c r="E21" s="53" t="str">
        <f aca="false">Vzorci_vnosov!$A$6</f>
        <v>KVIT</v>
      </c>
      <c r="F21" s="53" t="str">
        <f aca="false">Vzorci_vnosov!$A$12</f>
        <v>D</v>
      </c>
      <c r="G21" s="53" t="str">
        <f aca="false">Vzorci_vnosov!$A$15</f>
        <v>SO</v>
      </c>
      <c r="H21" s="53" t="str">
        <f aca="false">Vzorci_vnosov!$A$5</f>
        <v>52</v>
      </c>
      <c r="I21" s="53" t="str">
        <f aca="false">Vzorci_vnosov!$A$12</f>
        <v>D</v>
      </c>
      <c r="J21" s="55" t="str">
        <f aca="false">Vzorci_vnosov!$A$11</f>
        <v>X</v>
      </c>
      <c r="K21" s="53" t="str">
        <f aca="false">Vzorci_vnosov!$A$12</f>
        <v>D</v>
      </c>
      <c r="L21" s="58" t="str">
        <f aca="false">Vzorci_vnosov!$A$23</f>
        <v>51☺</v>
      </c>
      <c r="M21" s="56" t="s">
        <v>79</v>
      </c>
      <c r="N21" s="53" t="str">
        <f aca="false">Vzorci_vnosov!$A$12</f>
        <v>D</v>
      </c>
      <c r="O21" s="55" t="str">
        <f aca="false">Vzorci_vnosov!$A$11</f>
        <v>X</v>
      </c>
      <c r="P21" s="53" t="str">
        <f aca="false">Vzorci_vnosov!$A$15</f>
        <v>SO</v>
      </c>
      <c r="Q21" s="55" t="str">
        <f aca="false">Vzorci_vnosov!$A$11</f>
        <v>X</v>
      </c>
      <c r="R21" s="56"/>
      <c r="S21" s="53" t="str">
        <f aca="false">Vzorci_vnosov!$A$15</f>
        <v>SO</v>
      </c>
      <c r="T21" s="56" t="s">
        <v>19</v>
      </c>
      <c r="U21" s="59" t="s">
        <v>13</v>
      </c>
      <c r="V21" s="47" t="n">
        <f aca="false">COUNTIF(AH21:AY21,"☻")</f>
        <v>1</v>
      </c>
      <c r="W21" s="47" t="n">
        <f aca="false">COUNTIF(AH21:AY21,"☺")</f>
        <v>1</v>
      </c>
      <c r="X21" s="47" t="n">
        <f aca="false">COUNTIF(C21:S21,"51")+COUNTIF(C21:S21,"51$")+COUNTIF(C21:S21,"51☻")</f>
        <v>0</v>
      </c>
      <c r="Y21" s="47" t="n">
        <f aca="false">COUNTIF(C21:S21,"52")+COUNTIF(C21:S21,"52$")+COUNTIF(C21:S21,"52☻")</f>
        <v>1</v>
      </c>
      <c r="Z21" s="47" t="n">
        <f aca="false">COUNTIF(C21:S21,"51¶")</f>
        <v>0</v>
      </c>
      <c r="AA21" s="47" t="n">
        <f aca="false">COUNTIF(C21:S21,"52¶")</f>
        <v>0</v>
      </c>
      <c r="AB21" s="47" t="n">
        <f aca="false">COUNTIF(C21:S21,"U")+COUNTIF(C21:S21,"U☻")+COUNTIF(C21:S21,"U☺")</f>
        <v>0</v>
      </c>
      <c r="AC21" s="47" t="n">
        <f aca="false">COUNTIF(C21:S21,"KVIT")+COUNTIF(C21:S21,"KVIT☻")+COUNTIF(C21:S21,"kvit$")</f>
        <v>2</v>
      </c>
      <c r="AD21" s="48" t="n">
        <f aca="false">COUNTBLANK(C21:S21)-3</f>
        <v>-2</v>
      </c>
      <c r="AE21" s="48" t="n">
        <f aca="false">COUNTIF(C21:S21,"x")</f>
        <v>3</v>
      </c>
      <c r="AF21" s="47" t="n">
        <f aca="false">COUNTIF(C21:S21,"51")+COUNTIF(C21:S21,"51☻")+COUNTIF(C21:S21,"2")+COUNTIF(C21:S21,"52")+COUNTIF(C21:S21,"52☻")+COUNTIF(C21:S21,"51$")+COUNTIF(C21:S21,"52$")</f>
        <v>1</v>
      </c>
      <c r="AG21" s="12" t="str">
        <f aca="false">Vzorci_vnosov!$A$21</f>
        <v>☺</v>
      </c>
      <c r="AH21" s="49" t="str">
        <f aca="false">RIGHT(C21,1)</f>
        <v>☻</v>
      </c>
      <c r="AI21" s="49" t="str">
        <f aca="false">RIGHT(D21,1)</f>
        <v>O</v>
      </c>
      <c r="AJ21" s="49" t="str">
        <f aca="false">RIGHT(E21,1)</f>
        <v>T</v>
      </c>
      <c r="AK21" s="49" t="str">
        <f aca="false">RIGHT(F21,1)</f>
        <v>D</v>
      </c>
      <c r="AL21" s="49" t="str">
        <f aca="false">RIGHT(G21,1)</f>
        <v>O</v>
      </c>
      <c r="AM21" s="49" t="str">
        <f aca="false">RIGHT(H21,1)</f>
        <v>2</v>
      </c>
      <c r="AN21" s="49" t="str">
        <f aca="false">RIGHT(I21,1)</f>
        <v>D</v>
      </c>
      <c r="AO21" s="49" t="str">
        <f aca="false">RIGHT(L21,1)</f>
        <v>☺</v>
      </c>
      <c r="AP21" s="49" t="str">
        <f aca="false">RIGHT(K21,1)</f>
        <v>D</v>
      </c>
      <c r="AQ21" s="49" t="e">
        <f aca="false">NA()</f>
        <v>#N/A</v>
      </c>
      <c r="AR21" s="49" t="str">
        <f aca="false">RIGHT(M21,1)</f>
        <v>R</v>
      </c>
      <c r="AS21" s="49" t="str">
        <f aca="false">RIGHT(N21,1)</f>
        <v>D</v>
      </c>
      <c r="AT21" s="49" t="e">
        <f aca="false">NA()</f>
        <v>#N/A</v>
      </c>
      <c r="AU21" s="49" t="str">
        <f aca="false">RIGHT(O21,1)</f>
        <v>X</v>
      </c>
      <c r="AV21" s="49" t="str">
        <f aca="false">RIGHT(P21,1)</f>
        <v>O</v>
      </c>
      <c r="AW21" s="49" t="str">
        <f aca="false">RIGHT(Q21,1)</f>
        <v>X</v>
      </c>
      <c r="AX21" s="49" t="str">
        <f aca="false">RIGHT(R21,1)</f>
        <v/>
      </c>
      <c r="AY21" s="49" t="str">
        <f aca="false">RIGHT(S21,1)</f>
        <v>O</v>
      </c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IV21" s="2"/>
    </row>
    <row r="22" s="26" customFormat="true" ht="19.5" hidden="false" customHeight="true" outlineLevel="0" collapsed="false">
      <c r="A22" s="51" t="n">
        <v>43729</v>
      </c>
      <c r="B22" s="52" t="str">
        <f aca="false">TEXT(A22,"Ddd")</f>
        <v>so</v>
      </c>
      <c r="C22" s="56"/>
      <c r="D22" s="56"/>
      <c r="E22" s="56"/>
      <c r="F22" s="56"/>
      <c r="G22" s="56"/>
      <c r="H22" s="45" t="str">
        <f aca="false">Vzorci_vnosov!$A$21</f>
        <v>☺</v>
      </c>
      <c r="I22" s="56"/>
      <c r="J22" s="56"/>
      <c r="K22" s="56"/>
      <c r="L22" s="56"/>
      <c r="M22" s="56"/>
      <c r="N22" s="44" t="str">
        <f aca="false">Vzorci_vnosov!$A$14</f>
        <v>☻</v>
      </c>
      <c r="O22" s="56"/>
      <c r="P22" s="53" t="str">
        <f aca="false">Vzorci_vnosov!$A$15</f>
        <v>SO</v>
      </c>
      <c r="Q22" s="56"/>
      <c r="R22" s="56"/>
      <c r="S22" s="56"/>
      <c r="T22" s="56" t="s">
        <v>11</v>
      </c>
      <c r="U22" s="59" t="s">
        <v>19</v>
      </c>
      <c r="V22" s="47" t="n">
        <f aca="false">COUNTIF(AH22:AY22,"☻")</f>
        <v>1</v>
      </c>
      <c r="W22" s="47" t="n">
        <f aca="false">COUNTIF(AH22:AY22,"☺")</f>
        <v>1</v>
      </c>
      <c r="X22" s="47" t="n">
        <f aca="false">COUNTIF(C22:S22,"51")+COUNTIF(C22:S22,"51$")+COUNTIF(C22:S22,"51☻")</f>
        <v>0</v>
      </c>
      <c r="Y22" s="47" t="n">
        <f aca="false">COUNTIF(C22:S22,"52")+COUNTIF(C22:S22,"52$")+COUNTIF(C22:S22,"52☻")</f>
        <v>0</v>
      </c>
      <c r="Z22" s="47" t="n">
        <f aca="false">COUNTIF(C22:S22,"51¶")</f>
        <v>0</v>
      </c>
      <c r="AA22" s="47" t="n">
        <f aca="false">COUNTIF(C22:S22,"52¶")</f>
        <v>0</v>
      </c>
      <c r="AB22" s="47" t="n">
        <f aca="false">COUNTIF(C22:S22,"U")+COUNTIF(C22:S22,"U☻")+COUNTIF(C22:S22,"U☺")</f>
        <v>0</v>
      </c>
      <c r="AC22" s="47" t="n">
        <f aca="false">COUNTIF(C22:S22,"KVIT")+COUNTIF(C22:S22,"KVIT☻")+COUNTIF(C22:S22,"kvit$")</f>
        <v>0</v>
      </c>
      <c r="AD22" s="48" t="n">
        <f aca="false">COUNTBLANK(C22:S22)-3</f>
        <v>11</v>
      </c>
      <c r="AE22" s="48" t="n">
        <f aca="false">COUNTIF(C22:S22,"x")</f>
        <v>0</v>
      </c>
      <c r="AF22" s="47" t="n">
        <f aca="false">COUNTIF(C22:S22,"51")+COUNTIF(C22:S22,"51☻")+COUNTIF(C22:S22,"2")+COUNTIF(C22:S22,"52")+COUNTIF(C22:S22,"52☻")+COUNTIF(C22:S22,"51$")+COUNTIF(C22:S22,"52$")</f>
        <v>0</v>
      </c>
      <c r="AG22" s="13" t="str">
        <f aca="false">Vzorci_vnosov!$A$22</f>
        <v>U☺</v>
      </c>
      <c r="AH22" s="49" t="str">
        <f aca="false">RIGHT(C22,1)</f>
        <v/>
      </c>
      <c r="AI22" s="49" t="str">
        <f aca="false">RIGHT(D22,1)</f>
        <v/>
      </c>
      <c r="AJ22" s="49" t="str">
        <f aca="false">RIGHT(E22,1)</f>
        <v/>
      </c>
      <c r="AK22" s="49" t="str">
        <f aca="false">RIGHT(F22,1)</f>
        <v/>
      </c>
      <c r="AL22" s="49" t="str">
        <f aca="false">RIGHT(G22,1)</f>
        <v/>
      </c>
      <c r="AM22" s="49" t="str">
        <f aca="false">RIGHT(H22,1)</f>
        <v>☺</v>
      </c>
      <c r="AN22" s="49" t="str">
        <f aca="false">RIGHT(I22,1)</f>
        <v/>
      </c>
      <c r="AO22" s="49" t="str">
        <f aca="false">RIGHT(L22,1)</f>
        <v/>
      </c>
      <c r="AP22" s="49" t="str">
        <f aca="false">RIGHT(K22,1)</f>
        <v/>
      </c>
      <c r="AQ22" s="49" t="e">
        <f aca="false">NA()</f>
        <v>#N/A</v>
      </c>
      <c r="AR22" s="49" t="str">
        <f aca="false">RIGHT(M22,1)</f>
        <v/>
      </c>
      <c r="AS22" s="49" t="str">
        <f aca="false">RIGHT(N22,1)</f>
        <v>☻</v>
      </c>
      <c r="AT22" s="49" t="e">
        <f aca="false">NA()</f>
        <v>#N/A</v>
      </c>
      <c r="AU22" s="49" t="str">
        <f aca="false">RIGHT(O22,1)</f>
        <v/>
      </c>
      <c r="AV22" s="49" t="str">
        <f aca="false">RIGHT(P22,1)</f>
        <v>O</v>
      </c>
      <c r="AW22" s="49" t="str">
        <f aca="false">RIGHT(Q22,1)</f>
        <v/>
      </c>
      <c r="AX22" s="49" t="str">
        <f aca="false">RIGHT(R22,1)</f>
        <v/>
      </c>
      <c r="AY22" s="49" t="str">
        <f aca="false">RIGHT(S22,1)</f>
        <v/>
      </c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IV22" s="2"/>
    </row>
    <row r="23" s="26" customFormat="true" ht="19.5" hidden="false" customHeight="true" outlineLevel="0" collapsed="false">
      <c r="A23" s="51" t="n">
        <v>43730</v>
      </c>
      <c r="B23" s="52" t="str">
        <f aca="false">TEXT(A23,"Ddd")</f>
        <v>ne</v>
      </c>
      <c r="C23" s="56"/>
      <c r="D23" s="56"/>
      <c r="E23" s="56"/>
      <c r="F23" s="56"/>
      <c r="G23" s="56"/>
      <c r="H23" s="56"/>
      <c r="I23" s="45" t="str">
        <f aca="false">Vzorci_vnosov!$A$21</f>
        <v>☺</v>
      </c>
      <c r="J23" s="56"/>
      <c r="K23" s="56"/>
      <c r="L23" s="56"/>
      <c r="M23" s="56"/>
      <c r="N23" s="44" t="str">
        <f aca="false">Vzorci_vnosov!$A$14</f>
        <v>☻</v>
      </c>
      <c r="O23" s="56"/>
      <c r="P23" s="56"/>
      <c r="Q23" s="56"/>
      <c r="R23" s="56"/>
      <c r="S23" s="56"/>
      <c r="T23" s="56" t="s">
        <v>13</v>
      </c>
      <c r="U23" s="59" t="s">
        <v>19</v>
      </c>
      <c r="V23" s="47" t="n">
        <f aca="false">COUNTIF(AH23:AY23,"☻")</f>
        <v>1</v>
      </c>
      <c r="W23" s="47" t="n">
        <f aca="false">COUNTIF(AH23:AY23,"☺")</f>
        <v>1</v>
      </c>
      <c r="X23" s="47" t="n">
        <f aca="false">COUNTIF(C23:S23,"51")+COUNTIF(C23:S23,"51$")+COUNTIF(C23:S23,"51☻")</f>
        <v>0</v>
      </c>
      <c r="Y23" s="47" t="n">
        <f aca="false">COUNTIF(C23:S23,"52")+COUNTIF(C23:S23,"52$")+COUNTIF(C23:S23,"52☻")</f>
        <v>0</v>
      </c>
      <c r="Z23" s="47" t="n">
        <f aca="false">COUNTIF(C23:S23,"51¶")</f>
        <v>0</v>
      </c>
      <c r="AA23" s="47" t="n">
        <f aca="false">COUNTIF(C23:S23,"52¶")</f>
        <v>0</v>
      </c>
      <c r="AB23" s="47" t="n">
        <f aca="false">COUNTIF(C23:S23,"U")+COUNTIF(C23:S23,"U☻")+COUNTIF(C23:S23,"U☺")</f>
        <v>0</v>
      </c>
      <c r="AC23" s="47" t="n">
        <f aca="false">COUNTIF(C23:S23,"KVIT")+COUNTIF(C23:S23,"KVIT☻")+COUNTIF(C23:S23,"kvit$")</f>
        <v>0</v>
      </c>
      <c r="AD23" s="48" t="n">
        <f aca="false">COUNTBLANK(C23:S23)-3</f>
        <v>12</v>
      </c>
      <c r="AE23" s="48" t="n">
        <f aca="false">COUNTIF(C23:S23,"x")</f>
        <v>0</v>
      </c>
      <c r="AF23" s="47" t="n">
        <f aca="false">COUNTIF(C23:S23,"51")+COUNTIF(C23:S23,"51☻")+COUNTIF(C23:S23,"2")+COUNTIF(C23:S23,"52")+COUNTIF(C23:S23,"52☻")+COUNTIF(C23:S23,"51$")+COUNTIF(C23:S23,"52$")</f>
        <v>0</v>
      </c>
      <c r="AG23" s="13" t="str">
        <f aca="false">Vzorci_vnosov!$A$23</f>
        <v>51☺</v>
      </c>
      <c r="AH23" s="49" t="str">
        <f aca="false">RIGHT(C23,1)</f>
        <v/>
      </c>
      <c r="AI23" s="49" t="str">
        <f aca="false">RIGHT(D23,1)</f>
        <v/>
      </c>
      <c r="AJ23" s="49" t="str">
        <f aca="false">RIGHT(E23,1)</f>
        <v/>
      </c>
      <c r="AK23" s="49" t="str">
        <f aca="false">RIGHT(F23,1)</f>
        <v/>
      </c>
      <c r="AL23" s="49" t="str">
        <f aca="false">RIGHT(G23,1)</f>
        <v/>
      </c>
      <c r="AM23" s="49" t="str">
        <f aca="false">RIGHT(H23,1)</f>
        <v/>
      </c>
      <c r="AN23" s="49" t="str">
        <f aca="false">RIGHT(I23,1)</f>
        <v>☺</v>
      </c>
      <c r="AO23" s="49" t="str">
        <f aca="false">RIGHT(J23,1)</f>
        <v/>
      </c>
      <c r="AP23" s="49" t="str">
        <f aca="false">RIGHT(K23,1)</f>
        <v/>
      </c>
      <c r="AQ23" s="49" t="str">
        <f aca="false">RIGHT(L23,1)</f>
        <v/>
      </c>
      <c r="AR23" s="49" t="str">
        <f aca="false">RIGHT(M23,1)</f>
        <v/>
      </c>
      <c r="AS23" s="49" t="str">
        <f aca="false">RIGHT(N23,1)</f>
        <v>☻</v>
      </c>
      <c r="AT23" s="49" t="e">
        <f aca="false">NA()</f>
        <v>#N/A</v>
      </c>
      <c r="AU23" s="49" t="str">
        <f aca="false">RIGHT(O23,1)</f>
        <v/>
      </c>
      <c r="AV23" s="49" t="str">
        <f aca="false">RIGHT(P23,1)</f>
        <v/>
      </c>
      <c r="AW23" s="49" t="str">
        <f aca="false">RIGHT(Q23,1)</f>
        <v/>
      </c>
      <c r="AX23" s="49" t="str">
        <f aca="false">RIGHT(R23,1)</f>
        <v/>
      </c>
      <c r="AY23" s="49" t="str">
        <f aca="false">RIGHT(S23,1)</f>
        <v/>
      </c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IV23" s="2"/>
    </row>
    <row r="24" s="26" customFormat="true" ht="19.5" hidden="false" customHeight="true" outlineLevel="0" collapsed="false">
      <c r="A24" s="51" t="n">
        <v>43731</v>
      </c>
      <c r="B24" s="52" t="str">
        <f aca="false">TEXT(A24,"Ddd")</f>
        <v>po</v>
      </c>
      <c r="C24" s="53" t="str">
        <f aca="false">Vzorci_vnosov!$A$12</f>
        <v>D</v>
      </c>
      <c r="D24" s="53" t="str">
        <f aca="false">Vzorci_vnosov!$A$15</f>
        <v>SO</v>
      </c>
      <c r="E24" s="53" t="str">
        <f aca="false">Vzorci_vnosov!$A$6</f>
        <v>KVIT</v>
      </c>
      <c r="F24" s="53" t="str">
        <f aca="false">Vzorci_vnosov!$A$12</f>
        <v>D</v>
      </c>
      <c r="G24" s="60" t="str">
        <f aca="false">Vzorci_vnosov!$A$20</f>
        <v>☺</v>
      </c>
      <c r="H24" s="53" t="str">
        <f aca="false">Vzorci_vnosov!$A$15</f>
        <v>SO</v>
      </c>
      <c r="I24" s="55" t="str">
        <f aca="false">Vzorci_vnosov!$A$11</f>
        <v>X</v>
      </c>
      <c r="J24" s="53" t="str">
        <f aca="false">Vzorci_vnosov!$A$12</f>
        <v>D</v>
      </c>
      <c r="K24" s="53" t="str">
        <f aca="false">Vzorci_vnosov!$A$6</f>
        <v>KVIT</v>
      </c>
      <c r="L24" s="53" t="str">
        <f aca="false">Vzorci_vnosov!$A$8</f>
        <v>U</v>
      </c>
      <c r="M24" s="56" t="s">
        <v>79</v>
      </c>
      <c r="N24" s="55" t="str">
        <f aca="false">Vzorci_vnosov!$A$11</f>
        <v>X</v>
      </c>
      <c r="O24" s="53" t="str">
        <f aca="false">Vzorci_vnosov!$A$4</f>
        <v>51</v>
      </c>
      <c r="P24" s="53" t="str">
        <f aca="false">Vzorci_vnosov!$A$6</f>
        <v>KVIT</v>
      </c>
      <c r="Q24" s="55" t="str">
        <f aca="false">Vzorci_vnosov!$A$26</f>
        <v>52¶</v>
      </c>
      <c r="R24" s="56"/>
      <c r="S24" s="53" t="str">
        <f aca="false">Vzorci_vnosov!$A$5</f>
        <v>52</v>
      </c>
      <c r="T24" s="56" t="s">
        <v>70</v>
      </c>
      <c r="U24" s="59" t="s">
        <v>27</v>
      </c>
      <c r="V24" s="47" t="n">
        <f aca="false">COUNTIF(AH24:AY24,"☻")</f>
        <v>0</v>
      </c>
      <c r="W24" s="47" t="n">
        <f aca="false">COUNTIF(AH24:AY24,"☺")</f>
        <v>1</v>
      </c>
      <c r="X24" s="47" t="n">
        <f aca="false">COUNTIF(C24:S24,"51")+COUNTIF(C24:S24,"51$")+COUNTIF(C24:S24,"51☻")</f>
        <v>1</v>
      </c>
      <c r="Y24" s="47" t="n">
        <f aca="false">COUNTIF(C24:S24,"52")+COUNTIF(C24:S24,"52$")+COUNTIF(C24:S24,"52☻")</f>
        <v>1</v>
      </c>
      <c r="Z24" s="47" t="n">
        <f aca="false">COUNTIF(C24:S24,"51¶")</f>
        <v>0</v>
      </c>
      <c r="AA24" s="47" t="n">
        <f aca="false">COUNTIF(C24:S24,"52¶")</f>
        <v>1</v>
      </c>
      <c r="AB24" s="47" t="n">
        <f aca="false">COUNTIF(C24:S24,"U")+COUNTIF(C24:S24,"U☻")+COUNTIF(C24:S24,"U☺")</f>
        <v>1</v>
      </c>
      <c r="AC24" s="47" t="n">
        <f aca="false">COUNTIF(C24:S24,"KVIT")+COUNTIF(C24:S24,"KVIT☻")+COUNTIF(C24:S24,"kvit$")</f>
        <v>3</v>
      </c>
      <c r="AD24" s="48" t="n">
        <f aca="false">COUNTBLANK(C24:S24)-3</f>
        <v>-2</v>
      </c>
      <c r="AE24" s="48" t="n">
        <f aca="false">COUNTIF(C24:S24,"x")</f>
        <v>2</v>
      </c>
      <c r="AF24" s="47" t="n">
        <f aca="false">COUNTIF(C24:S24,"51")+COUNTIF(C24:S24,"51☻")+COUNTIF(C24:S24,"2")+COUNTIF(C24:S24,"52")+COUNTIF(C24:S24,"52☻")+COUNTIF(C24:S24,"51$")+COUNTIF(C24:S24,"52$")</f>
        <v>2</v>
      </c>
      <c r="AG24" s="13" t="str">
        <f aca="false">Vzorci_vnosov!$A$24</f>
        <v>52☺</v>
      </c>
      <c r="AH24" s="49" t="str">
        <f aca="false">RIGHT(C24,1)</f>
        <v>D</v>
      </c>
      <c r="AI24" s="49" t="str">
        <f aca="false">RIGHT(D24,1)</f>
        <v>O</v>
      </c>
      <c r="AJ24" s="49" t="str">
        <f aca="false">RIGHT(E24,1)</f>
        <v>T</v>
      </c>
      <c r="AK24" s="49" t="str">
        <f aca="false">RIGHT(F24,1)</f>
        <v>D</v>
      </c>
      <c r="AL24" s="49" t="str">
        <f aca="false">RIGHT(G24,1)</f>
        <v>☺</v>
      </c>
      <c r="AM24" s="49" t="str">
        <f aca="false">RIGHT(H24,1)</f>
        <v>O</v>
      </c>
      <c r="AN24" s="49" t="str">
        <f aca="false">RIGHT(I24,1)</f>
        <v>X</v>
      </c>
      <c r="AO24" s="49" t="str">
        <f aca="false">RIGHT(J24,1)</f>
        <v>D</v>
      </c>
      <c r="AP24" s="49" t="str">
        <f aca="false">RIGHT(K24,1)</f>
        <v>T</v>
      </c>
      <c r="AQ24" s="49" t="str">
        <f aca="false">RIGHT(L24,1)</f>
        <v>U</v>
      </c>
      <c r="AR24" s="49" t="str">
        <f aca="false">RIGHT(M24,1)</f>
        <v>R</v>
      </c>
      <c r="AS24" s="49" t="str">
        <f aca="false">RIGHT(N24,1)</f>
        <v>X</v>
      </c>
      <c r="AT24" s="49" t="e">
        <f aca="false">NA()</f>
        <v>#N/A</v>
      </c>
      <c r="AU24" s="49" t="str">
        <f aca="false">RIGHT(O24,1)</f>
        <v>1</v>
      </c>
      <c r="AV24" s="49" t="str">
        <f aca="false">RIGHT(P24,1)</f>
        <v>T</v>
      </c>
      <c r="AW24" s="49" t="str">
        <f aca="false">RIGHT(Q24,1)</f>
        <v>¶</v>
      </c>
      <c r="AX24" s="49" t="str">
        <f aca="false">RIGHT(R24,1)</f>
        <v/>
      </c>
      <c r="AY24" s="49" t="str">
        <f aca="false">RIGHT(S24,1)</f>
        <v>2</v>
      </c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IV24" s="2"/>
    </row>
    <row r="25" s="26" customFormat="true" ht="19.5" hidden="false" customHeight="true" outlineLevel="0" collapsed="false">
      <c r="A25" s="51" t="n">
        <v>43732</v>
      </c>
      <c r="B25" s="52" t="str">
        <f aca="false">TEXT(A25,"Ddd")</f>
        <v>út</v>
      </c>
      <c r="C25" s="55" t="str">
        <f aca="false">Vzorci_vnosov!$A$32</f>
        <v>Am</v>
      </c>
      <c r="D25" s="53" t="str">
        <f aca="false">Vzorci_vnosov!$A$15</f>
        <v>SO</v>
      </c>
      <c r="E25" s="55" t="str">
        <f aca="false">Vzorci_vnosov!$A$26</f>
        <v>52¶</v>
      </c>
      <c r="F25" s="53" t="str">
        <f aca="false">Vzorci_vnosov!$A$12</f>
        <v>D</v>
      </c>
      <c r="G25" s="56" t="s">
        <v>41</v>
      </c>
      <c r="H25" s="53" t="str">
        <f aca="false">Vzorci_vnosov!$A$15</f>
        <v>SO</v>
      </c>
      <c r="I25" s="53" t="str">
        <f aca="false">Vzorci_vnosov!$A$5</f>
        <v>52</v>
      </c>
      <c r="J25" s="53" t="str">
        <f aca="false">Vzorci_vnosov!$A$12</f>
        <v>D</v>
      </c>
      <c r="K25" s="54" t="str">
        <f aca="false">Vzorci_vnosov!$A$7</f>
        <v>KVIT☻</v>
      </c>
      <c r="L25" s="55" t="str">
        <f aca="false">Vzorci_vnosov!$A$38</f>
        <v>Rf</v>
      </c>
      <c r="M25" s="56" t="s">
        <v>79</v>
      </c>
      <c r="N25" s="94" t="str">
        <f aca="false">Vzorci_vnosov!$A$27</f>
        <v>KVIT☺</v>
      </c>
      <c r="O25" s="53" t="str">
        <f aca="false">Vzorci_vnosov!$A$4</f>
        <v>51</v>
      </c>
      <c r="P25" s="53" t="str">
        <f aca="false">Vzorci_vnosov!$A$6</f>
        <v>KVIT</v>
      </c>
      <c r="Q25" s="53" t="str">
        <f aca="false">Vzorci_vnosov!$A$8</f>
        <v>U</v>
      </c>
      <c r="R25" s="56"/>
      <c r="S25" s="55" t="str">
        <f aca="false">Vzorci_vnosov!$A$32</f>
        <v>Am</v>
      </c>
      <c r="T25" s="56" t="s">
        <v>23</v>
      </c>
      <c r="U25" s="59" t="s">
        <v>27</v>
      </c>
      <c r="V25" s="47" t="n">
        <f aca="false">COUNTIF(AH25:AY25,"☻")</f>
        <v>1</v>
      </c>
      <c r="W25" s="47" t="n">
        <f aca="false">COUNTIF(AH25:AY25,"☺")</f>
        <v>1</v>
      </c>
      <c r="X25" s="47" t="n">
        <f aca="false">COUNTIF(C25:S25,"51")+COUNTIF(C25:S25,"51$")+COUNTIF(C25:S25,"51☻")</f>
        <v>1</v>
      </c>
      <c r="Y25" s="47" t="n">
        <f aca="false">COUNTIF(C25:S25,"52")+COUNTIF(C25:S25,"52$")+COUNTIF(C25:S25,"52☻")</f>
        <v>1</v>
      </c>
      <c r="Z25" s="47" t="n">
        <f aca="false">COUNTIF(C25:S25,"51¶")</f>
        <v>0</v>
      </c>
      <c r="AA25" s="47" t="n">
        <f aca="false">COUNTIF(C25:S25,"52¶")</f>
        <v>1</v>
      </c>
      <c r="AB25" s="47" t="n">
        <f aca="false">COUNTIF(C25:S25,"U")+COUNTIF(C25:S25,"U☻")+COUNTIF(C25:S25,"U☺")</f>
        <v>1</v>
      </c>
      <c r="AC25" s="47" t="n">
        <f aca="false">COUNTIF(C25:S25,"KVIT")+COUNTIF(C25:S25,"KVIT☻")+COUNTIF(C25:S25,"kvit$")</f>
        <v>2</v>
      </c>
      <c r="AD25" s="48" t="n">
        <f aca="false">COUNTBLANK(C25:S25)-3</f>
        <v>-2</v>
      </c>
      <c r="AE25" s="48" t="n">
        <f aca="false">COUNTIF(C25:S25,"x")</f>
        <v>0</v>
      </c>
      <c r="AF25" s="47" t="n">
        <f aca="false">COUNTIF(C25:S25,"51")+COUNTIF(C25:S25,"51☻")+COUNTIF(C25:S25,"2")+COUNTIF(C25:S25,"52")+COUNTIF(C25:S25,"52☻")+COUNTIF(C25:S25,"51$")+COUNTIF(C25:S25,"52$")</f>
        <v>2</v>
      </c>
      <c r="AG25" s="7" t="str">
        <f aca="false">Vzorci_vnosov!$A$25</f>
        <v>51¶</v>
      </c>
      <c r="AH25" s="49" t="str">
        <f aca="false">RIGHT(C25,1)</f>
        <v>m</v>
      </c>
      <c r="AI25" s="49" t="str">
        <f aca="false">RIGHT(D25,1)</f>
        <v>O</v>
      </c>
      <c r="AJ25" s="49" t="str">
        <f aca="false">RIGHT(E25,1)</f>
        <v>¶</v>
      </c>
      <c r="AK25" s="49" t="str">
        <f aca="false">RIGHT(F25,1)</f>
        <v>D</v>
      </c>
      <c r="AL25" s="49" t="str">
        <f aca="false">RIGHT(G25,1)</f>
        <v>O</v>
      </c>
      <c r="AM25" s="49" t="str">
        <f aca="false">RIGHT(H25,1)</f>
        <v>O</v>
      </c>
      <c r="AN25" s="49" t="str">
        <f aca="false">RIGHT(I25,1)</f>
        <v>2</v>
      </c>
      <c r="AO25" s="49" t="str">
        <f aca="false">RIGHT(J25,1)</f>
        <v>D</v>
      </c>
      <c r="AP25" s="49" t="str">
        <f aca="false">RIGHT(K25,1)</f>
        <v>☻</v>
      </c>
      <c r="AQ25" s="49" t="str">
        <f aca="false">RIGHT(L25,1)</f>
        <v>f</v>
      </c>
      <c r="AR25" s="49" t="str">
        <f aca="false">RIGHT(M25,1)</f>
        <v>R</v>
      </c>
      <c r="AS25" s="49" t="str">
        <f aca="false">RIGHT(N25,1)</f>
        <v>☺</v>
      </c>
      <c r="AT25" s="49" t="e">
        <f aca="false">NA()</f>
        <v>#N/A</v>
      </c>
      <c r="AU25" s="49" t="str">
        <f aca="false">RIGHT(O25,1)</f>
        <v>1</v>
      </c>
      <c r="AV25" s="49" t="str">
        <f aca="false">RIGHT(P25,1)</f>
        <v>T</v>
      </c>
      <c r="AW25" s="49" t="str">
        <f aca="false">RIGHT(Q25,1)</f>
        <v>U</v>
      </c>
      <c r="AX25" s="49" t="str">
        <f aca="false">RIGHT(R25,1)</f>
        <v/>
      </c>
      <c r="AY25" s="49" t="str">
        <f aca="false">RIGHT(S25,1)</f>
        <v>m</v>
      </c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IV25" s="2"/>
    </row>
    <row r="26" s="26" customFormat="true" ht="19.5" hidden="false" customHeight="true" outlineLevel="0" collapsed="false">
      <c r="A26" s="51" t="n">
        <v>43733</v>
      </c>
      <c r="B26" s="52" t="str">
        <f aca="false">TEXT(A26,"Ddd")</f>
        <v>st</v>
      </c>
      <c r="C26" s="53" t="str">
        <f aca="false">Vzorci_vnosov!$A$4</f>
        <v>51</v>
      </c>
      <c r="D26" s="53" t="str">
        <f aca="false">Vzorci_vnosov!$A$15</f>
        <v>SO</v>
      </c>
      <c r="E26" s="54" t="str">
        <f aca="false">Vzorci_vnosov!$A$7</f>
        <v>KVIT☻</v>
      </c>
      <c r="F26" s="53" t="str">
        <f aca="false">Vzorci_vnosov!$A$12</f>
        <v>D</v>
      </c>
      <c r="G26" s="56" t="s">
        <v>41</v>
      </c>
      <c r="H26" s="53" t="str">
        <f aca="false">Vzorci_vnosov!$A$15</f>
        <v>SO</v>
      </c>
      <c r="I26" s="55" t="str">
        <f aca="false">Vzorci_vnosov!$A$26</f>
        <v>52¶</v>
      </c>
      <c r="J26" s="53" t="str">
        <f aca="false">Vzorci_vnosov!$A$12</f>
        <v>D</v>
      </c>
      <c r="K26" s="55" t="str">
        <f aca="false">Vzorci_vnosov!$A$11</f>
        <v>X</v>
      </c>
      <c r="L26" s="58" t="str">
        <f aca="false">Vzorci_vnosov!$A$23</f>
        <v>51☺</v>
      </c>
      <c r="M26" s="56" t="s">
        <v>79</v>
      </c>
      <c r="N26" s="55" t="str">
        <f aca="false">Vzorci_vnosov!$A$11</f>
        <v>X</v>
      </c>
      <c r="O26" s="55" t="str">
        <f aca="false">Vzorci_vnosov!$A$11</f>
        <v>X</v>
      </c>
      <c r="P26" s="53" t="str">
        <f aca="false">Vzorci_vnosov!$A$6</f>
        <v>KVIT</v>
      </c>
      <c r="Q26" s="53" t="str">
        <f aca="false">Vzorci_vnosov!$A$5</f>
        <v>52</v>
      </c>
      <c r="R26" s="56"/>
      <c r="S26" s="55" t="str">
        <f aca="false">Vzorci_vnosov!$A$35</f>
        <v>Ta</v>
      </c>
      <c r="T26" s="56" t="s">
        <v>19</v>
      </c>
      <c r="U26" s="59" t="s">
        <v>11</v>
      </c>
      <c r="V26" s="47" t="n">
        <f aca="false">COUNTIF(AH26:AY26,"☻")</f>
        <v>1</v>
      </c>
      <c r="W26" s="47" t="n">
        <f aca="false">COUNTIF(AH26:AY26,"☺")</f>
        <v>1</v>
      </c>
      <c r="X26" s="47" t="n">
        <f aca="false">COUNTIF(C26:S26,"51")+COUNTIF(C26:S26,"51$")+COUNTIF(C26:S26,"51☻")</f>
        <v>1</v>
      </c>
      <c r="Y26" s="47" t="n">
        <f aca="false">COUNTIF(C26:S26,"52")+COUNTIF(C26:S26,"52$")+COUNTIF(C26:S26,"52☻")</f>
        <v>1</v>
      </c>
      <c r="Z26" s="47" t="n">
        <f aca="false">COUNTIF(C26:S26,"51¶")</f>
        <v>0</v>
      </c>
      <c r="AA26" s="47" t="n">
        <f aca="false">COUNTIF(C26:S26,"52¶")</f>
        <v>1</v>
      </c>
      <c r="AB26" s="47" t="n">
        <f aca="false">COUNTIF(C26:S26,"U")+COUNTIF(C26:S26,"U☻")+COUNTIF(C26:S26,"U☺")</f>
        <v>0</v>
      </c>
      <c r="AC26" s="47" t="n">
        <f aca="false">COUNTIF(C26:S26,"KVIT")+COUNTIF(C26:S26,"KVIT☻")+COUNTIF(C26:S26,"kvit$")</f>
        <v>2</v>
      </c>
      <c r="AD26" s="48" t="n">
        <f aca="false">COUNTBLANK(C26:S26)-3</f>
        <v>-2</v>
      </c>
      <c r="AE26" s="48" t="n">
        <f aca="false">COUNTIF(C26:S26,"x")</f>
        <v>3</v>
      </c>
      <c r="AF26" s="47" t="n">
        <f aca="false">COUNTIF(C26:S26,"51")+COUNTIF(C26:S26,"51☻")+COUNTIF(C26:S26,"2")+COUNTIF(C26:S26,"52")+COUNTIF(C26:S26,"52☻")+COUNTIF(C26:S26,"51$")+COUNTIF(C26:S26,"52$")</f>
        <v>2</v>
      </c>
      <c r="AG26" s="7" t="str">
        <f aca="false">Vzorci_vnosov!$A$26</f>
        <v>52¶</v>
      </c>
      <c r="AH26" s="49" t="str">
        <f aca="false">RIGHT(C26,1)</f>
        <v>1</v>
      </c>
      <c r="AI26" s="49" t="str">
        <f aca="false">RIGHT(D26,1)</f>
        <v>O</v>
      </c>
      <c r="AJ26" s="49" t="str">
        <f aca="false">RIGHT(E26,1)</f>
        <v>☻</v>
      </c>
      <c r="AK26" s="49" t="str">
        <f aca="false">RIGHT(F26,1)</f>
        <v>D</v>
      </c>
      <c r="AL26" s="49" t="str">
        <f aca="false">RIGHT(G26,1)</f>
        <v>O</v>
      </c>
      <c r="AM26" s="49" t="str">
        <f aca="false">RIGHT(H26,1)</f>
        <v>O</v>
      </c>
      <c r="AN26" s="49" t="str">
        <f aca="false">RIGHT(I26,1)</f>
        <v>¶</v>
      </c>
      <c r="AO26" s="49" t="str">
        <f aca="false">RIGHT(J26,1)</f>
        <v>D</v>
      </c>
      <c r="AP26" s="49" t="str">
        <f aca="false">RIGHT(K26,1)</f>
        <v>X</v>
      </c>
      <c r="AQ26" s="49" t="str">
        <f aca="false">RIGHT(L26,1)</f>
        <v>☺</v>
      </c>
      <c r="AR26" s="49" t="str">
        <f aca="false">RIGHT(M26,1)</f>
        <v>R</v>
      </c>
      <c r="AS26" s="49" t="str">
        <f aca="false">RIGHT(N26,1)</f>
        <v>X</v>
      </c>
      <c r="AT26" s="49" t="e">
        <f aca="false">NA()</f>
        <v>#N/A</v>
      </c>
      <c r="AU26" s="49" t="str">
        <f aca="false">RIGHT(O26,1)</f>
        <v>X</v>
      </c>
      <c r="AV26" s="49" t="str">
        <f aca="false">RIGHT(P26,1)</f>
        <v>T</v>
      </c>
      <c r="AW26" s="49" t="str">
        <f aca="false">RIGHT(Q26,1)</f>
        <v>2</v>
      </c>
      <c r="AX26" s="49" t="str">
        <f aca="false">RIGHT(R26,1)</f>
        <v/>
      </c>
      <c r="AY26" s="49" t="str">
        <f aca="false">RIGHT(S26,1)</f>
        <v>a</v>
      </c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IV26" s="2"/>
    </row>
    <row r="27" s="26" customFormat="true" ht="19.5" hidden="false" customHeight="true" outlineLevel="0" collapsed="false">
      <c r="A27" s="51" t="n">
        <v>43734</v>
      </c>
      <c r="B27" s="52" t="str">
        <f aca="false">TEXT(A27,"Ddd")</f>
        <v>čt</v>
      </c>
      <c r="C27" s="58" t="str">
        <f aca="false">Vzorci_vnosov!$A$23</f>
        <v>51☺</v>
      </c>
      <c r="D27" s="53" t="str">
        <f aca="false">Vzorci_vnosov!$A$15</f>
        <v>SO</v>
      </c>
      <c r="E27" s="55" t="str">
        <f aca="false">Vzorci_vnosov!$A$11</f>
        <v>X</v>
      </c>
      <c r="F27" s="55" t="str">
        <f aca="false">Vzorci_vnosov!$A$26</f>
        <v>52¶</v>
      </c>
      <c r="G27" s="53" t="str">
        <f aca="false">Vzorci_vnosov!$A$8</f>
        <v>U</v>
      </c>
      <c r="H27" s="61" t="str">
        <f aca="false">Vzorci_vnosov!$A$29</f>
        <v>Rt</v>
      </c>
      <c r="I27" s="53" t="str">
        <f aca="false">Vzorci_vnosov!$A$5</f>
        <v>52</v>
      </c>
      <c r="J27" s="53" t="str">
        <f aca="false">Vzorci_vnosov!$A$12</f>
        <v>D</v>
      </c>
      <c r="K27" s="53" t="str">
        <f aca="false">Vzorci_vnosov!$A$6</f>
        <v>KVIT</v>
      </c>
      <c r="L27" s="55" t="str">
        <f aca="false">Vzorci_vnosov!$A$11</f>
        <v>X</v>
      </c>
      <c r="M27" s="56" t="s">
        <v>79</v>
      </c>
      <c r="N27" s="54" t="str">
        <f aca="false">Vzorci_vnosov!$A$7</f>
        <v>KVIT☻</v>
      </c>
      <c r="O27" s="55" t="str">
        <f aca="false">Vzorci_vnosov!$A$11</f>
        <v>X</v>
      </c>
      <c r="P27" s="53" t="str">
        <f aca="false">Vzorci_vnosov!$A$6</f>
        <v>KVIT</v>
      </c>
      <c r="Q27" s="55" t="str">
        <f aca="false">Vzorci_vnosov!$A$32</f>
        <v>Am</v>
      </c>
      <c r="R27" s="56"/>
      <c r="S27" s="55" t="str">
        <f aca="false">Vzorci_vnosov!$A$32</f>
        <v>Am</v>
      </c>
      <c r="T27" s="56" t="s">
        <v>1</v>
      </c>
      <c r="U27" s="59" t="s">
        <v>11</v>
      </c>
      <c r="V27" s="47" t="n">
        <f aca="false">COUNTIF(AH27:AY27,"☻")</f>
        <v>1</v>
      </c>
      <c r="W27" s="47" t="n">
        <f aca="false">COUNTIF(AH27:AY27,"☺")</f>
        <v>1</v>
      </c>
      <c r="X27" s="47" t="n">
        <f aca="false">COUNTIF(C27:S27,"51")+COUNTIF(C27:S27,"51$")+COUNTIF(C27:S27,"51☻")</f>
        <v>0</v>
      </c>
      <c r="Y27" s="47" t="n">
        <f aca="false">COUNTIF(C27:S27,"52")+COUNTIF(C27:S27,"52$")+COUNTIF(C27:S27,"52☻")</f>
        <v>1</v>
      </c>
      <c r="Z27" s="47" t="n">
        <f aca="false">COUNTIF(C27:S27,"51¶")</f>
        <v>0</v>
      </c>
      <c r="AA27" s="47" t="n">
        <f aca="false">COUNTIF(C27:S27,"52¶")</f>
        <v>1</v>
      </c>
      <c r="AB27" s="47" t="n">
        <f aca="false">COUNTIF(C27:S27,"U")+COUNTIF(C27:S27,"U☻")+COUNTIF(C27:S27,"U☺")</f>
        <v>1</v>
      </c>
      <c r="AC27" s="47" t="n">
        <f aca="false">COUNTIF(C27:S27,"KVIT")+COUNTIF(C27:S27,"KVIT☻")+COUNTIF(C27:S27,"kvit$")</f>
        <v>3</v>
      </c>
      <c r="AD27" s="48" t="n">
        <f aca="false">COUNTBLANK(C27:S27)-3</f>
        <v>-2</v>
      </c>
      <c r="AE27" s="48" t="n">
        <f aca="false">COUNTIF(C27:S27,"x")</f>
        <v>3</v>
      </c>
      <c r="AF27" s="47" t="n">
        <f aca="false">COUNTIF(C27:S27,"51")+COUNTIF(C27:S27,"51☻")+COUNTIF(C27:S27,"2")+COUNTIF(C27:S27,"52")+COUNTIF(C27:S27,"52☻")+COUNTIF(C27:S27,"51$")+COUNTIF(C27:S27,"52$")</f>
        <v>1</v>
      </c>
      <c r="AG27" s="14" t="str">
        <f aca="false">Vzorci_vnosov!$A$27</f>
        <v>KVIT☺</v>
      </c>
      <c r="AH27" s="49" t="str">
        <f aca="false">RIGHT(C27,1)</f>
        <v>☺</v>
      </c>
      <c r="AI27" s="49" t="str">
        <f aca="false">RIGHT(D27,1)</f>
        <v>O</v>
      </c>
      <c r="AJ27" s="49" t="str">
        <f aca="false">RIGHT(E27,1)</f>
        <v>X</v>
      </c>
      <c r="AK27" s="49" t="str">
        <f aca="false">RIGHT(F27,1)</f>
        <v>¶</v>
      </c>
      <c r="AL27" s="49" t="str">
        <f aca="false">RIGHT(G27,1)</f>
        <v>U</v>
      </c>
      <c r="AM27" s="49" t="str">
        <f aca="false">RIGHT(H27,1)</f>
        <v>t</v>
      </c>
      <c r="AN27" s="49" t="str">
        <f aca="false">RIGHT(I27,1)</f>
        <v>2</v>
      </c>
      <c r="AO27" s="49" t="str">
        <f aca="false">RIGHT(J27,1)</f>
        <v>D</v>
      </c>
      <c r="AP27" s="49" t="str">
        <f aca="false">RIGHT(K27,1)</f>
        <v>T</v>
      </c>
      <c r="AQ27" s="49" t="str">
        <f aca="false">RIGHT(L27,1)</f>
        <v>X</v>
      </c>
      <c r="AR27" s="49" t="str">
        <f aca="false">RIGHT(M27,1)</f>
        <v>R</v>
      </c>
      <c r="AS27" s="49" t="str">
        <f aca="false">RIGHT(N27,1)</f>
        <v>☻</v>
      </c>
      <c r="AT27" s="49" t="e">
        <f aca="false">NA()</f>
        <v>#N/A</v>
      </c>
      <c r="AU27" s="49" t="str">
        <f aca="false">RIGHT(O27,1)</f>
        <v>X</v>
      </c>
      <c r="AV27" s="49" t="str">
        <f aca="false">RIGHT(P27,1)</f>
        <v>T</v>
      </c>
      <c r="AW27" s="49" t="str">
        <f aca="false">RIGHT(Q27,1)</f>
        <v>m</v>
      </c>
      <c r="AX27" s="49" t="str">
        <f aca="false">RIGHT(R27,1)</f>
        <v/>
      </c>
      <c r="AY27" s="49" t="str">
        <f aca="false">RIGHT(S27,1)</f>
        <v>m</v>
      </c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IV27" s="2"/>
    </row>
    <row r="28" s="26" customFormat="true" ht="19.5" hidden="false" customHeight="true" outlineLevel="0" collapsed="false">
      <c r="A28" s="51" t="n">
        <v>43735</v>
      </c>
      <c r="B28" s="52" t="str">
        <f aca="false">TEXT(A28,"Ddd")</f>
        <v>pá</v>
      </c>
      <c r="C28" s="55" t="str">
        <f aca="false">Vzorci_vnosov!$A$11</f>
        <v>X</v>
      </c>
      <c r="D28" s="53" t="str">
        <f aca="false">Vzorci_vnosov!$A$15</f>
        <v>SO</v>
      </c>
      <c r="E28" s="53" t="str">
        <f aca="false">Vzorci_vnosov!$A$12</f>
        <v>D</v>
      </c>
      <c r="F28" s="54" t="str">
        <f aca="false">Vzorci_vnosov!$A$7</f>
        <v>KVIT☻</v>
      </c>
      <c r="G28" s="58" t="str">
        <f aca="false">Vzorci_vnosov!$A$23</f>
        <v>51☺</v>
      </c>
      <c r="H28" s="53" t="str">
        <f aca="false">Vzorci_vnosov!$A$4</f>
        <v>51</v>
      </c>
      <c r="I28" s="53" t="str">
        <f aca="false">Vzorci_vnosov!$A$5</f>
        <v>52</v>
      </c>
      <c r="J28" s="53" t="str">
        <f aca="false">Vzorci_vnosov!$A$12</f>
        <v>D</v>
      </c>
      <c r="K28" s="53" t="str">
        <f aca="false">Vzorci_vnosov!$A$6</f>
        <v>KVIT</v>
      </c>
      <c r="L28" s="56" t="s">
        <v>67</v>
      </c>
      <c r="M28" s="56" t="s">
        <v>79</v>
      </c>
      <c r="N28" s="55" t="str">
        <f aca="false">Vzorci_vnosov!$A$11</f>
        <v>X</v>
      </c>
      <c r="O28" s="55" t="str">
        <f aca="false">Vzorci_vnosov!$A$11</f>
        <v>X</v>
      </c>
      <c r="P28" s="53" t="str">
        <f aca="false">Vzorci_vnosov!$A$5</f>
        <v>52</v>
      </c>
      <c r="Q28" s="55" t="str">
        <f aca="false">Vzorci_vnosov!$A$26</f>
        <v>52¶</v>
      </c>
      <c r="R28" s="56"/>
      <c r="S28" s="53" t="str">
        <f aca="false">Vzorci_vnosov!$A$8</f>
        <v>U</v>
      </c>
      <c r="T28" s="56" t="s">
        <v>9</v>
      </c>
      <c r="U28" s="59" t="s">
        <v>11</v>
      </c>
      <c r="V28" s="47" t="n">
        <f aca="false">COUNTIF(AH28:AY28,"☻")</f>
        <v>1</v>
      </c>
      <c r="W28" s="47" t="n">
        <f aca="false">COUNTIF(AH28:AY28,"☺")</f>
        <v>1</v>
      </c>
      <c r="X28" s="47" t="n">
        <f aca="false">COUNTIF(C28:S28,"51")+COUNTIF(C28:S28,"51$")+COUNTIF(C28:S28,"51☻")</f>
        <v>1</v>
      </c>
      <c r="Y28" s="47" t="n">
        <f aca="false">COUNTIF(C28:S28,"52")+COUNTIF(C28:S28,"52$")+COUNTIF(C28:S28,"52☻")</f>
        <v>2</v>
      </c>
      <c r="Z28" s="47" t="n">
        <f aca="false">COUNTIF(C28:S28,"51¶")</f>
        <v>0</v>
      </c>
      <c r="AA28" s="47" t="n">
        <f aca="false">COUNTIF(C28:S28,"52¶")</f>
        <v>1</v>
      </c>
      <c r="AB28" s="47" t="n">
        <f aca="false">COUNTIF(C28:S28,"U")+COUNTIF(C28:S28,"U☻")+COUNTIF(C28:S28,"U☺")</f>
        <v>1</v>
      </c>
      <c r="AC28" s="47" t="n">
        <f aca="false">COUNTIF(C28:S28,"KVIT")+COUNTIF(C28:S28,"KVIT☻")+COUNTIF(C28:S28,"kvit$")</f>
        <v>2</v>
      </c>
      <c r="AD28" s="48" t="n">
        <f aca="false">COUNTBLANK(C28:S28)-3</f>
        <v>-2</v>
      </c>
      <c r="AE28" s="48" t="n">
        <f aca="false">COUNTIF(C28:S28,"x")</f>
        <v>3</v>
      </c>
      <c r="AF28" s="47" t="n">
        <f aca="false">COUNTIF(C28:S28,"51")+COUNTIF(C28:S28,"51☻")+COUNTIF(C28:S28,"2")+COUNTIF(C28:S28,"52")+COUNTIF(C28:S28,"52☻")+COUNTIF(C28:S28,"51$")+COUNTIF(C28:S28,"52$")</f>
        <v>3</v>
      </c>
      <c r="AG28" s="63" t="str">
        <f aca="false">Vzorci_vnosov!$A$28</f>
        <v>KO</v>
      </c>
      <c r="AH28" s="49" t="str">
        <f aca="false">RIGHT(C28,1)</f>
        <v>X</v>
      </c>
      <c r="AI28" s="49" t="str">
        <f aca="false">RIGHT(D28,1)</f>
        <v>O</v>
      </c>
      <c r="AJ28" s="49" t="str">
        <f aca="false">RIGHT(E28,1)</f>
        <v>D</v>
      </c>
      <c r="AK28" s="49" t="str">
        <f aca="false">RIGHT(F28,1)</f>
        <v>☻</v>
      </c>
      <c r="AL28" s="49" t="str">
        <f aca="false">RIGHT(G28,1)</f>
        <v>☺</v>
      </c>
      <c r="AM28" s="49" t="str">
        <f aca="false">RIGHT(H28,1)</f>
        <v>1</v>
      </c>
      <c r="AN28" s="49" t="str">
        <f aca="false">RIGHT(I28,1)</f>
        <v>2</v>
      </c>
      <c r="AO28" s="49" t="str">
        <f aca="false">RIGHT(J28,1)</f>
        <v>D</v>
      </c>
      <c r="AP28" s="49" t="str">
        <f aca="false">RIGHT(K28,1)</f>
        <v>T</v>
      </c>
      <c r="AQ28" s="49" t="str">
        <f aca="false">RIGHT(L28,1)</f>
        <v>K</v>
      </c>
      <c r="AR28" s="49" t="str">
        <f aca="false">RIGHT(M28,1)</f>
        <v>R</v>
      </c>
      <c r="AS28" s="49" t="str">
        <f aca="false">RIGHT(N28,1)</f>
        <v>X</v>
      </c>
      <c r="AT28" s="49" t="e">
        <f aca="false">NA()</f>
        <v>#N/A</v>
      </c>
      <c r="AU28" s="49" t="str">
        <f aca="false">RIGHT(O28,1)</f>
        <v>X</v>
      </c>
      <c r="AV28" s="49" t="str">
        <f aca="false">RIGHT(P28,1)</f>
        <v>2</v>
      </c>
      <c r="AW28" s="49" t="str">
        <f aca="false">RIGHT(Q28,1)</f>
        <v>¶</v>
      </c>
      <c r="AX28" s="49" t="str">
        <f aca="false">RIGHT(R28,1)</f>
        <v/>
      </c>
      <c r="AY28" s="49" t="str">
        <f aca="false">RIGHT(S28,1)</f>
        <v>U</v>
      </c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IV28" s="2"/>
    </row>
    <row r="29" s="26" customFormat="true" ht="19.5" hidden="false" customHeight="true" outlineLevel="0" collapsed="false">
      <c r="A29" s="51" t="n">
        <v>43736</v>
      </c>
      <c r="B29" s="52" t="str">
        <f aca="false">TEXT(A29,"Ddd")</f>
        <v>so</v>
      </c>
      <c r="C29" s="56"/>
      <c r="D29" s="56"/>
      <c r="E29" s="56"/>
      <c r="F29" s="56"/>
      <c r="G29" s="56"/>
      <c r="H29" s="53"/>
      <c r="I29" s="56"/>
      <c r="J29" s="56"/>
      <c r="K29" s="44" t="str">
        <f aca="false">Vzorci_vnosov!$A$14</f>
        <v>☻</v>
      </c>
      <c r="L29" s="56"/>
      <c r="M29" s="56"/>
      <c r="N29" s="56"/>
      <c r="O29" s="56"/>
      <c r="P29" s="45" t="str">
        <f aca="false">Vzorci_vnosov!$A$21</f>
        <v>☺</v>
      </c>
      <c r="Q29" s="56"/>
      <c r="R29" s="56"/>
      <c r="S29" s="56"/>
      <c r="T29" s="56" t="s">
        <v>27</v>
      </c>
      <c r="U29" s="59" t="s">
        <v>13</v>
      </c>
      <c r="V29" s="47" t="n">
        <f aca="false">COUNTIF(AH29:AY29,"☻")</f>
        <v>1</v>
      </c>
      <c r="W29" s="47" t="n">
        <f aca="false">COUNTIF(AH29:AY29,"☺")</f>
        <v>1</v>
      </c>
      <c r="X29" s="47" t="n">
        <f aca="false">COUNTIF(C29:S29,"51")+COUNTIF(C29:S29,"51$")+COUNTIF(C29:S29,"51☻")</f>
        <v>0</v>
      </c>
      <c r="Y29" s="47" t="n">
        <f aca="false">COUNTIF(C29:S29,"52")+COUNTIF(C29:S29,"52$")+COUNTIF(C29:S29,"52☻")</f>
        <v>0</v>
      </c>
      <c r="Z29" s="47" t="n">
        <f aca="false">COUNTIF(C29:S29,"51¶")</f>
        <v>0</v>
      </c>
      <c r="AA29" s="47" t="n">
        <f aca="false">COUNTIF(C29:S29,"52¶")</f>
        <v>0</v>
      </c>
      <c r="AB29" s="47" t="n">
        <f aca="false">COUNTIF(C29:S29,"U")+COUNTIF(C29:S29,"U☻")+COUNTIF(C29:S29,"U☺")</f>
        <v>0</v>
      </c>
      <c r="AC29" s="47" t="n">
        <f aca="false">COUNTIF(C29:S29,"KVIT")+COUNTIF(C29:S29,"KVIT☻")+COUNTIF(C29:S29,"kvit$")</f>
        <v>0</v>
      </c>
      <c r="AD29" s="48" t="n">
        <f aca="false">COUNTBLANK(C29:S29)-3</f>
        <v>12</v>
      </c>
      <c r="AE29" s="48" t="n">
        <f aca="false">COUNTIF(C29:S29,"x")</f>
        <v>0</v>
      </c>
      <c r="AF29" s="47" t="n">
        <f aca="false">COUNTIF(C29:S29,"51")+COUNTIF(C29:S29,"51☻")+COUNTIF(C29:S29,"2")+COUNTIF(C29:S29,"52")+COUNTIF(C29:S29,"52☻")+COUNTIF(C29:S29,"51$")+COUNTIF(C29:S29,"52$")</f>
        <v>0</v>
      </c>
      <c r="AG29" s="63" t="str">
        <f aca="false">Vzorci_vnosov!$A$29</f>
        <v>Rt</v>
      </c>
      <c r="AH29" s="49" t="str">
        <f aca="false">RIGHT(C29,1)</f>
        <v/>
      </c>
      <c r="AI29" s="49" t="str">
        <f aca="false">RIGHT(D29,1)</f>
        <v/>
      </c>
      <c r="AJ29" s="49" t="str">
        <f aca="false">RIGHT(E29,1)</f>
        <v/>
      </c>
      <c r="AK29" s="49" t="str">
        <f aca="false">RIGHT(F29,1)</f>
        <v/>
      </c>
      <c r="AL29" s="49" t="str">
        <f aca="false">RIGHT(G29,1)</f>
        <v/>
      </c>
      <c r="AM29" s="49" t="str">
        <f aca="false">RIGHT(H29,1)</f>
        <v/>
      </c>
      <c r="AN29" s="49" t="str">
        <f aca="false">RIGHT(I29,1)</f>
        <v/>
      </c>
      <c r="AO29" s="49" t="str">
        <f aca="false">RIGHT(J29,1)</f>
        <v/>
      </c>
      <c r="AP29" s="49" t="str">
        <f aca="false">RIGHT(K29,1)</f>
        <v>☻</v>
      </c>
      <c r="AQ29" s="49" t="str">
        <f aca="false">RIGHT(L29,1)</f>
        <v/>
      </c>
      <c r="AR29" s="49" t="str">
        <f aca="false">RIGHT(M29,1)</f>
        <v/>
      </c>
      <c r="AS29" s="49" t="str">
        <f aca="false">RIGHT(N29,1)</f>
        <v/>
      </c>
      <c r="AT29" s="49" t="e">
        <f aca="false">NA()</f>
        <v>#N/A</v>
      </c>
      <c r="AU29" s="49" t="str">
        <f aca="false">RIGHT(O29,1)</f>
        <v/>
      </c>
      <c r="AV29" s="49" t="str">
        <f aca="false">RIGHT(P29,1)</f>
        <v>☺</v>
      </c>
      <c r="AW29" s="49" t="str">
        <f aca="false">RIGHT(Q29,1)</f>
        <v/>
      </c>
      <c r="AX29" s="49" t="str">
        <f aca="false">RIGHT(R29,1)</f>
        <v/>
      </c>
      <c r="AY29" s="49" t="str">
        <f aca="false">RIGHT(S29,1)</f>
        <v/>
      </c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IV29" s="2"/>
    </row>
    <row r="30" s="26" customFormat="true" ht="19.5" hidden="false" customHeight="true" outlineLevel="0" collapsed="false">
      <c r="A30" s="51" t="n">
        <v>43737</v>
      </c>
      <c r="B30" s="52" t="str">
        <f aca="false">TEXT(A30,"Ddd")</f>
        <v>ne</v>
      </c>
      <c r="C30" s="56"/>
      <c r="D30" s="56"/>
      <c r="E30" s="53" t="str">
        <f aca="false">Vzorci_vnosov!$A$15</f>
        <v>SO</v>
      </c>
      <c r="F30" s="56"/>
      <c r="G30" s="56"/>
      <c r="H30" s="56"/>
      <c r="I30" s="56"/>
      <c r="J30" s="56"/>
      <c r="K30" s="44" t="str">
        <f aca="false">Vzorci_vnosov!$A$14</f>
        <v>☻</v>
      </c>
      <c r="L30" s="45" t="str">
        <f aca="false">Vzorci_vnosov!$A$21</f>
        <v>☺</v>
      </c>
      <c r="M30" s="56"/>
      <c r="N30" s="56"/>
      <c r="O30" s="56"/>
      <c r="P30" s="56"/>
      <c r="Q30" s="56"/>
      <c r="R30" s="56"/>
      <c r="S30" s="56"/>
      <c r="T30" s="56" t="s">
        <v>19</v>
      </c>
      <c r="U30" s="59" t="s">
        <v>23</v>
      </c>
      <c r="V30" s="47" t="n">
        <f aca="false">COUNTIF(AH30:AY30,"☻")</f>
        <v>1</v>
      </c>
      <c r="W30" s="47" t="n">
        <f aca="false">COUNTIF(AH30:AY30,"☺")</f>
        <v>1</v>
      </c>
      <c r="X30" s="47" t="n">
        <f aca="false">COUNTIF(C30:S30,"51")+COUNTIF(C30:S30,"51$")+COUNTIF(C30:S30,"51☻")</f>
        <v>0</v>
      </c>
      <c r="Y30" s="47" t="n">
        <f aca="false">COUNTIF(C30:S30,"52")+COUNTIF(C30:S30,"52$")+COUNTIF(C30:S30,"52☻")</f>
        <v>0</v>
      </c>
      <c r="Z30" s="47" t="n">
        <f aca="false">COUNTIF(C30:S30,"51¶")</f>
        <v>0</v>
      </c>
      <c r="AA30" s="47" t="n">
        <f aca="false">COUNTIF(C30:S30,"52¶")</f>
        <v>0</v>
      </c>
      <c r="AB30" s="47" t="n">
        <f aca="false">COUNTIF(C30:S30,"U")+COUNTIF(C30:S30,"U☻")+COUNTIF(C30:S30,"U☺")</f>
        <v>0</v>
      </c>
      <c r="AC30" s="47" t="n">
        <f aca="false">COUNTIF(C30:S30,"KVIT")+COUNTIF(C30:S30,"KVIT☻")+COUNTIF(C30:S30,"kvit$")</f>
        <v>0</v>
      </c>
      <c r="AD30" s="48" t="n">
        <f aca="false">COUNTBLANK(C30:S30)-3</f>
        <v>11</v>
      </c>
      <c r="AE30" s="48" t="n">
        <f aca="false">COUNTIF(C30:S30,"x")</f>
        <v>0</v>
      </c>
      <c r="AF30" s="47" t="n">
        <f aca="false">COUNTIF(C30:S30,"51")+COUNTIF(C30:S30,"51☻")+COUNTIF(C30:S30,"2")+COUNTIF(C30:S30,"52")+COUNTIF(C30:S30,"52☻")+COUNTIF(C30:S30,"51$")+COUNTIF(C30:S30,"52$")</f>
        <v>0</v>
      </c>
      <c r="AG30" s="4" t="str">
        <f aca="false">Vzorci_vnosov!$A$30</f>
        <v>Rt☻</v>
      </c>
      <c r="AH30" s="49" t="str">
        <f aca="false">RIGHT(C30,1)</f>
        <v/>
      </c>
      <c r="AI30" s="49" t="str">
        <f aca="false">RIGHT(D30,1)</f>
        <v/>
      </c>
      <c r="AJ30" s="49" t="str">
        <f aca="false">RIGHT(E30,1)</f>
        <v>O</v>
      </c>
      <c r="AK30" s="49" t="str">
        <f aca="false">RIGHT(F30,1)</f>
        <v/>
      </c>
      <c r="AL30" s="49" t="str">
        <f aca="false">RIGHT(G30,1)</f>
        <v/>
      </c>
      <c r="AM30" s="49" t="str">
        <f aca="false">RIGHT(H30,1)</f>
        <v/>
      </c>
      <c r="AN30" s="49" t="str">
        <f aca="false">RIGHT(I30,1)</f>
        <v/>
      </c>
      <c r="AO30" s="49" t="str">
        <f aca="false">RIGHT(J30,1)</f>
        <v/>
      </c>
      <c r="AP30" s="49" t="str">
        <f aca="false">RIGHT(K30,1)</f>
        <v>☻</v>
      </c>
      <c r="AQ30" s="49" t="str">
        <f aca="false">RIGHT(L30,1)</f>
        <v>☺</v>
      </c>
      <c r="AR30" s="49" t="str">
        <f aca="false">RIGHT(M30,1)</f>
        <v/>
      </c>
      <c r="AS30" s="49" t="str">
        <f aca="false">RIGHT(N30,1)</f>
        <v/>
      </c>
      <c r="AT30" s="49" t="e">
        <f aca="false">NA()</f>
        <v>#N/A</v>
      </c>
      <c r="AU30" s="49" t="str">
        <f aca="false">RIGHT(O30,1)</f>
        <v/>
      </c>
      <c r="AV30" s="49" t="str">
        <f aca="false">RIGHT(P30,1)</f>
        <v/>
      </c>
      <c r="AW30" s="49" t="str">
        <f aca="false">RIGHT(Q30,1)</f>
        <v/>
      </c>
      <c r="AX30" s="49" t="str">
        <f aca="false">RIGHT(R30,1)</f>
        <v/>
      </c>
      <c r="AY30" s="49" t="str">
        <f aca="false">RIGHT(S30,1)</f>
        <v/>
      </c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IV30" s="2"/>
    </row>
    <row r="31" s="26" customFormat="true" ht="19.5" hidden="false" customHeight="true" outlineLevel="0" collapsed="false">
      <c r="A31" s="51" t="n">
        <v>43738</v>
      </c>
      <c r="B31" s="52" t="str">
        <f aca="false">TEXT(A31,"Ddd")</f>
        <v>po</v>
      </c>
      <c r="C31" s="53" t="str">
        <f aca="false">Vzorci_vnosov!$A$6</f>
        <v>KVIT</v>
      </c>
      <c r="D31" s="53" t="s">
        <v>66</v>
      </c>
      <c r="E31" s="53" t="str">
        <f aca="false">Vzorci_vnosov!$A$15</f>
        <v>SO</v>
      </c>
      <c r="F31" s="54" t="str">
        <f aca="false">Vzorci_vnosov!$A$7</f>
        <v>KVIT☻</v>
      </c>
      <c r="G31" s="56" t="s">
        <v>41</v>
      </c>
      <c r="H31" s="53" t="str">
        <f aca="false">Vzorci_vnosov!$A$4</f>
        <v>51</v>
      </c>
      <c r="I31" s="53" t="str">
        <f aca="false">Vzorci_vnosov!$A$8</f>
        <v>U</v>
      </c>
      <c r="J31" s="53" t="str">
        <f aca="false">Vzorci_vnosov!$A$12</f>
        <v>D</v>
      </c>
      <c r="K31" s="55" t="str">
        <f aca="false">Vzorci_vnosov!$A$11</f>
        <v>X</v>
      </c>
      <c r="L31" s="55" t="str">
        <f aca="false">Vzorci_vnosov!$A$11</f>
        <v>X</v>
      </c>
      <c r="M31" s="56" t="s">
        <v>79</v>
      </c>
      <c r="N31" s="53" t="str">
        <f aca="false">Vzorci_vnosov!$A$12</f>
        <v>D</v>
      </c>
      <c r="O31" s="53" t="str">
        <f aca="false">Vzorci_vnosov!$A$5</f>
        <v>52</v>
      </c>
      <c r="P31" s="58" t="str">
        <f aca="false">Vzorci_vnosov!$A$23</f>
        <v>51☺</v>
      </c>
      <c r="Q31" s="55" t="str">
        <f aca="false">Vzorci_vnosov!$A$26</f>
        <v>52¶</v>
      </c>
      <c r="R31" s="56"/>
      <c r="S31" s="53" t="str">
        <f aca="false">Vzorci_vnosov!$A$15</f>
        <v>SO</v>
      </c>
      <c r="T31" s="56" t="s">
        <v>27</v>
      </c>
      <c r="U31" s="57" t="str">
        <f aca="false">$I$1</f>
        <v>BOŽ</v>
      </c>
      <c r="V31" s="47" t="n">
        <f aca="false">COUNTIF(AH31:AY31,"☻")</f>
        <v>1</v>
      </c>
      <c r="W31" s="47" t="n">
        <f aca="false">COUNTIF(AH31:AY31,"☺")</f>
        <v>1</v>
      </c>
      <c r="X31" s="47" t="n">
        <f aca="false">COUNTIF(C31:S31,"51")+COUNTIF(C31:S31,"51$")+COUNTIF(C31:S31,"51☻")</f>
        <v>1</v>
      </c>
      <c r="Y31" s="47" t="n">
        <f aca="false">COUNTIF(C31:S31,"52")+COUNTIF(C31:S31,"52$")+COUNTIF(C31:S31,"52☻")</f>
        <v>1</v>
      </c>
      <c r="Z31" s="47" t="n">
        <f aca="false">COUNTIF(C31:S31,"51¶")</f>
        <v>0</v>
      </c>
      <c r="AA31" s="47" t="n">
        <f aca="false">COUNTIF(C31:S31,"52¶")</f>
        <v>1</v>
      </c>
      <c r="AB31" s="47" t="n">
        <f aca="false">COUNTIF(C31:S31,"U")+COUNTIF(C31:S31,"U☻")+COUNTIF(C31:S31,"U☺")</f>
        <v>1</v>
      </c>
      <c r="AC31" s="47" t="n">
        <f aca="false">COUNTIF(C31:S31,"KVIT")+COUNTIF(C31:S31,"KVIT☻")+COUNTIF(C31:S31,"kvit$")</f>
        <v>2</v>
      </c>
      <c r="AD31" s="48" t="n">
        <f aca="false">COUNTBLANK(C31:S31)-3</f>
        <v>-2</v>
      </c>
      <c r="AE31" s="48" t="n">
        <f aca="false">COUNTIF(C31:S31,"x")</f>
        <v>2</v>
      </c>
      <c r="AF31" s="47" t="n">
        <f aca="false">COUNTIF(C31:S31,"51")+COUNTIF(C31:S31,"51☻")+COUNTIF(C31:S31,"2")+COUNTIF(C31:S31,"52")+COUNTIF(C31:S31,"52☻")+COUNTIF(C31:S31,"51$")+COUNTIF(C31:S31,"52$")</f>
        <v>2</v>
      </c>
      <c r="AG31" s="16" t="str">
        <f aca="false">Vzorci_vnosov!$A$31</f>
        <v>Rt☺</v>
      </c>
      <c r="AH31" s="49" t="str">
        <f aca="false">RIGHT(C31,1)</f>
        <v>T</v>
      </c>
      <c r="AI31" s="49" t="str">
        <f aca="false">RIGHT(D31,1)</f>
        <v>F</v>
      </c>
      <c r="AJ31" s="49" t="str">
        <f aca="false">RIGHT(E31,1)</f>
        <v>O</v>
      </c>
      <c r="AK31" s="49" t="str">
        <f aca="false">RIGHT(F31,1)</f>
        <v>☻</v>
      </c>
      <c r="AL31" s="49" t="str">
        <f aca="false">RIGHT(G31,1)</f>
        <v>O</v>
      </c>
      <c r="AM31" s="49" t="str">
        <f aca="false">RIGHT(H31,1)</f>
        <v>1</v>
      </c>
      <c r="AN31" s="49" t="str">
        <f aca="false">RIGHT(I31,1)</f>
        <v>U</v>
      </c>
      <c r="AO31" s="49" t="str">
        <f aca="false">RIGHT(J31,1)</f>
        <v>D</v>
      </c>
      <c r="AP31" s="49" t="str">
        <f aca="false">RIGHT(K31,1)</f>
        <v>X</v>
      </c>
      <c r="AQ31" s="49" t="str">
        <f aca="false">RIGHT(L31,1)</f>
        <v>X</v>
      </c>
      <c r="AR31" s="49" t="str">
        <f aca="false">RIGHT(M31,1)</f>
        <v>R</v>
      </c>
      <c r="AS31" s="49" t="str">
        <f aca="false">RIGHT(N31,1)</f>
        <v>D</v>
      </c>
      <c r="AT31" s="49" t="e">
        <f aca="false">NA()</f>
        <v>#N/A</v>
      </c>
      <c r="AU31" s="49" t="str">
        <f aca="false">RIGHT(O31,1)</f>
        <v>2</v>
      </c>
      <c r="AV31" s="49" t="str">
        <f aca="false">RIGHT(P31,1)</f>
        <v>☺</v>
      </c>
      <c r="AW31" s="49" t="str">
        <f aca="false">RIGHT(Q31,1)</f>
        <v>¶</v>
      </c>
      <c r="AX31" s="49" t="str">
        <f aca="false">RIGHT(R31,1)</f>
        <v/>
      </c>
      <c r="AY31" s="49" t="str">
        <f aca="false">RIGHT(S31,1)</f>
        <v>O</v>
      </c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IV31" s="2"/>
    </row>
    <row r="32" s="26" customFormat="true" ht="19.5" hidden="false" customHeight="true" outlineLevel="0" collapsed="false"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7" t="str">
        <f aca="false">Vzorci_vnosov!$A$32</f>
        <v>Am</v>
      </c>
      <c r="AH32" s="49" t="str">
        <f aca="false">RIGHT(C32,1)</f>
        <v/>
      </c>
      <c r="AI32" s="49" t="str">
        <f aca="false">RIGHT(D32,1)</f>
        <v/>
      </c>
      <c r="AJ32" s="49" t="str">
        <f aca="false">RIGHT(E32,1)</f>
        <v/>
      </c>
      <c r="AK32" s="49" t="str">
        <f aca="false">RIGHT(F32,1)</f>
        <v/>
      </c>
      <c r="AL32" s="49" t="str">
        <f aca="false">RIGHT(G32,1)</f>
        <v/>
      </c>
      <c r="AM32" s="49" t="str">
        <f aca="false">RIGHT(H32,1)</f>
        <v/>
      </c>
      <c r="AN32" s="49" t="str">
        <f aca="false">RIGHT(I32,1)</f>
        <v/>
      </c>
      <c r="AO32" s="49" t="str">
        <f aca="false">RIGHT(J32,1)</f>
        <v/>
      </c>
      <c r="AP32" s="49" t="str">
        <f aca="false">RIGHT(K32,1)</f>
        <v/>
      </c>
      <c r="AQ32" s="49" t="str">
        <f aca="false">RIGHT(L32,1)</f>
        <v/>
      </c>
      <c r="AR32" s="49" t="str">
        <f aca="false">RIGHT(M32,1)</f>
        <v/>
      </c>
      <c r="AS32" s="49" t="str">
        <f aca="false">RIGHT(N32,1)</f>
        <v/>
      </c>
      <c r="AT32" s="49" t="e">
        <f aca="false">NA()</f>
        <v>#N/A</v>
      </c>
      <c r="AU32" s="49" t="str">
        <f aca="false">RIGHT(O32,1)</f>
        <v/>
      </c>
      <c r="AV32" s="49" t="str">
        <f aca="false">RIGHT(P32,1)</f>
        <v/>
      </c>
      <c r="AW32" s="49" t="str">
        <f aca="false">RIGHT(Q32,1)</f>
        <v/>
      </c>
      <c r="AX32" s="49" t="str">
        <f aca="false">RIGHT(R32,1)</f>
        <v/>
      </c>
      <c r="AY32" s="49" t="str">
        <f aca="false">RIGHT(S32,1)</f>
        <v/>
      </c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IV32" s="2"/>
    </row>
    <row r="33" customFormat="false" ht="12.75" hidden="false" customHeight="true" outlineLevel="0" collapsed="false">
      <c r="AG33" s="4" t="str">
        <f aca="false">Vzorci_vnosov!$A$33</f>
        <v>Am☻</v>
      </c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</row>
    <row r="34" customFormat="false" ht="12.75" hidden="false" customHeight="true" outlineLevel="0" collapsed="false">
      <c r="C34" s="5" t="str">
        <f aca="false">$C$1</f>
        <v>KOS</v>
      </c>
      <c r="D34" s="5" t="str">
        <f aca="false">$D$1</f>
        <v>ŠOŠ</v>
      </c>
      <c r="E34" s="5" t="str">
        <f aca="false">$E$1</f>
        <v>PIN</v>
      </c>
      <c r="F34" s="5" t="str">
        <f aca="false">$F$1</f>
        <v>KON</v>
      </c>
      <c r="G34" s="5" t="str">
        <f aca="false">$G$1</f>
        <v>ORO</v>
      </c>
      <c r="H34" s="5" t="str">
        <f aca="false">$H$1</f>
        <v>MIO</v>
      </c>
      <c r="I34" s="5" t="str">
        <f aca="false">$I$1</f>
        <v>BOŽ</v>
      </c>
      <c r="J34" s="5" t="str">
        <f aca="false">$J$1</f>
        <v>TOM</v>
      </c>
      <c r="K34" s="5" t="str">
        <f aca="false">$K$1</f>
        <v>MŠŠ</v>
      </c>
      <c r="L34" s="5" t="str">
        <f aca="false">$L$1</f>
        <v>ŽIV</v>
      </c>
      <c r="M34" s="5" t="str">
        <f aca="false">$M$1</f>
        <v>TAL</v>
      </c>
      <c r="N34" s="5" t="str">
        <f aca="false">$N$1</f>
        <v>PIR</v>
      </c>
      <c r="O34" s="5" t="str">
        <f aca="false">$O$1</f>
        <v>HOL</v>
      </c>
      <c r="P34" s="5" t="str">
        <f aca="false">$P$1</f>
        <v>BUT</v>
      </c>
      <c r="Q34" s="5" t="str">
        <f aca="false">$Q$1</f>
        <v>ŽRJ</v>
      </c>
      <c r="R34" s="5" t="str">
        <f aca="false">$R$1</f>
        <v>NOV3</v>
      </c>
      <c r="S34" s="5" t="str">
        <f aca="false">$S$1</f>
        <v>JNK</v>
      </c>
      <c r="AG34" s="16" t="str">
        <f aca="false">Vzorci_vnosov!$A$34</f>
        <v>Am☺</v>
      </c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</row>
    <row r="35" customFormat="false" ht="17" hidden="false" customHeight="true" outlineLevel="0" collapsed="false">
      <c r="B35" s="65" t="str">
        <f aca="false">Vzorci_vnosov!$A$20</f>
        <v>☺</v>
      </c>
      <c r="C35" s="66" t="n">
        <f aca="false">COUNTIF(AH2:AH32,"☺")</f>
        <v>1</v>
      </c>
      <c r="D35" s="66" t="n">
        <f aca="false">COUNTIF(AI2:AI32,"☺")</f>
        <v>0</v>
      </c>
      <c r="E35" s="66" t="n">
        <f aca="false">COUNTIF(AJ2:AJ32,"☺")</f>
        <v>0</v>
      </c>
      <c r="F35" s="66" t="n">
        <f aca="false">COUNTIF(AK2:AK32,"☺")</f>
        <v>0</v>
      </c>
      <c r="G35" s="66" t="n">
        <f aca="false">COUNTIF(AL2:AL32,"☺")</f>
        <v>3</v>
      </c>
      <c r="H35" s="66" t="n">
        <f aca="false">COUNTIF(AM2:AM32,"☺")</f>
        <v>3</v>
      </c>
      <c r="I35" s="66" t="n">
        <f aca="false">COUNTIF(AN2:AN32,"☺")</f>
        <v>4</v>
      </c>
      <c r="J35" s="66" t="n">
        <f aca="false">COUNTIF(AO2:AO32,"☺")</f>
        <v>3</v>
      </c>
      <c r="K35" s="66" t="n">
        <f aca="false">COUNTIF(AP2:AP32,"☺")</f>
        <v>0</v>
      </c>
      <c r="L35" s="66" t="n">
        <f aca="false">COUNTIF(AQ2:AQ32,"☺")</f>
        <v>3</v>
      </c>
      <c r="M35" s="66" t="n">
        <f aca="false">COUNTIF(AR2:AR32,"☺")</f>
        <v>0</v>
      </c>
      <c r="N35" s="66" t="n">
        <f aca="false">COUNTIF(AS2:AS32,"☺")</f>
        <v>1</v>
      </c>
      <c r="O35" s="66" t="n">
        <f aca="false">COUNTIF(AU2:AU32,"☺")</f>
        <v>0</v>
      </c>
      <c r="P35" s="66" t="n">
        <f aca="false">COUNTIF(AV2:AV32,"☺")</f>
        <v>3</v>
      </c>
      <c r="Q35" s="66" t="n">
        <f aca="false">COUNTIF(AW2:AW32,"☺")</f>
        <v>3</v>
      </c>
      <c r="R35" s="66" t="n">
        <f aca="false">COUNTIF(AX2:AX32,"☺")</f>
        <v>0</v>
      </c>
      <c r="S35" s="66" t="n">
        <f aca="false">COUNTIF(AY2:AY32,"☺")</f>
        <v>1</v>
      </c>
      <c r="AG35" s="7" t="str">
        <f aca="false">Vzorci_vnosov!$A$35</f>
        <v>Ta</v>
      </c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</row>
    <row r="36" s="69" customFormat="true" ht="17" hidden="false" customHeight="true" outlineLevel="0" collapsed="false">
      <c r="A36" s="67"/>
      <c r="B36" s="7" t="str">
        <f aca="false">Vzorci_vnosov!$A$16</f>
        <v>☻</v>
      </c>
      <c r="C36" s="66" t="n">
        <f aca="false">COUNTIF(AH2:AH32,"☻")</f>
        <v>4</v>
      </c>
      <c r="D36" s="66" t="n">
        <f aca="false">COUNTIF(AI2:AI32,"☻")</f>
        <v>2</v>
      </c>
      <c r="E36" s="66" t="n">
        <f aca="false">COUNTIF(AJ2:AJ32,"☻")</f>
        <v>4</v>
      </c>
      <c r="F36" s="66" t="n">
        <f aca="false">COUNTIF(AK2:AK32,"☻")</f>
        <v>4</v>
      </c>
      <c r="G36" s="66" t="n">
        <f aca="false">COUNTIF(AL2:AL32,"☻")</f>
        <v>0</v>
      </c>
      <c r="H36" s="66" t="n">
        <f aca="false">COUNTIF(AM2:AM32,"☻")</f>
        <v>0</v>
      </c>
      <c r="I36" s="66" t="n">
        <f aca="false">COUNTIF(AN2:AN32,"☻")</f>
        <v>0</v>
      </c>
      <c r="J36" s="66" t="n">
        <f aca="false">COUNTIF(AO2:AO32,"☻")</f>
        <v>1</v>
      </c>
      <c r="K36" s="66" t="n">
        <f aca="false">COUNTIF(AP2:AP32,"☻")</f>
        <v>3</v>
      </c>
      <c r="L36" s="66" t="n">
        <f aca="false">COUNTIF(AQ2:AQ32,"☻")</f>
        <v>0</v>
      </c>
      <c r="M36" s="66" t="n">
        <f aca="false">COUNTIF(AR2:AR32,"☻")</f>
        <v>0</v>
      </c>
      <c r="N36" s="66" t="n">
        <f aca="false">COUNTIF(AS2:AS32,"☻")</f>
        <v>5</v>
      </c>
      <c r="O36" s="66" t="n">
        <f aca="false">COUNTIF(AU2:AU32,"☻")</f>
        <v>0</v>
      </c>
      <c r="P36" s="66" t="n">
        <f aca="false">COUNTIF(AV2:AV32,"☻")</f>
        <v>0</v>
      </c>
      <c r="Q36" s="66" t="n">
        <f aca="false">COUNTIF(AW2:AW32,"☻")</f>
        <v>0</v>
      </c>
      <c r="R36" s="66" t="n">
        <f aca="false">COUNTIF(AX2:AX32,"☻")</f>
        <v>0</v>
      </c>
      <c r="S36" s="66" t="n">
        <f aca="false">COUNTIF(AY2:AY32,"☻")</f>
        <v>0</v>
      </c>
      <c r="T36" s="66"/>
      <c r="U36" s="68"/>
      <c r="V36" s="36"/>
      <c r="W36" s="36"/>
      <c r="X36" s="36"/>
      <c r="Y36" s="36"/>
      <c r="Z36" s="36"/>
      <c r="AA36" s="36"/>
      <c r="AB36" s="36"/>
      <c r="AC36" s="36"/>
      <c r="AD36" s="36"/>
      <c r="AE36" s="37"/>
      <c r="AF36" s="37"/>
      <c r="AG36" s="4" t="str">
        <f aca="false">Vzorci_vnosov!$A$36</f>
        <v>Ta☻</v>
      </c>
      <c r="AZ36" s="26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="69" customFormat="true" ht="17" hidden="false" customHeight="true" outlineLevel="0" collapsed="false">
      <c r="A37" s="67"/>
      <c r="B37" s="17" t="str">
        <f aca="false">Vzorci_vnosov!$A$42</f>
        <v>Σ</v>
      </c>
      <c r="C37" s="71" t="n">
        <f aca="false">SUM(C35:C36)</f>
        <v>5</v>
      </c>
      <c r="D37" s="71" t="n">
        <f aca="false">SUM(D35:D36)</f>
        <v>2</v>
      </c>
      <c r="E37" s="71" t="n">
        <f aca="false">SUM(E35:E36)</f>
        <v>4</v>
      </c>
      <c r="F37" s="71" t="n">
        <f aca="false">SUM(F35:F36)</f>
        <v>4</v>
      </c>
      <c r="G37" s="71" t="n">
        <f aca="false">SUM(G35:G36)</f>
        <v>3</v>
      </c>
      <c r="H37" s="71" t="n">
        <f aca="false">SUM(H35:H36)</f>
        <v>3</v>
      </c>
      <c r="I37" s="71" t="n">
        <f aca="false">SUM(I35:I36)</f>
        <v>4</v>
      </c>
      <c r="J37" s="71" t="n">
        <f aca="false">SUM(J35:J36)</f>
        <v>4</v>
      </c>
      <c r="K37" s="71" t="n">
        <f aca="false">SUM(K35:K36)</f>
        <v>3</v>
      </c>
      <c r="L37" s="71" t="n">
        <f aca="false">SUM(L35:L36)</f>
        <v>3</v>
      </c>
      <c r="M37" s="71" t="n">
        <f aca="false">SUM(M35:M36)</f>
        <v>0</v>
      </c>
      <c r="N37" s="71" t="n">
        <f aca="false">SUM(N35:N36)</f>
        <v>6</v>
      </c>
      <c r="O37" s="71" t="n">
        <f aca="false">SUM(O35:O36)</f>
        <v>0</v>
      </c>
      <c r="P37" s="71" t="n">
        <f aca="false">SUM(P35:P36)</f>
        <v>3</v>
      </c>
      <c r="Q37" s="71" t="n">
        <f aca="false">SUM(Q35:Q36)</f>
        <v>3</v>
      </c>
      <c r="R37" s="71" t="n">
        <f aca="false">SUM(R35:R36)</f>
        <v>0</v>
      </c>
      <c r="S37" s="71" t="n">
        <f aca="false">SUM(S35:S36)</f>
        <v>1</v>
      </c>
      <c r="T37" s="66"/>
      <c r="U37" s="68"/>
      <c r="V37" s="36"/>
      <c r="W37" s="36"/>
      <c r="X37" s="36"/>
      <c r="Y37" s="36"/>
      <c r="Z37" s="36"/>
      <c r="AA37" s="36"/>
      <c r="AB37" s="36"/>
      <c r="AC37" s="36"/>
      <c r="AD37" s="36"/>
      <c r="AE37" s="37"/>
      <c r="AF37" s="37"/>
      <c r="AG37" s="13" t="str">
        <f aca="false">Vzorci_vnosov!$A$37</f>
        <v>Ta☺</v>
      </c>
      <c r="AZ37" s="26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="69" customFormat="true" ht="17" hidden="false" customHeight="true" outlineLevel="0" collapsed="false">
      <c r="A38" s="67"/>
      <c r="B38" s="4" t="str">
        <f aca="false">Vzorci_vnosov!$A$6</f>
        <v>KVIT</v>
      </c>
      <c r="C38" s="66" t="n">
        <f aca="false">COUNTIF(C2:C32,"KVIT")+COUNTIF(C2:C32,"51KVIT")+COUNTIF(C2:C32,"52KVIT")+COUNTIF(C2:C32,"KVIT$")+COUNTIF(C2:C32,"KVIT☻")+COUNTIF(C2:C32,"KVIT☺")</f>
        <v>4</v>
      </c>
      <c r="D38" s="66" t="n">
        <f aca="false">COUNTIF(D2:D32,"KVIT")+COUNTIF(D2:D32,"51KVIT")+COUNTIF(D2:D32,"52KVIT")+COUNTIF(D2:D32,"KVIT$")+COUNTIF(D2:D32,"KVIT☻")+COUNTIF(D2:D32,"KVIT☺")</f>
        <v>0</v>
      </c>
      <c r="E38" s="66" t="n">
        <f aca="false">COUNTIF(E2:E32,"KVIT")+COUNTIF(E2:E32,"51KVIT")+COUNTIF(E2:E32,"52KVIT")+COUNTIF(E2:E32,"KVIT$")+COUNTIF(E2:E32,"KVIT☻")+COUNTIF(E2:E32,"KVIT☺")</f>
        <v>10</v>
      </c>
      <c r="F38" s="66" t="n">
        <f aca="false">COUNTIF(F2:F32,"KVIT")+COUNTIF(F2:F32,"51KVIT")+COUNTIF(F2:F32,"52KVIT")+COUNTIF(F2:F32,"KVIT$")+COUNTIF(F2:F32,"KVIT☻")+COUNTIF(F2:F32,"KVIT☺")</f>
        <v>6</v>
      </c>
      <c r="G38" s="66" t="n">
        <f aca="false">COUNTIF(G2:G32,"KVIT")+COUNTIF(G2:G32,"51KVIT")+COUNTIF(G2:G32,"52KVIT")+COUNTIF(G2:G32,"KVIT$")+COUNTIF(G2:G32,"KVIT☻")+COUNTIF(G2:G32,"KVIT☺")</f>
        <v>0</v>
      </c>
      <c r="H38" s="66" t="n">
        <f aca="false">COUNTIF(H2:H32,"KVIT")+COUNTIF(H2:H32,"51KVIT")+COUNTIF(H2:H32,"52KVIT")+COUNTIF(H2:H32,"KVIT$")+COUNTIF(H2:H32,"KVIT☻")+COUNTIF(H2:H32,"KVIT☺")</f>
        <v>0</v>
      </c>
      <c r="I38" s="66" t="n">
        <f aca="false">COUNTIF(I2:I32,"KVIT")+COUNTIF(I2:I32,"51KVIT")+COUNTIF(I2:I32,"52KVIT")+COUNTIF(I2:I32,"KVIT$")+COUNTIF(I2:I32,"KVIT☻")+COUNTIF(I2:I32,"KVIT☺")</f>
        <v>0</v>
      </c>
      <c r="J38" s="66" t="n">
        <f aca="false">COUNTIF(J2:J32,"KVIT")+COUNTIF(J2:J32,"51KVIT")+COUNTIF(J2:J32,"52KVIT")+COUNTIF(J2:J32,"KVIT$")+COUNTIF(J2:J32,"KVIT☻")+COUNTIF(J2:J32,"KVIT☺")</f>
        <v>5</v>
      </c>
      <c r="K38" s="66" t="n">
        <f aca="false">COUNTIF(K2:K32,"KVIT")+COUNTIF(K2:K32,"51KVIT")+COUNTIF(K2:K32,"52KVIT")+COUNTIF(K2:K32,"KVIT$")+COUNTIF(K2:K32,"KVIT☻")+COUNTIF(K2:K32,"KVIT☺")</f>
        <v>4</v>
      </c>
      <c r="L38" s="66" t="n">
        <f aca="false">COUNTIF(L2:L32,"KVIT")+COUNTIF(L2:L32,"51KVIT")+COUNTIF(L2:L32,"52KVIT")+COUNTIF(L2:L32,"KVIT$")+COUNTIF(L2:L32,"KVIT☻")+COUNTIF(L2:L32,"KVIT☺")</f>
        <v>0</v>
      </c>
      <c r="M38" s="66" t="n">
        <f aca="false">COUNTIF(M2:M32,"KVIT")+COUNTIF(M2:M32,"51KVIT")+COUNTIF(M2:M32,"52KVIT")+COUNTIF(M2:M32,"KVIT$")+COUNTIF(M2:M32,"KVIT☻")+COUNTIF(M2:M32,"KVIT☺")</f>
        <v>0</v>
      </c>
      <c r="N38" s="66" t="n">
        <f aca="false">COUNTIF(N2:N32,"KVIT")+COUNTIF(N2:N32,"51KVIT")+COUNTIF(N2:N32,"52KVIT")+COUNTIF(N2:N32,"KVIT$")+COUNTIF(N2:N32,"KVIT☻")+COUNTIF(N2:N32,"KVIT☺")</f>
        <v>7</v>
      </c>
      <c r="O38" s="66" t="n">
        <f aca="false">COUNTIF(O2:O32,"KVIT")+COUNTIF(O2:O32,"51KVIT")+COUNTIF(O2:O32,"52KVIT")+COUNTIF(O2:O32,"KVIT$")+COUNTIF(O2:O32,"KVIT☻")+COUNTIF(O2:O32,"KVIT☺")</f>
        <v>0</v>
      </c>
      <c r="P38" s="66" t="n">
        <f aca="false">COUNTIF(P2:P32,"KVIT")+COUNTIF(P2:P32,"51KVIT")+COUNTIF(P2:P32,"52KVIT")+COUNTIF(P2:P32,"KVIT$")+COUNTIF(P2:P32,"KVIT☻")+COUNTIF(P2:P32,"KVIT☺")</f>
        <v>10</v>
      </c>
      <c r="Q38" s="66" t="n">
        <f aca="false">COUNTIF(Q2:Q32,"KVIT")+COUNTIF(Q2:Q32,"51KVIT")+COUNTIF(Q2:Q32,"52KVIT")+COUNTIF(Q2:Q32,"KVIT$")+COUNTIF(Q2:Q32,"KVIT☻")+COUNTIF(Q2:Q32,"KVIT☺")</f>
        <v>0</v>
      </c>
      <c r="R38" s="66" t="n">
        <f aca="false">COUNTIF(R2:R32,"KVIT")+COUNTIF(R2:R32,"51KVIT")+COUNTIF(R2:R32,"52KVIT")+COUNTIF(R2:R32,"KVIT$")+COUNTIF(R2:R32,"KVIT☻")+COUNTIF(R2:R32,"KVIT☺")</f>
        <v>0</v>
      </c>
      <c r="S38" s="66" t="n">
        <f aca="false">COUNTIF(S2:S32,"KVIT")+COUNTIF(S2:S32,"51KVIT")+COUNTIF(S2:S32,"52KVIT")+COUNTIF(S2:S32,"KVIT$")+COUNTIF(S2:S32,"KVIT☻")+COUNTIF(S2:S32,"KVIT☺")</f>
        <v>0</v>
      </c>
      <c r="T38" s="66"/>
      <c r="U38" s="66"/>
      <c r="V38" s="36"/>
      <c r="W38" s="36"/>
      <c r="X38" s="36"/>
      <c r="Y38" s="36"/>
      <c r="Z38" s="36"/>
      <c r="AA38" s="36"/>
      <c r="AB38" s="36"/>
      <c r="AC38" s="36"/>
      <c r="AD38" s="36"/>
      <c r="AE38" s="37"/>
      <c r="AF38" s="37"/>
      <c r="AG38" s="7" t="str">
        <f aca="false">Vzorci_vnosov!$A$38</f>
        <v>Rf</v>
      </c>
      <c r="AZ38" s="26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="72" customFormat="true" ht="17" hidden="false" customHeight="true" outlineLevel="0" collapsed="false">
      <c r="A39" s="67"/>
      <c r="B39" s="18" t="str">
        <f aca="false">Vzorci_vnosov!$A$43</f>
        <v>$</v>
      </c>
      <c r="C39" s="66" t="n">
        <f aca="false">COUNTIF(C2:C32,"51$")+COUNTIF(C2:C32,"52$")+COUNTIF(C2:C32,"kvit$")</f>
        <v>0</v>
      </c>
      <c r="D39" s="66" t="n">
        <f aca="false">COUNTIF(D2:D32,"51$")+COUNTIF(D2:D32,"52$")+COUNTIF(D2:D32,"kvit$")</f>
        <v>0</v>
      </c>
      <c r="E39" s="66" t="n">
        <f aca="false">COUNTIF(E2:E32,"51$")+COUNTIF(E2:E32,"52$")+COUNTIF(E2:E32,"kvit$")</f>
        <v>0</v>
      </c>
      <c r="F39" s="66" t="n">
        <f aca="false">COUNTIF(F2:F32,"51$")+COUNTIF(F2:F32,"52$")+COUNTIF(F2:F32,"kvit$")</f>
        <v>0</v>
      </c>
      <c r="G39" s="66" t="n">
        <f aca="false">COUNTIF(G2:G32,"51$")+COUNTIF(G2:G32,"52$")+COUNTIF(G2:G32,"kvit$")</f>
        <v>0</v>
      </c>
      <c r="H39" s="66" t="n">
        <f aca="false">COUNTIF(H2:H32,"51$")+COUNTIF(H2:H32,"52$")+COUNTIF(H2:H32,"kvit$")</f>
        <v>0</v>
      </c>
      <c r="I39" s="66" t="n">
        <f aca="false">COUNTIF(I2:I32,"51$")+COUNTIF(I2:I32,"52$")+COUNTIF(I2:I32,"kvit$")</f>
        <v>0</v>
      </c>
      <c r="J39" s="66" t="n">
        <f aca="false">COUNTIF(J2:J32,"51$")+COUNTIF(J2:J32,"52$")+COUNTIF(J2:J32,"kvit$")</f>
        <v>0</v>
      </c>
      <c r="K39" s="66" t="n">
        <f aca="false">COUNTIF(K2:K32,"51$")+COUNTIF(K2:K32,"52$")+COUNTIF(K2:K32,"kvit$")</f>
        <v>0</v>
      </c>
      <c r="L39" s="66" t="n">
        <f aca="false">COUNTIF(L2:L32,"51$")+COUNTIF(L2:L32,"52$")+COUNTIF(L2:L32,"kvit$")</f>
        <v>0</v>
      </c>
      <c r="M39" s="66" t="n">
        <f aca="false">COUNTIF(M2:M32,"51$")+COUNTIF(M2:M32,"52$")+COUNTIF(M2:M32,"kvit$")</f>
        <v>0</v>
      </c>
      <c r="N39" s="66" t="n">
        <f aca="false">COUNTIF(N2:N32,"51$")+COUNTIF(N2:N32,"52$")+COUNTIF(N2:N32,"kvit$")</f>
        <v>0</v>
      </c>
      <c r="O39" s="66" t="n">
        <f aca="false">COUNTIF(O2:O32,"51$")+COUNTIF(O2:O32,"52$")+COUNTIF(O2:O32,"kvit$")</f>
        <v>0</v>
      </c>
      <c r="P39" s="66" t="n">
        <f aca="false">COUNTIF(P2:P32,"51$")+COUNTIF(P2:P32,"52$")+COUNTIF(P2:P32,"kvit$")</f>
        <v>0</v>
      </c>
      <c r="Q39" s="66" t="n">
        <f aca="false">COUNTIF(Q2:Q32,"51$")+COUNTIF(Q2:Q32,"52$")+COUNTIF(Q2:Q32,"kvit$")</f>
        <v>0</v>
      </c>
      <c r="R39" s="66" t="n">
        <f aca="false">COUNTIF(R2:R32,"51$")+COUNTIF(R2:R32,"52$")+COUNTIF(R2:R32,"kvit$")</f>
        <v>0</v>
      </c>
      <c r="S39" s="66" t="n">
        <f aca="false">COUNTIF(S2:S32,"51$")+COUNTIF(S2:S32,"52$")+COUNTIF(S2:S32,"kvit$")</f>
        <v>0</v>
      </c>
      <c r="T39" s="66"/>
      <c r="U39" s="66"/>
      <c r="V39" s="36"/>
      <c r="W39" s="36"/>
      <c r="X39" s="36"/>
      <c r="Y39" s="36"/>
      <c r="Z39" s="36"/>
      <c r="AA39" s="36"/>
      <c r="AB39" s="36"/>
      <c r="AC39" s="36"/>
      <c r="AD39" s="36"/>
      <c r="AE39" s="37"/>
      <c r="AF39" s="37"/>
      <c r="AG39" s="4" t="str">
        <f aca="false">Vzorci_vnosov!$A$39</f>
        <v>Rf☻</v>
      </c>
      <c r="AH39" s="69"/>
      <c r="AZ39" s="26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</row>
    <row r="40" customFormat="false" ht="17" hidden="false" customHeight="true" outlineLevel="0" collapsed="false">
      <c r="B40" s="28" t="str">
        <f aca="false">Vzorci_vnosov!$A$12</f>
        <v>D</v>
      </c>
      <c r="C40" s="74" t="n">
        <f aca="false">COUNTIF(C2:C32,"D")</f>
        <v>1</v>
      </c>
      <c r="D40" s="74" t="n">
        <f aca="false">COUNTIF(D2:D32,"D")</f>
        <v>0</v>
      </c>
      <c r="E40" s="74" t="n">
        <f aca="false">COUNTIF(E2:E32,"D")</f>
        <v>2</v>
      </c>
      <c r="F40" s="74" t="n">
        <f aca="false">COUNTIF(F2:F32,"D")</f>
        <v>7</v>
      </c>
      <c r="G40" s="74" t="n">
        <f aca="false">COUNTIF(G2:G32,"D")</f>
        <v>7</v>
      </c>
      <c r="H40" s="74" t="n">
        <f aca="false">COUNTIF(H2:H32,"D")</f>
        <v>0</v>
      </c>
      <c r="I40" s="74" t="n">
        <f aca="false">COUNTIF(I2:I32,"D")</f>
        <v>1</v>
      </c>
      <c r="J40" s="74" t="n">
        <f aca="false">COUNTIF(J2:J32,"D")</f>
        <v>6</v>
      </c>
      <c r="K40" s="74" t="n">
        <f aca="false">COUNTIF(K2:K32,"D")</f>
        <v>15</v>
      </c>
      <c r="L40" s="74" t="n">
        <f aca="false">COUNTIF(L2:L32,"D")</f>
        <v>10</v>
      </c>
      <c r="M40" s="74" t="n">
        <f aca="false">COUNTIF(M2:M32,"D")</f>
        <v>0</v>
      </c>
      <c r="N40" s="74" t="n">
        <f aca="false">COUNTIF(N2:N32,"D")</f>
        <v>5</v>
      </c>
      <c r="O40" s="74" t="n">
        <f aca="false">COUNTIF(O2:O32,"D")</f>
        <v>13</v>
      </c>
      <c r="P40" s="74" t="n">
        <f aca="false">COUNTIF(P2:P32,"D")</f>
        <v>5</v>
      </c>
      <c r="Q40" s="74" t="n">
        <f aca="false">COUNTIF(Q2:Q32,"D")</f>
        <v>1</v>
      </c>
      <c r="R40" s="74" t="n">
        <f aca="false">COUNTIF(R2:R32,"D")</f>
        <v>0</v>
      </c>
      <c r="S40" s="74" t="n">
        <f aca="false">COUNTIF(S2:S32,"D")</f>
        <v>0</v>
      </c>
      <c r="AG40" s="13" t="str">
        <f aca="false">Vzorci_vnosov!$A$40</f>
        <v>Rf☺</v>
      </c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</row>
    <row r="41" customFormat="false" ht="17" hidden="false" customHeight="true" outlineLevel="0" collapsed="false">
      <c r="B41" s="28" t="str">
        <f aca="false">Vzorci_vnosov!$A$15</f>
        <v>SO</v>
      </c>
      <c r="C41" s="74" t="n">
        <f aca="false">COUNTIF(C2:C32,"SO")</f>
        <v>0</v>
      </c>
      <c r="D41" s="74" t="n">
        <f aca="false">COUNTIF(D2:D32,"SO")</f>
        <v>20</v>
      </c>
      <c r="E41" s="74" t="n">
        <f aca="false">COUNTIF(E2:E32,"SO")</f>
        <v>2</v>
      </c>
      <c r="F41" s="74" t="n">
        <f aca="false">COUNTIF(F2:F32,"SO")</f>
        <v>3</v>
      </c>
      <c r="G41" s="74" t="n">
        <f aca="false">COUNTIF(G2:G32,"SO")</f>
        <v>3</v>
      </c>
      <c r="H41" s="74" t="n">
        <f aca="false">COUNTIF(H2:H32,"SO")</f>
        <v>3</v>
      </c>
      <c r="I41" s="74" t="n">
        <f aca="false">COUNTIF(I2:I32,"SO")</f>
        <v>0</v>
      </c>
      <c r="J41" s="74" t="n">
        <f aca="false">COUNTIF(J2:J32,"SO")</f>
        <v>2</v>
      </c>
      <c r="K41" s="74" t="n">
        <f aca="false">COUNTIF(K2:K32,"SO")</f>
        <v>0</v>
      </c>
      <c r="L41" s="74" t="n">
        <f aca="false">COUNTIF(L2:L32,"SO")</f>
        <v>0</v>
      </c>
      <c r="M41" s="74" t="n">
        <f aca="false">COUNTIF(M2:M32,"SO")</f>
        <v>0</v>
      </c>
      <c r="N41" s="74" t="n">
        <f aca="false">COUNTIF(N2:N32,"SO")</f>
        <v>2</v>
      </c>
      <c r="O41" s="74" t="n">
        <f aca="false">COUNTIF(O2:O32,"SO")</f>
        <v>0</v>
      </c>
      <c r="P41" s="74" t="n">
        <f aca="false">COUNTIF(P2:P32,"SO")</f>
        <v>3</v>
      </c>
      <c r="Q41" s="74" t="n">
        <f aca="false">COUNTIF(Q2:Q32,"SO")</f>
        <v>0</v>
      </c>
      <c r="R41" s="74" t="n">
        <f aca="false">COUNTIF(R2:R32,"SO")</f>
        <v>0</v>
      </c>
      <c r="S41" s="74" t="n">
        <f aca="false">COUNTIF(S2:S32,"SO")</f>
        <v>12</v>
      </c>
      <c r="AG41" s="7" t="str">
        <f aca="false">Vzorci_vnosov!$A$41</f>
        <v>TAV</v>
      </c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</row>
    <row r="42" customFormat="false" ht="17" hidden="false" customHeight="true" outlineLevel="0" collapsed="false">
      <c r="B42" s="28" t="str">
        <f aca="false">Vzorci_vnosov!$A$13</f>
        <v>BOL</v>
      </c>
      <c r="C42" s="74" t="n">
        <f aca="false">COUNTIF(C2:C32,"BOL")</f>
        <v>0</v>
      </c>
      <c r="D42" s="74" t="n">
        <f aca="false">COUNTIF(D2:D32,"BOL")</f>
        <v>0</v>
      </c>
      <c r="E42" s="74" t="n">
        <f aca="false">COUNTIF(E2:E32,"BOL")</f>
        <v>0</v>
      </c>
      <c r="F42" s="74" t="n">
        <f aca="false">COUNTIF(F2:F32,"BOL")</f>
        <v>0</v>
      </c>
      <c r="G42" s="74" t="n">
        <f aca="false">COUNTIF(G2:G32,"BOL")</f>
        <v>0</v>
      </c>
      <c r="H42" s="74" t="n">
        <f aca="false">COUNTIF(H2:H32,"BOL")</f>
        <v>0</v>
      </c>
      <c r="I42" s="74" t="n">
        <f aca="false">COUNTIF(I2:I32,"BOL")</f>
        <v>0</v>
      </c>
      <c r="J42" s="74" t="n">
        <f aca="false">COUNTIF(J2:J32,"BOL")</f>
        <v>0</v>
      </c>
      <c r="K42" s="74" t="n">
        <f aca="false">COUNTIF(K2:K32,"BOL")</f>
        <v>0</v>
      </c>
      <c r="L42" s="74" t="n">
        <f aca="false">COUNTIF(L2:L32,"BOL")</f>
        <v>0</v>
      </c>
      <c r="M42" s="74" t="n">
        <f aca="false">COUNTIF(M2:M32,"BOL")</f>
        <v>0</v>
      </c>
      <c r="N42" s="74" t="n">
        <f aca="false">COUNTIF(N2:N32,"BOL")</f>
        <v>0</v>
      </c>
      <c r="O42" s="74" t="n">
        <f aca="false">COUNTIF(O2:O32,"BOL")</f>
        <v>0</v>
      </c>
      <c r="P42" s="74" t="n">
        <f aca="false">COUNTIF(P2:P32,"BOL")</f>
        <v>0</v>
      </c>
      <c r="Q42" s="74" t="n">
        <f aca="false">COUNTIF(Q2:Q32,"BOL")</f>
        <v>0</v>
      </c>
      <c r="R42" s="74" t="n">
        <f aca="false">COUNTIF(R2:R32,"BOL")</f>
        <v>0</v>
      </c>
      <c r="S42" s="74" t="n">
        <f aca="false">COUNTIF(S2:S32,"BOL")</f>
        <v>0</v>
      </c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</row>
    <row r="43" customFormat="false" ht="17" hidden="false" customHeight="true" outlineLevel="0" collapsed="false">
      <c r="B43" s="20" t="str">
        <f aca="false">Vzorci_vnosov!$A$11</f>
        <v>X</v>
      </c>
      <c r="C43" s="74" t="n">
        <f aca="false">COUNTIF(C2:C32,"X")</f>
        <v>4</v>
      </c>
      <c r="D43" s="74" t="n">
        <f aca="false">COUNTIF(D2:D32,"X")</f>
        <v>0</v>
      </c>
      <c r="E43" s="74" t="n">
        <f aca="false">COUNTIF(E2:E32,"X")</f>
        <v>3</v>
      </c>
      <c r="F43" s="74" t="n">
        <f aca="false">COUNTIF(F2:F32,"X")</f>
        <v>3</v>
      </c>
      <c r="G43" s="74" t="n">
        <f aca="false">COUNTIF(G2:G32,"X")</f>
        <v>0</v>
      </c>
      <c r="H43" s="74" t="n">
        <f aca="false">COUNTIF(H2:H32,"X")</f>
        <v>4</v>
      </c>
      <c r="I43" s="74" t="n">
        <f aca="false">COUNTIF(I2:I32,"X")</f>
        <v>3</v>
      </c>
      <c r="J43" s="74" t="n">
        <f aca="false">COUNTIF(J2:J32,"X")</f>
        <v>4</v>
      </c>
      <c r="K43" s="74" t="n">
        <f aca="false">COUNTIF(K2:K32,"X")</f>
        <v>2</v>
      </c>
      <c r="L43" s="74" t="n">
        <f aca="false">COUNTIF(L2:L32,"X")</f>
        <v>3</v>
      </c>
      <c r="M43" s="74" t="n">
        <f aca="false">COUNTIF(M2:M32,"X")</f>
        <v>0</v>
      </c>
      <c r="N43" s="74" t="n">
        <f aca="false">COUNTIF(N2:N32,"X")</f>
        <v>5</v>
      </c>
      <c r="O43" s="74" t="n">
        <f aca="false">COUNTIF(O2:O32,"X")</f>
        <v>5</v>
      </c>
      <c r="P43" s="74" t="n">
        <f aca="false">COUNTIF(P2:P32,"X")</f>
        <v>0</v>
      </c>
      <c r="Q43" s="74" t="n">
        <f aca="false">COUNTIF(Q2:Q32,"X")</f>
        <v>3</v>
      </c>
      <c r="R43" s="74" t="n">
        <f aca="false">COUNTIF(R2:R32,"X")</f>
        <v>0</v>
      </c>
      <c r="S43" s="74" t="n">
        <f aca="false">COUNTIF(S2:S32,"X")</f>
        <v>1</v>
      </c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</row>
    <row r="44" customFormat="false" ht="17" hidden="false" customHeight="true" outlineLevel="0" collapsed="false">
      <c r="B44" s="19" t="s">
        <v>57</v>
      </c>
      <c r="C44" s="74" t="n">
        <f aca="false">COUNTIF(U2:U32,"KOS")</f>
        <v>2</v>
      </c>
      <c r="D44" s="74" t="n">
        <f aca="false">COUNTIF(U2:U32,"ŠOŠ")</f>
        <v>0</v>
      </c>
      <c r="E44" s="74" t="n">
        <f aca="false">COUNTIF(U2:U32,"PIN")</f>
        <v>2</v>
      </c>
      <c r="F44" s="74" t="n">
        <f aca="false">COUNTIF(U2:U32,"KON")</f>
        <v>2</v>
      </c>
      <c r="G44" s="74" t="n">
        <f aca="false">COUNTIF(U2:U32,"oro")</f>
        <v>0</v>
      </c>
      <c r="H44" s="74" t="n">
        <f aca="false">COUNTIF(U2:U32,"MIO")</f>
        <v>8</v>
      </c>
      <c r="I44" s="74" t="n">
        <f aca="false">COUNTIF(U2:U32,"BOŽ")</f>
        <v>6</v>
      </c>
      <c r="J44" s="74" t="n">
        <f aca="false">COUNTIF(U2:U32,"TOM")</f>
        <v>0</v>
      </c>
      <c r="K44" s="74" t="n">
        <f aca="false">COUNTIF(U2:U32,"MŠŠ")</f>
        <v>0</v>
      </c>
      <c r="L44" s="74" t="n">
        <f aca="false">COUNTIF(U2:U32,"ŽIV")</f>
        <v>2</v>
      </c>
      <c r="M44" s="74" t="n">
        <f aca="false">COUNTIF(U2:U32,"TAL")</f>
        <v>0</v>
      </c>
      <c r="N44" s="74" t="n">
        <f aca="false">COUNTIF(U2:U32,"PIR")</f>
        <v>1</v>
      </c>
      <c r="O44" s="74" t="n">
        <f aca="false">COUNTIF(U2:U32,"HOL")</f>
        <v>0</v>
      </c>
      <c r="P44" s="74" t="n">
        <f aca="false">COUNTIF(U2:U32,P1)</f>
        <v>6</v>
      </c>
      <c r="Q44" s="74" t="n">
        <f aca="false">COUNTIF(U2:U32,Q1)</f>
        <v>1</v>
      </c>
      <c r="R44" s="74" t="n">
        <f aca="false">COUNTIF(U2:U32,R1)</f>
        <v>0</v>
      </c>
      <c r="S44" s="74" t="n">
        <f aca="false">COUNTIF(V2:V32,S1)</f>
        <v>0</v>
      </c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</row>
    <row r="45" customFormat="false" ht="17" hidden="false" customHeight="true" outlineLevel="0" collapsed="false">
      <c r="B45" s="20" t="str">
        <f aca="false">Vzorci_vnosov!$A$45</f>
        <v>¶</v>
      </c>
      <c r="C45" s="66" t="n">
        <f aca="false">COUNTIF(C2:C32,"51¶")+COUNTIF(C2:C32,"52¶")+COUNTIF(C2:C32,"kvit¶")</f>
        <v>1</v>
      </c>
      <c r="D45" s="66" t="n">
        <f aca="false">COUNTIF(D2:D32,"51¶")+COUNTIF(D2:D32,"52¶")+COUNTIF(D2:D32,"kvit¶")</f>
        <v>0</v>
      </c>
      <c r="E45" s="66" t="n">
        <f aca="false">COUNTIF(E2:E32,"51¶")+COUNTIF(E2:E32,"52¶")+COUNTIF(E2:E32,"kvit¶")</f>
        <v>1</v>
      </c>
      <c r="F45" s="66" t="n">
        <f aca="false">COUNTIF(F2:F32,"51¶")+COUNTIF(F2:F32,"52¶")+COUNTIF(F2:F32,"kvit¶")</f>
        <v>1</v>
      </c>
      <c r="G45" s="66" t="n">
        <f aca="false">COUNTIF(G2:G32,"51¶")+COUNTIF(G2:G32,"52¶")+COUNTIF(G2:G32,"kvit¶")</f>
        <v>1</v>
      </c>
      <c r="H45" s="66" t="n">
        <f aca="false">COUNTIF(H2:H32,"51¶")+COUNTIF(H2:H32,"52¶")+COUNTIF(H2:H32,"kvit¶")</f>
        <v>1</v>
      </c>
      <c r="I45" s="66" t="n">
        <f aca="false">COUNTIF(I2:I32,"51¶")+COUNTIF(I2:I32,"52¶")+COUNTIF(I2:I32,"kvit¶")</f>
        <v>3</v>
      </c>
      <c r="J45" s="66" t="n">
        <f aca="false">COUNTIF(J2:J32,"51¶")+COUNTIF(J2:J32,"52¶")+COUNTIF(J2:J32,"kvit¶")</f>
        <v>0</v>
      </c>
      <c r="K45" s="66" t="n">
        <f aca="false">COUNTIF(K2:K32,"51¶")+COUNTIF(K2:K32,"52¶")+COUNTIF(K2:K32,"kvit¶")</f>
        <v>0</v>
      </c>
      <c r="L45" s="66" t="n">
        <f aca="false">COUNTIF(L2:L32,"51¶")+COUNTIF(L2:L32,"52¶")+COUNTIF(L2:L32,"kvit¶")</f>
        <v>1</v>
      </c>
      <c r="M45" s="66" t="n">
        <f aca="false">COUNTIF(M2:M32,"51¶")+COUNTIF(M2:M32,"52¶")+COUNTIF(M2:M32,"kvit¶")</f>
        <v>0</v>
      </c>
      <c r="N45" s="66" t="n">
        <f aca="false">COUNTIF(N2:N32,"51¶")+COUNTIF(N2:N32,"52¶")+COUNTIF(N2:N32,"kvit¶")</f>
        <v>1</v>
      </c>
      <c r="O45" s="66" t="n">
        <f aca="false">COUNTIF(O2:O32,"51¶")+COUNTIF(O2:O32,"52¶")+COUNTIF(O2:O32,"kvit¶")</f>
        <v>0</v>
      </c>
      <c r="P45" s="66" t="n">
        <f aca="false">COUNTIF(P2:P32,"51¶")+COUNTIF(P2:P32,"52¶")+COUNTIF(P2:P32,"kvit¶")</f>
        <v>1</v>
      </c>
      <c r="Q45" s="66" t="n">
        <f aca="false">COUNTIF(Q2:Q32,"51¶")+COUNTIF(Q2:Q32,"52¶")+COUNTIF(Q2:Q32,"kvit¶")</f>
        <v>6</v>
      </c>
      <c r="R45" s="66" t="n">
        <f aca="false">COUNTIF(R2:R32,"51¶")+COUNTIF(R2:R32,"52¶")+COUNTIF(R2:R32,"kvit¶")</f>
        <v>0</v>
      </c>
      <c r="S45" s="66" t="n">
        <f aca="false">COUNTIF(S2:S32,"51¶")+COUNTIF(S2:S32,"52¶")+COUNTIF(S2:S32,"kvit¶")</f>
        <v>1</v>
      </c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</row>
    <row r="46" customFormat="false" ht="17" hidden="false" customHeight="true" outlineLevel="0" collapsed="false">
      <c r="B46" s="28" t="str">
        <f aca="false">Vzorci_vnosov!$A$8</f>
        <v>U</v>
      </c>
      <c r="C46" s="66" t="n">
        <f aca="false">COUNTIF(C2:C32,"U☺")+COUNTIF(C2:C32,"U☻")+COUNTIF(C2:C32,"U")</f>
        <v>0</v>
      </c>
      <c r="D46" s="66" t="n">
        <f aca="false">COUNTIF(D2:D32,"U☺")+COUNTIF(D2:D32,"U☻")+COUNTIF(D2:D32,"U")</f>
        <v>0</v>
      </c>
      <c r="E46" s="66" t="n">
        <f aca="false">COUNTIF(E2:E32,"U☺")+COUNTIF(E2:E32,"U☻")+COUNTIF(E2:E32,"U")</f>
        <v>1</v>
      </c>
      <c r="F46" s="66" t="n">
        <f aca="false">COUNTIF(F2:F32,"U☺")+COUNTIF(F2:F32,"U☻")+COUNTIF(F2:F32,"U")</f>
        <v>1</v>
      </c>
      <c r="G46" s="66" t="n">
        <f aca="false">COUNTIF(G2:G32,"U☺")+COUNTIF(G2:G32,"U☻")+COUNTIF(G2:G32,"U")</f>
        <v>1</v>
      </c>
      <c r="H46" s="66" t="n">
        <f aca="false">COUNTIF(H2:H32,"U☺")+COUNTIF(H2:H32,"U☻")+COUNTIF(H2:H32,"U")</f>
        <v>0</v>
      </c>
      <c r="I46" s="66" t="n">
        <f aca="false">COUNTIF(I2:I32,"U☺")+COUNTIF(I2:I32,"U☻")+COUNTIF(I2:I32,"U")</f>
        <v>4</v>
      </c>
      <c r="J46" s="66" t="n">
        <f aca="false">COUNTIF(J2:J32,"U☺")+COUNTIF(J2:J32,"U☻")+COUNTIF(J2:J32,"U")</f>
        <v>1</v>
      </c>
      <c r="K46" s="66" t="n">
        <f aca="false">COUNTIF(K2:K32,"U☺")+COUNTIF(K2:K32,"U☻")+COUNTIF(K2:K32,"U")</f>
        <v>0</v>
      </c>
      <c r="L46" s="66" t="n">
        <f aca="false">COUNTIF(L2:L32,"U☺")+COUNTIF(L2:L32,"U☻")+COUNTIF(L2:L32,"U")</f>
        <v>1</v>
      </c>
      <c r="M46" s="66" t="n">
        <f aca="false">COUNTIF(M2:M32,"U☺")+COUNTIF(M2:M32,"U☻")+COUNTIF(M2:M32,"U")</f>
        <v>0</v>
      </c>
      <c r="N46" s="66" t="n">
        <f aca="false">COUNTIF(N2:N32,"U☺")+COUNTIF(N2:N32,"U☻")+COUNTIF(N2:N32,"U")</f>
        <v>0</v>
      </c>
      <c r="O46" s="66" t="n">
        <f aca="false">COUNTIF(O2:O32,"U☺")+COUNTIF(O2:O32,"U☻")+COUNTIF(O2:O32,"U")</f>
        <v>0</v>
      </c>
      <c r="P46" s="66" t="n">
        <f aca="false">COUNTIF(P2:P32,"U☺")+COUNTIF(P2:P32,"U☻")+COUNTIF(P2:P32,"U")</f>
        <v>0</v>
      </c>
      <c r="Q46" s="66" t="n">
        <f aca="false">COUNTIF(Q2:Q32,"U☺")+COUNTIF(Q2:Q32,"U☻")+COUNTIF(Q2:Q32,"U")</f>
        <v>1</v>
      </c>
      <c r="R46" s="66" t="n">
        <f aca="false">COUNTIF(R2:R32,"U☺")+COUNTIF(R2:R32,"U☻")+COUNTIF(R2:R32,"U")</f>
        <v>0</v>
      </c>
      <c r="S46" s="66" t="n">
        <f aca="false">COUNTIF(S2:S32,"U☺")+COUNTIF(S2:S32,"U☻")+COUNTIF(S2:S32,"U")</f>
        <v>1</v>
      </c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</row>
  </sheetData>
  <sheetProtection sheet="true"/>
  <conditionalFormatting sqref="A2:B31 D2:P2 C6:C7 C8:D9 C15:C16 C29:J29 T31 C22:D23 C30:D30 F30:J30 G31 M3:M7 M10:M14 M31 O8:T9 F23:H23 I9:M9 M30:T30 L29:O29 Q29:T29 G3:G5 R3:R7 R2:T2 E15:T16 R31 L28:M28 T10:T14 R10:R14 M17:M21 R17:R21 R22:T23 T17:T19 R24:R28 T24:T28 J22:M23 F8:G9 O22 O23:P23 M24:M27 J8:M8 U2:U30 T3:T8 F22:G22">
    <cfRule type="expression" priority="2" aboveAverage="0" equalAverage="0" bottom="0" percent="0" rank="0" text="" dxfId="260">
      <formula>WEEKDAY(september!$A2,2)=6</formula>
    </cfRule>
    <cfRule type="expression" priority="3" aboveAverage="0" equalAverage="0" bottom="0" percent="0" rank="0" text="" dxfId="261">
      <formula>WEEKDAY(september!$A2,2)=7</formula>
    </cfRule>
  </conditionalFormatting>
  <conditionalFormatting sqref="V2:AC31">
    <cfRule type="cellIs" priority="4" operator="lessThan" aboveAverage="0" equalAverage="0" bottom="0" percent="0" rank="0" text="" dxfId="262">
      <formula>1</formula>
    </cfRule>
    <cfRule type="cellIs" priority="5" operator="greaterThan" aboveAverage="0" equalAverage="0" bottom="0" percent="0" rank="0" text="" dxfId="263">
      <formula>1</formula>
    </cfRule>
  </conditionalFormatting>
  <conditionalFormatting sqref="AD2:AD31">
    <cfRule type="cellIs" priority="6" operator="notEqual" aboveAverage="0" equalAverage="0" bottom="0" percent="0" rank="0" text="" dxfId="264">
      <formula>0</formula>
    </cfRule>
  </conditionalFormatting>
  <conditionalFormatting sqref="AE2:AE31">
    <cfRule type="cellIs" priority="7" operator="equal" aboveAverage="0" equalAverage="0" bottom="0" percent="0" rank="0" text="" dxfId="265">
      <formula>1</formula>
    </cfRule>
    <cfRule type="cellIs" priority="8" operator="greaterThan" aboveAverage="0" equalAverage="0" bottom="0" percent="0" rank="0" text="" dxfId="266">
      <formula>1</formula>
    </cfRule>
  </conditionalFormatting>
  <conditionalFormatting sqref="AF2:AF31">
    <cfRule type="cellIs" priority="9" operator="lessThan" aboveAverage="0" equalAverage="0" bottom="0" percent="0" rank="0" text="" dxfId="267">
      <formula>2</formula>
    </cfRule>
    <cfRule type="cellIs" priority="10" operator="greaterThan" aboveAverage="0" equalAverage="0" bottom="0" percent="0" rank="0" text="" dxfId="268">
      <formula>2</formula>
    </cfRule>
  </conditionalFormatting>
  <conditionalFormatting sqref="T20">
    <cfRule type="expression" priority="11" aboveAverage="0" equalAverage="0" bottom="0" percent="0" rank="0" text="" dxfId="269">
      <formula>WEEKDAY(september!$A20,2)=6</formula>
    </cfRule>
    <cfRule type="expression" priority="12" aboveAverage="0" equalAverage="0" bottom="0" percent="0" rank="0" text="" dxfId="270">
      <formula>WEEKDAY(september!$A20,2)=7</formula>
    </cfRule>
  </conditionalFormatting>
  <conditionalFormatting sqref="BA5">
    <cfRule type="expression" priority="13" aboveAverage="0" equalAverage="0" bottom="0" percent="0" rank="0" text="" dxfId="271">
      <formula>WEEKDAY(september!$A5,2)=6</formula>
    </cfRule>
    <cfRule type="expression" priority="14" aboveAverage="0" equalAverage="0" bottom="0" percent="0" rank="0" text="" dxfId="272">
      <formula>WEEKDAY(september!$A5,2)=7</formula>
    </cfRule>
  </conditionalFormatting>
  <conditionalFormatting sqref="G25:G26">
    <cfRule type="expression" priority="15" aboveAverage="0" equalAverage="0" bottom="0" percent="0" rank="0" text="" dxfId="273">
      <formula>WEEKDAY(september!$A25,2)=6</formula>
    </cfRule>
    <cfRule type="expression" priority="16" aboveAverage="0" equalAverage="0" bottom="0" percent="0" rank="0" text="" dxfId="274">
      <formula>WEEKDAY(september!$A25,2)=7</formula>
    </cfRule>
  </conditionalFormatting>
  <conditionalFormatting sqref="T21">
    <cfRule type="expression" priority="17" aboveAverage="0" equalAverage="0" bottom="0" percent="0" rank="0" text="" dxfId="275">
      <formula>WEEKDAY(september!$A21,2)=6</formula>
    </cfRule>
    <cfRule type="expression" priority="18" aboveAverage="0" equalAverage="0" bottom="0" percent="0" rank="0" text="" dxfId="276">
      <formula>WEEKDAY(september!$A21,2)=7</formula>
    </cfRule>
  </conditionalFormatting>
  <conditionalFormatting sqref="I22">
    <cfRule type="expression" priority="19" aboveAverage="0" equalAverage="0" bottom="0" percent="0" rank="0" text="" dxfId="277">
      <formula>WEEKDAY(september!$A22,2)=6</formula>
    </cfRule>
    <cfRule type="expression" priority="20" aboveAverage="0" equalAverage="0" bottom="0" percent="0" rank="0" text="" dxfId="278">
      <formula>WEEKDAY(september!$A22,2)=7</formula>
    </cfRule>
  </conditionalFormatting>
  <conditionalFormatting sqref="Q23">
    <cfRule type="expression" priority="21" aboveAverage="0" equalAverage="0" bottom="0" percent="0" rank="0" text="" dxfId="279">
      <formula>WEEKDAY(september!$A23,2)=6</formula>
    </cfRule>
    <cfRule type="expression" priority="22" aboveAverage="0" equalAverage="0" bottom="0" percent="0" rank="0" text="" dxfId="280">
      <formula>WEEKDAY(september!$A23,2)=7</formula>
    </cfRule>
  </conditionalFormatting>
  <conditionalFormatting sqref="N8">
    <cfRule type="expression" priority="23" aboveAverage="0" equalAverage="0" bottom="0" percent="0" rank="0" text="" dxfId="281">
      <formula>WEEKDAY(september!$A8,2)=6</formula>
    </cfRule>
    <cfRule type="expression" priority="24" aboveAverage="0" equalAverage="0" bottom="0" percent="0" rank="0" text="" dxfId="282">
      <formula>WEEKDAY(september!$A8,2)=7</formula>
    </cfRule>
  </conditionalFormatting>
  <conditionalFormatting sqref="N9">
    <cfRule type="expression" priority="25" aboveAverage="0" equalAverage="0" bottom="0" percent="0" rank="0" text="" dxfId="283">
      <formula>WEEKDAY(september!$A9,2)=6</formula>
    </cfRule>
    <cfRule type="expression" priority="26" aboveAverage="0" equalAverage="0" bottom="0" percent="0" rank="0" text="" dxfId="284">
      <formula>WEEKDAY(september!$A9,2)=7</formula>
    </cfRule>
  </conditionalFormatting>
  <conditionalFormatting sqref="E22:E23">
    <cfRule type="expression" priority="27" aboveAverage="0" equalAverage="0" bottom="0" percent="0" rank="0" text="" dxfId="285">
      <formula>WEEKDAY(september!$A22,2)=6</formula>
    </cfRule>
    <cfRule type="expression" priority="28" aboveAverage="0" equalAverage="0" bottom="0" percent="0" rank="0" text="" dxfId="286">
      <formula>WEEKDAY(september!$A22,2)=7</formula>
    </cfRule>
  </conditionalFormatting>
  <conditionalFormatting sqref="H8">
    <cfRule type="expression" priority="29" aboveAverage="0" equalAverage="0" bottom="0" percent="0" rank="0" text="" dxfId="287">
      <formula>WEEKDAY(september!$A8,2)=6</formula>
    </cfRule>
    <cfRule type="expression" priority="30" aboveAverage="0" equalAverage="0" bottom="0" percent="0" rank="0" text="" dxfId="288">
      <formula>WEEKDAY(september!$A8,2)=7</formula>
    </cfRule>
  </conditionalFormatting>
  <conditionalFormatting sqref="Q22">
    <cfRule type="expression" priority="31" aboveAverage="0" equalAverage="0" bottom="0" percent="0" rank="0" text="" dxfId="289">
      <formula>WEEKDAY(september!$A22,2)=6</formula>
    </cfRule>
    <cfRule type="expression" priority="32" aboveAverage="0" equalAverage="0" bottom="0" percent="0" rank="0" text="" dxfId="290">
      <formula>WEEKDAY(september!$A22,2)=7</formula>
    </cfRule>
  </conditionalFormatting>
  <printOptions headings="false" gridLines="false" gridLinesSet="true" horizontalCentered="false" verticalCentered="false"/>
  <pageMargins left="0.7875" right="0.7875" top="0.954166666666667" bottom="0.511805555555556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&amp;L&amp;"Arial,Regular"&amp;12Zadnja sprememba:  &amp;C&amp;"Arial,Regular"&amp;D   &amp;T</oddHeader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46"/>
  <sheetViews>
    <sheetView showFormulas="false" showGridLines="true" showRowColHeaders="true" showZeros="true" rightToLeft="false" tabSelected="false" showOutlineSymbols="true" defaultGridColor="true" view="normal" topLeftCell="A17" colorId="64" zoomScale="150" zoomScaleNormal="150" zoomScalePageLayoutView="100" workbookViewId="0">
      <selection pane="topLeft" activeCell="BA24" activeCellId="0" sqref="BA24"/>
    </sheetView>
  </sheetViews>
  <sheetFormatPr defaultColWidth="6.79296875" defaultRowHeight="17" zeroHeight="false" outlineLevelRow="0" outlineLevelCol="0"/>
  <cols>
    <col collapsed="false" customWidth="true" hidden="false" outlineLevel="0" max="1" min="1" style="21" width="5.8"/>
    <col collapsed="false" customWidth="true" hidden="false" outlineLevel="0" max="2" min="2" style="22" width="3.2"/>
    <col collapsed="false" customWidth="true" hidden="false" outlineLevel="0" max="17" min="3" style="23" width="4.4"/>
    <col collapsed="false" customWidth="true" hidden="true" outlineLevel="0" max="18" min="18" style="23" width="4.4"/>
    <col collapsed="false" customWidth="true" hidden="false" outlineLevel="0" max="21" min="19" style="23" width="4.4"/>
    <col collapsed="false" customWidth="true" hidden="false" outlineLevel="0" max="32" min="22" style="23" width="3.6"/>
    <col collapsed="false" customWidth="true" hidden="false" outlineLevel="0" max="33" min="33" style="24" width="4.4"/>
    <col collapsed="false" customWidth="true" hidden="true" outlineLevel="0" max="51" min="34" style="2" width="14.22"/>
    <col collapsed="false" customWidth="false" hidden="false" outlineLevel="0" max="68" min="52" style="26" width="6.81"/>
    <col collapsed="false" customWidth="false" hidden="false" outlineLevel="0" max="257" min="69" style="2" width="6.81"/>
  </cols>
  <sheetData>
    <row r="1" s="38" customFormat="true" ht="19.5" hidden="false" customHeight="true" outlineLevel="0" collapsed="false">
      <c r="A1" s="27" t="s">
        <v>59</v>
      </c>
      <c r="B1" s="28"/>
      <c r="C1" s="5" t="s">
        <v>88</v>
      </c>
      <c r="D1" s="5" t="str">
        <f aca="false">Vzorci_vnosov!$C$3</f>
        <v>ŠOŠ</v>
      </c>
      <c r="E1" s="5" t="str">
        <f aca="false">Vzorci_vnosov!$C$4</f>
        <v>PIN</v>
      </c>
      <c r="F1" s="5" t="str">
        <f aca="false">Vzorci_vnosov!$C$5</f>
        <v>KON</v>
      </c>
      <c r="G1" s="5" t="str">
        <f aca="false">Vzorci_vnosov!$C$6</f>
        <v>ORO</v>
      </c>
      <c r="H1" s="5" t="str">
        <f aca="false">Vzorci_vnosov!$C$7</f>
        <v>MIO</v>
      </c>
      <c r="I1" s="5" t="str">
        <f aca="false">Vzorci_vnosov!$C$8</f>
        <v>BOŽ</v>
      </c>
      <c r="J1" s="5" t="str">
        <f aca="false">Vzorci_vnosov!$C$9</f>
        <v>TOM</v>
      </c>
      <c r="K1" s="5" t="str">
        <f aca="false">Vzorci_vnosov!$C$10</f>
        <v>MŠŠ</v>
      </c>
      <c r="L1" s="5" t="str">
        <f aca="false">Vzorci_vnosov!$C$11</f>
        <v>ŽIV</v>
      </c>
      <c r="M1" s="5" t="str">
        <f aca="false">Vzorci_vnosov!$C$12</f>
        <v>TAL</v>
      </c>
      <c r="N1" s="5" t="str">
        <f aca="false">Vzorci_vnosov!$C$13</f>
        <v>PIR</v>
      </c>
      <c r="O1" s="5" t="str">
        <f aca="false">Vzorci_vnosov!$C$14</f>
        <v>HOL</v>
      </c>
      <c r="P1" s="5" t="str">
        <f aca="false">Vzorci_vnosov!$C$15</f>
        <v>BUT</v>
      </c>
      <c r="Q1" s="5" t="str">
        <f aca="false">Vzorci_vnosov!$C$16</f>
        <v>ŽRJ</v>
      </c>
      <c r="R1" s="5" t="str">
        <f aca="false">Vzorci_vnosov!$C$17</f>
        <v>NOV3</v>
      </c>
      <c r="S1" s="5" t="str">
        <f aca="false">Vzorci_vnosov!$C$18</f>
        <v>JNK</v>
      </c>
      <c r="T1" s="29" t="s">
        <v>61</v>
      </c>
      <c r="U1" s="83" t="s">
        <v>57</v>
      </c>
      <c r="V1" s="31" t="str">
        <f aca="false">Vzorci_vnosov!$A$16</f>
        <v>☻</v>
      </c>
      <c r="W1" s="32" t="s">
        <v>34</v>
      </c>
      <c r="X1" s="33" t="str">
        <f aca="false">Vzorci_vnosov!$A$4</f>
        <v>51</v>
      </c>
      <c r="Y1" s="33" t="str">
        <f aca="false">Vzorci_vnosov!$A$5</f>
        <v>52</v>
      </c>
      <c r="Z1" s="7" t="str">
        <f aca="false">Vzorci_vnosov!$A$25</f>
        <v>51¶</v>
      </c>
      <c r="AA1" s="7" t="str">
        <f aca="false">Vzorci_vnosov!$A$26</f>
        <v>52¶</v>
      </c>
      <c r="AB1" s="34" t="str">
        <f aca="false">Vzorci_vnosov!$A$8</f>
        <v>U</v>
      </c>
      <c r="AC1" s="33" t="str">
        <f aca="false">Vzorci_vnosov!$A$6</f>
        <v>KVIT</v>
      </c>
      <c r="AD1" s="35" t="s">
        <v>62</v>
      </c>
      <c r="AE1" s="36" t="s">
        <v>18</v>
      </c>
      <c r="AF1" s="37" t="s">
        <v>63</v>
      </c>
      <c r="AG1" s="3" t="s">
        <v>71</v>
      </c>
      <c r="AH1" s="78" t="str">
        <f aca="false">$C$1</f>
        <v>GOR</v>
      </c>
      <c r="AI1" s="78" t="str">
        <f aca="false">$D$1</f>
        <v>ŠOŠ</v>
      </c>
      <c r="AJ1" s="78" t="str">
        <f aca="false">$E$1</f>
        <v>PIN</v>
      </c>
      <c r="AK1" s="78" t="str">
        <f aca="false">$F$1</f>
        <v>KON</v>
      </c>
      <c r="AL1" s="78" t="str">
        <f aca="false">$G$1</f>
        <v>ORO</v>
      </c>
      <c r="AM1" s="78" t="str">
        <f aca="false">$H$1</f>
        <v>MIO</v>
      </c>
      <c r="AN1" s="78" t="str">
        <f aca="false">$I$1</f>
        <v>BOŽ</v>
      </c>
      <c r="AO1" s="78" t="str">
        <f aca="false">$J$1</f>
        <v>TOM</v>
      </c>
      <c r="AP1" s="78" t="str">
        <f aca="false">$K$1</f>
        <v>MŠŠ</v>
      </c>
      <c r="AQ1" s="78" t="str">
        <f aca="false">$L$1</f>
        <v>ŽIV</v>
      </c>
      <c r="AR1" s="78" t="str">
        <f aca="false">$M$1</f>
        <v>TAL</v>
      </c>
      <c r="AS1" s="78" t="str">
        <f aca="false">$N$1</f>
        <v>PIR</v>
      </c>
      <c r="AT1" s="78" t="e">
        <f aca="false">NA()</f>
        <v>#N/A</v>
      </c>
      <c r="AU1" s="78" t="str">
        <f aca="false">$O$1</f>
        <v>HOL</v>
      </c>
      <c r="AV1" s="78" t="str">
        <f aca="false">$P$1</f>
        <v>BUT</v>
      </c>
      <c r="AW1" s="78" t="str">
        <f aca="false">$Q$1</f>
        <v>ŽRJ</v>
      </c>
      <c r="AX1" s="78" t="str">
        <f aca="false">$R$1</f>
        <v>NOV3</v>
      </c>
      <c r="AY1" s="78" t="str">
        <f aca="false">$S$1</f>
        <v>JNK</v>
      </c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</row>
    <row r="2" s="38" customFormat="true" ht="19.5" hidden="false" customHeight="true" outlineLevel="0" collapsed="false">
      <c r="A2" s="51" t="n">
        <v>43739</v>
      </c>
      <c r="B2" s="52" t="str">
        <f aca="false">TEXT(A2,"Ddd")</f>
        <v>út</v>
      </c>
      <c r="C2" s="53" t="str">
        <f aca="false">Vzorci_vnosov!$A$4</f>
        <v>51</v>
      </c>
      <c r="D2" s="53" t="str">
        <f aca="false">Vzorci_vnosov!$A$12</f>
        <v>D</v>
      </c>
      <c r="E2" s="53" t="str">
        <f aca="false">Vzorci_vnosov!$A$15</f>
        <v>SO</v>
      </c>
      <c r="F2" s="55" t="str">
        <f aca="false">Vzorci_vnosov!$A$11</f>
        <v>X</v>
      </c>
      <c r="G2" s="61" t="str">
        <f aca="false">Vzorci_vnosov!$A$28</f>
        <v>KO</v>
      </c>
      <c r="H2" s="55" t="str">
        <f aca="false">Vzorci_vnosov!$A$32</f>
        <v>Am</v>
      </c>
      <c r="I2" s="58" t="str">
        <f aca="false">Vzorci_vnosov!$A$23</f>
        <v>51☺</v>
      </c>
      <c r="J2" s="53" t="str">
        <f aca="false">Vzorci_vnosov!$A$6</f>
        <v>KVIT</v>
      </c>
      <c r="K2" s="53" t="str">
        <f aca="false">Vzorci_vnosov!$A$6</f>
        <v>KVIT</v>
      </c>
      <c r="L2" s="53" t="str">
        <f aca="false">Vzorci_vnosov!$A$5</f>
        <v>52</v>
      </c>
      <c r="M2" s="56" t="s">
        <v>79</v>
      </c>
      <c r="N2" s="53" t="str">
        <f aca="false">Vzorci_vnosov!$A$12</f>
        <v>D</v>
      </c>
      <c r="O2" s="55" t="str">
        <f aca="false">Vzorci_vnosov!$A$26</f>
        <v>52¶</v>
      </c>
      <c r="P2" s="55" t="str">
        <f aca="false">Vzorci_vnosov!$A$11</f>
        <v>X</v>
      </c>
      <c r="Q2" s="53" t="str">
        <f aca="false">Vzorci_vnosov!$A$8</f>
        <v>U</v>
      </c>
      <c r="R2" s="56"/>
      <c r="S2" s="53" t="str">
        <f aca="false">Vzorci_vnosov!$A$15</f>
        <v>SO</v>
      </c>
      <c r="T2" s="56" t="s">
        <v>1</v>
      </c>
      <c r="U2" s="57" t="str">
        <f aca="false">Vzorci_vnosov!$C$10</f>
        <v>MŠŠ</v>
      </c>
      <c r="V2" s="47" t="n">
        <f aca="false">COUNTIF(AH2:AY2,"☻")</f>
        <v>0</v>
      </c>
      <c r="W2" s="47" t="n">
        <f aca="false">COUNTIF(AH2:AY2,"☺")</f>
        <v>1</v>
      </c>
      <c r="X2" s="47" t="n">
        <f aca="false">COUNTIF(C2:S2,"51")+COUNTIF(C2:S2,"51$")+COUNTIF(C2:S2,"51☻")</f>
        <v>1</v>
      </c>
      <c r="Y2" s="47" t="n">
        <f aca="false">COUNTIF(C2:S2,"52")+COUNTIF(C2:S2,"52$")+COUNTIF(C2:S2,"52☻")</f>
        <v>1</v>
      </c>
      <c r="Z2" s="47" t="n">
        <f aca="false">COUNTIF(C2:S2,"51¶")</f>
        <v>0</v>
      </c>
      <c r="AA2" s="47" t="n">
        <f aca="false">COUNTIF(C2:S2,"52¶")</f>
        <v>1</v>
      </c>
      <c r="AB2" s="47" t="n">
        <f aca="false">COUNTIF(C2:S2,"U")+COUNTIF(C2:S2,"U☻")+COUNTIF(C2:S2,"U☺")</f>
        <v>1</v>
      </c>
      <c r="AC2" s="47" t="n">
        <f aca="false">COUNTIF(C2:S2,"KVIT")+COUNTIF(C2:S2,"KVIT☻")+COUNTIF(C2:S2,"kvit$")</f>
        <v>2</v>
      </c>
      <c r="AD2" s="48" t="n">
        <f aca="false">COUNTBLANK(C2:S2)-3</f>
        <v>-2</v>
      </c>
      <c r="AE2" s="48" t="n">
        <f aca="false">COUNTIF(C2:S2,"x")</f>
        <v>2</v>
      </c>
      <c r="AF2" s="47" t="n">
        <f aca="false">COUNTIF(C2:S2,"51")+COUNTIF(C2:S2,"51☻")+COUNTIF(C2:S2,"2")+COUNTIF(C2:S2,"52")+COUNTIF(C2:S2,"52☻")+COUNTIF(C2:S2,"51$")+COUNTIF(C2:S2,"52$")</f>
        <v>2</v>
      </c>
      <c r="AG2" s="4" t="str">
        <f aca="false">Vzorci_vnosov!$A$2</f>
        <v>51☻</v>
      </c>
      <c r="AH2" s="49" t="str">
        <f aca="false">RIGHT(C2,1)</f>
        <v>1</v>
      </c>
      <c r="AI2" s="49" t="str">
        <f aca="false">RIGHT(D2,1)</f>
        <v>D</v>
      </c>
      <c r="AJ2" s="49" t="str">
        <f aca="false">RIGHT(E2,1)</f>
        <v>O</v>
      </c>
      <c r="AK2" s="49" t="str">
        <f aca="false">RIGHT(F2,1)</f>
        <v>X</v>
      </c>
      <c r="AL2" s="49" t="str">
        <f aca="false">RIGHT(G2,1)</f>
        <v>O</v>
      </c>
      <c r="AM2" s="49" t="str">
        <f aca="false">RIGHT(H2,1)</f>
        <v>m</v>
      </c>
      <c r="AN2" s="49" t="str">
        <f aca="false">RIGHT(I2,1)</f>
        <v>☺</v>
      </c>
      <c r="AO2" s="49" t="str">
        <f aca="false">RIGHT(J2,1)</f>
        <v>T</v>
      </c>
      <c r="AP2" s="49" t="str">
        <f aca="false">RIGHT(K2,1)</f>
        <v>T</v>
      </c>
      <c r="AQ2" s="49" t="str">
        <f aca="false">RIGHT(L2,1)</f>
        <v>2</v>
      </c>
      <c r="AR2" s="49" t="str">
        <f aca="false">RIGHT(M2,1)</f>
        <v>R</v>
      </c>
      <c r="AS2" s="49" t="str">
        <f aca="false">RIGHT(N2,1)</f>
        <v>D</v>
      </c>
      <c r="AT2" s="49" t="e">
        <f aca="false">NA()</f>
        <v>#N/A</v>
      </c>
      <c r="AU2" s="49" t="str">
        <f aca="false">RIGHT(O2,1)</f>
        <v>¶</v>
      </c>
      <c r="AV2" s="49" t="str">
        <f aca="false">RIGHT(P2,1)</f>
        <v>X</v>
      </c>
      <c r="AW2" s="49" t="str">
        <f aca="false">RIGHT(Q2,1)</f>
        <v>U</v>
      </c>
      <c r="AX2" s="49" t="str">
        <f aca="false">RIGHT(R2,1)</f>
        <v/>
      </c>
      <c r="AY2" s="49" t="str">
        <f aca="false">RIGHT(S2,1)</f>
        <v>O</v>
      </c>
      <c r="AZ2" s="26"/>
      <c r="BA2" s="50"/>
      <c r="BB2" s="50"/>
      <c r="BC2" s="50"/>
      <c r="BD2" s="50"/>
      <c r="BE2" s="50"/>
      <c r="BF2" s="50"/>
      <c r="BG2" s="50"/>
      <c r="BH2" s="50"/>
      <c r="BI2" s="26"/>
      <c r="BJ2" s="26"/>
      <c r="BK2" s="26"/>
      <c r="BL2" s="26"/>
      <c r="BM2" s="26"/>
      <c r="BN2" s="26"/>
      <c r="BO2" s="26"/>
      <c r="BP2" s="26"/>
    </row>
    <row r="3" s="26" customFormat="true" ht="19.5" hidden="false" customHeight="true" outlineLevel="0" collapsed="false">
      <c r="A3" s="51" t="n">
        <v>43740</v>
      </c>
      <c r="B3" s="52" t="str">
        <f aca="false">TEXT(A3,"Ddd")</f>
        <v>st</v>
      </c>
      <c r="C3" s="53" t="str">
        <f aca="false">Vzorci_vnosov!$A$8</f>
        <v>U</v>
      </c>
      <c r="D3" s="53" t="str">
        <f aca="false">Vzorci_vnosov!$A$6</f>
        <v>KVIT</v>
      </c>
      <c r="E3" s="53" t="str">
        <f aca="false">Vzorci_vnosov!$A$15</f>
        <v>SO</v>
      </c>
      <c r="F3" s="55" t="str">
        <f aca="false">Vzorci_vnosov!$A$26</f>
        <v>52¶</v>
      </c>
      <c r="G3" s="61" t="str">
        <f aca="false">Vzorci_vnosov!$A$28</f>
        <v>KO</v>
      </c>
      <c r="H3" s="55" t="str">
        <f aca="false">Vzorci_vnosov!$A$35</f>
        <v>Ta</v>
      </c>
      <c r="I3" s="55" t="str">
        <f aca="false">Vzorci_vnosov!$A$11</f>
        <v>X</v>
      </c>
      <c r="J3" s="53" t="str">
        <f aca="false">Vzorci_vnosov!$A$5</f>
        <v>52</v>
      </c>
      <c r="K3" s="53" t="str">
        <f aca="false">Vzorci_vnosov!$A$6</f>
        <v>KVIT</v>
      </c>
      <c r="L3" s="53" t="str">
        <f aca="false">Vzorci_vnosov!$A$4</f>
        <v>51</v>
      </c>
      <c r="M3" s="56" t="s">
        <v>79</v>
      </c>
      <c r="N3" s="53" t="str">
        <f aca="false">Vzorci_vnosov!$A$12</f>
        <v>D</v>
      </c>
      <c r="O3" s="53" t="str">
        <f aca="false">Vzorci_vnosov!$A$8</f>
        <v>U</v>
      </c>
      <c r="P3" s="94" t="str">
        <f aca="false">Vzorci_vnosov!$A$27</f>
        <v>KVIT☺</v>
      </c>
      <c r="Q3" s="53" t="str">
        <f aca="false">Vzorci_vnosov!$A$4</f>
        <v>51</v>
      </c>
      <c r="R3" s="56"/>
      <c r="S3" s="53" t="str">
        <f aca="false">Vzorci_vnosov!$A$15</f>
        <v>SO</v>
      </c>
      <c r="T3" s="56" t="s">
        <v>65</v>
      </c>
      <c r="U3" s="57" t="str">
        <f aca="false">Vzorci_vnosov!$C$16</f>
        <v>ŽRJ</v>
      </c>
      <c r="V3" s="47" t="n">
        <f aca="false">COUNTIF(AH3:AY3,"☻")</f>
        <v>0</v>
      </c>
      <c r="W3" s="47" t="n">
        <f aca="false">COUNTIF(AH3:AY3,"☺")</f>
        <v>1</v>
      </c>
      <c r="X3" s="47" t="n">
        <f aca="false">COUNTIF(C3:S3,"51")+COUNTIF(C3:S3,"51$")+COUNTIF(C3:S3,"51☻")</f>
        <v>2</v>
      </c>
      <c r="Y3" s="47" t="n">
        <f aca="false">COUNTIF(C3:S3,"52")+COUNTIF(C3:S3,"52$")+COUNTIF(C3:S3,"52☻")</f>
        <v>1</v>
      </c>
      <c r="Z3" s="47" t="n">
        <f aca="false">COUNTIF(C3:S3,"51¶")</f>
        <v>0</v>
      </c>
      <c r="AA3" s="47" t="n">
        <f aca="false">COUNTIF(C3:S3,"52¶")</f>
        <v>1</v>
      </c>
      <c r="AB3" s="47" t="n">
        <f aca="false">COUNTIF(C3:S3,"U")+COUNTIF(C3:S3,"U☻")+COUNTIF(C3:S3,"U☺")</f>
        <v>2</v>
      </c>
      <c r="AC3" s="47" t="n">
        <f aca="false">COUNTIF(C3:S3,"KVIT")+COUNTIF(C3:S3,"KVIT☻")+COUNTIF(C3:S3,"kvit$")</f>
        <v>2</v>
      </c>
      <c r="AD3" s="48" t="n">
        <f aca="false">COUNTBLANK(C3:S3)-3</f>
        <v>-2</v>
      </c>
      <c r="AE3" s="48" t="n">
        <f aca="false">COUNTIF(C3:S3,"x")</f>
        <v>1</v>
      </c>
      <c r="AF3" s="47" t="n">
        <f aca="false">COUNTIF(C3:S3,"51")+COUNTIF(C3:S3,"51☻")+COUNTIF(C3:S3,"2")+COUNTIF(C3:S3,"52")+COUNTIF(C3:S3,"52☻")+COUNTIF(C3:S3,"51$")+COUNTIF(C3:S3,"52$")</f>
        <v>3</v>
      </c>
      <c r="AG3" s="4" t="str">
        <f aca="false">Vzorci_vnosov!$A$3</f>
        <v>52☻</v>
      </c>
      <c r="AH3" s="49" t="str">
        <f aca="false">RIGHT(C3,1)</f>
        <v>U</v>
      </c>
      <c r="AI3" s="49" t="str">
        <f aca="false">RIGHT(D3,1)</f>
        <v>T</v>
      </c>
      <c r="AJ3" s="49" t="str">
        <f aca="false">RIGHT(E3,1)</f>
        <v>O</v>
      </c>
      <c r="AK3" s="49" t="str">
        <f aca="false">RIGHT(F3,1)</f>
        <v>¶</v>
      </c>
      <c r="AL3" s="49" t="str">
        <f aca="false">RIGHT(G3,1)</f>
        <v>O</v>
      </c>
      <c r="AM3" s="49" t="str">
        <f aca="false">RIGHT(H3,1)</f>
        <v>a</v>
      </c>
      <c r="AN3" s="49" t="str">
        <f aca="false">RIGHT(I3,1)</f>
        <v>X</v>
      </c>
      <c r="AO3" s="49" t="str">
        <f aca="false">RIGHT(J3,1)</f>
        <v>2</v>
      </c>
      <c r="AP3" s="49" t="str">
        <f aca="false">RIGHT(K3,1)</f>
        <v>T</v>
      </c>
      <c r="AQ3" s="49" t="str">
        <f aca="false">RIGHT(L3,1)</f>
        <v>1</v>
      </c>
      <c r="AR3" s="49" t="str">
        <f aca="false">RIGHT(M3,1)</f>
        <v>R</v>
      </c>
      <c r="AS3" s="49" t="str">
        <f aca="false">RIGHT(N3,1)</f>
        <v>D</v>
      </c>
      <c r="AT3" s="49" t="e">
        <f aca="false">NA()</f>
        <v>#N/A</v>
      </c>
      <c r="AU3" s="49" t="str">
        <f aca="false">RIGHT(O3,1)</f>
        <v>U</v>
      </c>
      <c r="AV3" s="49" t="str">
        <f aca="false">RIGHT(P3,1)</f>
        <v>☺</v>
      </c>
      <c r="AW3" s="49" t="str">
        <f aca="false">RIGHT(Q3,1)</f>
        <v>1</v>
      </c>
      <c r="AX3" s="49" t="str">
        <f aca="false">RIGHT(R3,1)</f>
        <v/>
      </c>
      <c r="AY3" s="49" t="str">
        <f aca="false">RIGHT(S3,1)</f>
        <v>O</v>
      </c>
      <c r="BA3" s="50"/>
      <c r="BB3" s="50"/>
      <c r="BC3" s="50"/>
      <c r="BD3" s="50"/>
      <c r="BE3" s="50"/>
      <c r="BF3" s="50"/>
      <c r="BG3" s="50"/>
      <c r="BH3" s="50"/>
      <c r="IV3" s="2"/>
    </row>
    <row r="4" s="26" customFormat="true" ht="19.5" hidden="false" customHeight="true" outlineLevel="0" collapsed="false">
      <c r="A4" s="51" t="n">
        <v>43741</v>
      </c>
      <c r="B4" s="52" t="str">
        <f aca="false">TEXT(A4,"Ddd")</f>
        <v>čt</v>
      </c>
      <c r="C4" s="55" t="str">
        <f aca="false">Vzorci_vnosov!$A$32</f>
        <v>Am</v>
      </c>
      <c r="D4" s="53" t="str">
        <f aca="false">Vzorci_vnosov!$A$6</f>
        <v>KVIT</v>
      </c>
      <c r="E4" s="53" t="str">
        <f aca="false">Vzorci_vnosov!$A$12</f>
        <v>D</v>
      </c>
      <c r="F4" s="55" t="str">
        <f aca="false">Vzorci_vnosov!$A$32</f>
        <v>Am</v>
      </c>
      <c r="G4" s="53" t="str">
        <f aca="false">Vzorci_vnosov!$A$5</f>
        <v>52</v>
      </c>
      <c r="H4" s="55" t="str">
        <f aca="false">Vzorci_vnosov!$A$26</f>
        <v>52¶</v>
      </c>
      <c r="I4" s="53" t="str">
        <f aca="false">Vzorci_vnosov!$A$8</f>
        <v>U</v>
      </c>
      <c r="J4" s="53" t="str">
        <f aca="false">Vzorci_vnosov!$A$4</f>
        <v>51</v>
      </c>
      <c r="K4" s="54" t="str">
        <f aca="false">Vzorci_vnosov!$A$7</f>
        <v>KVIT☻</v>
      </c>
      <c r="L4" s="58" t="str">
        <f aca="false">Vzorci_vnosov!$A$23</f>
        <v>51☺</v>
      </c>
      <c r="M4" s="56" t="s">
        <v>79</v>
      </c>
      <c r="N4" s="53" t="str">
        <f aca="false">Vzorci_vnosov!$A$12</f>
        <v>D</v>
      </c>
      <c r="O4" s="55" t="str">
        <f aca="false">Vzorci_vnosov!$A$11</f>
        <v>X</v>
      </c>
      <c r="P4" s="55" t="str">
        <f aca="false">Vzorci_vnosov!$A$11</f>
        <v>X</v>
      </c>
      <c r="Q4" s="53" t="str">
        <f aca="false">Vzorci_vnosov!$A$6</f>
        <v>KVIT</v>
      </c>
      <c r="R4" s="56"/>
      <c r="S4" s="53" t="str">
        <f aca="false">Vzorci_vnosov!$A$15</f>
        <v>SO</v>
      </c>
      <c r="T4" s="56" t="s">
        <v>19</v>
      </c>
      <c r="U4" s="57" t="str">
        <f aca="false">Vzorci_vnosov!$C$16</f>
        <v>ŽRJ</v>
      </c>
      <c r="V4" s="47" t="n">
        <f aca="false">COUNTIF(AH4:AY4,"☻")</f>
        <v>1</v>
      </c>
      <c r="W4" s="47" t="n">
        <f aca="false">COUNTIF(AH4:AY4,"☺")</f>
        <v>1</v>
      </c>
      <c r="X4" s="47" t="n">
        <f aca="false">COUNTIF(C4:S4,"51")+COUNTIF(C4:S4,"51$")+COUNTIF(C4:S4,"51☻")</f>
        <v>1</v>
      </c>
      <c r="Y4" s="47" t="n">
        <f aca="false">COUNTIF(C4:S4,"52")+COUNTIF(C4:S4,"52$")+COUNTIF(C4:S4,"52☻")</f>
        <v>1</v>
      </c>
      <c r="Z4" s="47" t="n">
        <f aca="false">COUNTIF(C4:S4,"51¶")</f>
        <v>0</v>
      </c>
      <c r="AA4" s="47" t="n">
        <f aca="false">COUNTIF(C4:S4,"52¶")</f>
        <v>1</v>
      </c>
      <c r="AB4" s="47" t="n">
        <f aca="false">COUNTIF(C4:S4,"U")+COUNTIF(C4:S4,"U☻")+COUNTIF(C4:S4,"U☺")</f>
        <v>1</v>
      </c>
      <c r="AC4" s="47" t="n">
        <f aca="false">COUNTIF(C4:S4,"KVIT")+COUNTIF(C4:S4,"KVIT☻")+COUNTIF(C4:S4,"kvit$")</f>
        <v>3</v>
      </c>
      <c r="AD4" s="48" t="n">
        <f aca="false">COUNTBLANK(C4:S4)-3</f>
        <v>-2</v>
      </c>
      <c r="AE4" s="48" t="n">
        <f aca="false">COUNTIF(C4:S4,"x")</f>
        <v>2</v>
      </c>
      <c r="AF4" s="47" t="n">
        <f aca="false">COUNTIF(C4:S4,"51")+COUNTIF(C4:S4,"51☻")+COUNTIF(C4:S4,"2")+COUNTIF(C4:S4,"52")+COUNTIF(C4:S4,"52☻")+COUNTIF(C4:S4,"51$")+COUNTIF(C4:S4,"52$")</f>
        <v>2</v>
      </c>
      <c r="AG4" s="4" t="str">
        <f aca="false">Vzorci_vnosov!$A$4</f>
        <v>51</v>
      </c>
      <c r="AH4" s="49" t="str">
        <f aca="false">RIGHT(C4,1)</f>
        <v>m</v>
      </c>
      <c r="AI4" s="49" t="str">
        <f aca="false">RIGHT(D4,1)</f>
        <v>T</v>
      </c>
      <c r="AJ4" s="49" t="str">
        <f aca="false">RIGHT(E4,1)</f>
        <v>D</v>
      </c>
      <c r="AK4" s="49" t="str">
        <f aca="false">RIGHT(F4,1)</f>
        <v>m</v>
      </c>
      <c r="AL4" s="49" t="str">
        <f aca="false">RIGHT(G4,1)</f>
        <v>2</v>
      </c>
      <c r="AM4" s="49" t="str">
        <f aca="false">RIGHT(H4,1)</f>
        <v>¶</v>
      </c>
      <c r="AN4" s="49" t="str">
        <f aca="false">RIGHT(I4,1)</f>
        <v>U</v>
      </c>
      <c r="AO4" s="49" t="str">
        <f aca="false">RIGHT(J4,1)</f>
        <v>1</v>
      </c>
      <c r="AP4" s="49" t="str">
        <f aca="false">RIGHT(K4,1)</f>
        <v>☻</v>
      </c>
      <c r="AQ4" s="49" t="str">
        <f aca="false">RIGHT(L4,1)</f>
        <v>☺</v>
      </c>
      <c r="AR4" s="49" t="str">
        <f aca="false">RIGHT(M4,1)</f>
        <v>R</v>
      </c>
      <c r="AS4" s="49" t="str">
        <f aca="false">RIGHT(N4,1)</f>
        <v>D</v>
      </c>
      <c r="AT4" s="49" t="e">
        <f aca="false">NA()</f>
        <v>#N/A</v>
      </c>
      <c r="AU4" s="49" t="str">
        <f aca="false">RIGHT(O4,1)</f>
        <v>X</v>
      </c>
      <c r="AV4" s="49" t="str">
        <f aca="false">RIGHT(P4,1)</f>
        <v>X</v>
      </c>
      <c r="AW4" s="49" t="str">
        <f aca="false">RIGHT(Q4,1)</f>
        <v>T</v>
      </c>
      <c r="AX4" s="49" t="str">
        <f aca="false">RIGHT(R4,1)</f>
        <v/>
      </c>
      <c r="AY4" s="49" t="str">
        <f aca="false">RIGHT(S4,1)</f>
        <v>O</v>
      </c>
      <c r="BA4" s="50"/>
      <c r="BB4" s="50"/>
      <c r="BC4" s="50"/>
      <c r="BD4" s="50"/>
      <c r="BE4" s="50"/>
      <c r="BF4" s="50"/>
      <c r="BG4" s="50"/>
      <c r="BH4" s="50"/>
      <c r="IV4" s="2"/>
    </row>
    <row r="5" s="26" customFormat="true" ht="19.5" hidden="false" customHeight="true" outlineLevel="0" collapsed="false">
      <c r="A5" s="51" t="n">
        <v>43742</v>
      </c>
      <c r="B5" s="52" t="str">
        <f aca="false">TEXT(A5,"Ddd")</f>
        <v>pá</v>
      </c>
      <c r="C5" s="53" t="str">
        <f aca="false">Vzorci_vnosov!$A$5</f>
        <v>52</v>
      </c>
      <c r="D5" s="53" t="str">
        <f aca="false">Vzorci_vnosov!$A$6</f>
        <v>KVIT</v>
      </c>
      <c r="E5" s="53" t="str">
        <f aca="false">Vzorci_vnosov!$A$12</f>
        <v>D</v>
      </c>
      <c r="F5" s="54" t="str">
        <f aca="false">Vzorci_vnosov!$A$7</f>
        <v>KVIT☻</v>
      </c>
      <c r="G5" s="58" t="str">
        <f aca="false">Vzorci_vnosov!$A$23</f>
        <v>51☺</v>
      </c>
      <c r="H5" s="53" t="str">
        <f aca="false">Vzorci_vnosov!$A$4</f>
        <v>51</v>
      </c>
      <c r="I5" s="55" t="str">
        <f aca="false">Vzorci_vnosov!$A$26</f>
        <v>52¶</v>
      </c>
      <c r="J5" s="53" t="str">
        <f aca="false">Vzorci_vnosov!$A$5</f>
        <v>52</v>
      </c>
      <c r="K5" s="55" t="str">
        <f aca="false">Vzorci_vnosov!$A$11</f>
        <v>X</v>
      </c>
      <c r="L5" s="55" t="str">
        <f aca="false">Vzorci_vnosov!$A$11</f>
        <v>X</v>
      </c>
      <c r="M5" s="56" t="s">
        <v>79</v>
      </c>
      <c r="N5" s="53" t="str">
        <f aca="false">Vzorci_vnosov!$A$12</f>
        <v>D</v>
      </c>
      <c r="O5" s="55" t="str">
        <f aca="false">Vzorci_vnosov!$A$11</f>
        <v>X</v>
      </c>
      <c r="P5" s="53" t="str">
        <f aca="false">Vzorci_vnosov!$A$6</f>
        <v>KVIT</v>
      </c>
      <c r="Q5" s="53" t="str">
        <f aca="false">Vzorci_vnosov!$A$8</f>
        <v>U</v>
      </c>
      <c r="R5" s="56"/>
      <c r="S5" s="53" t="str">
        <f aca="false">Vzorci_vnosov!$A$15</f>
        <v>SO</v>
      </c>
      <c r="T5" s="56" t="s">
        <v>9</v>
      </c>
      <c r="U5" s="57" t="str">
        <f aca="false">Vzorci_vnosov!$C$15</f>
        <v>BUT</v>
      </c>
      <c r="V5" s="47" t="n">
        <f aca="false">COUNTIF(AH5:AY5,"☻")</f>
        <v>1</v>
      </c>
      <c r="W5" s="47" t="n">
        <f aca="false">COUNTIF(AH5:AY5,"☺")</f>
        <v>1</v>
      </c>
      <c r="X5" s="47" t="n">
        <f aca="false">COUNTIF(C5:S5,"51")+COUNTIF(C5:S5,"51$")+COUNTIF(C5:S5,"51☻")</f>
        <v>1</v>
      </c>
      <c r="Y5" s="47" t="n">
        <f aca="false">COUNTIF(C5:S5,"52")+COUNTIF(C5:S5,"52$")+COUNTIF(C5:S5,"52☻")</f>
        <v>2</v>
      </c>
      <c r="Z5" s="47" t="n">
        <f aca="false">COUNTIF(C5:S5,"51¶")</f>
        <v>0</v>
      </c>
      <c r="AA5" s="47" t="n">
        <f aca="false">COUNTIF(C5:S5,"52¶")</f>
        <v>1</v>
      </c>
      <c r="AB5" s="47" t="n">
        <f aca="false">COUNTIF(C5:S5,"U")+COUNTIF(C5:S5,"U☻")+COUNTIF(C5:S5,"U☺")</f>
        <v>1</v>
      </c>
      <c r="AC5" s="47" t="n">
        <f aca="false">COUNTIF(C5:S5,"KVIT")+COUNTIF(C5:S5,"KVIT☻")+COUNTIF(C5:S5,"kvit$")</f>
        <v>3</v>
      </c>
      <c r="AD5" s="48" t="n">
        <f aca="false">COUNTBLANK(C5:S5)-3</f>
        <v>-2</v>
      </c>
      <c r="AE5" s="48" t="n">
        <f aca="false">COUNTIF(C5:S5,"x")</f>
        <v>3</v>
      </c>
      <c r="AF5" s="47" t="n">
        <f aca="false">COUNTIF(C5:S5,"51")+COUNTIF(C5:S5,"51☻")+COUNTIF(C5:S5,"2")+COUNTIF(C5:S5,"52")+COUNTIF(C5:S5,"52☻")+COUNTIF(C5:S5,"51$")+COUNTIF(C5:S5,"52$")</f>
        <v>3</v>
      </c>
      <c r="AG5" s="4" t="str">
        <f aca="false">Vzorci_vnosov!$A$5</f>
        <v>52</v>
      </c>
      <c r="AH5" s="49" t="str">
        <f aca="false">RIGHT(C5,1)</f>
        <v>2</v>
      </c>
      <c r="AI5" s="49" t="str">
        <f aca="false">RIGHT(D5,1)</f>
        <v>T</v>
      </c>
      <c r="AJ5" s="49" t="str">
        <f aca="false">RIGHT(E5,1)</f>
        <v>D</v>
      </c>
      <c r="AK5" s="49" t="str">
        <f aca="false">RIGHT(F5,1)</f>
        <v>☻</v>
      </c>
      <c r="AL5" s="49" t="str">
        <f aca="false">RIGHT(G5,1)</f>
        <v>☺</v>
      </c>
      <c r="AM5" s="49" t="str">
        <f aca="false">RIGHT(H5,1)</f>
        <v>1</v>
      </c>
      <c r="AN5" s="49" t="str">
        <f aca="false">RIGHT(I5,1)</f>
        <v>¶</v>
      </c>
      <c r="AO5" s="49" t="str">
        <f aca="false">RIGHT(J5,1)</f>
        <v>2</v>
      </c>
      <c r="AP5" s="49" t="str">
        <f aca="false">RIGHT(K5,1)</f>
        <v>X</v>
      </c>
      <c r="AQ5" s="49" t="str">
        <f aca="false">RIGHT(L5,1)</f>
        <v>X</v>
      </c>
      <c r="AR5" s="49" t="str">
        <f aca="false">RIGHT(M5,1)</f>
        <v>R</v>
      </c>
      <c r="AS5" s="49" t="str">
        <f aca="false">RIGHT(N5,1)</f>
        <v>D</v>
      </c>
      <c r="AT5" s="49" t="e">
        <f aca="false">NA()</f>
        <v>#N/A</v>
      </c>
      <c r="AU5" s="49" t="str">
        <f aca="false">RIGHT(O5,1)</f>
        <v>X</v>
      </c>
      <c r="AV5" s="49" t="str">
        <f aca="false">RIGHT(P5,1)</f>
        <v>T</v>
      </c>
      <c r="AW5" s="49" t="str">
        <f aca="false">RIGHT(Q5,1)</f>
        <v>U</v>
      </c>
      <c r="AX5" s="49" t="str">
        <f aca="false">RIGHT(R5,1)</f>
        <v/>
      </c>
      <c r="AY5" s="49" t="str">
        <f aca="false">RIGHT(S5,1)</f>
        <v>O</v>
      </c>
      <c r="BA5" s="50"/>
      <c r="BB5" s="50"/>
      <c r="BC5" s="50"/>
      <c r="BD5" s="50"/>
      <c r="BE5" s="50"/>
      <c r="BF5" s="50"/>
      <c r="BG5" s="50"/>
      <c r="BH5" s="50"/>
      <c r="IV5" s="2"/>
    </row>
    <row r="6" s="26" customFormat="true" ht="19.5" hidden="false" customHeight="true" outlineLevel="0" collapsed="false">
      <c r="A6" s="51" t="n">
        <v>43743</v>
      </c>
      <c r="B6" s="52" t="str">
        <f aca="false">TEXT(A6,"Ddd")</f>
        <v>so</v>
      </c>
      <c r="C6" s="56"/>
      <c r="D6" s="44" t="str">
        <f aca="false">Vzorci_vnosov!$A$14</f>
        <v>☻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 t="s">
        <v>68</v>
      </c>
      <c r="U6" s="59" t="s">
        <v>11</v>
      </c>
      <c r="V6" s="47" t="n">
        <f aca="false">COUNTIF(AH6:AY6,"☻")</f>
        <v>1</v>
      </c>
      <c r="W6" s="47" t="n">
        <f aca="false">COUNTIF(AH6:AY6,"☺")</f>
        <v>0</v>
      </c>
      <c r="X6" s="47" t="n">
        <f aca="false">COUNTIF(C6:S6,"51")+COUNTIF(C6:S6,"51$")+COUNTIF(C6:S6,"51☻")</f>
        <v>0</v>
      </c>
      <c r="Y6" s="47" t="n">
        <f aca="false">COUNTIF(C6:S6,"52")+COUNTIF(C6:S6,"52$")+COUNTIF(C6:S6,"52☻")</f>
        <v>0</v>
      </c>
      <c r="Z6" s="47" t="n">
        <f aca="false">COUNTIF(C6:S6,"51¶")</f>
        <v>0</v>
      </c>
      <c r="AA6" s="47" t="n">
        <f aca="false">COUNTIF(C6:S6,"52¶")</f>
        <v>0</v>
      </c>
      <c r="AB6" s="47" t="n">
        <f aca="false">COUNTIF(C6:S6,"U")+COUNTIF(C6:S6,"U☻")+COUNTIF(C6:S6,"U☺")</f>
        <v>0</v>
      </c>
      <c r="AC6" s="47" t="n">
        <f aca="false">COUNTIF(C6:S6,"KVIT")+COUNTIF(C6:S6,"KVIT☻")+COUNTIF(C6:S6,"kvit$")</f>
        <v>0</v>
      </c>
      <c r="AD6" s="48" t="n">
        <f aca="false">COUNTBLANK(C6:S6)-3</f>
        <v>13</v>
      </c>
      <c r="AE6" s="48" t="n">
        <f aca="false">COUNTIF(C6:S6,"x")</f>
        <v>0</v>
      </c>
      <c r="AF6" s="47" t="n">
        <f aca="false">COUNTIF(C6:S6,"51")+COUNTIF(C6:S6,"51☻")+COUNTIF(C6:S6,"2")+COUNTIF(C6:S6,"52")+COUNTIF(C6:S6,"52☻")+COUNTIF(C6:S6,"51$")+COUNTIF(C6:S6,"52$")</f>
        <v>0</v>
      </c>
      <c r="AG6" s="4" t="str">
        <f aca="false">Vzorci_vnosov!$A$6</f>
        <v>KVIT</v>
      </c>
      <c r="AH6" s="49" t="str">
        <f aca="false">RIGHT(C6,1)</f>
        <v/>
      </c>
      <c r="AI6" s="49" t="str">
        <f aca="false">RIGHT(D6,1)</f>
        <v>☻</v>
      </c>
      <c r="AJ6" s="49" t="str">
        <f aca="false">RIGHT(E6,1)</f>
        <v/>
      </c>
      <c r="AK6" s="49" t="str">
        <f aca="false">RIGHT(F6,1)</f>
        <v/>
      </c>
      <c r="AL6" s="49" t="str">
        <f aca="false">RIGHT(G6,1)</f>
        <v/>
      </c>
      <c r="AM6" s="49" t="str">
        <f aca="false">RIGHT(H6,1)</f>
        <v/>
      </c>
      <c r="AN6" s="49" t="str">
        <f aca="false">RIGHT(I6,1)</f>
        <v/>
      </c>
      <c r="AO6" s="49" t="str">
        <f aca="false">RIGHT(J6,1)</f>
        <v/>
      </c>
      <c r="AP6" s="49" t="str">
        <f aca="false">RIGHT(K6,1)</f>
        <v/>
      </c>
      <c r="AQ6" s="49" t="str">
        <f aca="false">RIGHT(L6,1)</f>
        <v/>
      </c>
      <c r="AR6" s="49" t="str">
        <f aca="false">RIGHT(M6,1)</f>
        <v/>
      </c>
      <c r="AS6" s="49" t="str">
        <f aca="false">RIGHT(N6,1)</f>
        <v/>
      </c>
      <c r="AT6" s="49" t="e">
        <f aca="false">NA()</f>
        <v>#N/A</v>
      </c>
      <c r="AU6" s="49" t="str">
        <f aca="false">RIGHT(O6,1)</f>
        <v/>
      </c>
      <c r="AV6" s="49" t="str">
        <f aca="false">RIGHT(P6,1)</f>
        <v/>
      </c>
      <c r="AW6" s="49" t="str">
        <f aca="false">RIGHT(Q6,1)</f>
        <v/>
      </c>
      <c r="AX6" s="49" t="str">
        <f aca="false">RIGHT(R6,1)</f>
        <v/>
      </c>
      <c r="AY6" s="49" t="str">
        <f aca="false">RIGHT(S6,1)</f>
        <v/>
      </c>
      <c r="BA6" s="50" t="s">
        <v>65</v>
      </c>
      <c r="BB6" s="50"/>
      <c r="BC6" s="50"/>
      <c r="BD6" s="50"/>
      <c r="BE6" s="50"/>
      <c r="BF6" s="50"/>
      <c r="BG6" s="50"/>
      <c r="BH6" s="50"/>
      <c r="IV6" s="2"/>
    </row>
    <row r="7" s="26" customFormat="true" ht="19.5" hidden="false" customHeight="true" outlineLevel="0" collapsed="false">
      <c r="A7" s="51" t="n">
        <v>43744</v>
      </c>
      <c r="B7" s="52" t="str">
        <f aca="false">TEXT(A7,"Ddd")</f>
        <v>ne</v>
      </c>
      <c r="C7" s="56"/>
      <c r="D7" s="44" t="str">
        <f aca="false">Vzorci_vnosov!$A$14</f>
        <v>☻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 t="s">
        <v>68</v>
      </c>
      <c r="U7" s="59" t="s">
        <v>11</v>
      </c>
      <c r="V7" s="47" t="n">
        <f aca="false">COUNTIF(AH7:AY7,"☻")</f>
        <v>1</v>
      </c>
      <c r="W7" s="47" t="n">
        <f aca="false">COUNTIF(AH7:AY7,"☺")</f>
        <v>0</v>
      </c>
      <c r="X7" s="47" t="n">
        <f aca="false">COUNTIF(C7:S7,"51")+COUNTIF(C7:S7,"51$")+COUNTIF(C7:S7,"51☻")</f>
        <v>0</v>
      </c>
      <c r="Y7" s="47" t="n">
        <f aca="false">COUNTIF(C7:S7,"52")+COUNTIF(C7:S7,"52$")+COUNTIF(C7:S7,"52☻")</f>
        <v>0</v>
      </c>
      <c r="Z7" s="47" t="n">
        <f aca="false">COUNTIF(C7:S7,"51¶")</f>
        <v>0</v>
      </c>
      <c r="AA7" s="47" t="n">
        <f aca="false">COUNTIF(C7:S7,"52¶")</f>
        <v>0</v>
      </c>
      <c r="AB7" s="47" t="n">
        <f aca="false">COUNTIF(C7:S7,"U")+COUNTIF(C7:S7,"U☻")+COUNTIF(C7:S7,"U☺")</f>
        <v>0</v>
      </c>
      <c r="AC7" s="47" t="n">
        <f aca="false">COUNTIF(C7:S7,"KVIT")+COUNTIF(C7:S7,"KVIT☻")+COUNTIF(C7:S7,"kvit$")</f>
        <v>0</v>
      </c>
      <c r="AD7" s="48" t="n">
        <f aca="false">COUNTBLANK(C7:S7)-3</f>
        <v>13</v>
      </c>
      <c r="AE7" s="48" t="n">
        <f aca="false">COUNTIF(C7:S7,"x")</f>
        <v>0</v>
      </c>
      <c r="AF7" s="47" t="n">
        <f aca="false">COUNTIF(C7:S7,"51")+COUNTIF(C7:S7,"51☻")+COUNTIF(C7:S7,"2")+COUNTIF(C7:S7,"52")+COUNTIF(C7:S7,"52☻")+COUNTIF(C7:S7,"51$")+COUNTIF(C7:S7,"52$")</f>
        <v>0</v>
      </c>
      <c r="AG7" s="6" t="str">
        <f aca="false">Vzorci_vnosov!$A$7</f>
        <v>KVIT☻</v>
      </c>
      <c r="AH7" s="49" t="str">
        <f aca="false">RIGHT(C7,1)</f>
        <v/>
      </c>
      <c r="AI7" s="49" t="str">
        <f aca="false">RIGHT(D7,1)</f>
        <v>☻</v>
      </c>
      <c r="AJ7" s="49" t="str">
        <f aca="false">RIGHT(E7,1)</f>
        <v/>
      </c>
      <c r="AK7" s="49" t="str">
        <f aca="false">RIGHT(F7,1)</f>
        <v/>
      </c>
      <c r="AL7" s="49" t="str">
        <f aca="false">RIGHT(G7,1)</f>
        <v/>
      </c>
      <c r="AM7" s="49" t="str">
        <f aca="false">RIGHT(H7,1)</f>
        <v/>
      </c>
      <c r="AN7" s="49" t="str">
        <f aca="false">RIGHT(I7,1)</f>
        <v/>
      </c>
      <c r="AO7" s="49" t="str">
        <f aca="false">RIGHT(J7,1)</f>
        <v/>
      </c>
      <c r="AP7" s="49" t="str">
        <f aca="false">RIGHT(K7,1)</f>
        <v/>
      </c>
      <c r="AQ7" s="49" t="str">
        <f aca="false">RIGHT(L7,1)</f>
        <v/>
      </c>
      <c r="AR7" s="49" t="str">
        <f aca="false">RIGHT(M7,1)</f>
        <v/>
      </c>
      <c r="AS7" s="49" t="str">
        <f aca="false">RIGHT(N7,1)</f>
        <v/>
      </c>
      <c r="AT7" s="49" t="e">
        <f aca="false">NA()</f>
        <v>#N/A</v>
      </c>
      <c r="AU7" s="49" t="str">
        <f aca="false">RIGHT(O7,1)</f>
        <v/>
      </c>
      <c r="AV7" s="49" t="str">
        <f aca="false">RIGHT(P7,1)</f>
        <v/>
      </c>
      <c r="AW7" s="49" t="str">
        <f aca="false">RIGHT(Q7,1)</f>
        <v/>
      </c>
      <c r="AX7" s="49" t="str">
        <f aca="false">RIGHT(R7,1)</f>
        <v/>
      </c>
      <c r="AY7" s="49" t="str">
        <f aca="false">RIGHT(S7,1)</f>
        <v/>
      </c>
      <c r="BA7" s="50"/>
      <c r="BB7" s="50"/>
      <c r="BC7" s="50"/>
      <c r="BD7" s="50"/>
      <c r="BE7" s="50"/>
      <c r="BF7" s="50"/>
      <c r="BG7" s="50"/>
      <c r="BH7" s="50"/>
      <c r="IV7" s="2"/>
    </row>
    <row r="8" s="26" customFormat="true" ht="19.5" hidden="false" customHeight="true" outlineLevel="0" collapsed="false">
      <c r="A8" s="51" t="n">
        <v>43745</v>
      </c>
      <c r="B8" s="52" t="str">
        <f aca="false">TEXT(A8,"Ddd")</f>
        <v>po</v>
      </c>
      <c r="C8" s="53" t="str">
        <f aca="false">Vzorci_vnosov!$A$5</f>
        <v>52</v>
      </c>
      <c r="D8" s="55" t="str">
        <f aca="false">Vzorci_vnosov!$A$11</f>
        <v>X</v>
      </c>
      <c r="E8" s="55" t="str">
        <f aca="false">Vzorci_vnosov!$A$26</f>
        <v>52¶</v>
      </c>
      <c r="F8" s="53" t="str">
        <f aca="false">Vzorci_vnosov!$A$6</f>
        <v>KVIT</v>
      </c>
      <c r="G8" s="61" t="str">
        <f aca="false">Vzorci_vnosov!$A$28</f>
        <v>KO</v>
      </c>
      <c r="H8" s="53" t="str">
        <f aca="false">Vzorci_vnosov!$A$8</f>
        <v>U</v>
      </c>
      <c r="I8" s="53" t="str">
        <f aca="false">Vzorci_vnosov!$A$8</f>
        <v>U</v>
      </c>
      <c r="J8" s="53" t="str">
        <f aca="false">Vzorci_vnosov!$A$6</f>
        <v>KVIT</v>
      </c>
      <c r="K8" s="53" t="str">
        <f aca="false">Vzorci_vnosov!$A$6</f>
        <v>KVIT</v>
      </c>
      <c r="L8" s="53" t="str">
        <f aca="false">Vzorci_vnosov!$A$4</f>
        <v>51</v>
      </c>
      <c r="M8" s="56" t="s">
        <v>79</v>
      </c>
      <c r="N8" s="54" t="str">
        <f aca="false">Vzorci_vnosov!$A$7</f>
        <v>KVIT☻</v>
      </c>
      <c r="O8" s="53" t="str">
        <f aca="false">Vzorci_vnosov!$A$5</f>
        <v>52</v>
      </c>
      <c r="P8" s="58" t="str">
        <f aca="false">Vzorci_vnosov!$A$23</f>
        <v>51☺</v>
      </c>
      <c r="Q8" s="53" t="str">
        <f aca="false">Vzorci_vnosov!$A$4</f>
        <v>51</v>
      </c>
      <c r="R8" s="56"/>
      <c r="S8" s="53" t="str">
        <f aca="false">Vzorci_vnosov!$A$15</f>
        <v>SO</v>
      </c>
      <c r="T8" s="56" t="s">
        <v>27</v>
      </c>
      <c r="U8" s="57" t="str">
        <f aca="false">Vzorci_vnosov!$C$7</f>
        <v>MIO</v>
      </c>
      <c r="V8" s="47" t="n">
        <f aca="false">COUNTIF(AH8:AY8,"☻")</f>
        <v>1</v>
      </c>
      <c r="W8" s="47" t="n">
        <f aca="false">COUNTIF(AH8:AY8,"☺")</f>
        <v>1</v>
      </c>
      <c r="X8" s="47" t="n">
        <f aca="false">COUNTIF(C8:S8,"51")+COUNTIF(C8:S8,"51$")+COUNTIF(C8:S8,"51☻")</f>
        <v>2</v>
      </c>
      <c r="Y8" s="47" t="n">
        <f aca="false">COUNTIF(C8:S8,"52")+COUNTIF(C8:S8,"52$")+COUNTIF(C8:S8,"52☻")</f>
        <v>2</v>
      </c>
      <c r="Z8" s="47" t="n">
        <f aca="false">COUNTIF(C8:S8,"51¶")</f>
        <v>0</v>
      </c>
      <c r="AA8" s="47" t="n">
        <f aca="false">COUNTIF(C8:S8,"52¶")</f>
        <v>1</v>
      </c>
      <c r="AB8" s="47" t="n">
        <f aca="false">COUNTIF(C8:S8,"U")+COUNTIF(C8:S8,"U☻")+COUNTIF(C8:S8,"U☺")</f>
        <v>2</v>
      </c>
      <c r="AC8" s="47" t="n">
        <f aca="false">COUNTIF(C8:S8,"KVIT")+COUNTIF(C8:S8,"KVIT☻")+COUNTIF(C8:S8,"kvit$")</f>
        <v>4</v>
      </c>
      <c r="AD8" s="48" t="n">
        <f aca="false">COUNTBLANK(C8:S8)-3</f>
        <v>-2</v>
      </c>
      <c r="AE8" s="48" t="n">
        <f aca="false">COUNTIF(C8:S8,"x")</f>
        <v>1</v>
      </c>
      <c r="AF8" s="47" t="n">
        <f aca="false">COUNTIF(C8:S8,"51")+COUNTIF(C8:S8,"51☻")+COUNTIF(C8:S8,"2")+COUNTIF(C8:S8,"52")+COUNTIF(C8:S8,"52☻")+COUNTIF(C8:S8,"51$")+COUNTIF(C8:S8,"52$")</f>
        <v>4</v>
      </c>
      <c r="AG8" s="4" t="str">
        <f aca="false">Vzorci_vnosov!$A$8</f>
        <v>U</v>
      </c>
      <c r="AH8" s="49" t="str">
        <f aca="false">RIGHT(C8,1)</f>
        <v>2</v>
      </c>
      <c r="AI8" s="49" t="str">
        <f aca="false">RIGHT(D8,1)</f>
        <v>X</v>
      </c>
      <c r="AJ8" s="49" t="str">
        <f aca="false">RIGHT(E8,1)</f>
        <v>¶</v>
      </c>
      <c r="AK8" s="49" t="str">
        <f aca="false">RIGHT(F8,1)</f>
        <v>T</v>
      </c>
      <c r="AL8" s="49" t="str">
        <f aca="false">RIGHT(G8,1)</f>
        <v>O</v>
      </c>
      <c r="AM8" s="49" t="str">
        <f aca="false">RIGHT(H8,1)</f>
        <v>U</v>
      </c>
      <c r="AN8" s="49" t="str">
        <f aca="false">RIGHT(I8,1)</f>
        <v>U</v>
      </c>
      <c r="AO8" s="49" t="str">
        <f aca="false">RIGHT(J8,1)</f>
        <v>T</v>
      </c>
      <c r="AP8" s="49" t="str">
        <f aca="false">RIGHT(K8,1)</f>
        <v>T</v>
      </c>
      <c r="AQ8" s="49" t="str">
        <f aca="false">RIGHT(L8,1)</f>
        <v>1</v>
      </c>
      <c r="AR8" s="49" t="str">
        <f aca="false">RIGHT(M8,1)</f>
        <v>R</v>
      </c>
      <c r="AS8" s="49" t="str">
        <f aca="false">RIGHT(N8,1)</f>
        <v>☻</v>
      </c>
      <c r="AT8" s="49" t="e">
        <f aca="false">NA()</f>
        <v>#N/A</v>
      </c>
      <c r="AU8" s="49" t="str">
        <f aca="false">RIGHT(O8,1)</f>
        <v>2</v>
      </c>
      <c r="AV8" s="49" t="str">
        <f aca="false">RIGHT(P8,1)</f>
        <v>☺</v>
      </c>
      <c r="AW8" s="49" t="str">
        <f aca="false">RIGHT(Q8,1)</f>
        <v>1</v>
      </c>
      <c r="AX8" s="49" t="str">
        <f aca="false">RIGHT(R8,1)</f>
        <v/>
      </c>
      <c r="AY8" s="49" t="str">
        <f aca="false">RIGHT(S8,1)</f>
        <v>O</v>
      </c>
      <c r="BA8" s="50" t="s">
        <v>15</v>
      </c>
      <c r="BB8" s="50"/>
      <c r="BC8" s="50"/>
      <c r="BD8" s="50"/>
      <c r="BE8" s="50"/>
      <c r="BF8" s="50"/>
      <c r="BG8" s="50"/>
      <c r="BH8" s="50"/>
      <c r="IV8" s="2"/>
    </row>
    <row r="9" s="26" customFormat="true" ht="19.5" hidden="false" customHeight="true" outlineLevel="0" collapsed="false">
      <c r="A9" s="51" t="n">
        <v>43746</v>
      </c>
      <c r="B9" s="52" t="str">
        <f aca="false">TEXT(A9,"Ddd")</f>
        <v>út</v>
      </c>
      <c r="C9" s="53" t="str">
        <f aca="false">Vzorci_vnosov!$A$4</f>
        <v>51</v>
      </c>
      <c r="D9" s="53" t="str">
        <f aca="false">Vzorci_vnosov!$A$6</f>
        <v>KVIT</v>
      </c>
      <c r="E9" s="54" t="str">
        <f aca="false">Vzorci_vnosov!$A$7</f>
        <v>KVIT☻</v>
      </c>
      <c r="F9" s="53" t="str">
        <f aca="false">Vzorci_vnosov!$A$6</f>
        <v>KVIT</v>
      </c>
      <c r="G9" s="61" t="str">
        <f aca="false">Vzorci_vnosov!$A$28</f>
        <v>KO</v>
      </c>
      <c r="H9" s="55" t="str">
        <f aca="false">Vzorci_vnosov!$A$32</f>
        <v>Am</v>
      </c>
      <c r="I9" s="58" t="str">
        <f aca="false">Vzorci_vnosov!$A$23</f>
        <v>51☺</v>
      </c>
      <c r="J9" s="53" t="str">
        <f aca="false">Vzorci_vnosov!$A$15</f>
        <v>SO</v>
      </c>
      <c r="K9" s="53" t="str">
        <f aca="false">Vzorci_vnosov!$A$6</f>
        <v>KVIT</v>
      </c>
      <c r="L9" s="55" t="str">
        <f aca="false">Vzorci_vnosov!$A$26</f>
        <v>52¶</v>
      </c>
      <c r="M9" s="56" t="s">
        <v>79</v>
      </c>
      <c r="N9" s="55" t="str">
        <f aca="false">Vzorci_vnosov!$A$11</f>
        <v>X</v>
      </c>
      <c r="O9" s="53" t="str">
        <f aca="false">Vzorci_vnosov!$A$5</f>
        <v>52</v>
      </c>
      <c r="P9" s="55" t="str">
        <f aca="false">Vzorci_vnosov!$A$11</f>
        <v>X</v>
      </c>
      <c r="Q9" s="53" t="str">
        <f aca="false">Vzorci_vnosov!$A$8</f>
        <v>U</v>
      </c>
      <c r="R9" s="56"/>
      <c r="S9" s="53" t="str">
        <f aca="false">Vzorci_vnosov!$A$15</f>
        <v>SO</v>
      </c>
      <c r="T9" s="56" t="s">
        <v>13</v>
      </c>
      <c r="U9" s="57" t="str">
        <f aca="false">Vzorci_vnosov!$C$7</f>
        <v>MIO</v>
      </c>
      <c r="V9" s="47" t="n">
        <f aca="false">COUNTIF(AH9:AY9,"☻")</f>
        <v>1</v>
      </c>
      <c r="W9" s="47" t="n">
        <f aca="false">COUNTIF(AH9:AY9,"☺")</f>
        <v>1</v>
      </c>
      <c r="X9" s="47" t="n">
        <f aca="false">COUNTIF(C9:S9,"51")+COUNTIF(C9:S9,"51$")+COUNTIF(C9:S9,"51☻")</f>
        <v>1</v>
      </c>
      <c r="Y9" s="47" t="n">
        <f aca="false">COUNTIF(C9:S9,"52")+COUNTIF(C9:S9,"52$")+COUNTIF(C9:S9,"52☻")</f>
        <v>1</v>
      </c>
      <c r="Z9" s="47" t="n">
        <f aca="false">COUNTIF(C9:S9,"51¶")</f>
        <v>0</v>
      </c>
      <c r="AA9" s="47" t="n">
        <f aca="false">COUNTIF(C9:S9,"52¶")</f>
        <v>1</v>
      </c>
      <c r="AB9" s="47" t="n">
        <f aca="false">COUNTIF(C9:S9,"U")+COUNTIF(C9:S9,"U☻")+COUNTIF(C9:S9,"U☺")</f>
        <v>1</v>
      </c>
      <c r="AC9" s="47" t="n">
        <f aca="false">COUNTIF(C9:S9,"KVIT")+COUNTIF(C9:S9,"KVIT☻")+COUNTIF(C9:S9,"kvit$")</f>
        <v>4</v>
      </c>
      <c r="AD9" s="48" t="n">
        <f aca="false">COUNTBLANK(C9:S9)-3</f>
        <v>-2</v>
      </c>
      <c r="AE9" s="48" t="n">
        <f aca="false">COUNTIF(C9:S9,"x")</f>
        <v>2</v>
      </c>
      <c r="AF9" s="47" t="n">
        <f aca="false">COUNTIF(C9:S9,"51")+COUNTIF(C9:S9,"51☻")+COUNTIF(C9:S9,"2")+COUNTIF(C9:S9,"52")+COUNTIF(C9:S9,"52☻")+COUNTIF(C9:S9,"51$")+COUNTIF(C9:S9,"52$")</f>
        <v>2</v>
      </c>
      <c r="AG9" s="4" t="str">
        <f aca="false">Vzorci_vnosov!$A$9</f>
        <v>U☻</v>
      </c>
      <c r="AH9" s="49" t="str">
        <f aca="false">RIGHT(C9,1)</f>
        <v>1</v>
      </c>
      <c r="AI9" s="49" t="str">
        <f aca="false">RIGHT(D9,1)</f>
        <v>T</v>
      </c>
      <c r="AJ9" s="49" t="str">
        <f aca="false">RIGHT(E9,1)</f>
        <v>☻</v>
      </c>
      <c r="AK9" s="49" t="str">
        <f aca="false">RIGHT(F9,1)</f>
        <v>T</v>
      </c>
      <c r="AL9" s="49" t="str">
        <f aca="false">RIGHT(G9,1)</f>
        <v>O</v>
      </c>
      <c r="AM9" s="49" t="str">
        <f aca="false">RIGHT(H9,1)</f>
        <v>m</v>
      </c>
      <c r="AN9" s="49" t="str">
        <f aca="false">RIGHT(I9,1)</f>
        <v>☺</v>
      </c>
      <c r="AO9" s="49" t="str">
        <f aca="false">RIGHT(J9,1)</f>
        <v>O</v>
      </c>
      <c r="AP9" s="49" t="str">
        <f aca="false">RIGHT(K9,1)</f>
        <v>T</v>
      </c>
      <c r="AQ9" s="49" t="str">
        <f aca="false">RIGHT(L9,1)</f>
        <v>¶</v>
      </c>
      <c r="AR9" s="49" t="str">
        <f aca="false">RIGHT(M9,1)</f>
        <v>R</v>
      </c>
      <c r="AS9" s="49" t="str">
        <f aca="false">RIGHT(N9,1)</f>
        <v>X</v>
      </c>
      <c r="AT9" s="49" t="e">
        <f aca="false">NA()</f>
        <v>#N/A</v>
      </c>
      <c r="AU9" s="49" t="str">
        <f aca="false">RIGHT(O9,1)</f>
        <v>2</v>
      </c>
      <c r="AV9" s="49" t="str">
        <f aca="false">RIGHT(P9,1)</f>
        <v>X</v>
      </c>
      <c r="AW9" s="49" t="str">
        <f aca="false">RIGHT(Q9,1)</f>
        <v>U</v>
      </c>
      <c r="AX9" s="49" t="str">
        <f aca="false">RIGHT(R9,1)</f>
        <v/>
      </c>
      <c r="AY9" s="49" t="str">
        <f aca="false">RIGHT(S9,1)</f>
        <v>O</v>
      </c>
      <c r="BA9" s="50"/>
      <c r="BB9" s="50"/>
      <c r="BC9" s="50"/>
      <c r="BD9" s="50"/>
      <c r="BE9" s="50"/>
      <c r="BF9" s="50"/>
      <c r="BG9" s="50"/>
      <c r="BH9" s="50"/>
      <c r="IV9" s="2"/>
    </row>
    <row r="10" s="26" customFormat="true" ht="19.5" hidden="false" customHeight="true" outlineLevel="0" collapsed="false">
      <c r="A10" s="51" t="n">
        <v>43747</v>
      </c>
      <c r="B10" s="52" t="str">
        <f aca="false">TEXT(A10,"Ddd")</f>
        <v>st</v>
      </c>
      <c r="C10" s="53" t="str">
        <f aca="false">Vzorci_vnosov!$A$4</f>
        <v>51</v>
      </c>
      <c r="D10" s="53" t="str">
        <f aca="false">Vzorci_vnosov!$A$12</f>
        <v>D</v>
      </c>
      <c r="E10" s="55" t="str">
        <f aca="false">Vzorci_vnosov!$A$11</f>
        <v>X</v>
      </c>
      <c r="F10" s="53" t="str">
        <f aca="false">Vzorci_vnosov!$A$6</f>
        <v>KVIT</v>
      </c>
      <c r="G10" s="61" t="str">
        <f aca="false">Vzorci_vnosov!$A$28</f>
        <v>KO</v>
      </c>
      <c r="H10" s="53" t="str">
        <f aca="false">Vzorci_vnosov!$A$4</f>
        <v>51</v>
      </c>
      <c r="I10" s="55" t="str">
        <f aca="false">Vzorci_vnosov!$A$11</f>
        <v>X</v>
      </c>
      <c r="J10" s="53" t="str">
        <f aca="false">Vzorci_vnosov!$A$15</f>
        <v>SO</v>
      </c>
      <c r="K10" s="54" t="str">
        <f aca="false">Vzorci_vnosov!$A$7</f>
        <v>KVIT☻</v>
      </c>
      <c r="L10" s="53" t="str">
        <f aca="false">Vzorci_vnosov!$A$5</f>
        <v>52</v>
      </c>
      <c r="M10" s="56" t="s">
        <v>79</v>
      </c>
      <c r="N10" s="58" t="str">
        <f aca="false">Vzorci_vnosov!$A$37</f>
        <v>Ta☺</v>
      </c>
      <c r="O10" s="55" t="str">
        <f aca="false">Vzorci_vnosov!$A$11</f>
        <v>X</v>
      </c>
      <c r="P10" s="55" t="str">
        <f aca="false">Vzorci_vnosov!$A$26</f>
        <v>52¶</v>
      </c>
      <c r="Q10" s="53" t="str">
        <f aca="false">Vzorci_vnosov!$A$8</f>
        <v>U</v>
      </c>
      <c r="R10" s="56"/>
      <c r="S10" s="53" t="str">
        <f aca="false">Vzorci_vnosov!$A$15</f>
        <v>SO</v>
      </c>
      <c r="T10" s="56" t="s">
        <v>23</v>
      </c>
      <c r="U10" s="57" t="str">
        <f aca="false">Vzorci_vnosov!$C$7</f>
        <v>MIO</v>
      </c>
      <c r="V10" s="47" t="n">
        <f aca="false">COUNTIF(AH10:AY10,"☻")</f>
        <v>1</v>
      </c>
      <c r="W10" s="47" t="n">
        <f aca="false">COUNTIF(AH10:AY10,"☺")</f>
        <v>1</v>
      </c>
      <c r="X10" s="47" t="n">
        <f aca="false">COUNTIF(C10:S10,"51")+COUNTIF(C10:S10,"51$")+COUNTIF(C10:S10,"51☻")</f>
        <v>2</v>
      </c>
      <c r="Y10" s="47" t="n">
        <f aca="false">COUNTIF(C10:S10,"52")+COUNTIF(C10:S10,"52$")+COUNTIF(C10:S10,"52☻")</f>
        <v>1</v>
      </c>
      <c r="Z10" s="47" t="n">
        <f aca="false">COUNTIF(C10:S10,"51¶")</f>
        <v>0</v>
      </c>
      <c r="AA10" s="47" t="n">
        <f aca="false">COUNTIF(C10:S10,"52¶")</f>
        <v>1</v>
      </c>
      <c r="AB10" s="47" t="n">
        <f aca="false">COUNTIF(C10:S10,"U")+COUNTIF(C10:S10,"U☻")+COUNTIF(C10:S10,"U☺")</f>
        <v>1</v>
      </c>
      <c r="AC10" s="47" t="n">
        <f aca="false">COUNTIF(C10:S10,"KVIT")+COUNTIF(C10:S10,"KVIT☻")+COUNTIF(C10:S10,"kvit$")</f>
        <v>2</v>
      </c>
      <c r="AD10" s="48" t="n">
        <f aca="false">COUNTBLANK(C10:S10)-3</f>
        <v>-2</v>
      </c>
      <c r="AE10" s="48" t="n">
        <f aca="false">COUNTIF(C10:S10,"x")</f>
        <v>3</v>
      </c>
      <c r="AF10" s="47" t="n">
        <f aca="false">COUNTIF(C10:S10,"51")+COUNTIF(C10:S10,"51☻")+COUNTIF(C10:S10,"2")+COUNTIF(C10:S10,"52")+COUNTIF(C10:S10,"52☻")+COUNTIF(C10:S10,"51$")+COUNTIF(C10:S10,"52$")</f>
        <v>3</v>
      </c>
      <c r="AG10" s="4" t="str">
        <f aca="false">Vzorci_vnosov!$A$10</f>
        <v>12-20</v>
      </c>
      <c r="AH10" s="49" t="str">
        <f aca="false">RIGHT(C10,1)</f>
        <v>1</v>
      </c>
      <c r="AI10" s="49" t="str">
        <f aca="false">RIGHT(D10,1)</f>
        <v>D</v>
      </c>
      <c r="AJ10" s="49" t="str">
        <f aca="false">RIGHT(E10,1)</f>
        <v>X</v>
      </c>
      <c r="AK10" s="49" t="str">
        <f aca="false">RIGHT(F10,1)</f>
        <v>T</v>
      </c>
      <c r="AL10" s="49" t="str">
        <f aca="false">RIGHT(G10,1)</f>
        <v>O</v>
      </c>
      <c r="AM10" s="49" t="str">
        <f aca="false">RIGHT(H10,1)</f>
        <v>1</v>
      </c>
      <c r="AN10" s="49" t="str">
        <f aca="false">RIGHT(I10,1)</f>
        <v>X</v>
      </c>
      <c r="AO10" s="49" t="str">
        <f aca="false">RIGHT(J10,1)</f>
        <v>O</v>
      </c>
      <c r="AP10" s="49" t="str">
        <f aca="false">RIGHT(K10,1)</f>
        <v>☻</v>
      </c>
      <c r="AQ10" s="49" t="str">
        <f aca="false">RIGHT(L10,1)</f>
        <v>2</v>
      </c>
      <c r="AR10" s="49" t="str">
        <f aca="false">RIGHT(M10,1)</f>
        <v>R</v>
      </c>
      <c r="AS10" s="49" t="str">
        <f aca="false">RIGHT(N10,1)</f>
        <v>☺</v>
      </c>
      <c r="AT10" s="49" t="e">
        <f aca="false">NA()</f>
        <v>#N/A</v>
      </c>
      <c r="AU10" s="49" t="str">
        <f aca="false">RIGHT(O10,1)</f>
        <v>X</v>
      </c>
      <c r="AV10" s="49" t="str">
        <f aca="false">RIGHT(P10,1)</f>
        <v>¶</v>
      </c>
      <c r="AW10" s="49" t="str">
        <f aca="false">RIGHT(Q10,1)</f>
        <v>U</v>
      </c>
      <c r="AX10" s="49" t="str">
        <f aca="false">RIGHT(R10,1)</f>
        <v/>
      </c>
      <c r="AY10" s="49" t="str">
        <f aca="false">RIGHT(S10,1)</f>
        <v>O</v>
      </c>
      <c r="BA10" s="50"/>
      <c r="BB10" s="50"/>
      <c r="BC10" s="50"/>
      <c r="BD10" s="50"/>
      <c r="BE10" s="50"/>
      <c r="BF10" s="50"/>
      <c r="BG10" s="50"/>
      <c r="BH10" s="50"/>
      <c r="IV10" s="2"/>
    </row>
    <row r="11" s="26" customFormat="true" ht="19.5" hidden="false" customHeight="true" outlineLevel="0" collapsed="false">
      <c r="A11" s="51" t="n">
        <v>43748</v>
      </c>
      <c r="B11" s="52" t="str">
        <f aca="false">TEXT(A11,"Ddd")</f>
        <v>čt</v>
      </c>
      <c r="C11" s="53" t="str">
        <f aca="false">Vzorci_vnosov!$A$4</f>
        <v>51</v>
      </c>
      <c r="D11" s="53" t="str">
        <f aca="false">Vzorci_vnosov!$A$12</f>
        <v>D</v>
      </c>
      <c r="E11" s="53" t="str">
        <f aca="false">Vzorci_vnosov!$A$6</f>
        <v>KVIT</v>
      </c>
      <c r="F11" s="53" t="str">
        <f aca="false">Vzorci_vnosov!$A$6</f>
        <v>KVIT</v>
      </c>
      <c r="G11" s="55" t="str">
        <f aca="false">Vzorci_vnosov!$A$26</f>
        <v>52¶</v>
      </c>
      <c r="H11" s="61" t="str">
        <f aca="false">Vzorci_vnosov!$A$29</f>
        <v>Rt</v>
      </c>
      <c r="I11" s="53" t="str">
        <f aca="false">Vzorci_vnosov!$A$5</f>
        <v>52</v>
      </c>
      <c r="J11" s="53" t="str">
        <f aca="false">Vzorci_vnosov!$A$15</f>
        <v>SO</v>
      </c>
      <c r="K11" s="55" t="str">
        <f aca="false">Vzorci_vnosov!$A$11</f>
        <v>X</v>
      </c>
      <c r="L11" s="56" t="s">
        <v>67</v>
      </c>
      <c r="M11" s="56" t="s">
        <v>79</v>
      </c>
      <c r="N11" s="55" t="str">
        <f aca="false">Vzorci_vnosov!$A$11</f>
        <v>X</v>
      </c>
      <c r="O11" s="55" t="str">
        <f aca="false">Vzorci_vnosov!$A$11</f>
        <v>X</v>
      </c>
      <c r="P11" s="55" t="str">
        <f aca="false">Vzorci_vnosov!$A$32</f>
        <v>Am</v>
      </c>
      <c r="Q11" s="58" t="str">
        <f aca="false">Vzorci_vnosov!$A$23</f>
        <v>51☺</v>
      </c>
      <c r="R11" s="56"/>
      <c r="S11" s="53" t="str">
        <f aca="false">Vzorci_vnosov!$A$15</f>
        <v>SO</v>
      </c>
      <c r="T11" s="56" t="s">
        <v>1</v>
      </c>
      <c r="U11" s="57" t="str">
        <f aca="false">Vzorci_vnosov!$C$15</f>
        <v>BUT</v>
      </c>
      <c r="V11" s="47" t="n">
        <f aca="false">COUNTIF(AH11:AY11,"☻")</f>
        <v>0</v>
      </c>
      <c r="W11" s="47" t="n">
        <f aca="false">COUNTIF(AH11:AY11,"☺")</f>
        <v>1</v>
      </c>
      <c r="X11" s="47" t="n">
        <f aca="false">COUNTIF(C11:S11,"51")+COUNTIF(C11:S11,"51$")+COUNTIF(C11:S11,"51☻")</f>
        <v>1</v>
      </c>
      <c r="Y11" s="47" t="n">
        <f aca="false">COUNTIF(C11:S11,"52")+COUNTIF(C11:S11,"52$")+COUNTIF(C11:S11,"52☻")</f>
        <v>1</v>
      </c>
      <c r="Z11" s="47" t="n">
        <f aca="false">COUNTIF(C11:S11,"51¶")</f>
        <v>0</v>
      </c>
      <c r="AA11" s="47" t="n">
        <f aca="false">COUNTIF(C11:S11,"52¶")</f>
        <v>1</v>
      </c>
      <c r="AB11" s="47" t="n">
        <f aca="false">COUNTIF(C11:S11,"U")+COUNTIF(C11:S11,"U☻")+COUNTIF(C11:S11,"U☺")</f>
        <v>0</v>
      </c>
      <c r="AC11" s="47" t="n">
        <f aca="false">COUNTIF(C11:S11,"KVIT")+COUNTIF(C11:S11,"KVIT☻")+COUNTIF(C11:S11,"kvit$")</f>
        <v>2</v>
      </c>
      <c r="AD11" s="48" t="n">
        <f aca="false">COUNTBLANK(C11:S11)-3</f>
        <v>-2</v>
      </c>
      <c r="AE11" s="48" t="n">
        <f aca="false">COUNTIF(C11:S11,"x")</f>
        <v>3</v>
      </c>
      <c r="AF11" s="47" t="n">
        <f aca="false">COUNTIF(C11:S11,"51")+COUNTIF(C11:S11,"51☻")+COUNTIF(C11:S11,"2")+COUNTIF(C11:S11,"52")+COUNTIF(C11:S11,"52☻")+COUNTIF(C11:S11,"51$")+COUNTIF(C11:S11,"52$")</f>
        <v>2</v>
      </c>
      <c r="AG11" s="7" t="str">
        <f aca="false">Vzorci_vnosov!$A$11</f>
        <v>X</v>
      </c>
      <c r="AH11" s="49" t="str">
        <f aca="false">RIGHT(C11,1)</f>
        <v>1</v>
      </c>
      <c r="AI11" s="49" t="str">
        <f aca="false">RIGHT(D11,1)</f>
        <v>D</v>
      </c>
      <c r="AJ11" s="49" t="str">
        <f aca="false">RIGHT(E11,1)</f>
        <v>T</v>
      </c>
      <c r="AK11" s="49" t="str">
        <f aca="false">RIGHT(F11,1)</f>
        <v>T</v>
      </c>
      <c r="AL11" s="49" t="str">
        <f aca="false">RIGHT(G11,1)</f>
        <v>¶</v>
      </c>
      <c r="AM11" s="49" t="str">
        <f aca="false">RIGHT(H11,1)</f>
        <v>t</v>
      </c>
      <c r="AN11" s="49" t="str">
        <f aca="false">RIGHT(I11,1)</f>
        <v>2</v>
      </c>
      <c r="AO11" s="49" t="str">
        <f aca="false">RIGHT(J11,1)</f>
        <v>O</v>
      </c>
      <c r="AP11" s="49" t="str">
        <f aca="false">RIGHT(K11,1)</f>
        <v>X</v>
      </c>
      <c r="AQ11" s="49" t="str">
        <f aca="false">RIGHT(L11,1)</f>
        <v>K</v>
      </c>
      <c r="AR11" s="49" t="str">
        <f aca="false">RIGHT(M11,1)</f>
        <v>R</v>
      </c>
      <c r="AS11" s="49" t="str">
        <f aca="false">RIGHT(N11,1)</f>
        <v>X</v>
      </c>
      <c r="AT11" s="49" t="e">
        <f aca="false">NA()</f>
        <v>#N/A</v>
      </c>
      <c r="AU11" s="49" t="str">
        <f aca="false">RIGHT(O11,1)</f>
        <v>X</v>
      </c>
      <c r="AV11" s="49" t="str">
        <f aca="false">RIGHT(P11,1)</f>
        <v>m</v>
      </c>
      <c r="AW11" s="49" t="str">
        <f aca="false">RIGHT(Q11,1)</f>
        <v>☺</v>
      </c>
      <c r="AX11" s="49" t="str">
        <f aca="false">RIGHT(R11,1)</f>
        <v/>
      </c>
      <c r="AY11" s="49" t="str">
        <f aca="false">RIGHT(S11,1)</f>
        <v>O</v>
      </c>
      <c r="BA11" s="50"/>
      <c r="BB11" s="50"/>
      <c r="BC11" s="50"/>
      <c r="BD11" s="50"/>
      <c r="BE11" s="50"/>
      <c r="BF11" s="50"/>
      <c r="BG11" s="50"/>
      <c r="BH11" s="50"/>
      <c r="IV11" s="2"/>
    </row>
    <row r="12" s="26" customFormat="true" ht="19.5" hidden="false" customHeight="true" outlineLevel="0" collapsed="false">
      <c r="A12" s="51" t="n">
        <v>43749</v>
      </c>
      <c r="B12" s="52" t="str">
        <f aca="false">TEXT(A12,"Ddd")</f>
        <v>pá</v>
      </c>
      <c r="C12" s="53" t="str">
        <f aca="false">Vzorci_vnosov!$A$5</f>
        <v>52</v>
      </c>
      <c r="D12" s="53" t="str">
        <f aca="false">Vzorci_vnosov!$A$12</f>
        <v>D</v>
      </c>
      <c r="E12" s="54" t="str">
        <f aca="false">Vzorci_vnosov!$A$7</f>
        <v>KVIT☻</v>
      </c>
      <c r="F12" s="53" t="str">
        <f aca="false">Vzorci_vnosov!$A$6</f>
        <v>KVIT</v>
      </c>
      <c r="G12" s="58" t="str">
        <f aca="false">Vzorci_vnosov!$A$24</f>
        <v>52☺</v>
      </c>
      <c r="H12" s="55" t="str">
        <f aca="false">Vzorci_vnosov!$A$25</f>
        <v>51¶</v>
      </c>
      <c r="I12" s="53" t="str">
        <f aca="false">Vzorci_vnosov!$A$4</f>
        <v>51</v>
      </c>
      <c r="J12" s="53" t="str">
        <f aca="false">Vzorci_vnosov!$A$6</f>
        <v>KVIT</v>
      </c>
      <c r="K12" s="53" t="str">
        <f aca="false">Vzorci_vnosov!$A$12</f>
        <v>D</v>
      </c>
      <c r="L12" s="56" t="s">
        <v>67</v>
      </c>
      <c r="M12" s="56" t="s">
        <v>79</v>
      </c>
      <c r="N12" s="53" t="str">
        <f aca="false">Vzorci_vnosov!$A$8</f>
        <v>U</v>
      </c>
      <c r="O12" s="55" t="str">
        <f aca="false">Vzorci_vnosov!$A$11</f>
        <v>X</v>
      </c>
      <c r="P12" s="53" t="str">
        <f aca="false">Vzorci_vnosov!$A$5</f>
        <v>52</v>
      </c>
      <c r="Q12" s="55" t="str">
        <f aca="false">Vzorci_vnosov!$A$11</f>
        <v>X</v>
      </c>
      <c r="R12" s="56"/>
      <c r="S12" s="53" t="str">
        <f aca="false">Vzorci_vnosov!$A$15</f>
        <v>SO</v>
      </c>
      <c r="T12" s="56" t="s">
        <v>9</v>
      </c>
      <c r="U12" s="57" t="str">
        <f aca="false">Vzorci_vnosov!$C$13</f>
        <v>PIR</v>
      </c>
      <c r="V12" s="47" t="n">
        <f aca="false">COUNTIF(AH12:AY12,"☻")</f>
        <v>1</v>
      </c>
      <c r="W12" s="47" t="n">
        <f aca="false">COUNTIF(AH12:AY12,"☺")</f>
        <v>1</v>
      </c>
      <c r="X12" s="47" t="n">
        <f aca="false">COUNTIF(C12:S12,"51")+COUNTIF(C12:S12,"51$")+COUNTIF(C12:S12,"51☻")</f>
        <v>1</v>
      </c>
      <c r="Y12" s="47" t="n">
        <f aca="false">COUNTIF(C12:S12,"52")+COUNTIF(C12:S12,"52$")+COUNTIF(C12:S12,"52☻")</f>
        <v>2</v>
      </c>
      <c r="Z12" s="47" t="n">
        <f aca="false">COUNTIF(C12:S12,"51¶")</f>
        <v>1</v>
      </c>
      <c r="AA12" s="47" t="n">
        <f aca="false">COUNTIF(C12:S12,"52¶")</f>
        <v>0</v>
      </c>
      <c r="AB12" s="47" t="n">
        <f aca="false">COUNTIF(C12:S12,"U")+COUNTIF(C12:S12,"U☻")+COUNTIF(C12:S12,"U☺")</f>
        <v>1</v>
      </c>
      <c r="AC12" s="47" t="n">
        <f aca="false">COUNTIF(C12:S12,"KVIT")+COUNTIF(C12:S12,"KVIT☻")+COUNTIF(C12:S12,"kvit$")</f>
        <v>3</v>
      </c>
      <c r="AD12" s="48" t="n">
        <f aca="false">COUNTBLANK(C12:S12)-3</f>
        <v>-2</v>
      </c>
      <c r="AE12" s="48" t="n">
        <f aca="false">COUNTIF(C12:S12,"x")</f>
        <v>2</v>
      </c>
      <c r="AF12" s="47" t="n">
        <f aca="false">COUNTIF(C12:S12,"51")+COUNTIF(C12:S12,"51☻")+COUNTIF(C12:S12,"2")+COUNTIF(C12:S12,"52")+COUNTIF(C12:S12,"52☻")+COUNTIF(C12:S12,"51$")+COUNTIF(C12:S12,"52$")</f>
        <v>3</v>
      </c>
      <c r="AG12" s="4" t="str">
        <f aca="false">Vzorci_vnosov!$A$12</f>
        <v>D</v>
      </c>
      <c r="AH12" s="49" t="str">
        <f aca="false">RIGHT(C12,1)</f>
        <v>2</v>
      </c>
      <c r="AI12" s="49" t="str">
        <f aca="false">RIGHT(D12,1)</f>
        <v>D</v>
      </c>
      <c r="AJ12" s="49" t="str">
        <f aca="false">RIGHT(E12,1)</f>
        <v>☻</v>
      </c>
      <c r="AK12" s="49" t="str">
        <f aca="false">RIGHT(F12,1)</f>
        <v>T</v>
      </c>
      <c r="AL12" s="49" t="str">
        <f aca="false">RIGHT(G12,1)</f>
        <v>☺</v>
      </c>
      <c r="AM12" s="49" t="str">
        <f aca="false">RIGHT(H12,1)</f>
        <v>¶</v>
      </c>
      <c r="AN12" s="49" t="str">
        <f aca="false">RIGHT(I12,1)</f>
        <v>1</v>
      </c>
      <c r="AO12" s="49" t="str">
        <f aca="false">RIGHT(J12,1)</f>
        <v>T</v>
      </c>
      <c r="AP12" s="49" t="str">
        <f aca="false">RIGHT(K12,1)</f>
        <v>D</v>
      </c>
      <c r="AQ12" s="49" t="str">
        <f aca="false">RIGHT(L12,1)</f>
        <v>K</v>
      </c>
      <c r="AR12" s="49" t="str">
        <f aca="false">RIGHT(M12,1)</f>
        <v>R</v>
      </c>
      <c r="AS12" s="49" t="str">
        <f aca="false">RIGHT(N12,1)</f>
        <v>U</v>
      </c>
      <c r="AT12" s="49" t="e">
        <f aca="false">NA()</f>
        <v>#N/A</v>
      </c>
      <c r="AU12" s="49" t="str">
        <f aca="false">RIGHT(O12,1)</f>
        <v>X</v>
      </c>
      <c r="AV12" s="49" t="str">
        <f aca="false">RIGHT(P12,1)</f>
        <v>2</v>
      </c>
      <c r="AW12" s="49" t="str">
        <f aca="false">RIGHT(Q12,1)</f>
        <v>X</v>
      </c>
      <c r="AX12" s="49" t="str">
        <f aca="false">RIGHT(R12,1)</f>
        <v/>
      </c>
      <c r="AY12" s="49" t="str">
        <f aca="false">RIGHT(S12,1)</f>
        <v>O</v>
      </c>
      <c r="BA12" s="50"/>
      <c r="BB12" s="50"/>
      <c r="BC12" s="50"/>
      <c r="BD12" s="50"/>
      <c r="BE12" s="50"/>
      <c r="BF12" s="50"/>
      <c r="BG12" s="50"/>
      <c r="BH12" s="50"/>
      <c r="IV12" s="2"/>
    </row>
    <row r="13" s="26" customFormat="true" ht="19.5" hidden="false" customHeight="true" outlineLevel="0" collapsed="false">
      <c r="A13" s="51" t="n">
        <v>43750</v>
      </c>
      <c r="B13" s="52" t="str">
        <f aca="false">TEXT(A13,"Ddd")</f>
        <v>so</v>
      </c>
      <c r="C13" s="56"/>
      <c r="D13" s="56"/>
      <c r="E13" s="56"/>
      <c r="F13" s="44" t="str">
        <f aca="false">Vzorci_vnosov!$A$14</f>
        <v>☻</v>
      </c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45" t="str">
        <f aca="false">Vzorci_vnosov!$A$21</f>
        <v>☺</v>
      </c>
      <c r="R13" s="56"/>
      <c r="S13" s="56"/>
      <c r="T13" s="56" t="s">
        <v>28</v>
      </c>
      <c r="U13" s="59" t="s">
        <v>5</v>
      </c>
      <c r="V13" s="47" t="n">
        <f aca="false">COUNTIF(AH13:AY13,"☻")</f>
        <v>1</v>
      </c>
      <c r="W13" s="47" t="n">
        <f aca="false">COUNTIF(AH13:AY13,"☺")</f>
        <v>1</v>
      </c>
      <c r="X13" s="47" t="n">
        <f aca="false">COUNTIF(C13:S13,"51")+COUNTIF(C13:S13,"51$")+COUNTIF(C13:S13,"51☻")</f>
        <v>0</v>
      </c>
      <c r="Y13" s="47" t="n">
        <f aca="false">COUNTIF(C13:S13,"52")+COUNTIF(C13:S13,"52$")+COUNTIF(C13:S13,"52☻")</f>
        <v>0</v>
      </c>
      <c r="Z13" s="47" t="n">
        <f aca="false">COUNTIF(C13:S13,"51¶")</f>
        <v>0</v>
      </c>
      <c r="AA13" s="47" t="n">
        <f aca="false">COUNTIF(C13:S13,"52¶")</f>
        <v>0</v>
      </c>
      <c r="AB13" s="47" t="n">
        <f aca="false">COUNTIF(C13:S13,"U")+COUNTIF(C13:S13,"U☻")+COUNTIF(C13:S13,"U☺")</f>
        <v>0</v>
      </c>
      <c r="AC13" s="47" t="n">
        <f aca="false">COUNTIF(C13:S13,"KVIT")+COUNTIF(C13:S13,"KVIT☻")+COUNTIF(C13:S13,"kvit$")</f>
        <v>0</v>
      </c>
      <c r="AD13" s="48" t="n">
        <f aca="false">COUNTBLANK(C13:S13)-3</f>
        <v>12</v>
      </c>
      <c r="AE13" s="48" t="n">
        <f aca="false">COUNTIF(C13:S13,"x")</f>
        <v>0</v>
      </c>
      <c r="AF13" s="47" t="n">
        <f aca="false">COUNTIF(C13:S13,"51")+COUNTIF(C13:S13,"51☻")+COUNTIF(C13:S13,"2")+COUNTIF(C13:S13,"52")+COUNTIF(C13:S13,"52☻")+COUNTIF(C13:S13,"51$")+COUNTIF(C13:S13,"52$")</f>
        <v>0</v>
      </c>
      <c r="AG13" s="4" t="str">
        <f aca="false">Vzorci_vnosov!$A$13</f>
        <v>BOL</v>
      </c>
      <c r="AH13" s="49" t="str">
        <f aca="false">RIGHT(C13,1)</f>
        <v/>
      </c>
      <c r="AI13" s="49" t="str">
        <f aca="false">RIGHT(D13,1)</f>
        <v/>
      </c>
      <c r="AJ13" s="49" t="str">
        <f aca="false">RIGHT(E13,1)</f>
        <v/>
      </c>
      <c r="AK13" s="49" t="str">
        <f aca="false">RIGHT(F13,1)</f>
        <v>☻</v>
      </c>
      <c r="AL13" s="49" t="str">
        <f aca="false">RIGHT(G13,1)</f>
        <v/>
      </c>
      <c r="AM13" s="49" t="str">
        <f aca="false">RIGHT(H13,1)</f>
        <v/>
      </c>
      <c r="AN13" s="49" t="str">
        <f aca="false">RIGHT(I13,1)</f>
        <v/>
      </c>
      <c r="AO13" s="49" t="str">
        <f aca="false">RIGHT(J13,1)</f>
        <v/>
      </c>
      <c r="AP13" s="49" t="str">
        <f aca="false">RIGHT(K13,1)</f>
        <v/>
      </c>
      <c r="AQ13" s="49" t="str">
        <f aca="false">RIGHT(L13,1)</f>
        <v/>
      </c>
      <c r="AR13" s="49" t="str">
        <f aca="false">RIGHT(M13,1)</f>
        <v/>
      </c>
      <c r="AS13" s="49" t="str">
        <f aca="false">RIGHT(N13,1)</f>
        <v/>
      </c>
      <c r="AT13" s="49" t="e">
        <f aca="false">NA()</f>
        <v>#N/A</v>
      </c>
      <c r="AU13" s="49" t="str">
        <f aca="false">RIGHT(O13,1)</f>
        <v/>
      </c>
      <c r="AV13" s="49" t="str">
        <f aca="false">RIGHT(P13,1)</f>
        <v/>
      </c>
      <c r="AW13" s="49" t="str">
        <f aca="false">RIGHT(Q13,1)</f>
        <v>☺</v>
      </c>
      <c r="AX13" s="49" t="str">
        <f aca="false">RIGHT(R13,1)</f>
        <v/>
      </c>
      <c r="AY13" s="49" t="str">
        <f aca="false">RIGHT(S13,1)</f>
        <v/>
      </c>
      <c r="BA13" s="50"/>
      <c r="BB13" s="50"/>
      <c r="BC13" s="50"/>
      <c r="BD13" s="50"/>
      <c r="BE13" s="50"/>
      <c r="BF13" s="50"/>
      <c r="BG13" s="50"/>
      <c r="BH13" s="50"/>
      <c r="IV13" s="2"/>
    </row>
    <row r="14" s="26" customFormat="true" ht="19.5" hidden="false" customHeight="true" outlineLevel="0" collapsed="false">
      <c r="A14" s="51" t="n">
        <v>43751</v>
      </c>
      <c r="B14" s="52" t="str">
        <f aca="false">TEXT(A14,"Ddd")</f>
        <v>ne</v>
      </c>
      <c r="C14" s="56"/>
      <c r="D14" s="56"/>
      <c r="E14" s="56"/>
      <c r="F14" s="44" t="str">
        <f aca="false">Vzorci_vnosov!$A$14</f>
        <v>☻</v>
      </c>
      <c r="G14" s="56"/>
      <c r="H14" s="45" t="str">
        <f aca="false">Vzorci_vnosov!$A$21</f>
        <v>☺</v>
      </c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 t="s">
        <v>11</v>
      </c>
      <c r="U14" s="59" t="s">
        <v>5</v>
      </c>
      <c r="V14" s="47" t="n">
        <f aca="false">COUNTIF(AH14:AY14,"☻")</f>
        <v>1</v>
      </c>
      <c r="W14" s="47" t="n">
        <f aca="false">COUNTIF(AH14:AY14,"☺")</f>
        <v>1</v>
      </c>
      <c r="X14" s="47" t="n">
        <f aca="false">COUNTIF(C14:S14,"51")+COUNTIF(C14:S14,"51$")+COUNTIF(C14:S14,"51☻")</f>
        <v>0</v>
      </c>
      <c r="Y14" s="47" t="n">
        <f aca="false">COUNTIF(C14:S14,"52")+COUNTIF(C14:S14,"52$")+COUNTIF(C14:S14,"52☻")</f>
        <v>0</v>
      </c>
      <c r="Z14" s="47" t="n">
        <f aca="false">COUNTIF(C14:S14,"51¶")</f>
        <v>0</v>
      </c>
      <c r="AA14" s="47" t="n">
        <f aca="false">COUNTIF(C14:S14,"52¶")</f>
        <v>0</v>
      </c>
      <c r="AB14" s="47" t="n">
        <f aca="false">COUNTIF(C14:S14,"U")+COUNTIF(C14:S14,"U☻")+COUNTIF(C14:S14,"U☺")</f>
        <v>0</v>
      </c>
      <c r="AC14" s="47" t="n">
        <f aca="false">COUNTIF(C14:S14,"KVIT")+COUNTIF(C14:S14,"KVIT☻")+COUNTIF(C14:S14,"kvit$")</f>
        <v>0</v>
      </c>
      <c r="AD14" s="48" t="n">
        <f aca="false">COUNTBLANK(C14:S14)-3</f>
        <v>12</v>
      </c>
      <c r="AE14" s="48" t="n">
        <f aca="false">COUNTIF(C14:S14,"x")</f>
        <v>0</v>
      </c>
      <c r="AF14" s="47" t="n">
        <f aca="false">COUNTIF(C14:S14,"51")+COUNTIF(C14:S14,"51☻")+COUNTIF(C14:S14,"2")+COUNTIF(C14:S14,"52")+COUNTIF(C14:S14,"52☻")+COUNTIF(C14:S14,"51$")+COUNTIF(C14:S14,"52$")</f>
        <v>0</v>
      </c>
      <c r="AG14" s="8" t="str">
        <f aca="false">Vzorci_vnosov!$A$14</f>
        <v>☻</v>
      </c>
      <c r="AH14" s="49" t="str">
        <f aca="false">RIGHT(C14,1)</f>
        <v/>
      </c>
      <c r="AI14" s="49" t="str">
        <f aca="false">RIGHT(D14,1)</f>
        <v/>
      </c>
      <c r="AJ14" s="49" t="str">
        <f aca="false">RIGHT(E14,1)</f>
        <v/>
      </c>
      <c r="AK14" s="49" t="str">
        <f aca="false">RIGHT(F14,1)</f>
        <v>☻</v>
      </c>
      <c r="AL14" s="49" t="str">
        <f aca="false">RIGHT(G14,1)</f>
        <v/>
      </c>
      <c r="AM14" s="49" t="str">
        <f aca="false">RIGHT(H14,1)</f>
        <v>☺</v>
      </c>
      <c r="AN14" s="49" t="str">
        <f aca="false">RIGHT(I14,1)</f>
        <v/>
      </c>
      <c r="AO14" s="49" t="str">
        <f aca="false">RIGHT(J14,1)</f>
        <v/>
      </c>
      <c r="AP14" s="49" t="str">
        <f aca="false">RIGHT(K14,1)</f>
        <v/>
      </c>
      <c r="AQ14" s="49" t="str">
        <f aca="false">RIGHT(L14,1)</f>
        <v/>
      </c>
      <c r="AR14" s="49" t="str">
        <f aca="false">RIGHT(M14,1)</f>
        <v/>
      </c>
      <c r="AS14" s="49" t="str">
        <f aca="false">RIGHT(N14,1)</f>
        <v/>
      </c>
      <c r="AT14" s="49" t="e">
        <f aca="false">NA()</f>
        <v>#N/A</v>
      </c>
      <c r="AU14" s="49" t="str">
        <f aca="false">RIGHT(O14,1)</f>
        <v/>
      </c>
      <c r="AV14" s="49" t="str">
        <f aca="false">RIGHT(P14,1)</f>
        <v/>
      </c>
      <c r="AW14" s="49" t="str">
        <f aca="false">RIGHT(Q14,1)</f>
        <v/>
      </c>
      <c r="AX14" s="49" t="str">
        <f aca="false">RIGHT(R14,1)</f>
        <v/>
      </c>
      <c r="AY14" s="49" t="str">
        <f aca="false">RIGHT(S14,1)</f>
        <v/>
      </c>
      <c r="BA14" s="50"/>
      <c r="BB14" s="50"/>
      <c r="BC14" s="50"/>
      <c r="BD14" s="50"/>
      <c r="BE14" s="50"/>
      <c r="BF14" s="50"/>
      <c r="BG14" s="50"/>
      <c r="BH14" s="50"/>
      <c r="IV14" s="2"/>
    </row>
    <row r="15" s="26" customFormat="true" ht="19.5" hidden="false" customHeight="true" outlineLevel="0" collapsed="false">
      <c r="A15" s="51" t="n">
        <v>43752</v>
      </c>
      <c r="B15" s="52" t="str">
        <f aca="false">TEXT(A15,"Ddd")</f>
        <v>po</v>
      </c>
      <c r="C15" s="53" t="str">
        <f aca="false">Vzorci_vnosov!$A$5</f>
        <v>52</v>
      </c>
      <c r="D15" s="56" t="s">
        <v>66</v>
      </c>
      <c r="E15" s="53" t="str">
        <f aca="false">Vzorci_vnosov!$A$6</f>
        <v>KVIT</v>
      </c>
      <c r="F15" s="55" t="str">
        <f aca="false">Vzorci_vnosov!$A$11</f>
        <v>X</v>
      </c>
      <c r="G15" s="61" t="str">
        <f aca="false">Vzorci_vnosov!$A$28</f>
        <v>KO</v>
      </c>
      <c r="H15" s="55" t="str">
        <f aca="false">Vzorci_vnosov!$A$11</f>
        <v>X</v>
      </c>
      <c r="I15" s="53" t="str">
        <f aca="false">Vzorci_vnosov!$A$8</f>
        <v>U</v>
      </c>
      <c r="J15" s="54" t="str">
        <f aca="false">Vzorci_vnosov!$A$7</f>
        <v>KVIT☻</v>
      </c>
      <c r="K15" s="53" t="str">
        <f aca="false">Vzorci_vnosov!$A$5</f>
        <v>52</v>
      </c>
      <c r="L15" s="55" t="str">
        <f aca="false">Vzorci_vnosov!$A$26</f>
        <v>52¶</v>
      </c>
      <c r="M15" s="56" t="s">
        <v>79</v>
      </c>
      <c r="N15" s="53" t="str">
        <f aca="false">Vzorci_vnosov!$A$12</f>
        <v>D</v>
      </c>
      <c r="O15" s="53" t="str">
        <f aca="false">Vzorci_vnosov!$A$4</f>
        <v>51</v>
      </c>
      <c r="P15" s="53" t="str">
        <f aca="false">Vzorci_vnosov!$A$6</f>
        <v>KVIT</v>
      </c>
      <c r="Q15" s="53" t="str">
        <f aca="false">Vzorci_vnosov!$A$5</f>
        <v>52</v>
      </c>
      <c r="R15" s="56"/>
      <c r="S15" s="58" t="str">
        <f aca="false">Vzorci_vnosov!$A$23</f>
        <v>51☺</v>
      </c>
      <c r="T15" s="56" t="s">
        <v>83</v>
      </c>
      <c r="U15" s="57" t="str">
        <f aca="false">Vzorci_vnosov!$C$16</f>
        <v>ŽRJ</v>
      </c>
      <c r="V15" s="47" t="n">
        <f aca="false">COUNTIF(AH15:AY15,"☻")</f>
        <v>1</v>
      </c>
      <c r="W15" s="47" t="n">
        <f aca="false">COUNTIF(AH15:AY15,"☺")</f>
        <v>1</v>
      </c>
      <c r="X15" s="47" t="n">
        <f aca="false">COUNTIF(C15:S15,"51")+COUNTIF(C15:S15,"51$")+COUNTIF(C15:S15,"51☻")</f>
        <v>1</v>
      </c>
      <c r="Y15" s="47" t="n">
        <f aca="false">COUNTIF(C15:S15,"52")+COUNTIF(C15:S15,"52$")+COUNTIF(C15:S15,"52☻")</f>
        <v>3</v>
      </c>
      <c r="Z15" s="47" t="n">
        <f aca="false">COUNTIF(C15:S15,"51¶")</f>
        <v>0</v>
      </c>
      <c r="AA15" s="47" t="n">
        <f aca="false">COUNTIF(C15:S15,"52¶")</f>
        <v>1</v>
      </c>
      <c r="AB15" s="47" t="n">
        <f aca="false">COUNTIF(C15:S15,"U")+COUNTIF(C15:S15,"U☻")+COUNTIF(C15:S15,"U☺")</f>
        <v>1</v>
      </c>
      <c r="AC15" s="47" t="n">
        <f aca="false">COUNTIF(C15:S15,"KVIT")+COUNTIF(C15:S15,"KVIT☻")+COUNTIF(C15:S15,"kvit$")</f>
        <v>3</v>
      </c>
      <c r="AD15" s="48" t="n">
        <f aca="false">COUNTBLANK(C15:S15)-3</f>
        <v>-2</v>
      </c>
      <c r="AE15" s="48" t="n">
        <f aca="false">COUNTIF(C15:S15,"x")</f>
        <v>2</v>
      </c>
      <c r="AF15" s="47" t="n">
        <f aca="false">COUNTIF(C15:S15,"51")+COUNTIF(C15:S15,"51☻")+COUNTIF(C15:S15,"2")+COUNTIF(C15:S15,"52")+COUNTIF(C15:S15,"52☻")+COUNTIF(C15:S15,"51$")+COUNTIF(C15:S15,"52$")</f>
        <v>4</v>
      </c>
      <c r="AG15" s="4" t="str">
        <f aca="false">Vzorci_vnosov!$A$15</f>
        <v>SO</v>
      </c>
      <c r="AH15" s="49" t="str">
        <f aca="false">RIGHT(C15,1)</f>
        <v>2</v>
      </c>
      <c r="AI15" s="49" t="str">
        <f aca="false">RIGHT(D15,1)</f>
        <v>F</v>
      </c>
      <c r="AJ15" s="49" t="str">
        <f aca="false">RIGHT(E15,1)</f>
        <v>T</v>
      </c>
      <c r="AK15" s="49" t="str">
        <f aca="false">RIGHT(F15,1)</f>
        <v>X</v>
      </c>
      <c r="AL15" s="49" t="str">
        <f aca="false">RIGHT(G15,1)</f>
        <v>O</v>
      </c>
      <c r="AM15" s="49" t="str">
        <f aca="false">RIGHT(H15,1)</f>
        <v>X</v>
      </c>
      <c r="AN15" s="49" t="str">
        <f aca="false">RIGHT(I15,1)</f>
        <v>U</v>
      </c>
      <c r="AO15" s="49" t="str">
        <f aca="false">RIGHT(J15,1)</f>
        <v>☻</v>
      </c>
      <c r="AP15" s="49" t="str">
        <f aca="false">RIGHT(K15,1)</f>
        <v>2</v>
      </c>
      <c r="AQ15" s="49" t="str">
        <f aca="false">RIGHT(L15,1)</f>
        <v>¶</v>
      </c>
      <c r="AR15" s="49" t="str">
        <f aca="false">RIGHT(M15,1)</f>
        <v>R</v>
      </c>
      <c r="AS15" s="49" t="str">
        <f aca="false">RIGHT(N15,1)</f>
        <v>D</v>
      </c>
      <c r="AT15" s="49" t="e">
        <f aca="false">NA()</f>
        <v>#N/A</v>
      </c>
      <c r="AU15" s="49" t="str">
        <f aca="false">RIGHT(O15,1)</f>
        <v>1</v>
      </c>
      <c r="AV15" s="49" t="str">
        <f aca="false">RIGHT(P15,1)</f>
        <v>T</v>
      </c>
      <c r="AW15" s="49" t="str">
        <f aca="false">RIGHT(Q15,1)</f>
        <v>2</v>
      </c>
      <c r="AX15" s="49" t="str">
        <f aca="false">RIGHT(R15,1)</f>
        <v/>
      </c>
      <c r="AY15" s="49" t="str">
        <f aca="false">RIGHT(S15,1)</f>
        <v>☺</v>
      </c>
      <c r="BA15" s="50"/>
      <c r="BB15" s="50"/>
      <c r="BC15" s="50"/>
      <c r="BD15" s="50"/>
      <c r="BE15" s="50"/>
      <c r="BF15" s="50"/>
      <c r="BG15" s="50"/>
      <c r="BH15" s="50"/>
      <c r="IV15" s="2"/>
    </row>
    <row r="16" s="26" customFormat="true" ht="19.5" hidden="false" customHeight="true" outlineLevel="0" collapsed="false">
      <c r="A16" s="51" t="n">
        <v>43753</v>
      </c>
      <c r="B16" s="52" t="str">
        <f aca="false">TEXT(A16,"Ddd")</f>
        <v>út</v>
      </c>
      <c r="C16" s="55" t="str">
        <f aca="false">Vzorci_vnosov!$A$11</f>
        <v>X</v>
      </c>
      <c r="D16" s="53" t="str">
        <f aca="false">Vzorci_vnosov!$A$6</f>
        <v>KVIT</v>
      </c>
      <c r="E16" s="53" t="str">
        <f aca="false">Vzorci_vnosov!$A$6</f>
        <v>KVIT</v>
      </c>
      <c r="F16" s="55" t="str">
        <f aca="false">Vzorci_vnosov!$A$32</f>
        <v>Am</v>
      </c>
      <c r="G16" s="61" t="str">
        <f aca="false">Vzorci_vnosov!$A$28</f>
        <v>KO</v>
      </c>
      <c r="H16" s="53" t="str">
        <f aca="false">Vzorci_vnosov!$A$5</f>
        <v>52</v>
      </c>
      <c r="I16" s="53" t="str">
        <f aca="false">Vzorci_vnosov!$A$5</f>
        <v>52</v>
      </c>
      <c r="J16" s="55" t="str">
        <f aca="false">Vzorci_vnosov!$A$11</f>
        <v>X</v>
      </c>
      <c r="K16" s="53" t="str">
        <f aca="false">Vzorci_vnosov!$A$4</f>
        <v>51</v>
      </c>
      <c r="L16" s="58" t="str">
        <f aca="false">Vzorci_vnosov!$A$23</f>
        <v>51☺</v>
      </c>
      <c r="M16" s="56" t="s">
        <v>79</v>
      </c>
      <c r="N16" s="53" t="str">
        <f aca="false">Vzorci_vnosov!$A$12</f>
        <v>D</v>
      </c>
      <c r="O16" s="55" t="str">
        <f aca="false">Vzorci_vnosov!$A$26</f>
        <v>52¶</v>
      </c>
      <c r="P16" s="53" t="str">
        <f aca="false">Vzorci_vnosov!$A$6</f>
        <v>KVIT</v>
      </c>
      <c r="Q16" s="53" t="str">
        <f aca="false">Vzorci_vnosov!$A$8</f>
        <v>U</v>
      </c>
      <c r="R16" s="56"/>
      <c r="S16" s="55" t="str">
        <f aca="false">Vzorci_vnosov!$A$11</f>
        <v>X</v>
      </c>
      <c r="T16" s="56" t="s">
        <v>70</v>
      </c>
      <c r="U16" s="57" t="str">
        <f aca="false">Vzorci_vnosov!$C$16</f>
        <v>ŽRJ</v>
      </c>
      <c r="V16" s="47" t="n">
        <f aca="false">COUNTIF(AH16:AY16,"☻")</f>
        <v>0</v>
      </c>
      <c r="W16" s="47" t="n">
        <f aca="false">COUNTIF(AH16:AY16,"☺")</f>
        <v>1</v>
      </c>
      <c r="X16" s="47" t="n">
        <f aca="false">COUNTIF(C16:S16,"51")+COUNTIF(C16:S16,"51$")+COUNTIF(C16:S16,"51☻")</f>
        <v>1</v>
      </c>
      <c r="Y16" s="47" t="n">
        <f aca="false">COUNTIF(C16:S16,"52")+COUNTIF(C16:S16,"52$")+COUNTIF(C16:S16,"52☻")</f>
        <v>2</v>
      </c>
      <c r="Z16" s="47" t="n">
        <f aca="false">COUNTIF(C16:S16,"51¶")</f>
        <v>0</v>
      </c>
      <c r="AA16" s="47" t="n">
        <f aca="false">COUNTIF(C16:S16,"52¶")</f>
        <v>1</v>
      </c>
      <c r="AB16" s="47" t="n">
        <f aca="false">COUNTIF(C16:S16,"U")+COUNTIF(C16:S16,"U☻")+COUNTIF(C16:S16,"U☺")</f>
        <v>1</v>
      </c>
      <c r="AC16" s="47" t="n">
        <f aca="false">COUNTIF(C16:S16,"KVIT")+COUNTIF(C16:S16,"KVIT☻")+COUNTIF(C16:S16,"kvit$")</f>
        <v>3</v>
      </c>
      <c r="AD16" s="48" t="n">
        <f aca="false">COUNTBLANK(C16:S16)-3</f>
        <v>-2</v>
      </c>
      <c r="AE16" s="48" t="n">
        <f aca="false">COUNTIF(C16:S16,"x")</f>
        <v>3</v>
      </c>
      <c r="AF16" s="47" t="n">
        <f aca="false">COUNTIF(C16:S16,"51")+COUNTIF(C16:S16,"51☻")+COUNTIF(C16:S16,"2")+COUNTIF(C16:S16,"52")+COUNTIF(C16:S16,"52☻")+COUNTIF(C16:S16,"51$")+COUNTIF(C16:S16,"52$")</f>
        <v>3</v>
      </c>
      <c r="AG16" s="7" t="str">
        <f aca="false">Vzorci_vnosov!$A$16</f>
        <v>☻</v>
      </c>
      <c r="AH16" s="49" t="str">
        <f aca="false">RIGHT(C16,1)</f>
        <v>X</v>
      </c>
      <c r="AI16" s="49" t="str">
        <f aca="false">RIGHT(D16,1)</f>
        <v>T</v>
      </c>
      <c r="AJ16" s="49" t="str">
        <f aca="false">RIGHT(E16,1)</f>
        <v>T</v>
      </c>
      <c r="AK16" s="49" t="str">
        <f aca="false">RIGHT(F16,1)</f>
        <v>m</v>
      </c>
      <c r="AL16" s="49" t="str">
        <f aca="false">RIGHT(G16,1)</f>
        <v>O</v>
      </c>
      <c r="AM16" s="49" t="str">
        <f aca="false">RIGHT(H16,1)</f>
        <v>2</v>
      </c>
      <c r="AN16" s="49" t="str">
        <f aca="false">RIGHT(I16,1)</f>
        <v>2</v>
      </c>
      <c r="AO16" s="49" t="str">
        <f aca="false">RIGHT(J16,1)</f>
        <v>X</v>
      </c>
      <c r="AP16" s="49" t="str">
        <f aca="false">RIGHT(K16,1)</f>
        <v>1</v>
      </c>
      <c r="AQ16" s="49" t="str">
        <f aca="false">RIGHT(L16,1)</f>
        <v>☺</v>
      </c>
      <c r="AR16" s="49" t="str">
        <f aca="false">RIGHT(M16,1)</f>
        <v>R</v>
      </c>
      <c r="AS16" s="49" t="str">
        <f aca="false">RIGHT(N16,1)</f>
        <v>D</v>
      </c>
      <c r="AT16" s="49" t="e">
        <f aca="false">NA()</f>
        <v>#N/A</v>
      </c>
      <c r="AU16" s="49" t="str">
        <f aca="false">RIGHT(O16,1)</f>
        <v>¶</v>
      </c>
      <c r="AV16" s="49" t="str">
        <f aca="false">RIGHT(P16,1)</f>
        <v>T</v>
      </c>
      <c r="AW16" s="49" t="str">
        <f aca="false">RIGHT(Q16,1)</f>
        <v>U</v>
      </c>
      <c r="AX16" s="49" t="str">
        <f aca="false">RIGHT(R16,1)</f>
        <v/>
      </c>
      <c r="AY16" s="49" t="str">
        <f aca="false">RIGHT(S16,1)</f>
        <v>X</v>
      </c>
      <c r="BA16" s="50"/>
      <c r="BB16" s="50"/>
      <c r="BC16" s="50"/>
      <c r="BD16" s="50"/>
      <c r="BE16" s="50"/>
      <c r="BF16" s="50"/>
      <c r="BG16" s="50"/>
      <c r="BH16" s="50"/>
      <c r="IV16" s="2"/>
    </row>
    <row r="17" s="26" customFormat="true" ht="19.5" hidden="false" customHeight="true" outlineLevel="0" collapsed="false">
      <c r="A17" s="51" t="n">
        <v>43754</v>
      </c>
      <c r="B17" s="52" t="str">
        <f aca="false">TEXT(A17,"Ddd")</f>
        <v>st</v>
      </c>
      <c r="C17" s="53" t="str">
        <f aca="false">Vzorci_vnosov!$A$5</f>
        <v>52</v>
      </c>
      <c r="D17" s="53" t="str">
        <f aca="false">Vzorci_vnosov!$A$6</f>
        <v>KVIT</v>
      </c>
      <c r="E17" s="53" t="str">
        <f aca="false">Vzorci_vnosov!$A$6</f>
        <v>KVIT</v>
      </c>
      <c r="F17" s="55" t="str">
        <f aca="false">Vzorci_vnosov!$A$26</f>
        <v>52¶</v>
      </c>
      <c r="G17" s="61" t="str">
        <f aca="false">Vzorci_vnosov!$A$28</f>
        <v>KO</v>
      </c>
      <c r="H17" s="58" t="str">
        <f aca="false">Vzorci_vnosov!$A$23</f>
        <v>51☺</v>
      </c>
      <c r="I17" s="53" t="str">
        <f aca="false">Vzorci_vnosov!$A$8</f>
        <v>U</v>
      </c>
      <c r="J17" s="53" t="str">
        <f aca="false">Vzorci_vnosov!$A$6</f>
        <v>KVIT</v>
      </c>
      <c r="K17" s="53" t="str">
        <f aca="false">Vzorci_vnosov!$A$4</f>
        <v>51</v>
      </c>
      <c r="L17" s="55" t="str">
        <f aca="false">Vzorci_vnosov!$A$11</f>
        <v>X</v>
      </c>
      <c r="M17" s="56" t="s">
        <v>79</v>
      </c>
      <c r="N17" s="55" t="str">
        <f aca="false">Vzorci_vnosov!$A$35</f>
        <v>Ta</v>
      </c>
      <c r="O17" s="55" t="str">
        <f aca="false">Vzorci_vnosov!$A$11</f>
        <v>X</v>
      </c>
      <c r="P17" s="53" t="str">
        <f aca="false">Vzorci_vnosov!$A$6</f>
        <v>KVIT</v>
      </c>
      <c r="Q17" s="55" t="str">
        <f aca="false">Vzorci_vnosov!$A$35</f>
        <v>Ta</v>
      </c>
      <c r="R17" s="56"/>
      <c r="S17" s="53" t="str">
        <f aca="false">Vzorci_vnosov!$A$5</f>
        <v>52</v>
      </c>
      <c r="T17" s="56" t="s">
        <v>65</v>
      </c>
      <c r="U17" s="57" t="str">
        <f aca="false">Vzorci_vnosov!$C$16</f>
        <v>ŽRJ</v>
      </c>
      <c r="V17" s="47" t="n">
        <f aca="false">COUNTIF(AH17:AY17,"☻")</f>
        <v>0</v>
      </c>
      <c r="W17" s="47" t="n">
        <f aca="false">COUNTIF(AH17:AY17,"☺")</f>
        <v>1</v>
      </c>
      <c r="X17" s="47" t="n">
        <f aca="false">COUNTIF(C17:S17,"51")+COUNTIF(C17:S17,"51$")+COUNTIF(C17:S17,"51☻")</f>
        <v>1</v>
      </c>
      <c r="Y17" s="47" t="n">
        <f aca="false">COUNTIF(C17:S17,"52")+COUNTIF(C17:S17,"52$")+COUNTIF(C17:S17,"52☻")</f>
        <v>2</v>
      </c>
      <c r="Z17" s="47" t="n">
        <f aca="false">COUNTIF(C17:S17,"51¶")</f>
        <v>0</v>
      </c>
      <c r="AA17" s="47" t="n">
        <f aca="false">COUNTIF(C17:S17,"52¶")</f>
        <v>1</v>
      </c>
      <c r="AB17" s="47" t="n">
        <f aca="false">COUNTIF(C17:S17,"U")+COUNTIF(C17:S17,"U☻")+COUNTIF(C17:S17,"U☺")</f>
        <v>1</v>
      </c>
      <c r="AC17" s="47" t="n">
        <f aca="false">COUNTIF(C17:S17,"KVIT")+COUNTIF(C17:S17,"KVIT☻")+COUNTIF(C17:S17,"kvit$")</f>
        <v>4</v>
      </c>
      <c r="AD17" s="48" t="n">
        <f aca="false">COUNTBLANK(C17:S17)-3</f>
        <v>-2</v>
      </c>
      <c r="AE17" s="48" t="n">
        <f aca="false">COUNTIF(C17:S17,"x")</f>
        <v>2</v>
      </c>
      <c r="AF17" s="47" t="n">
        <f aca="false">COUNTIF(C17:S17,"51")+COUNTIF(C17:S17,"51☻")+COUNTIF(C17:S17,"2")+COUNTIF(C17:S17,"52")+COUNTIF(C17:S17,"52☻")+COUNTIF(C17:S17,"51$")+COUNTIF(C17:S17,"52$")</f>
        <v>3</v>
      </c>
      <c r="AG17" s="9" t="str">
        <f aca="false">Vzorci_vnosov!$A$17</f>
        <v>51$</v>
      </c>
      <c r="AH17" s="49" t="str">
        <f aca="false">RIGHT(C17,1)</f>
        <v>2</v>
      </c>
      <c r="AI17" s="49" t="str">
        <f aca="false">RIGHT(D17,1)</f>
        <v>T</v>
      </c>
      <c r="AJ17" s="49" t="str">
        <f aca="false">RIGHT(E17,1)</f>
        <v>T</v>
      </c>
      <c r="AK17" s="49" t="str">
        <f aca="false">RIGHT(F17,1)</f>
        <v>¶</v>
      </c>
      <c r="AL17" s="49" t="str">
        <f aca="false">RIGHT(G17,1)</f>
        <v>O</v>
      </c>
      <c r="AM17" s="49" t="str">
        <f aca="false">RIGHT(H17,1)</f>
        <v>☺</v>
      </c>
      <c r="AN17" s="49" t="str">
        <f aca="false">RIGHT(I17,1)</f>
        <v>U</v>
      </c>
      <c r="AO17" s="49" t="str">
        <f aca="false">RIGHT(J17,1)</f>
        <v>T</v>
      </c>
      <c r="AP17" s="49" t="str">
        <f aca="false">RIGHT(K17,1)</f>
        <v>1</v>
      </c>
      <c r="AQ17" s="49" t="str">
        <f aca="false">RIGHT(L17,1)</f>
        <v>X</v>
      </c>
      <c r="AR17" s="49" t="str">
        <f aca="false">RIGHT(M17,1)</f>
        <v>R</v>
      </c>
      <c r="AS17" s="49" t="str">
        <f aca="false">RIGHT(N17,1)</f>
        <v>a</v>
      </c>
      <c r="AT17" s="49" t="e">
        <f aca="false">NA()</f>
        <v>#N/A</v>
      </c>
      <c r="AU17" s="49" t="str">
        <f aca="false">RIGHT(O17,1)</f>
        <v>X</v>
      </c>
      <c r="AV17" s="49" t="str">
        <f aca="false">RIGHT(P17,1)</f>
        <v>T</v>
      </c>
      <c r="AW17" s="49" t="str">
        <f aca="false">RIGHT(Q17,1)</f>
        <v>a</v>
      </c>
      <c r="AX17" s="49" t="str">
        <f aca="false">RIGHT(R17,1)</f>
        <v/>
      </c>
      <c r="AY17" s="49" t="str">
        <f aca="false">RIGHT(S17,1)</f>
        <v>2</v>
      </c>
      <c r="BA17" s="50"/>
      <c r="BB17" s="50"/>
      <c r="BC17" s="50"/>
      <c r="BD17" s="50"/>
      <c r="BE17" s="50"/>
      <c r="BF17" s="50"/>
      <c r="BG17" s="50"/>
      <c r="BH17" s="50"/>
      <c r="IV17" s="2"/>
    </row>
    <row r="18" s="26" customFormat="true" ht="19.5" hidden="false" customHeight="true" outlineLevel="0" collapsed="false">
      <c r="A18" s="51" t="n">
        <v>43755</v>
      </c>
      <c r="B18" s="52" t="str">
        <f aca="false">TEXT(A18,"Ddd")</f>
        <v>čt</v>
      </c>
      <c r="C18" s="53" t="str">
        <f aca="false">Vzorci_vnosov!$A$5</f>
        <v>52</v>
      </c>
      <c r="D18" s="53" t="str">
        <f aca="false">Vzorci_vnosov!$A$6</f>
        <v>KVIT</v>
      </c>
      <c r="E18" s="53" t="str">
        <f aca="false">Vzorci_vnosov!$A$6</f>
        <v>KVIT</v>
      </c>
      <c r="F18" s="54" t="str">
        <f aca="false">Vzorci_vnosov!$A$7</f>
        <v>KVIT☻</v>
      </c>
      <c r="G18" s="53" t="str">
        <f aca="false">Vzorci_vnosov!$A$8</f>
        <v>U</v>
      </c>
      <c r="H18" s="55" t="str">
        <f aca="false">Vzorci_vnosov!$A$11</f>
        <v>X</v>
      </c>
      <c r="I18" s="53" t="str">
        <f aca="false">Vzorci_vnosov!$A$5</f>
        <v>52</v>
      </c>
      <c r="J18" s="55" t="str">
        <f aca="false">Vzorci_vnosov!$A$26</f>
        <v>52¶</v>
      </c>
      <c r="K18" s="55" t="str">
        <f aca="false">Vzorci_vnosov!$A$32</f>
        <v>Am</v>
      </c>
      <c r="L18" s="53" t="str">
        <f aca="false">Vzorci_vnosov!$A$4</f>
        <v>51</v>
      </c>
      <c r="M18" s="56" t="s">
        <v>79</v>
      </c>
      <c r="N18" s="58" t="str">
        <f aca="false">Vzorci_vnosov!$A$23</f>
        <v>51☺</v>
      </c>
      <c r="O18" s="55" t="str">
        <f aca="false">Vzorci_vnosov!$A$11</f>
        <v>X</v>
      </c>
      <c r="P18" s="53" t="str">
        <f aca="false">Vzorci_vnosov!$A$6</f>
        <v>KVIT</v>
      </c>
      <c r="Q18" s="53" t="str">
        <f aca="false">Vzorci_vnosov!$A$4</f>
        <v>51</v>
      </c>
      <c r="R18" s="56"/>
      <c r="S18" s="55" t="str">
        <f aca="false">Vzorci_vnosov!$A$32</f>
        <v>Am</v>
      </c>
      <c r="T18" s="56" t="s">
        <v>23</v>
      </c>
      <c r="U18" s="57" t="str">
        <f aca="false">Vzorci_vnosov!$C$8</f>
        <v>BOŽ</v>
      </c>
      <c r="V18" s="47" t="n">
        <f aca="false">COUNTIF(AH18:AY18,"☻")</f>
        <v>1</v>
      </c>
      <c r="W18" s="47" t="n">
        <f aca="false">COUNTIF(AH18:AY18,"☺")</f>
        <v>1</v>
      </c>
      <c r="X18" s="47" t="n">
        <f aca="false">COUNTIF(C18:S18,"51")+COUNTIF(C18:S18,"51$")+COUNTIF(C18:S18,"51☻")</f>
        <v>2</v>
      </c>
      <c r="Y18" s="47" t="n">
        <f aca="false">COUNTIF(C18:S18,"52")+COUNTIF(C18:S18,"52$")+COUNTIF(C18:S18,"52☻")</f>
        <v>2</v>
      </c>
      <c r="Z18" s="47" t="n">
        <f aca="false">COUNTIF(C18:S18,"51¶")</f>
        <v>0</v>
      </c>
      <c r="AA18" s="47" t="n">
        <f aca="false">COUNTIF(C18:S18,"52¶")</f>
        <v>1</v>
      </c>
      <c r="AB18" s="47" t="n">
        <f aca="false">COUNTIF(C18:S18,"U")+COUNTIF(C18:S18,"U☻")+COUNTIF(C18:S18,"U☺")</f>
        <v>1</v>
      </c>
      <c r="AC18" s="47" t="n">
        <f aca="false">COUNTIF(C18:S18,"KVIT")+COUNTIF(C18:S18,"KVIT☻")+COUNTIF(C18:S18,"kvit$")</f>
        <v>4</v>
      </c>
      <c r="AD18" s="48" t="n">
        <f aca="false">COUNTBLANK(C18:S18)-3</f>
        <v>-2</v>
      </c>
      <c r="AE18" s="48" t="n">
        <f aca="false">COUNTIF(C18:S18,"x")</f>
        <v>2</v>
      </c>
      <c r="AF18" s="47" t="n">
        <f aca="false">COUNTIF(C18:S18,"51")+COUNTIF(C18:S18,"51☻")+COUNTIF(C18:S18,"2")+COUNTIF(C18:S18,"52")+COUNTIF(C18:S18,"52☻")+COUNTIF(C18:S18,"51$")+COUNTIF(C18:S18,"52$")</f>
        <v>4</v>
      </c>
      <c r="AG18" s="9" t="str">
        <f aca="false">Vzorci_vnosov!$A$18</f>
        <v>52$</v>
      </c>
      <c r="AH18" s="49" t="str">
        <f aca="false">RIGHT(C18,1)</f>
        <v>2</v>
      </c>
      <c r="AI18" s="49" t="str">
        <f aca="false">RIGHT(D18,1)</f>
        <v>T</v>
      </c>
      <c r="AJ18" s="49" t="str">
        <f aca="false">RIGHT(E18,1)</f>
        <v>T</v>
      </c>
      <c r="AK18" s="49" t="str">
        <f aca="false">RIGHT(F18,1)</f>
        <v>☻</v>
      </c>
      <c r="AL18" s="49" t="str">
        <f aca="false">RIGHT(G18,1)</f>
        <v>U</v>
      </c>
      <c r="AM18" s="49" t="str">
        <f aca="false">RIGHT(H18,1)</f>
        <v>X</v>
      </c>
      <c r="AN18" s="49" t="str">
        <f aca="false">RIGHT(I18,1)</f>
        <v>2</v>
      </c>
      <c r="AO18" s="49" t="str">
        <f aca="false">RIGHT(J18,1)</f>
        <v>¶</v>
      </c>
      <c r="AP18" s="49" t="str">
        <f aca="false">RIGHT(K18,1)</f>
        <v>m</v>
      </c>
      <c r="AQ18" s="49" t="str">
        <f aca="false">RIGHT(L18,1)</f>
        <v>1</v>
      </c>
      <c r="AR18" s="49" t="str">
        <f aca="false">RIGHT(M18,1)</f>
        <v>R</v>
      </c>
      <c r="AS18" s="49" t="str">
        <f aca="false">RIGHT(N18,1)</f>
        <v>☺</v>
      </c>
      <c r="AT18" s="49" t="e">
        <f aca="false">NA()</f>
        <v>#N/A</v>
      </c>
      <c r="AU18" s="49" t="str">
        <f aca="false">RIGHT(O18,1)</f>
        <v>X</v>
      </c>
      <c r="AV18" s="49" t="str">
        <f aca="false">RIGHT(P18,1)</f>
        <v>T</v>
      </c>
      <c r="AW18" s="49" t="str">
        <f aca="false">RIGHT(Q18,1)</f>
        <v>1</v>
      </c>
      <c r="AX18" s="49" t="str">
        <f aca="false">RIGHT(R18,1)</f>
        <v/>
      </c>
      <c r="AY18" s="49" t="str">
        <f aca="false">RIGHT(S18,1)</f>
        <v>m</v>
      </c>
      <c r="BA18" s="50"/>
      <c r="BB18" s="50"/>
      <c r="BC18" s="50"/>
      <c r="BD18" s="50"/>
      <c r="BE18" s="50"/>
      <c r="BF18" s="50"/>
      <c r="BG18" s="50"/>
      <c r="BH18" s="50"/>
      <c r="IV18" s="2"/>
    </row>
    <row r="19" s="26" customFormat="true" ht="19.5" hidden="false" customHeight="true" outlineLevel="0" collapsed="false">
      <c r="A19" s="51" t="n">
        <v>43756</v>
      </c>
      <c r="B19" s="52" t="str">
        <f aca="false">TEXT(A19,"Ddd")</f>
        <v>pá</v>
      </c>
      <c r="C19" s="53" t="str">
        <f aca="false">Vzorci_vnosov!$A$5</f>
        <v>52</v>
      </c>
      <c r="D19" s="56" t="s">
        <v>66</v>
      </c>
      <c r="E19" s="53" t="str">
        <f aca="false">Vzorci_vnosov!$A$6</f>
        <v>KVIT</v>
      </c>
      <c r="F19" s="55" t="str">
        <f aca="false">Vzorci_vnosov!$A$11</f>
        <v>X</v>
      </c>
      <c r="G19" s="58" t="str">
        <f aca="false">Vzorci_vnosov!$A$23</f>
        <v>51☺</v>
      </c>
      <c r="H19" s="55" t="str">
        <f aca="false">Vzorci_vnosov!$A$25</f>
        <v>51¶</v>
      </c>
      <c r="I19" s="53" t="str">
        <f aca="false">Vzorci_vnosov!$A$4</f>
        <v>51</v>
      </c>
      <c r="J19" s="54" t="str">
        <f aca="false">Vzorci_vnosov!$A$7</f>
        <v>KVIT☻</v>
      </c>
      <c r="K19" s="53" t="str">
        <f aca="false">Vzorci_vnosov!$A$6</f>
        <v>KVIT</v>
      </c>
      <c r="L19" s="53" t="str">
        <f aca="false">Vzorci_vnosov!$A$4</f>
        <v>51</v>
      </c>
      <c r="M19" s="56" t="s">
        <v>79</v>
      </c>
      <c r="N19" s="55" t="str">
        <f aca="false">Vzorci_vnosov!$A$11</f>
        <v>X</v>
      </c>
      <c r="O19" s="55" t="str">
        <f aca="false">Vzorci_vnosov!$A$11</f>
        <v>X</v>
      </c>
      <c r="P19" s="53" t="str">
        <f aca="false">Vzorci_vnosov!$A$6</f>
        <v>KVIT</v>
      </c>
      <c r="Q19" s="55" t="str">
        <f aca="false">Vzorci_vnosov!$A$26</f>
        <v>52¶</v>
      </c>
      <c r="R19" s="56"/>
      <c r="S19" s="53" t="str">
        <f aca="false">Vzorci_vnosov!$A$8</f>
        <v>U</v>
      </c>
      <c r="T19" s="56" t="s">
        <v>9</v>
      </c>
      <c r="U19" s="57" t="str">
        <f aca="false">Vzorci_vnosov!$C$8</f>
        <v>BOŽ</v>
      </c>
      <c r="V19" s="47" t="n">
        <f aca="false">COUNTIF(AH19:AY19,"☻")</f>
        <v>1</v>
      </c>
      <c r="W19" s="47" t="n">
        <f aca="false">COUNTIF(AH19:AY19,"☺")</f>
        <v>1</v>
      </c>
      <c r="X19" s="47" t="n">
        <f aca="false">COUNTIF(C19:S19,"51")+COUNTIF(C19:S19,"51$")+COUNTIF(C19:S19,"51☻")</f>
        <v>2</v>
      </c>
      <c r="Y19" s="47" t="n">
        <f aca="false">COUNTIF(C19:S19,"52")+COUNTIF(C19:S19,"52$")+COUNTIF(C19:S19,"52☻")</f>
        <v>1</v>
      </c>
      <c r="Z19" s="47" t="n">
        <f aca="false">COUNTIF(C19:S19,"51¶")</f>
        <v>1</v>
      </c>
      <c r="AA19" s="47" t="n">
        <f aca="false">COUNTIF(C19:S19,"52¶")</f>
        <v>1</v>
      </c>
      <c r="AB19" s="47" t="n">
        <f aca="false">COUNTIF(C19:S19,"U")+COUNTIF(C19:S19,"U☻")+COUNTIF(C19:S19,"U☺")</f>
        <v>1</v>
      </c>
      <c r="AC19" s="47" t="n">
        <f aca="false">COUNTIF(C19:S19,"KVIT")+COUNTIF(C19:S19,"KVIT☻")+COUNTIF(C19:S19,"kvit$")</f>
        <v>4</v>
      </c>
      <c r="AD19" s="48" t="n">
        <f aca="false">COUNTBLANK(C19:S19)-3</f>
        <v>-2</v>
      </c>
      <c r="AE19" s="48" t="n">
        <f aca="false">COUNTIF(C19:S19,"x")</f>
        <v>3</v>
      </c>
      <c r="AF19" s="47" t="n">
        <f aca="false">COUNTIF(C19:S19,"51")+COUNTIF(C19:S19,"51☻")+COUNTIF(C19:S19,"2")+COUNTIF(C19:S19,"52")+COUNTIF(C19:S19,"52☻")+COUNTIF(C19:S19,"51$")+COUNTIF(C19:S19,"52$")</f>
        <v>3</v>
      </c>
      <c r="AG19" s="10" t="str">
        <f aca="false">Vzorci_vnosov!$A$19</f>
        <v>KVIT$</v>
      </c>
      <c r="AH19" s="49" t="str">
        <f aca="false">RIGHT(C19,1)</f>
        <v>2</v>
      </c>
      <c r="AI19" s="49" t="str">
        <f aca="false">RIGHT(D19,1)</f>
        <v>F</v>
      </c>
      <c r="AJ19" s="49" t="str">
        <f aca="false">RIGHT(E19,1)</f>
        <v>T</v>
      </c>
      <c r="AK19" s="49" t="str">
        <f aca="false">RIGHT(F19,1)</f>
        <v>X</v>
      </c>
      <c r="AL19" s="49" t="str">
        <f aca="false">RIGHT(G19,1)</f>
        <v>☺</v>
      </c>
      <c r="AM19" s="49" t="str">
        <f aca="false">RIGHT(H19,1)</f>
        <v>¶</v>
      </c>
      <c r="AN19" s="49" t="str">
        <f aca="false">RIGHT(I19,1)</f>
        <v>1</v>
      </c>
      <c r="AO19" s="49" t="str">
        <f aca="false">RIGHT(J19,1)</f>
        <v>☻</v>
      </c>
      <c r="AP19" s="49" t="str">
        <f aca="false">RIGHT(K19,1)</f>
        <v>T</v>
      </c>
      <c r="AQ19" s="49" t="str">
        <f aca="false">RIGHT(L19,1)</f>
        <v>1</v>
      </c>
      <c r="AR19" s="49" t="str">
        <f aca="false">RIGHT(M19,1)</f>
        <v>R</v>
      </c>
      <c r="AS19" s="49" t="str">
        <f aca="false">RIGHT(N19,1)</f>
        <v>X</v>
      </c>
      <c r="AT19" s="49" t="e">
        <f aca="false">NA()</f>
        <v>#N/A</v>
      </c>
      <c r="AU19" s="49" t="str">
        <f aca="false">RIGHT(O19,1)</f>
        <v>X</v>
      </c>
      <c r="AV19" s="49" t="str">
        <f aca="false">RIGHT(P19,1)</f>
        <v>T</v>
      </c>
      <c r="AW19" s="49" t="str">
        <f aca="false">RIGHT(Q19,1)</f>
        <v>¶</v>
      </c>
      <c r="AX19" s="49" t="str">
        <f aca="false">RIGHT(R19,1)</f>
        <v/>
      </c>
      <c r="AY19" s="49" t="str">
        <f aca="false">RIGHT(S19,1)</f>
        <v>U</v>
      </c>
      <c r="BA19" s="50"/>
      <c r="BB19" s="50"/>
      <c r="BC19" s="50"/>
      <c r="BD19" s="50"/>
      <c r="BE19" s="50"/>
      <c r="BF19" s="50"/>
      <c r="BG19" s="50"/>
      <c r="BH19" s="50"/>
      <c r="IV19" s="2"/>
    </row>
    <row r="20" s="26" customFormat="true" ht="19.5" hidden="false" customHeight="true" outlineLevel="0" collapsed="false">
      <c r="A20" s="51" t="n">
        <v>43757</v>
      </c>
      <c r="B20" s="52" t="str">
        <f aca="false">TEXT(A20,"Ddd")</f>
        <v>so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44" t="str">
        <f aca="false">Vzorci_vnosov!$A$14</f>
        <v>☻</v>
      </c>
      <c r="O20" s="56"/>
      <c r="P20" s="45" t="str">
        <f aca="false">Vzorci_vnosov!$A$21</f>
        <v>☺</v>
      </c>
      <c r="Q20" s="56"/>
      <c r="R20" s="56"/>
      <c r="S20" s="56"/>
      <c r="T20" s="56" t="s">
        <v>27</v>
      </c>
      <c r="U20" s="59" t="s">
        <v>13</v>
      </c>
      <c r="V20" s="47" t="n">
        <f aca="false">COUNTIF(AH20:AY20,"☻")</f>
        <v>1</v>
      </c>
      <c r="W20" s="47" t="n">
        <f aca="false">COUNTIF(AH20:AY20,"☺")</f>
        <v>1</v>
      </c>
      <c r="X20" s="47" t="n">
        <f aca="false">COUNTIF(C20:S20,"51")+COUNTIF(C20:S20,"51$")+COUNTIF(C20:S20,"51☻")</f>
        <v>0</v>
      </c>
      <c r="Y20" s="47" t="n">
        <f aca="false">COUNTIF(C20:S20,"52")+COUNTIF(C20:S20,"52$")+COUNTIF(C20:S20,"52☻")</f>
        <v>0</v>
      </c>
      <c r="Z20" s="47" t="n">
        <f aca="false">COUNTIF(C20:S20,"51¶")</f>
        <v>0</v>
      </c>
      <c r="AA20" s="47" t="n">
        <f aca="false">COUNTIF(C20:S20,"52¶")</f>
        <v>0</v>
      </c>
      <c r="AB20" s="47" t="n">
        <f aca="false">COUNTIF(C20:S20,"U")+COUNTIF(C20:S20,"U☻")+COUNTIF(C20:S20,"U☺")</f>
        <v>0</v>
      </c>
      <c r="AC20" s="47" t="n">
        <f aca="false">COUNTIF(C20:S20,"KVIT")+COUNTIF(C20:S20,"KVIT☻")+COUNTIF(C20:S20,"kvit$")</f>
        <v>0</v>
      </c>
      <c r="AD20" s="48" t="n">
        <f aca="false">COUNTBLANK(C20:S20)-3</f>
        <v>12</v>
      </c>
      <c r="AE20" s="48" t="n">
        <f aca="false">COUNTIF(C20:S20,"x")</f>
        <v>0</v>
      </c>
      <c r="AF20" s="47" t="n">
        <f aca="false">COUNTIF(C20:S20,"51")+COUNTIF(C20:S20,"51☻")+COUNTIF(C20:S20,"2")+COUNTIF(C20:S20,"52")+COUNTIF(C20:S20,"52☻")+COUNTIF(C20:S20,"51$")+COUNTIF(C20:S20,"52$")</f>
        <v>0</v>
      </c>
      <c r="AG20" s="11" t="str">
        <f aca="false">Vzorci_vnosov!$A$20</f>
        <v>☺</v>
      </c>
      <c r="AH20" s="49" t="str">
        <f aca="false">RIGHT(C20,1)</f>
        <v/>
      </c>
      <c r="AI20" s="49" t="str">
        <f aca="false">RIGHT(D20,1)</f>
        <v/>
      </c>
      <c r="AJ20" s="49" t="str">
        <f aca="false">RIGHT(E20,1)</f>
        <v/>
      </c>
      <c r="AK20" s="49" t="str">
        <f aca="false">RIGHT(F20,1)</f>
        <v/>
      </c>
      <c r="AL20" s="49" t="str">
        <f aca="false">RIGHT(G20,1)</f>
        <v/>
      </c>
      <c r="AM20" s="49" t="str">
        <f aca="false">RIGHT(H20,1)</f>
        <v/>
      </c>
      <c r="AN20" s="49" t="str">
        <f aca="false">RIGHT(I20,1)</f>
        <v/>
      </c>
      <c r="AO20" s="49" t="str">
        <f aca="false">RIGHT(J20,1)</f>
        <v/>
      </c>
      <c r="AP20" s="49" t="str">
        <f aca="false">RIGHT(K20,1)</f>
        <v/>
      </c>
      <c r="AQ20" s="49" t="str">
        <f aca="false">RIGHT(L20,1)</f>
        <v/>
      </c>
      <c r="AR20" s="49" t="str">
        <f aca="false">RIGHT(M20,1)</f>
        <v/>
      </c>
      <c r="AS20" s="49" t="str">
        <f aca="false">RIGHT(N20,1)</f>
        <v>☻</v>
      </c>
      <c r="AT20" s="49" t="e">
        <f aca="false">NA()</f>
        <v>#N/A</v>
      </c>
      <c r="AU20" s="49" t="str">
        <f aca="false">RIGHT(O20,1)</f>
        <v/>
      </c>
      <c r="AV20" s="49" t="str">
        <f aca="false">RIGHT(P20,1)</f>
        <v>☺</v>
      </c>
      <c r="AW20" s="49" t="str">
        <f aca="false">RIGHT(Q20,1)</f>
        <v/>
      </c>
      <c r="AX20" s="49" t="str">
        <f aca="false">RIGHT(R20,1)</f>
        <v/>
      </c>
      <c r="AY20" s="49" t="str">
        <f aca="false">RIGHT(S20,1)</f>
        <v/>
      </c>
      <c r="BA20" s="50"/>
      <c r="BB20" s="50"/>
      <c r="BC20" s="50"/>
      <c r="BD20" s="50"/>
      <c r="BE20" s="50"/>
      <c r="BF20" s="50"/>
      <c r="BG20" s="50"/>
      <c r="BH20" s="50"/>
      <c r="IV20" s="2"/>
    </row>
    <row r="21" s="26" customFormat="true" ht="19.5" hidden="false" customHeight="true" outlineLevel="0" collapsed="false">
      <c r="A21" s="51" t="n">
        <v>43758</v>
      </c>
      <c r="B21" s="52" t="str">
        <f aca="false">TEXT(A21,"Ddd")</f>
        <v>ne</v>
      </c>
      <c r="C21" s="56"/>
      <c r="D21" s="56"/>
      <c r="E21" s="44" t="str">
        <f aca="false">Vzorci_vnosov!$A$14</f>
        <v>☻</v>
      </c>
      <c r="F21" s="56"/>
      <c r="G21" s="56"/>
      <c r="H21" s="56"/>
      <c r="I21" s="45" t="str">
        <f aca="false">Vzorci_vnosov!$A$21</f>
        <v>☺</v>
      </c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 t="s">
        <v>13</v>
      </c>
      <c r="U21" s="59" t="s">
        <v>27</v>
      </c>
      <c r="V21" s="47" t="n">
        <f aca="false">COUNTIF(AH21:AY21,"☻")</f>
        <v>1</v>
      </c>
      <c r="W21" s="47" t="n">
        <f aca="false">COUNTIF(AH21:AY21,"☺")</f>
        <v>1</v>
      </c>
      <c r="X21" s="47" t="n">
        <f aca="false">COUNTIF(C21:S21,"51")+COUNTIF(C21:S21,"51$")+COUNTIF(C21:S21,"51☻")</f>
        <v>0</v>
      </c>
      <c r="Y21" s="47" t="n">
        <f aca="false">COUNTIF(C21:S21,"52")+COUNTIF(C21:S21,"52$")+COUNTIF(C21:S21,"52☻")</f>
        <v>0</v>
      </c>
      <c r="Z21" s="47" t="n">
        <f aca="false">COUNTIF(C21:S21,"51¶")</f>
        <v>0</v>
      </c>
      <c r="AA21" s="47" t="n">
        <f aca="false">COUNTIF(C21:S21,"52¶")</f>
        <v>0</v>
      </c>
      <c r="AB21" s="47" t="n">
        <f aca="false">COUNTIF(C21:S21,"U")+COUNTIF(C21:S21,"U☻")+COUNTIF(C21:S21,"U☺")</f>
        <v>0</v>
      </c>
      <c r="AC21" s="47" t="n">
        <f aca="false">COUNTIF(C21:S21,"KVIT")+COUNTIF(C21:S21,"KVIT☻")+COUNTIF(C21:S21,"kvit$")</f>
        <v>0</v>
      </c>
      <c r="AD21" s="48" t="n">
        <f aca="false">COUNTBLANK(C21:S21)-3</f>
        <v>12</v>
      </c>
      <c r="AE21" s="48" t="n">
        <f aca="false">COUNTIF(C21:S21,"x")</f>
        <v>0</v>
      </c>
      <c r="AF21" s="47" t="n">
        <f aca="false">COUNTIF(C21:S21,"51")+COUNTIF(C21:S21,"51☻")+COUNTIF(C21:S21,"2")+COUNTIF(C21:S21,"52")+COUNTIF(C21:S21,"52☻")+COUNTIF(C21:S21,"51$")+COUNTIF(C21:S21,"52$")</f>
        <v>0</v>
      </c>
      <c r="AG21" s="12" t="str">
        <f aca="false">Vzorci_vnosov!$A$21</f>
        <v>☺</v>
      </c>
      <c r="AH21" s="49" t="str">
        <f aca="false">RIGHT(C21,1)</f>
        <v/>
      </c>
      <c r="AI21" s="49" t="str">
        <f aca="false">RIGHT(D21,1)</f>
        <v/>
      </c>
      <c r="AJ21" s="49" t="str">
        <f aca="false">RIGHT(E21,1)</f>
        <v>☻</v>
      </c>
      <c r="AK21" s="49" t="str">
        <f aca="false">RIGHT(F21,1)</f>
        <v/>
      </c>
      <c r="AL21" s="49" t="str">
        <f aca="false">RIGHT(G21,1)</f>
        <v/>
      </c>
      <c r="AM21" s="49" t="str">
        <f aca="false">RIGHT(H21,1)</f>
        <v/>
      </c>
      <c r="AN21" s="49" t="str">
        <f aca="false">RIGHT(I21,1)</f>
        <v>☺</v>
      </c>
      <c r="AO21" s="49" t="str">
        <f aca="false">RIGHT(J21,1)</f>
        <v/>
      </c>
      <c r="AP21" s="49" t="str">
        <f aca="false">RIGHT(K21,1)</f>
        <v/>
      </c>
      <c r="AQ21" s="49" t="str">
        <f aca="false">RIGHT(L21,1)</f>
        <v/>
      </c>
      <c r="AR21" s="49" t="str">
        <f aca="false">RIGHT(M21,1)</f>
        <v/>
      </c>
      <c r="AS21" s="49" t="str">
        <f aca="false">RIGHT(N21,1)</f>
        <v/>
      </c>
      <c r="AT21" s="49" t="e">
        <f aca="false">NA()</f>
        <v>#N/A</v>
      </c>
      <c r="AU21" s="49" t="str">
        <f aca="false">RIGHT(O21,1)</f>
        <v/>
      </c>
      <c r="AV21" s="49" t="str">
        <f aca="false">RIGHT(P21,1)</f>
        <v/>
      </c>
      <c r="AW21" s="49" t="str">
        <f aca="false">RIGHT(Q21,1)</f>
        <v/>
      </c>
      <c r="AX21" s="49" t="str">
        <f aca="false">RIGHT(R21,1)</f>
        <v/>
      </c>
      <c r="AY21" s="49" t="str">
        <f aca="false">RIGHT(S21,1)</f>
        <v/>
      </c>
      <c r="BA21" s="50"/>
      <c r="BB21" s="50"/>
      <c r="BC21" s="50"/>
      <c r="BD21" s="50"/>
      <c r="BE21" s="50"/>
      <c r="BF21" s="50"/>
      <c r="BG21" s="50"/>
      <c r="BH21" s="50"/>
      <c r="IV21" s="2"/>
    </row>
    <row r="22" s="26" customFormat="true" ht="19.5" hidden="false" customHeight="true" outlineLevel="0" collapsed="false">
      <c r="A22" s="51" t="n">
        <v>43759</v>
      </c>
      <c r="B22" s="52" t="str">
        <f aca="false">TEXT(A22,"Ddd")</f>
        <v>po</v>
      </c>
      <c r="C22" s="55" t="str">
        <f aca="false">Vzorci_vnosov!$A$11</f>
        <v>X</v>
      </c>
      <c r="D22" s="54" t="str">
        <f aca="false">Vzorci_vnosov!$A$7</f>
        <v>KVIT☻</v>
      </c>
      <c r="E22" s="55" t="str">
        <f aca="false">Vzorci_vnosov!$A$11</f>
        <v>X</v>
      </c>
      <c r="F22" s="53" t="str">
        <f aca="false">Vzorci_vnosov!$A$6</f>
        <v>KVIT</v>
      </c>
      <c r="G22" s="61" t="str">
        <f aca="false">Vzorci_vnosov!$A$28</f>
        <v>KO</v>
      </c>
      <c r="H22" s="53" t="str">
        <f aca="false">Vzorci_vnosov!$A$5</f>
        <v>52</v>
      </c>
      <c r="I22" s="55" t="str">
        <f aca="false">Vzorci_vnosov!$A$11</f>
        <v>X</v>
      </c>
      <c r="J22" s="58" t="str">
        <f aca="false">Vzorci_vnosov!$A$23</f>
        <v>51☺</v>
      </c>
      <c r="K22" s="53" t="str">
        <f aca="false">Vzorci_vnosov!$A$6</f>
        <v>KVIT</v>
      </c>
      <c r="L22" s="53" t="str">
        <f aca="false">Vzorci_vnosov!$A$4</f>
        <v>51</v>
      </c>
      <c r="M22" s="56" t="s">
        <v>79</v>
      </c>
      <c r="N22" s="55" t="str">
        <f aca="false">Vzorci_vnosov!$A$26</f>
        <v>52¶</v>
      </c>
      <c r="O22" s="53" t="str">
        <f aca="false">Vzorci_vnosov!$A$8</f>
        <v>U</v>
      </c>
      <c r="P22" s="53" t="str">
        <f aca="false">Vzorci_vnosov!$A$8</f>
        <v>U</v>
      </c>
      <c r="Q22" s="53" t="str">
        <f aca="false">Vzorci_vnosov!$A$5</f>
        <v>52</v>
      </c>
      <c r="R22" s="56"/>
      <c r="S22" s="53" t="str">
        <f aca="false">Vzorci_vnosov!$A$6</f>
        <v>KVIT</v>
      </c>
      <c r="T22" s="56" t="s">
        <v>15</v>
      </c>
      <c r="U22" s="57" t="str">
        <f aca="false">$K$1</f>
        <v>MŠŠ</v>
      </c>
      <c r="V22" s="47" t="n">
        <f aca="false">COUNTIF(AH22:AY22,"☻")</f>
        <v>1</v>
      </c>
      <c r="W22" s="47" t="n">
        <f aca="false">COUNTIF(AH22:AY22,"☺")</f>
        <v>1</v>
      </c>
      <c r="X22" s="47" t="n">
        <f aca="false">COUNTIF(C22:S22,"51")+COUNTIF(C22:S22,"51$")+COUNTIF(C22:S22,"51☻")</f>
        <v>1</v>
      </c>
      <c r="Y22" s="47" t="n">
        <f aca="false">COUNTIF(C22:S22,"52")+COUNTIF(C22:S22,"52$")+COUNTIF(C22:S22,"52☻")</f>
        <v>2</v>
      </c>
      <c r="Z22" s="47" t="n">
        <f aca="false">COUNTIF(C22:S22,"51¶")</f>
        <v>0</v>
      </c>
      <c r="AA22" s="47" t="n">
        <f aca="false">COUNTIF(C22:S22,"52¶")</f>
        <v>1</v>
      </c>
      <c r="AB22" s="47" t="n">
        <f aca="false">COUNTIF(C22:S22,"U")+COUNTIF(C22:S22,"U☻")+COUNTIF(C22:S22,"U☺")</f>
        <v>2</v>
      </c>
      <c r="AC22" s="47" t="n">
        <f aca="false">COUNTIF(C22:S22,"KVIT")+COUNTIF(C22:S22,"KVIT☻")+COUNTIF(C22:S22,"kvit$")</f>
        <v>4</v>
      </c>
      <c r="AD22" s="48" t="n">
        <f aca="false">COUNTBLANK(C22:S22)-3</f>
        <v>-2</v>
      </c>
      <c r="AE22" s="48" t="n">
        <f aca="false">COUNTIF(C22:S22,"x")</f>
        <v>3</v>
      </c>
      <c r="AF22" s="47" t="n">
        <f aca="false">COUNTIF(C22:S22,"51")+COUNTIF(C22:S22,"51☻")+COUNTIF(C22:S22,"2")+COUNTIF(C22:S22,"52")+COUNTIF(C22:S22,"52☻")+COUNTIF(C22:S22,"51$")+COUNTIF(C22:S22,"52$")</f>
        <v>3</v>
      </c>
      <c r="AG22" s="13" t="str">
        <f aca="false">Vzorci_vnosov!$A$22</f>
        <v>U☺</v>
      </c>
      <c r="AH22" s="49" t="str">
        <f aca="false">RIGHT(C22,1)</f>
        <v>X</v>
      </c>
      <c r="AI22" s="49" t="str">
        <f aca="false">RIGHT(D22,1)</f>
        <v>☻</v>
      </c>
      <c r="AJ22" s="49" t="str">
        <f aca="false">RIGHT(E22,1)</f>
        <v>X</v>
      </c>
      <c r="AK22" s="49" t="str">
        <f aca="false">RIGHT(F22,1)</f>
        <v>T</v>
      </c>
      <c r="AL22" s="49" t="str">
        <f aca="false">RIGHT(G22,1)</f>
        <v>O</v>
      </c>
      <c r="AM22" s="49" t="str">
        <f aca="false">RIGHT(H22,1)</f>
        <v>2</v>
      </c>
      <c r="AN22" s="49" t="str">
        <f aca="false">RIGHT(I22,1)</f>
        <v>X</v>
      </c>
      <c r="AO22" s="49" t="str">
        <f aca="false">RIGHT(J22,1)</f>
        <v>☺</v>
      </c>
      <c r="AP22" s="49" t="str">
        <f aca="false">RIGHT(K22,1)</f>
        <v>T</v>
      </c>
      <c r="AQ22" s="49" t="str">
        <f aca="false">RIGHT(L22,1)</f>
        <v>1</v>
      </c>
      <c r="AR22" s="49" t="str">
        <f aca="false">RIGHT(M22,1)</f>
        <v>R</v>
      </c>
      <c r="AS22" s="49" t="str">
        <f aca="false">RIGHT(N22,1)</f>
        <v>¶</v>
      </c>
      <c r="AT22" s="49" t="e">
        <f aca="false">NA()</f>
        <v>#N/A</v>
      </c>
      <c r="AU22" s="49" t="str">
        <f aca="false">RIGHT(O22,1)</f>
        <v>U</v>
      </c>
      <c r="AV22" s="49" t="str">
        <f aca="false">RIGHT(P22,1)</f>
        <v>U</v>
      </c>
      <c r="AW22" s="49" t="str">
        <f aca="false">RIGHT(Q22,1)</f>
        <v>2</v>
      </c>
      <c r="AX22" s="49" t="str">
        <f aca="false">RIGHT(R22,1)</f>
        <v/>
      </c>
      <c r="AY22" s="49" t="str">
        <f aca="false">RIGHT(S22,1)</f>
        <v>T</v>
      </c>
      <c r="BA22" s="50"/>
      <c r="BB22" s="50"/>
      <c r="BC22" s="50"/>
      <c r="BD22" s="50"/>
      <c r="BE22" s="50"/>
      <c r="BF22" s="50"/>
      <c r="BG22" s="50"/>
      <c r="BH22" s="50"/>
      <c r="IV22" s="2"/>
    </row>
    <row r="23" s="26" customFormat="true" ht="19.5" hidden="false" customHeight="true" outlineLevel="0" collapsed="false">
      <c r="A23" s="51" t="n">
        <v>43760</v>
      </c>
      <c r="B23" s="52" t="str">
        <f aca="false">TEXT(A23,"Ddd")</f>
        <v>út</v>
      </c>
      <c r="C23" s="53" t="str">
        <f aca="false">Vzorci_vnosov!$A$5</f>
        <v>52</v>
      </c>
      <c r="D23" s="55" t="str">
        <f aca="false">Vzorci_vnosov!$A$11</f>
        <v>X</v>
      </c>
      <c r="E23" s="53" t="str">
        <f aca="false">Vzorci_vnosov!$A$6</f>
        <v>KVIT</v>
      </c>
      <c r="F23" s="53" t="str">
        <f aca="false">Vzorci_vnosov!$A$6</f>
        <v>KVIT</v>
      </c>
      <c r="G23" s="61" t="str">
        <f aca="false">Vzorci_vnosov!$A$28</f>
        <v>KO</v>
      </c>
      <c r="H23" s="53" t="str">
        <f aca="false">Vzorci_vnosov!$A$4</f>
        <v>51</v>
      </c>
      <c r="I23" s="55" t="str">
        <f aca="false">Vzorci_vnosov!$A$26</f>
        <v>52¶</v>
      </c>
      <c r="J23" s="55" t="str">
        <f aca="false">Vzorci_vnosov!$A$11</f>
        <v>X</v>
      </c>
      <c r="K23" s="53" t="str">
        <f aca="false">Vzorci_vnosov!$A$6</f>
        <v>KVIT</v>
      </c>
      <c r="L23" s="58" t="str">
        <f aca="false">Vzorci_vnosov!$A$23</f>
        <v>51☺</v>
      </c>
      <c r="M23" s="56" t="s">
        <v>79</v>
      </c>
      <c r="N23" s="55" t="str">
        <f aca="false">Vzorci_vnosov!$A$32</f>
        <v>Am</v>
      </c>
      <c r="O23" s="53" t="str">
        <f aca="false">Vzorci_vnosov!$A$8</f>
        <v>U</v>
      </c>
      <c r="P23" s="53" t="str">
        <f aca="false">Vzorci_vnosov!$A$5</f>
        <v>52</v>
      </c>
      <c r="Q23" s="53" t="str">
        <f aca="false">Vzorci_vnosov!$A$8</f>
        <v>U</v>
      </c>
      <c r="R23" s="56"/>
      <c r="S23" s="55" t="str">
        <f aca="false">Vzorci_vnosov!$A$32</f>
        <v>Am</v>
      </c>
      <c r="T23" s="56" t="s">
        <v>70</v>
      </c>
      <c r="U23" s="57" t="str">
        <f aca="false">$K$1</f>
        <v>MŠŠ</v>
      </c>
      <c r="V23" s="47" t="n">
        <f aca="false">COUNTIF(AH23:AY23,"☻")</f>
        <v>0</v>
      </c>
      <c r="W23" s="47" t="n">
        <f aca="false">COUNTIF(AH23:AY23,"☺")</f>
        <v>1</v>
      </c>
      <c r="X23" s="47" t="n">
        <f aca="false">COUNTIF(C23:S23,"51")+COUNTIF(C23:S23,"51$")+COUNTIF(C23:S23,"51☻")</f>
        <v>1</v>
      </c>
      <c r="Y23" s="47" t="n">
        <f aca="false">COUNTIF(C23:S23,"52")+COUNTIF(C23:S23,"52$")+COUNTIF(C23:S23,"52☻")</f>
        <v>2</v>
      </c>
      <c r="Z23" s="47" t="n">
        <f aca="false">COUNTIF(C23:S23,"51¶")</f>
        <v>0</v>
      </c>
      <c r="AA23" s="47" t="n">
        <f aca="false">COUNTIF(C23:S23,"52¶")</f>
        <v>1</v>
      </c>
      <c r="AB23" s="47" t="n">
        <f aca="false">COUNTIF(C23:S23,"U")+COUNTIF(C23:S23,"U☻")+COUNTIF(C23:S23,"U☺")</f>
        <v>2</v>
      </c>
      <c r="AC23" s="47" t="n">
        <f aca="false">COUNTIF(C23:S23,"KVIT")+COUNTIF(C23:S23,"KVIT☻")+COUNTIF(C23:S23,"kvit$")</f>
        <v>3</v>
      </c>
      <c r="AD23" s="48" t="n">
        <f aca="false">COUNTBLANK(C23:S23)-3</f>
        <v>-2</v>
      </c>
      <c r="AE23" s="48" t="n">
        <f aca="false">COUNTIF(C23:S23,"x")</f>
        <v>2</v>
      </c>
      <c r="AF23" s="47" t="n">
        <f aca="false">COUNTIF(C23:S23,"51")+COUNTIF(C23:S23,"51☻")+COUNTIF(C23:S23,"2")+COUNTIF(C23:S23,"52")+COUNTIF(C23:S23,"52☻")+COUNTIF(C23:S23,"51$")+COUNTIF(C23:S23,"52$")</f>
        <v>3</v>
      </c>
      <c r="AG23" s="13" t="str">
        <f aca="false">Vzorci_vnosov!$A$23</f>
        <v>51☺</v>
      </c>
      <c r="AH23" s="49" t="str">
        <f aca="false">RIGHT(C23,1)</f>
        <v>2</v>
      </c>
      <c r="AI23" s="49" t="str">
        <f aca="false">RIGHT(D23,1)</f>
        <v>X</v>
      </c>
      <c r="AJ23" s="49" t="str">
        <f aca="false">RIGHT(E23,1)</f>
        <v>T</v>
      </c>
      <c r="AK23" s="49" t="str">
        <f aca="false">RIGHT(F23,1)</f>
        <v>T</v>
      </c>
      <c r="AL23" s="49" t="str">
        <f aca="false">RIGHT(G23,1)</f>
        <v>O</v>
      </c>
      <c r="AM23" s="49" t="str">
        <f aca="false">RIGHT(H23,1)</f>
        <v>1</v>
      </c>
      <c r="AN23" s="49" t="str">
        <f aca="false">RIGHT(I23,1)</f>
        <v>¶</v>
      </c>
      <c r="AO23" s="49" t="str">
        <f aca="false">RIGHT(J23,1)</f>
        <v>X</v>
      </c>
      <c r="AP23" s="49" t="str">
        <f aca="false">RIGHT(K23,1)</f>
        <v>T</v>
      </c>
      <c r="AQ23" s="49" t="str">
        <f aca="false">RIGHT(L23,1)</f>
        <v>☺</v>
      </c>
      <c r="AR23" s="49" t="str">
        <f aca="false">RIGHT(M23,1)</f>
        <v>R</v>
      </c>
      <c r="AS23" s="49" t="str">
        <f aca="false">RIGHT(N23,1)</f>
        <v>m</v>
      </c>
      <c r="AT23" s="49" t="e">
        <f aca="false">NA()</f>
        <v>#N/A</v>
      </c>
      <c r="AU23" s="49" t="str">
        <f aca="false">RIGHT(O23,1)</f>
        <v>U</v>
      </c>
      <c r="AV23" s="49" t="str">
        <f aca="false">RIGHT(P23,1)</f>
        <v>2</v>
      </c>
      <c r="AW23" s="49" t="str">
        <f aca="false">RIGHT(Q23,1)</f>
        <v>U</v>
      </c>
      <c r="AX23" s="49" t="str">
        <f aca="false">RIGHT(R23,1)</f>
        <v/>
      </c>
      <c r="AY23" s="49" t="str">
        <f aca="false">RIGHT(S23,1)</f>
        <v>m</v>
      </c>
      <c r="BA23" s="50"/>
      <c r="BB23" s="50"/>
      <c r="BC23" s="50"/>
      <c r="BD23" s="50"/>
      <c r="BE23" s="50"/>
      <c r="BF23" s="50"/>
      <c r="BG23" s="50"/>
      <c r="BH23" s="50"/>
      <c r="IV23" s="2"/>
    </row>
    <row r="24" s="26" customFormat="true" ht="19.5" hidden="false" customHeight="true" outlineLevel="0" collapsed="false">
      <c r="A24" s="51" t="n">
        <v>43761</v>
      </c>
      <c r="B24" s="52" t="str">
        <f aca="false">TEXT(A24,"Ddd")</f>
        <v>st</v>
      </c>
      <c r="C24" s="53" t="str">
        <f aca="false">Vzorci_vnosov!$A$5</f>
        <v>52</v>
      </c>
      <c r="D24" s="53" t="str">
        <f aca="false">Vzorci_vnosov!$A$6</f>
        <v>KVIT</v>
      </c>
      <c r="E24" s="53" t="str">
        <f aca="false">Vzorci_vnosov!$A$6</f>
        <v>KVIT</v>
      </c>
      <c r="F24" s="54" t="str">
        <f aca="false">Vzorci_vnosov!$A$7</f>
        <v>KVIT☻</v>
      </c>
      <c r="G24" s="61" t="str">
        <f aca="false">Vzorci_vnosov!$A$28</f>
        <v>KO</v>
      </c>
      <c r="H24" s="55" t="str">
        <f aca="false">Vzorci_vnosov!$A$35</f>
        <v>Ta</v>
      </c>
      <c r="I24" s="53" t="str">
        <f aca="false">Vzorci_vnosov!$A$5</f>
        <v>52</v>
      </c>
      <c r="J24" s="53" t="str">
        <f aca="false">Vzorci_vnosov!$A$4</f>
        <v>51</v>
      </c>
      <c r="K24" s="53" t="str">
        <f aca="false">Vzorci_vnosov!$A$6</f>
        <v>KVIT</v>
      </c>
      <c r="L24" s="55" t="str">
        <f aca="false">Vzorci_vnosov!$A$11</f>
        <v>X</v>
      </c>
      <c r="M24" s="56" t="s">
        <v>79</v>
      </c>
      <c r="N24" s="53" t="str">
        <f aca="false">Vzorci_vnosov!$A$12</f>
        <v>D</v>
      </c>
      <c r="O24" s="55" t="str">
        <f aca="false">Vzorci_vnosov!$A$26</f>
        <v>52¶</v>
      </c>
      <c r="P24" s="53" t="str">
        <f aca="false">Vzorci_vnosov!$A$8</f>
        <v>U</v>
      </c>
      <c r="Q24" s="53" t="str">
        <f aca="false">Vzorci_vnosov!$A$4</f>
        <v>51</v>
      </c>
      <c r="R24" s="56"/>
      <c r="S24" s="55" t="str">
        <f aca="false">Vzorci_vnosov!$A$35</f>
        <v>Ta</v>
      </c>
      <c r="T24" s="56" t="s">
        <v>1</v>
      </c>
      <c r="U24" s="57" t="str">
        <f aca="false">$K$1</f>
        <v>MŠŠ</v>
      </c>
      <c r="V24" s="47" t="n">
        <f aca="false">COUNTIF(AH24:AY24,"☻")</f>
        <v>1</v>
      </c>
      <c r="W24" s="47" t="n">
        <f aca="false">COUNTIF(AH24:AY24,"☺")</f>
        <v>0</v>
      </c>
      <c r="X24" s="47" t="n">
        <f aca="false">COUNTIF(C24:S24,"51")+COUNTIF(C24:S24,"51$")+COUNTIF(C24:S24,"51☻")</f>
        <v>2</v>
      </c>
      <c r="Y24" s="47" t="n">
        <f aca="false">COUNTIF(C24:S24,"52")+COUNTIF(C24:S24,"52$")+COUNTIF(C24:S24,"52☻")</f>
        <v>2</v>
      </c>
      <c r="Z24" s="47" t="n">
        <f aca="false">COUNTIF(C24:S24,"51¶")</f>
        <v>0</v>
      </c>
      <c r="AA24" s="47" t="n">
        <f aca="false">COUNTIF(C24:S24,"52¶")</f>
        <v>1</v>
      </c>
      <c r="AB24" s="47" t="n">
        <f aca="false">COUNTIF(C24:S24,"U")+COUNTIF(C24:S24,"U☻")+COUNTIF(C24:S24,"U☺")</f>
        <v>1</v>
      </c>
      <c r="AC24" s="47" t="n">
        <f aca="false">COUNTIF(C24:S24,"KVIT")+COUNTIF(C24:S24,"KVIT☻")+COUNTIF(C24:S24,"kvit$")</f>
        <v>4</v>
      </c>
      <c r="AD24" s="48" t="n">
        <f aca="false">COUNTBLANK(C24:S24)-3</f>
        <v>-2</v>
      </c>
      <c r="AE24" s="48" t="n">
        <f aca="false">COUNTIF(C24:S24,"x")</f>
        <v>1</v>
      </c>
      <c r="AF24" s="47" t="n">
        <f aca="false">COUNTIF(C24:S24,"51")+COUNTIF(C24:S24,"51☻")+COUNTIF(C24:S24,"2")+COUNTIF(C24:S24,"52")+COUNTIF(C24:S24,"52☻")+COUNTIF(C24:S24,"51$")+COUNTIF(C24:S24,"52$")</f>
        <v>4</v>
      </c>
      <c r="AG24" s="13" t="str">
        <f aca="false">Vzorci_vnosov!$A$24</f>
        <v>52☺</v>
      </c>
      <c r="AH24" s="49" t="str">
        <f aca="false">RIGHT(C24,1)</f>
        <v>2</v>
      </c>
      <c r="AI24" s="49" t="str">
        <f aca="false">RIGHT(D24,1)</f>
        <v>T</v>
      </c>
      <c r="AJ24" s="49" t="str">
        <f aca="false">RIGHT(E24,1)</f>
        <v>T</v>
      </c>
      <c r="AK24" s="49" t="str">
        <f aca="false">RIGHT(F24,1)</f>
        <v>☻</v>
      </c>
      <c r="AL24" s="49" t="str">
        <f aca="false">RIGHT(G24,1)</f>
        <v>O</v>
      </c>
      <c r="AM24" s="49" t="str">
        <f aca="false">RIGHT(H24,1)</f>
        <v>a</v>
      </c>
      <c r="AN24" s="49" t="str">
        <f aca="false">RIGHT(I24,1)</f>
        <v>2</v>
      </c>
      <c r="AO24" s="49" t="str">
        <f aca="false">RIGHT(J24,1)</f>
        <v>1</v>
      </c>
      <c r="AP24" s="49" t="str">
        <f aca="false">RIGHT(K24,1)</f>
        <v>T</v>
      </c>
      <c r="AQ24" s="49" t="str">
        <f aca="false">RIGHT(L24,1)</f>
        <v>X</v>
      </c>
      <c r="AR24" s="49" t="str">
        <f aca="false">RIGHT(M24,1)</f>
        <v>R</v>
      </c>
      <c r="AS24" s="49" t="str">
        <f aca="false">RIGHT(N24,1)</f>
        <v>D</v>
      </c>
      <c r="AT24" s="49" t="e">
        <f aca="false">NA()</f>
        <v>#N/A</v>
      </c>
      <c r="AU24" s="49" t="str">
        <f aca="false">RIGHT(O24,1)</f>
        <v>¶</v>
      </c>
      <c r="AV24" s="49" t="str">
        <f aca="false">RIGHT(P24,1)</f>
        <v>U</v>
      </c>
      <c r="AW24" s="49" t="str">
        <f aca="false">RIGHT(Q24,1)</f>
        <v>1</v>
      </c>
      <c r="AX24" s="49" t="str">
        <f aca="false">RIGHT(R24,1)</f>
        <v/>
      </c>
      <c r="AY24" s="49" t="str">
        <f aca="false">RIGHT(S24,1)</f>
        <v>a</v>
      </c>
      <c r="BA24" s="50"/>
      <c r="BB24" s="50"/>
      <c r="BC24" s="50"/>
      <c r="BD24" s="50"/>
      <c r="BE24" s="50"/>
      <c r="BF24" s="50"/>
      <c r="BG24" s="50"/>
      <c r="BH24" s="50"/>
      <c r="IV24" s="2"/>
    </row>
    <row r="25" s="26" customFormat="true" ht="19.5" hidden="false" customHeight="true" outlineLevel="0" collapsed="false">
      <c r="A25" s="51" t="n">
        <v>43762</v>
      </c>
      <c r="B25" s="52" t="str">
        <f aca="false">TEXT(A25,"Ddd")</f>
        <v>čt</v>
      </c>
      <c r="C25" s="53" t="str">
        <f aca="false">Vzorci_vnosov!$A$4</f>
        <v>51</v>
      </c>
      <c r="D25" s="54" t="str">
        <f aca="false">Vzorci_vnosov!$A$7</f>
        <v>KVIT☻</v>
      </c>
      <c r="E25" s="53" t="str">
        <f aca="false">Vzorci_vnosov!$A$12</f>
        <v>D</v>
      </c>
      <c r="F25" s="55" t="str">
        <f aca="false">Vzorci_vnosov!$A$11</f>
        <v>X</v>
      </c>
      <c r="G25" s="53" t="str">
        <f aca="false">Vzorci_vnosov!$A$12</f>
        <v>D</v>
      </c>
      <c r="H25" s="55" t="str">
        <f aca="false">Vzorci_vnosov!$A$32</f>
        <v>Am</v>
      </c>
      <c r="I25" s="53" t="str">
        <f aca="false">Vzorci_vnosov!$A$8</f>
        <v>U</v>
      </c>
      <c r="J25" s="53" t="str">
        <f aca="false">Vzorci_vnosov!$A$6</f>
        <v>KVIT</v>
      </c>
      <c r="K25" s="53" t="str">
        <f aca="false">Vzorci_vnosov!$A$6</f>
        <v>KVIT</v>
      </c>
      <c r="L25" s="53" t="str">
        <f aca="false">Vzorci_vnosov!$A$5</f>
        <v>52</v>
      </c>
      <c r="M25" s="56" t="s">
        <v>79</v>
      </c>
      <c r="N25" s="53" t="str">
        <f aca="false">Vzorci_vnosov!$A$4</f>
        <v>51</v>
      </c>
      <c r="O25" s="55" t="str">
        <f aca="false">Vzorci_vnosov!$A$11</f>
        <v>X</v>
      </c>
      <c r="P25" s="53" t="str">
        <f aca="false">Vzorci_vnosov!$A$6</f>
        <v>KVIT</v>
      </c>
      <c r="Q25" s="55" t="str">
        <f aca="false">Vzorci_vnosov!$A$26</f>
        <v>52¶</v>
      </c>
      <c r="R25" s="56"/>
      <c r="S25" s="58" t="str">
        <f aca="false">Vzorci_vnosov!$A$23</f>
        <v>51☺</v>
      </c>
      <c r="T25" s="56" t="s">
        <v>83</v>
      </c>
      <c r="U25" s="57" t="str">
        <f aca="false">$K$1</f>
        <v>MŠŠ</v>
      </c>
      <c r="V25" s="47" t="n">
        <f aca="false">COUNTIF(AH25:AY25,"☻")</f>
        <v>1</v>
      </c>
      <c r="W25" s="47" t="n">
        <f aca="false">COUNTIF(AH25:AY25,"☺")</f>
        <v>1</v>
      </c>
      <c r="X25" s="47" t="n">
        <f aca="false">COUNTIF(C25:S25,"51")+COUNTIF(C25:S25,"51$")+COUNTIF(C25:S25,"51☻")</f>
        <v>2</v>
      </c>
      <c r="Y25" s="47" t="n">
        <f aca="false">COUNTIF(C25:S25,"52")+COUNTIF(C25:S25,"52$")+COUNTIF(C25:S25,"52☻")</f>
        <v>1</v>
      </c>
      <c r="Z25" s="47" t="n">
        <f aca="false">COUNTIF(C25:S25,"51¶")</f>
        <v>0</v>
      </c>
      <c r="AA25" s="47" t="n">
        <f aca="false">COUNTIF(C25:S25,"52¶")</f>
        <v>1</v>
      </c>
      <c r="AB25" s="47" t="n">
        <f aca="false">COUNTIF(C25:S25,"U")+COUNTIF(C25:S25,"U☻")+COUNTIF(C25:S25,"U☺")</f>
        <v>1</v>
      </c>
      <c r="AC25" s="47" t="n">
        <f aca="false">COUNTIF(C25:S25,"KVIT")+COUNTIF(C25:S25,"KVIT☻")+COUNTIF(C25:S25,"kvit$")</f>
        <v>4</v>
      </c>
      <c r="AD25" s="48" t="n">
        <f aca="false">COUNTBLANK(C25:S25)-3</f>
        <v>-2</v>
      </c>
      <c r="AE25" s="48" t="n">
        <f aca="false">COUNTIF(C25:S25,"x")</f>
        <v>2</v>
      </c>
      <c r="AF25" s="47" t="n">
        <f aca="false">COUNTIF(C25:S25,"51")+COUNTIF(C25:S25,"51☻")+COUNTIF(C25:S25,"2")+COUNTIF(C25:S25,"52")+COUNTIF(C25:S25,"52☻")+COUNTIF(C25:S25,"51$")+COUNTIF(C25:S25,"52$")</f>
        <v>3</v>
      </c>
      <c r="AG25" s="7" t="str">
        <f aca="false">Vzorci_vnosov!$A$25</f>
        <v>51¶</v>
      </c>
      <c r="AH25" s="49" t="str">
        <f aca="false">RIGHT(C25,1)</f>
        <v>1</v>
      </c>
      <c r="AI25" s="49" t="str">
        <f aca="false">RIGHT(D25,1)</f>
        <v>☻</v>
      </c>
      <c r="AJ25" s="49" t="str">
        <f aca="false">RIGHT(E25,1)</f>
        <v>D</v>
      </c>
      <c r="AK25" s="49" t="str">
        <f aca="false">RIGHT(F25,1)</f>
        <v>X</v>
      </c>
      <c r="AL25" s="49" t="str">
        <f aca="false">RIGHT(G25,1)</f>
        <v>D</v>
      </c>
      <c r="AM25" s="49" t="str">
        <f aca="false">RIGHT(H25,1)</f>
        <v>m</v>
      </c>
      <c r="AN25" s="49" t="str">
        <f aca="false">RIGHT(I25,1)</f>
        <v>U</v>
      </c>
      <c r="AO25" s="49" t="str">
        <f aca="false">RIGHT(J25,1)</f>
        <v>T</v>
      </c>
      <c r="AP25" s="49" t="str">
        <f aca="false">RIGHT(K25,1)</f>
        <v>T</v>
      </c>
      <c r="AQ25" s="49" t="str">
        <f aca="false">RIGHT(L25,1)</f>
        <v>2</v>
      </c>
      <c r="AR25" s="49" t="str">
        <f aca="false">RIGHT(M25,1)</f>
        <v>R</v>
      </c>
      <c r="AS25" s="49" t="str">
        <f aca="false">RIGHT(N25,1)</f>
        <v>1</v>
      </c>
      <c r="AT25" s="49" t="e">
        <f aca="false">NA()</f>
        <v>#N/A</v>
      </c>
      <c r="AU25" s="49" t="str">
        <f aca="false">RIGHT(O25,1)</f>
        <v>X</v>
      </c>
      <c r="AV25" s="49" t="str">
        <f aca="false">RIGHT(P25,1)</f>
        <v>T</v>
      </c>
      <c r="AW25" s="49" t="str">
        <f aca="false">RIGHT(Q25,1)</f>
        <v>¶</v>
      </c>
      <c r="AX25" s="49" t="str">
        <f aca="false">RIGHT(R25,1)</f>
        <v/>
      </c>
      <c r="AY25" s="49" t="str">
        <f aca="false">RIGHT(S25,1)</f>
        <v>☺</v>
      </c>
      <c r="BA25" s="50"/>
      <c r="BB25" s="50"/>
      <c r="BC25" s="50"/>
      <c r="BD25" s="50"/>
      <c r="BE25" s="50"/>
      <c r="BF25" s="50"/>
      <c r="BG25" s="50"/>
      <c r="BH25" s="50"/>
      <c r="IV25" s="2"/>
    </row>
    <row r="26" s="26" customFormat="true" ht="19.5" hidden="false" customHeight="true" outlineLevel="0" collapsed="false">
      <c r="A26" s="51" t="n">
        <v>43763</v>
      </c>
      <c r="B26" s="52" t="str">
        <f aca="false">TEXT(A26,"Ddd")</f>
        <v>pá</v>
      </c>
      <c r="C26" s="53" t="str">
        <f aca="false">Vzorci_vnosov!$A$5</f>
        <v>52</v>
      </c>
      <c r="D26" s="55" t="str">
        <f aca="false">Vzorci_vnosov!$A$11</f>
        <v>X</v>
      </c>
      <c r="E26" s="53" t="str">
        <f aca="false">Vzorci_vnosov!$A$12</f>
        <v>D</v>
      </c>
      <c r="F26" s="53" t="str">
        <f aca="false">Vzorci_vnosov!$A$4</f>
        <v>51</v>
      </c>
      <c r="G26" s="53" t="str">
        <f aca="false">Vzorci_vnosov!$A$12</f>
        <v>D</v>
      </c>
      <c r="H26" s="53" t="str">
        <f aca="false">Vzorci_vnosov!$A$5</f>
        <v>52</v>
      </c>
      <c r="I26" s="55" t="str">
        <f aca="false">Vzorci_vnosov!$A$26</f>
        <v>52¶</v>
      </c>
      <c r="J26" s="55" t="s">
        <v>73</v>
      </c>
      <c r="K26" s="53" t="str">
        <f aca="false">Vzorci_vnosov!$A$6</f>
        <v>KVIT</v>
      </c>
      <c r="L26" s="56" t="s">
        <v>67</v>
      </c>
      <c r="M26" s="56" t="s">
        <v>79</v>
      </c>
      <c r="N26" s="54" t="str">
        <f aca="false">Vzorci_vnosov!$A$7</f>
        <v>KVIT☻</v>
      </c>
      <c r="O26" s="55" t="str">
        <f aca="false">Vzorci_vnosov!$A$11</f>
        <v>X</v>
      </c>
      <c r="P26" s="53" t="str">
        <f aca="false">Vzorci_vnosov!$A$8</f>
        <v>U</v>
      </c>
      <c r="Q26" s="58" t="str">
        <f aca="false">Vzorci_vnosov!$A$23</f>
        <v>51☺</v>
      </c>
      <c r="R26" s="56"/>
      <c r="S26" s="55" t="str">
        <f aca="false">Vzorci_vnosov!$A$11</f>
        <v>X</v>
      </c>
      <c r="T26" s="56" t="s">
        <v>28</v>
      </c>
      <c r="U26" s="57" t="str">
        <f aca="false">$D$1</f>
        <v>ŠOŠ</v>
      </c>
      <c r="V26" s="47" t="n">
        <f aca="false">COUNTIF(AH26:AY26,"☻")</f>
        <v>1</v>
      </c>
      <c r="W26" s="47" t="n">
        <f aca="false">COUNTIF(AH26:AY26,"☺")</f>
        <v>1</v>
      </c>
      <c r="X26" s="47" t="n">
        <f aca="false">COUNTIF(C26:S26,"51")+COUNTIF(C26:S26,"51$")+COUNTIF(C26:S26,"51☻")</f>
        <v>1</v>
      </c>
      <c r="Y26" s="47" t="n">
        <f aca="false">COUNTIF(C26:S26,"52")+COUNTIF(C26:S26,"52$")+COUNTIF(C26:S26,"52☻")</f>
        <v>2</v>
      </c>
      <c r="Z26" s="47" t="n">
        <f aca="false">COUNTIF(C26:S26,"51¶")</f>
        <v>0</v>
      </c>
      <c r="AA26" s="47" t="n">
        <f aca="false">COUNTIF(C26:S26,"52¶")</f>
        <v>1</v>
      </c>
      <c r="AB26" s="47" t="n">
        <f aca="false">COUNTIF(C26:S26,"U")+COUNTIF(C26:S26,"U☻")+COUNTIF(C26:S26,"U☺")</f>
        <v>1</v>
      </c>
      <c r="AC26" s="47" t="n">
        <f aca="false">COUNTIF(C26:S26,"KVIT")+COUNTIF(C26:S26,"KVIT☻")+COUNTIF(C26:S26,"kvit$")</f>
        <v>2</v>
      </c>
      <c r="AD26" s="48" t="n">
        <f aca="false">COUNTBLANK(C26:S26)-3</f>
        <v>-2</v>
      </c>
      <c r="AE26" s="48" t="n">
        <f aca="false">COUNTIF(C26:S26,"x")</f>
        <v>3</v>
      </c>
      <c r="AF26" s="47" t="n">
        <f aca="false">COUNTIF(C26:S26,"51")+COUNTIF(C26:S26,"51☻")+COUNTIF(C26:S26,"2")+COUNTIF(C26:S26,"52")+COUNTIF(C26:S26,"52☻")+COUNTIF(C26:S26,"51$")+COUNTIF(C26:S26,"52$")</f>
        <v>3</v>
      </c>
      <c r="AG26" s="7" t="str">
        <f aca="false">Vzorci_vnosov!$A$26</f>
        <v>52¶</v>
      </c>
      <c r="AH26" s="49" t="str">
        <f aca="false">RIGHT(C26,1)</f>
        <v>2</v>
      </c>
      <c r="AI26" s="49" t="str">
        <f aca="false">RIGHT(D26,1)</f>
        <v>X</v>
      </c>
      <c r="AJ26" s="49" t="str">
        <f aca="false">RIGHT(E26,1)</f>
        <v>D</v>
      </c>
      <c r="AK26" s="49" t="str">
        <f aca="false">RIGHT(F26,1)</f>
        <v>1</v>
      </c>
      <c r="AL26" s="49" t="str">
        <f aca="false">RIGHT(G26,1)</f>
        <v>D</v>
      </c>
      <c r="AM26" s="49" t="str">
        <f aca="false">RIGHT(H26,1)</f>
        <v>2</v>
      </c>
      <c r="AN26" s="49" t="str">
        <f aca="false">RIGHT(I26,1)</f>
        <v>¶</v>
      </c>
      <c r="AO26" s="49" t="str">
        <f aca="false">RIGHT(J26,1)</f>
        <v>S</v>
      </c>
      <c r="AP26" s="49" t="str">
        <f aca="false">RIGHT(K26,1)</f>
        <v>T</v>
      </c>
      <c r="AQ26" s="49" t="str">
        <f aca="false">RIGHT(L26,1)</f>
        <v>K</v>
      </c>
      <c r="AR26" s="49" t="str">
        <f aca="false">RIGHT(M26,1)</f>
        <v>R</v>
      </c>
      <c r="AS26" s="49" t="str">
        <f aca="false">RIGHT(N26,1)</f>
        <v>☻</v>
      </c>
      <c r="AT26" s="49" t="e">
        <f aca="false">NA()</f>
        <v>#N/A</v>
      </c>
      <c r="AU26" s="49" t="str">
        <f aca="false">RIGHT(O26,1)</f>
        <v>X</v>
      </c>
      <c r="AV26" s="49" t="str">
        <f aca="false">RIGHT(P26,1)</f>
        <v>U</v>
      </c>
      <c r="AW26" s="49" t="str">
        <f aca="false">RIGHT(Q26,1)</f>
        <v>☺</v>
      </c>
      <c r="AX26" s="49" t="str">
        <f aca="false">RIGHT(R26,1)</f>
        <v/>
      </c>
      <c r="AY26" s="49" t="str">
        <f aca="false">RIGHT(S26,1)</f>
        <v>X</v>
      </c>
      <c r="BA26" s="50"/>
      <c r="BB26" s="50"/>
      <c r="BC26" s="50"/>
      <c r="BD26" s="50"/>
      <c r="BE26" s="50"/>
      <c r="BF26" s="50"/>
      <c r="BG26" s="50"/>
      <c r="BH26" s="50"/>
      <c r="IV26" s="2"/>
    </row>
    <row r="27" s="26" customFormat="true" ht="19.5" hidden="false" customHeight="true" outlineLevel="0" collapsed="false">
      <c r="A27" s="51" t="n">
        <v>43764</v>
      </c>
      <c r="B27" s="52" t="str">
        <f aca="false">TEXT(A27,"Ddd")</f>
        <v>so</v>
      </c>
      <c r="C27" s="56"/>
      <c r="D27" s="56"/>
      <c r="E27" s="56"/>
      <c r="F27" s="56"/>
      <c r="G27" s="56"/>
      <c r="H27" s="56"/>
      <c r="I27" s="56"/>
      <c r="J27" s="56"/>
      <c r="K27" s="44" t="str">
        <f aca="false">Vzorci_vnosov!$A$14</f>
        <v>☻</v>
      </c>
      <c r="L27" s="56"/>
      <c r="M27" s="56"/>
      <c r="N27" s="56"/>
      <c r="O27" s="56"/>
      <c r="P27" s="56"/>
      <c r="Q27" s="56"/>
      <c r="R27" s="56"/>
      <c r="S27" s="56"/>
      <c r="T27" s="56" t="s">
        <v>1</v>
      </c>
      <c r="U27" s="59" t="s">
        <v>3</v>
      </c>
      <c r="V27" s="47" t="n">
        <f aca="false">COUNTIF(AH27:AY27,"☻")</f>
        <v>1</v>
      </c>
      <c r="W27" s="47" t="n">
        <f aca="false">COUNTIF(AH27:AY27,"☺")</f>
        <v>0</v>
      </c>
      <c r="X27" s="47" t="n">
        <f aca="false">COUNTIF(C27:S27,"51")+COUNTIF(C27:S27,"51$")+COUNTIF(C27:S27,"51☻")</f>
        <v>0</v>
      </c>
      <c r="Y27" s="47" t="n">
        <f aca="false">COUNTIF(C27:S27,"52")+COUNTIF(C27:S27,"52$")+COUNTIF(C27:S27,"52☻")</f>
        <v>0</v>
      </c>
      <c r="Z27" s="47" t="n">
        <f aca="false">COUNTIF(C27:S27,"51¶")</f>
        <v>0</v>
      </c>
      <c r="AA27" s="47" t="n">
        <f aca="false">COUNTIF(C27:S27,"52¶")</f>
        <v>0</v>
      </c>
      <c r="AB27" s="47" t="n">
        <f aca="false">COUNTIF(C27:S27,"U")+COUNTIF(C27:S27,"U☻")+COUNTIF(C27:S27,"U☺")</f>
        <v>0</v>
      </c>
      <c r="AC27" s="47" t="n">
        <f aca="false">COUNTIF(C27:S27,"KVIT")+COUNTIF(C27:S27,"KVIT☻")+COUNTIF(C27:S27,"kvit$")</f>
        <v>0</v>
      </c>
      <c r="AD27" s="48" t="n">
        <f aca="false">COUNTBLANK(C27:S27)-3</f>
        <v>13</v>
      </c>
      <c r="AE27" s="48" t="n">
        <f aca="false">COUNTIF(C27:S27,"x")</f>
        <v>0</v>
      </c>
      <c r="AF27" s="47" t="n">
        <f aca="false">COUNTIF(C27:S27,"51")+COUNTIF(C27:S27,"51☻")+COUNTIF(C27:S27,"2")+COUNTIF(C27:S27,"52")+COUNTIF(C27:S27,"52☻")+COUNTIF(C27:S27,"51$")+COUNTIF(C27:S27,"52$")</f>
        <v>0</v>
      </c>
      <c r="AG27" s="14" t="str">
        <f aca="false">Vzorci_vnosov!$A$27</f>
        <v>KVIT☺</v>
      </c>
      <c r="AH27" s="49" t="str">
        <f aca="false">RIGHT(C27,1)</f>
        <v/>
      </c>
      <c r="AI27" s="49" t="str">
        <f aca="false">RIGHT(D27,1)</f>
        <v/>
      </c>
      <c r="AJ27" s="49" t="str">
        <f aca="false">RIGHT(E27,1)</f>
        <v/>
      </c>
      <c r="AK27" s="49" t="str">
        <f aca="false">RIGHT(F27,1)</f>
        <v/>
      </c>
      <c r="AL27" s="49" t="str">
        <f aca="false">RIGHT(G27,1)</f>
        <v/>
      </c>
      <c r="AM27" s="49" t="str">
        <f aca="false">RIGHT(H27,1)</f>
        <v/>
      </c>
      <c r="AN27" s="49" t="str">
        <f aca="false">RIGHT(I27,1)</f>
        <v/>
      </c>
      <c r="AO27" s="49" t="str">
        <f aca="false">RIGHT(J27,1)</f>
        <v/>
      </c>
      <c r="AP27" s="49" t="str">
        <f aca="false">RIGHT(K27,1)</f>
        <v>☻</v>
      </c>
      <c r="AQ27" s="49" t="str">
        <f aca="false">RIGHT(L27,1)</f>
        <v/>
      </c>
      <c r="AR27" s="49" t="str">
        <f aca="false">RIGHT(M27,1)</f>
        <v/>
      </c>
      <c r="AS27" s="49" t="str">
        <f aca="false">RIGHT(N27,1)</f>
        <v/>
      </c>
      <c r="AT27" s="49" t="e">
        <f aca="false">NA()</f>
        <v>#N/A</v>
      </c>
      <c r="AU27" s="49" t="str">
        <f aca="false">RIGHT(O27,1)</f>
        <v/>
      </c>
      <c r="AV27" s="49" t="str">
        <f aca="false">RIGHT(P27,1)</f>
        <v/>
      </c>
      <c r="AW27" s="49" t="str">
        <f aca="false">RIGHT(Q27,1)</f>
        <v/>
      </c>
      <c r="AX27" s="49" t="str">
        <f aca="false">RIGHT(R27,1)</f>
        <v/>
      </c>
      <c r="AY27" s="49" t="str">
        <f aca="false">RIGHT(S27,1)</f>
        <v/>
      </c>
      <c r="BA27" s="50"/>
      <c r="BB27" s="50"/>
      <c r="BC27" s="50"/>
      <c r="BD27" s="50"/>
      <c r="BE27" s="50"/>
      <c r="BF27" s="50"/>
      <c r="BG27" s="50"/>
      <c r="BH27" s="50"/>
      <c r="IV27" s="2"/>
    </row>
    <row r="28" s="26" customFormat="true" ht="19.5" hidden="false" customHeight="true" outlineLevel="0" collapsed="false">
      <c r="A28" s="51" t="n">
        <v>43765</v>
      </c>
      <c r="B28" s="52" t="str">
        <f aca="false">TEXT(A28,"Ddd")</f>
        <v>ne</v>
      </c>
      <c r="C28" s="56"/>
      <c r="D28" s="56"/>
      <c r="E28" s="56"/>
      <c r="F28" s="56"/>
      <c r="G28" s="56"/>
      <c r="H28" s="62"/>
      <c r="I28" s="56"/>
      <c r="J28" s="56"/>
      <c r="K28" s="44" t="str">
        <f aca="false">Vzorci_vnosov!$A$14</f>
        <v>☻</v>
      </c>
      <c r="L28" s="45" t="str">
        <f aca="false">Vzorci_vnosov!$A$21</f>
        <v>☺</v>
      </c>
      <c r="M28" s="56"/>
      <c r="N28" s="56"/>
      <c r="O28" s="56"/>
      <c r="P28" s="56"/>
      <c r="Q28" s="56"/>
      <c r="R28" s="56"/>
      <c r="S28" s="56"/>
      <c r="T28" s="56" t="s">
        <v>19</v>
      </c>
      <c r="U28" s="59" t="s">
        <v>3</v>
      </c>
      <c r="V28" s="47" t="n">
        <f aca="false">COUNTIF(AH28:AY28,"☻")</f>
        <v>1</v>
      </c>
      <c r="W28" s="47" t="n">
        <f aca="false">COUNTIF(AH28:AY28,"☺")</f>
        <v>1</v>
      </c>
      <c r="X28" s="47" t="n">
        <f aca="false">COUNTIF(C28:S28,"51")+COUNTIF(C28:S28,"51$")+COUNTIF(C28:S28,"51☻")</f>
        <v>0</v>
      </c>
      <c r="Y28" s="47" t="n">
        <f aca="false">COUNTIF(C28:S28,"52")+COUNTIF(C28:S28,"52$")+COUNTIF(C28:S28,"52☻")</f>
        <v>0</v>
      </c>
      <c r="Z28" s="47" t="n">
        <f aca="false">COUNTIF(C28:S28,"51¶")</f>
        <v>0</v>
      </c>
      <c r="AA28" s="47" t="n">
        <f aca="false">COUNTIF(C28:S28,"52¶")</f>
        <v>0</v>
      </c>
      <c r="AB28" s="47" t="n">
        <f aca="false">COUNTIF(C28:S28,"U")+COUNTIF(C28:S28,"U☻")+COUNTIF(C28:S28,"U☺")</f>
        <v>0</v>
      </c>
      <c r="AC28" s="47" t="n">
        <f aca="false">COUNTIF(C28:S28,"KVIT")+COUNTIF(C28:S28,"KVIT☻")+COUNTIF(C28:S28,"kvit$")</f>
        <v>0</v>
      </c>
      <c r="AD28" s="48" t="n">
        <f aca="false">COUNTBLANK(C28:S28)-3</f>
        <v>12</v>
      </c>
      <c r="AE28" s="48" t="n">
        <f aca="false">COUNTIF(C28:S28,"x")</f>
        <v>0</v>
      </c>
      <c r="AF28" s="47" t="n">
        <f aca="false">COUNTIF(C28:S28,"51")+COUNTIF(C28:S28,"51☻")+COUNTIF(C28:S28,"2")+COUNTIF(C28:S28,"52")+COUNTIF(C28:S28,"52☻")+COUNTIF(C28:S28,"51$")+COUNTIF(C28:S28,"52$")</f>
        <v>0</v>
      </c>
      <c r="AG28" s="63" t="str">
        <f aca="false">Vzorci_vnosov!$A$28</f>
        <v>KO</v>
      </c>
      <c r="AH28" s="49" t="str">
        <f aca="false">RIGHT(C28,1)</f>
        <v/>
      </c>
      <c r="AI28" s="49" t="str">
        <f aca="false">RIGHT(D28,1)</f>
        <v/>
      </c>
      <c r="AJ28" s="49" t="str">
        <f aca="false">RIGHT(E28,1)</f>
        <v/>
      </c>
      <c r="AK28" s="49" t="str">
        <f aca="false">RIGHT(F28,1)</f>
        <v/>
      </c>
      <c r="AL28" s="49" t="str">
        <f aca="false">RIGHT(G28,1)</f>
        <v/>
      </c>
      <c r="AM28" s="49" t="str">
        <f aca="false">RIGHT(H28,1)</f>
        <v/>
      </c>
      <c r="AN28" s="49" t="str">
        <f aca="false">RIGHT(I28,1)</f>
        <v/>
      </c>
      <c r="AO28" s="49" t="str">
        <f aca="false">RIGHT(J28,1)</f>
        <v/>
      </c>
      <c r="AP28" s="49" t="str">
        <f aca="false">RIGHT(K28,1)</f>
        <v>☻</v>
      </c>
      <c r="AQ28" s="49" t="str">
        <f aca="false">RIGHT(L28,1)</f>
        <v>☺</v>
      </c>
      <c r="AR28" s="49" t="str">
        <f aca="false">RIGHT(M28,1)</f>
        <v/>
      </c>
      <c r="AS28" s="49" t="str">
        <f aca="false">RIGHT(N28,1)</f>
        <v/>
      </c>
      <c r="AT28" s="49" t="e">
        <f aca="false">NA()</f>
        <v>#N/A</v>
      </c>
      <c r="AU28" s="49" t="str">
        <f aca="false">RIGHT(O28,1)</f>
        <v/>
      </c>
      <c r="AV28" s="49" t="str">
        <f aca="false">RIGHT(P28,1)</f>
        <v/>
      </c>
      <c r="AW28" s="49" t="str">
        <f aca="false">RIGHT(Q28,1)</f>
        <v/>
      </c>
      <c r="AX28" s="49" t="str">
        <f aca="false">RIGHT(R28,1)</f>
        <v/>
      </c>
      <c r="AY28" s="49" t="str">
        <f aca="false">RIGHT(S28,1)</f>
        <v/>
      </c>
      <c r="BA28" s="50"/>
      <c r="BB28" s="50"/>
      <c r="BC28" s="50"/>
      <c r="BD28" s="50"/>
      <c r="BE28" s="50"/>
      <c r="BF28" s="50"/>
      <c r="BG28" s="50"/>
      <c r="BH28" s="50"/>
      <c r="IV28" s="2"/>
    </row>
    <row r="29" s="26" customFormat="true" ht="19.5" hidden="false" customHeight="true" outlineLevel="0" collapsed="false">
      <c r="A29" s="51" t="n">
        <v>43766</v>
      </c>
      <c r="B29" s="52" t="str">
        <f aca="false">TEXT(A29,"Ddd")</f>
        <v>po</v>
      </c>
      <c r="C29" s="53" t="str">
        <f aca="false">Vzorci_vnosov!$A$5</f>
        <v>52</v>
      </c>
      <c r="D29" s="53" t="str">
        <f aca="false">Vzorci_vnosov!$A$13</f>
        <v>BOL</v>
      </c>
      <c r="E29" s="53" t="str">
        <f aca="false">Vzorci_vnosov!$A$6</f>
        <v>KVIT</v>
      </c>
      <c r="F29" s="53" t="str">
        <f aca="false">Vzorci_vnosov!$A$6</f>
        <v>KVIT</v>
      </c>
      <c r="G29" s="53" t="str">
        <f aca="false">Vzorci_vnosov!$A$12</f>
        <v>D</v>
      </c>
      <c r="H29" s="53" t="str">
        <f aca="false">Vzorci_vnosov!$A$5</f>
        <v>52</v>
      </c>
      <c r="I29" s="53" t="str">
        <f aca="false">Vzorci_vnosov!$A$12</f>
        <v>D</v>
      </c>
      <c r="J29" s="54" t="str">
        <f aca="false">Vzorci_vnosov!$A$7</f>
        <v>KVIT☻</v>
      </c>
      <c r="K29" s="55" t="str">
        <f aca="false">Vzorci_vnosov!$A$11</f>
        <v>X</v>
      </c>
      <c r="L29" s="55" t="str">
        <f aca="false">Vzorci_vnosov!$A$11</f>
        <v>X</v>
      </c>
      <c r="M29" s="56" t="s">
        <v>79</v>
      </c>
      <c r="N29" s="53" t="str">
        <f aca="false">Vzorci_vnosov!$A$12</f>
        <v>D</v>
      </c>
      <c r="O29" s="53" t="str">
        <f aca="false">Vzorci_vnosov!$A$4</f>
        <v>51</v>
      </c>
      <c r="P29" s="53" t="str">
        <f aca="false">Vzorci_vnosov!$A$8</f>
        <v>U</v>
      </c>
      <c r="Q29" s="58" t="str">
        <f aca="false">Vzorci_vnosov!$A$23</f>
        <v>51☺</v>
      </c>
      <c r="R29" s="56"/>
      <c r="S29" s="53" t="s">
        <v>89</v>
      </c>
      <c r="T29" s="56" t="s">
        <v>27</v>
      </c>
      <c r="U29" s="59" t="s">
        <v>3</v>
      </c>
      <c r="V29" s="47" t="n">
        <f aca="false">COUNTIF(AH29:AY29,"☻")</f>
        <v>1</v>
      </c>
      <c r="W29" s="47" t="n">
        <f aca="false">COUNTIF(AH29:AY29,"☺")</f>
        <v>1</v>
      </c>
      <c r="X29" s="47" t="n">
        <f aca="false">COUNTIF(C29:S29,"51")+COUNTIF(C29:S29,"51$")+COUNTIF(C29:S29,"51☻")</f>
        <v>1</v>
      </c>
      <c r="Y29" s="47" t="n">
        <f aca="false">COUNTIF(C29:S29,"52")+COUNTIF(C29:S29,"52$")+COUNTIF(C29:S29,"52☻")</f>
        <v>2</v>
      </c>
      <c r="Z29" s="47" t="n">
        <f aca="false">COUNTIF(C29:S29,"51¶")</f>
        <v>0</v>
      </c>
      <c r="AA29" s="47" t="n">
        <f aca="false">COUNTIF(C29:S29,"52¶")</f>
        <v>0</v>
      </c>
      <c r="AB29" s="47" t="n">
        <f aca="false">COUNTIF(C29:S29,"U")+COUNTIF(C29:S29,"U☻")+COUNTIF(C29:S29,"U☺")</f>
        <v>1</v>
      </c>
      <c r="AC29" s="47" t="n">
        <f aca="false">COUNTIF(C29:S29,"KVIT")+COUNTIF(C29:S29,"KVIT☻")+COUNTIF(C29:S29,"kvit$")</f>
        <v>3</v>
      </c>
      <c r="AD29" s="48" t="n">
        <f aca="false">COUNTBLANK(C29:S29)-3</f>
        <v>-2</v>
      </c>
      <c r="AE29" s="48" t="n">
        <f aca="false">COUNTIF(C29:S29,"x")</f>
        <v>2</v>
      </c>
      <c r="AF29" s="47" t="n">
        <f aca="false">COUNTIF(C29:S29,"51")+COUNTIF(C29:S29,"51☻")+COUNTIF(C29:S29,"2")+COUNTIF(C29:S29,"52")+COUNTIF(C29:S29,"52☻")+COUNTIF(C29:S29,"51$")+COUNTIF(C29:S29,"52$")</f>
        <v>3</v>
      </c>
      <c r="AG29" s="63" t="str">
        <f aca="false">Vzorci_vnosov!$A$29</f>
        <v>Rt</v>
      </c>
      <c r="AH29" s="49" t="str">
        <f aca="false">RIGHT(C29,1)</f>
        <v>2</v>
      </c>
      <c r="AI29" s="49" t="str">
        <f aca="false">RIGHT(D29,1)</f>
        <v>L</v>
      </c>
      <c r="AJ29" s="49" t="str">
        <f aca="false">RIGHT(E29,1)</f>
        <v>T</v>
      </c>
      <c r="AK29" s="49" t="str">
        <f aca="false">RIGHT(F29,1)</f>
        <v>T</v>
      </c>
      <c r="AL29" s="49" t="str">
        <f aca="false">RIGHT(G29,1)</f>
        <v>D</v>
      </c>
      <c r="AM29" s="49" t="str">
        <f aca="false">RIGHT(H29,1)</f>
        <v>2</v>
      </c>
      <c r="AN29" s="49" t="str">
        <f aca="false">RIGHT(I29,1)</f>
        <v>D</v>
      </c>
      <c r="AO29" s="49" t="str">
        <f aca="false">RIGHT(J29,1)</f>
        <v>☻</v>
      </c>
      <c r="AP29" s="49" t="str">
        <f aca="false">RIGHT(K29,1)</f>
        <v>X</v>
      </c>
      <c r="AQ29" s="49" t="str">
        <f aca="false">RIGHT(L29,1)</f>
        <v>X</v>
      </c>
      <c r="AR29" s="49" t="str">
        <f aca="false">RIGHT(M29,1)</f>
        <v>R</v>
      </c>
      <c r="AS29" s="49" t="str">
        <f aca="false">RIGHT(N29,1)</f>
        <v>D</v>
      </c>
      <c r="AT29" s="49" t="e">
        <f aca="false">NA()</f>
        <v>#N/A</v>
      </c>
      <c r="AU29" s="49" t="str">
        <f aca="false">RIGHT(O29,1)</f>
        <v>1</v>
      </c>
      <c r="AV29" s="49" t="str">
        <f aca="false">RIGHT(P29,1)</f>
        <v>U</v>
      </c>
      <c r="AW29" s="49" t="str">
        <f aca="false">RIGHT(Q29,1)</f>
        <v>☺</v>
      </c>
      <c r="AX29" s="49" t="str">
        <f aca="false">RIGHT(R29,1)</f>
        <v/>
      </c>
      <c r="AY29" s="49" t="str">
        <f aca="false">RIGHT(S29,1)</f>
        <v>S</v>
      </c>
      <c r="BA29" s="50"/>
      <c r="BB29" s="50"/>
      <c r="BC29" s="50"/>
      <c r="BD29" s="50"/>
      <c r="BE29" s="50"/>
      <c r="BF29" s="50"/>
      <c r="BG29" s="50"/>
      <c r="BH29" s="50"/>
      <c r="IV29" s="2"/>
    </row>
    <row r="30" s="26" customFormat="true" ht="19.5" hidden="false" customHeight="true" outlineLevel="0" collapsed="false">
      <c r="A30" s="51" t="n">
        <v>43767</v>
      </c>
      <c r="B30" s="52" t="str">
        <f aca="false">TEXT(A30,"Ddd")</f>
        <v>út</v>
      </c>
      <c r="C30" s="53" t="str">
        <f aca="false">Vzorci_vnosov!$A$5</f>
        <v>52</v>
      </c>
      <c r="D30" s="53" t="str">
        <f aca="false">Vzorci_vnosov!$A$13</f>
        <v>BOL</v>
      </c>
      <c r="E30" s="53" t="str">
        <f aca="false">Vzorci_vnosov!$A$5</f>
        <v>52</v>
      </c>
      <c r="F30" s="53" t="str">
        <f aca="false">Vzorci_vnosov!$A$6</f>
        <v>KVIT</v>
      </c>
      <c r="G30" s="53" t="str">
        <f aca="false">Vzorci_vnosov!$A$12</f>
        <v>D</v>
      </c>
      <c r="H30" s="55" t="str">
        <f aca="false">Vzorci_vnosov!$A$38</f>
        <v>Rf</v>
      </c>
      <c r="I30" s="53" t="str">
        <f aca="false">Vzorci_vnosov!$A$12</f>
        <v>D</v>
      </c>
      <c r="J30" s="55" t="str">
        <f aca="false">Vzorci_vnosov!$A$11</f>
        <v>X</v>
      </c>
      <c r="K30" s="55" t="str">
        <f aca="false">Vzorci_vnosov!$A$32</f>
        <v>Am</v>
      </c>
      <c r="L30" s="53" t="str">
        <f aca="false">Vzorci_vnosov!$A$12</f>
        <v>D</v>
      </c>
      <c r="M30" s="56" t="s">
        <v>79</v>
      </c>
      <c r="N30" s="53" t="str">
        <f aca="false">Vzorci_vnosov!$A$6</f>
        <v>KVIT</v>
      </c>
      <c r="O30" s="53" t="str">
        <f aca="false">Vzorci_vnosov!$A$13</f>
        <v>BOL</v>
      </c>
      <c r="P30" s="55" t="str">
        <f aca="false">Vzorci_vnosov!$A$26</f>
        <v>52¶</v>
      </c>
      <c r="Q30" s="55" t="str">
        <f aca="false">Vzorci_vnosov!$A$11</f>
        <v>X</v>
      </c>
      <c r="R30" s="56"/>
      <c r="S30" s="53" t="str">
        <f aca="false">Vzorci_vnosov!$A$4</f>
        <v>51</v>
      </c>
      <c r="T30" s="56" t="s">
        <v>69</v>
      </c>
      <c r="U30" s="59" t="s">
        <v>3</v>
      </c>
      <c r="V30" s="47" t="n">
        <f aca="false">COUNTIF(AH30:AY30,"☻")</f>
        <v>0</v>
      </c>
      <c r="W30" s="47" t="n">
        <f aca="false">COUNTIF(AH30:AY30,"☺")</f>
        <v>0</v>
      </c>
      <c r="X30" s="47" t="n">
        <f aca="false">COUNTIF(C30:S30,"51")+COUNTIF(C30:S30,"51$")+COUNTIF(C30:S30,"51☻")</f>
        <v>1</v>
      </c>
      <c r="Y30" s="47" t="n">
        <f aca="false">COUNTIF(C30:S30,"52")+COUNTIF(C30:S30,"52$")+COUNTIF(C30:S30,"52☻")</f>
        <v>2</v>
      </c>
      <c r="Z30" s="47" t="n">
        <f aca="false">COUNTIF(C30:S30,"51¶")</f>
        <v>0</v>
      </c>
      <c r="AA30" s="47" t="n">
        <f aca="false">COUNTIF(C30:S30,"52¶")</f>
        <v>1</v>
      </c>
      <c r="AB30" s="47" t="n">
        <f aca="false">COUNTIF(C30:S30,"U")+COUNTIF(C30:S30,"U☻")+COUNTIF(C30:S30,"U☺")</f>
        <v>0</v>
      </c>
      <c r="AC30" s="47" t="n">
        <f aca="false">COUNTIF(C30:S30,"KVIT")+COUNTIF(C30:S30,"KVIT☻")+COUNTIF(C30:S30,"kvit$")</f>
        <v>2</v>
      </c>
      <c r="AD30" s="48" t="n">
        <f aca="false">COUNTBLANK(C30:S30)-3</f>
        <v>-2</v>
      </c>
      <c r="AE30" s="48" t="n">
        <f aca="false">COUNTIF(C30:S30,"x")</f>
        <v>2</v>
      </c>
      <c r="AF30" s="47" t="n">
        <f aca="false">COUNTIF(C30:S30,"51")+COUNTIF(C30:S30,"51☻")+COUNTIF(C30:S30,"2")+COUNTIF(C30:S30,"52")+COUNTIF(C30:S30,"52☻")+COUNTIF(C30:S30,"51$")+COUNTIF(C30:S30,"52$")</f>
        <v>3</v>
      </c>
      <c r="AG30" s="4" t="str">
        <f aca="false">Vzorci_vnosov!$A$30</f>
        <v>Rt☻</v>
      </c>
      <c r="AH30" s="49" t="str">
        <f aca="false">RIGHT(C30,1)</f>
        <v>2</v>
      </c>
      <c r="AI30" s="49" t="str">
        <f aca="false">RIGHT(D30,1)</f>
        <v>L</v>
      </c>
      <c r="AJ30" s="49" t="str">
        <f aca="false">RIGHT(E30,1)</f>
        <v>2</v>
      </c>
      <c r="AK30" s="49" t="str">
        <f aca="false">RIGHT(F30,1)</f>
        <v>T</v>
      </c>
      <c r="AL30" s="49" t="str">
        <f aca="false">RIGHT(G30,1)</f>
        <v>D</v>
      </c>
      <c r="AM30" s="49" t="str">
        <f aca="false">RIGHT(H30,1)</f>
        <v>f</v>
      </c>
      <c r="AN30" s="49" t="str">
        <f aca="false">RIGHT(I30,1)</f>
        <v>D</v>
      </c>
      <c r="AO30" s="49" t="str">
        <f aca="false">RIGHT(J30,1)</f>
        <v>X</v>
      </c>
      <c r="AP30" s="49" t="str">
        <f aca="false">RIGHT(K30,1)</f>
        <v>m</v>
      </c>
      <c r="AQ30" s="49" t="str">
        <f aca="false">RIGHT(L30,1)</f>
        <v>D</v>
      </c>
      <c r="AR30" s="49" t="str">
        <f aca="false">RIGHT(M30,1)</f>
        <v>R</v>
      </c>
      <c r="AS30" s="49" t="str">
        <f aca="false">RIGHT(N30,1)</f>
        <v>T</v>
      </c>
      <c r="AT30" s="49" t="e">
        <f aca="false">NA()</f>
        <v>#N/A</v>
      </c>
      <c r="AU30" s="49" t="str">
        <f aca="false">RIGHT(O30,1)</f>
        <v>L</v>
      </c>
      <c r="AV30" s="49" t="str">
        <f aca="false">RIGHT(P30,1)</f>
        <v>¶</v>
      </c>
      <c r="AW30" s="49" t="str">
        <f aca="false">RIGHT(Q30,1)</f>
        <v>X</v>
      </c>
      <c r="AX30" s="49" t="str">
        <f aca="false">RIGHT(R30,1)</f>
        <v/>
      </c>
      <c r="AY30" s="49" t="str">
        <f aca="false">RIGHT(S30,1)</f>
        <v>1</v>
      </c>
      <c r="BA30" s="50"/>
      <c r="BB30" s="50"/>
      <c r="BC30" s="50"/>
      <c r="BD30" s="50"/>
      <c r="BE30" s="50"/>
      <c r="BF30" s="50"/>
      <c r="BG30" s="50"/>
      <c r="BH30" s="50"/>
      <c r="IV30" s="2"/>
    </row>
    <row r="31" s="26" customFormat="true" ht="19.5" hidden="false" customHeight="true" outlineLevel="0" collapsed="false">
      <c r="A31" s="51" t="n">
        <v>43768</v>
      </c>
      <c r="B31" s="52" t="str">
        <f aca="false">TEXT(A31,"Ddd")</f>
        <v>st</v>
      </c>
      <c r="C31" s="53" t="str">
        <f aca="false">Vzorci_vnosov!$A$5</f>
        <v>52</v>
      </c>
      <c r="D31" s="56" t="s">
        <v>66</v>
      </c>
      <c r="E31" s="53" t="str">
        <f aca="false">Vzorci_vnosov!$A$6</f>
        <v>KVIT</v>
      </c>
      <c r="F31" s="53" t="str">
        <f aca="false">Vzorci_vnosov!$A$6</f>
        <v>KVIT</v>
      </c>
      <c r="G31" s="53" t="str">
        <f aca="false">Vzorci_vnosov!$A$12</f>
        <v>D</v>
      </c>
      <c r="H31" s="58" t="str">
        <f aca="false">Vzorci_vnosov!$A$23</f>
        <v>51☺</v>
      </c>
      <c r="I31" s="53" t="str">
        <f aca="false">Vzorci_vnosov!$A$12</f>
        <v>D</v>
      </c>
      <c r="J31" s="53" t="str">
        <f aca="false">Vzorci_vnosov!$A$12</f>
        <v>D</v>
      </c>
      <c r="K31" s="53" t="str">
        <f aca="false">Vzorci_vnosov!$A$36</f>
        <v>Ta☻</v>
      </c>
      <c r="L31" s="53" t="str">
        <f aca="false">Vzorci_vnosov!$A$12</f>
        <v>D</v>
      </c>
      <c r="M31" s="56" t="s">
        <v>79</v>
      </c>
      <c r="N31" s="53" t="str">
        <f aca="false">Vzorci_vnosov!$A$6</f>
        <v>KVIT</v>
      </c>
      <c r="O31" s="55" t="str">
        <f aca="false">Vzorci_vnosov!$A$11</f>
        <v>X</v>
      </c>
      <c r="P31" s="53" t="str">
        <f aca="false">Vzorci_vnosov!$A$4</f>
        <v>51</v>
      </c>
      <c r="Q31" s="55" t="str">
        <f aca="false">Vzorci_vnosov!$A$35</f>
        <v>Ta</v>
      </c>
      <c r="R31" s="56"/>
      <c r="S31" s="53" t="str">
        <f aca="false">Vzorci_vnosov!$A$8</f>
        <v>U</v>
      </c>
      <c r="T31" s="56" t="s">
        <v>11</v>
      </c>
      <c r="U31" s="59" t="s">
        <v>3</v>
      </c>
      <c r="V31" s="47" t="n">
        <f aca="false">COUNTIF(AH31:AY31,"☻")</f>
        <v>1</v>
      </c>
      <c r="W31" s="47" t="n">
        <f aca="false">COUNTIF(AH31:AY31,"☺")</f>
        <v>1</v>
      </c>
      <c r="X31" s="47" t="n">
        <f aca="false">COUNTIF(C31:S31,"51")+COUNTIF(C31:S31,"51$")+COUNTIF(C31:S31,"51☻")</f>
        <v>1</v>
      </c>
      <c r="Y31" s="47" t="n">
        <f aca="false">COUNTIF(C31:S31,"52")+COUNTIF(C31:S31,"52$")+COUNTIF(C31:S31,"52☻")</f>
        <v>1</v>
      </c>
      <c r="Z31" s="47" t="n">
        <f aca="false">COUNTIF(C31:S31,"51¶")</f>
        <v>0</v>
      </c>
      <c r="AA31" s="47" t="n">
        <f aca="false">COUNTIF(C31:S31,"52¶")</f>
        <v>0</v>
      </c>
      <c r="AB31" s="47" t="n">
        <f aca="false">COUNTIF(C31:S31,"U")+COUNTIF(C31:S31,"U☻")+COUNTIF(C31:S31,"U☺")</f>
        <v>1</v>
      </c>
      <c r="AC31" s="47" t="n">
        <f aca="false">COUNTIF(C31:S31,"KVIT")+COUNTIF(C31:S31,"KVIT☻")+COUNTIF(C31:S31,"kvit$")</f>
        <v>3</v>
      </c>
      <c r="AD31" s="48" t="n">
        <f aca="false">COUNTBLANK(C31:S31)-3</f>
        <v>-2</v>
      </c>
      <c r="AE31" s="48" t="n">
        <f aca="false">COUNTIF(C31:S31,"x")</f>
        <v>1</v>
      </c>
      <c r="AF31" s="47" t="n">
        <f aca="false">COUNTIF(C31:S31,"51")+COUNTIF(C31:S31,"51☻")+COUNTIF(C31:S31,"2")+COUNTIF(C31:S31,"52")+COUNTIF(C31:S31,"52☻")+COUNTIF(C31:S31,"51$")+COUNTIF(C31:S31,"52$")</f>
        <v>2</v>
      </c>
      <c r="AG31" s="16" t="str">
        <f aca="false">Vzorci_vnosov!$A$31</f>
        <v>Rt☺</v>
      </c>
      <c r="AH31" s="49" t="str">
        <f aca="false">RIGHT(C31,1)</f>
        <v>2</v>
      </c>
      <c r="AI31" s="49" t="str">
        <f aca="false">RIGHT(D31,1)</f>
        <v>F</v>
      </c>
      <c r="AJ31" s="49" t="str">
        <f aca="false">RIGHT(E31,1)</f>
        <v>T</v>
      </c>
      <c r="AK31" s="49" t="str">
        <f aca="false">RIGHT(F31,1)</f>
        <v>T</v>
      </c>
      <c r="AL31" s="49" t="str">
        <f aca="false">RIGHT(G31,1)</f>
        <v>D</v>
      </c>
      <c r="AM31" s="49" t="str">
        <f aca="false">RIGHT(H31,1)</f>
        <v>☺</v>
      </c>
      <c r="AN31" s="49" t="str">
        <f aca="false">RIGHT(I31,1)</f>
        <v>D</v>
      </c>
      <c r="AO31" s="49" t="str">
        <f aca="false">RIGHT(J31,1)</f>
        <v>D</v>
      </c>
      <c r="AP31" s="49" t="str">
        <f aca="false">RIGHT(K31,1)</f>
        <v>☻</v>
      </c>
      <c r="AQ31" s="49" t="str">
        <f aca="false">RIGHT(L31,1)</f>
        <v>D</v>
      </c>
      <c r="AR31" s="49" t="str">
        <f aca="false">RIGHT(M31,1)</f>
        <v>R</v>
      </c>
      <c r="AS31" s="49" t="str">
        <f aca="false">RIGHT(N31,1)</f>
        <v>T</v>
      </c>
      <c r="AT31" s="49" t="e">
        <f aca="false">NA()</f>
        <v>#N/A</v>
      </c>
      <c r="AU31" s="49" t="str">
        <f aca="false">RIGHT(O31,1)</f>
        <v>X</v>
      </c>
      <c r="AV31" s="49" t="str">
        <f aca="false">RIGHT(P31,1)</f>
        <v>1</v>
      </c>
      <c r="AW31" s="49" t="str">
        <f aca="false">RIGHT(Q31,1)</f>
        <v>a</v>
      </c>
      <c r="AX31" s="49" t="str">
        <f aca="false">RIGHT(R31,1)</f>
        <v/>
      </c>
      <c r="AY31" s="49" t="str">
        <f aca="false">RIGHT(S31,1)</f>
        <v>U</v>
      </c>
      <c r="BA31" s="50"/>
      <c r="BB31" s="50"/>
      <c r="BC31" s="50"/>
      <c r="BD31" s="50"/>
      <c r="BE31" s="50"/>
      <c r="BF31" s="50"/>
      <c r="BG31" s="50"/>
      <c r="BH31" s="50"/>
      <c r="IV31" s="2"/>
    </row>
    <row r="32" s="26" customFormat="true" ht="19.5" hidden="false" customHeight="true" outlineLevel="0" collapsed="false">
      <c r="A32" s="85" t="n">
        <v>43769</v>
      </c>
      <c r="B32" s="86" t="str">
        <f aca="false">TEXT(A32,"Ddd")</f>
        <v>čt</v>
      </c>
      <c r="C32" s="89"/>
      <c r="D32" s="89"/>
      <c r="E32" s="89"/>
      <c r="F32" s="44" t="str">
        <f aca="false">Vzorci_vnosov!$A$14</f>
        <v>☻</v>
      </c>
      <c r="G32" s="89"/>
      <c r="H32" s="92"/>
      <c r="I32" s="89"/>
      <c r="J32" s="89"/>
      <c r="K32" s="89"/>
      <c r="L32" s="89"/>
      <c r="M32" s="89"/>
      <c r="N32" s="92"/>
      <c r="O32" s="89"/>
      <c r="P32" s="89"/>
      <c r="Q32" s="45" t="str">
        <f aca="false">Vzorci_vnosov!$A$21</f>
        <v>☺</v>
      </c>
      <c r="R32" s="89"/>
      <c r="S32" s="89"/>
      <c r="T32" s="89" t="s">
        <v>28</v>
      </c>
      <c r="U32" s="89" t="s">
        <v>3</v>
      </c>
      <c r="V32" s="47" t="n">
        <f aca="false">COUNTIF(AH32:AY32,"☻")</f>
        <v>1</v>
      </c>
      <c r="W32" s="47" t="n">
        <f aca="false">COUNTIF(AH32:AY32,"☺")</f>
        <v>1</v>
      </c>
      <c r="X32" s="47" t="n">
        <f aca="false">COUNTIF(C32:S32,"51")+COUNTIF(C32:S32,"51$")+COUNTIF(C32:S32,"51☻")</f>
        <v>0</v>
      </c>
      <c r="Y32" s="47" t="n">
        <f aca="false">COUNTIF(C32:S32,"52")+COUNTIF(C32:S32,"52$")+COUNTIF(C32:S32,"52☻")</f>
        <v>0</v>
      </c>
      <c r="Z32" s="47" t="n">
        <f aca="false">COUNTIF(C32:S32,"51¶")</f>
        <v>0</v>
      </c>
      <c r="AA32" s="47" t="n">
        <f aca="false">COUNTIF(C32:S32,"52¶")</f>
        <v>0</v>
      </c>
      <c r="AB32" s="47" t="n">
        <f aca="false">COUNTIF(C32:S32,"U")+COUNTIF(C32:S32,"U☻")+COUNTIF(C32:S32,"U☺")</f>
        <v>0</v>
      </c>
      <c r="AC32" s="47" t="n">
        <f aca="false">COUNTIF(C32:S32,"KVIT")+COUNTIF(C32:S32,"KVIT☻")+COUNTIF(C32:S32,"kvit$")</f>
        <v>0</v>
      </c>
      <c r="AD32" s="48" t="n">
        <f aca="false">COUNTBLANK(C32:S32)-3</f>
        <v>12</v>
      </c>
      <c r="AE32" s="48" t="n">
        <f aca="false">COUNTIF(C32:S32,"x")</f>
        <v>0</v>
      </c>
      <c r="AF32" s="47" t="n">
        <f aca="false">COUNTIF(C32:S32,"51")+COUNTIF(C32:S32,"51☻")+COUNTIF(C32:S32,"2")+COUNTIF(C32:S32,"52")+COUNTIF(C32:S32,"52☻")+COUNTIF(C32:S32,"51$")+COUNTIF(C32:S32,"52$")</f>
        <v>0</v>
      </c>
      <c r="AG32" s="7" t="str">
        <f aca="false">Vzorci_vnosov!$A$32</f>
        <v>Am</v>
      </c>
      <c r="AH32" s="49" t="str">
        <f aca="false">RIGHT(C32,1)</f>
        <v/>
      </c>
      <c r="AI32" s="49" t="str">
        <f aca="false">RIGHT(D32,1)</f>
        <v/>
      </c>
      <c r="AJ32" s="49" t="str">
        <f aca="false">RIGHT(E32,1)</f>
        <v/>
      </c>
      <c r="AK32" s="49" t="str">
        <f aca="false">RIGHT(F32,1)</f>
        <v>☻</v>
      </c>
      <c r="AL32" s="49" t="str">
        <f aca="false">RIGHT(G32,1)</f>
        <v/>
      </c>
      <c r="AM32" s="49" t="str">
        <f aca="false">RIGHT(H32,1)</f>
        <v/>
      </c>
      <c r="AN32" s="49" t="str">
        <f aca="false">RIGHT(I32,1)</f>
        <v/>
      </c>
      <c r="AO32" s="49" t="str">
        <f aca="false">RIGHT(J32,1)</f>
        <v/>
      </c>
      <c r="AP32" s="49" t="str">
        <f aca="false">RIGHT(K32,1)</f>
        <v/>
      </c>
      <c r="AQ32" s="49" t="str">
        <f aca="false">RIGHT(L32,1)</f>
        <v/>
      </c>
      <c r="AR32" s="49" t="str">
        <f aca="false">RIGHT(M32,1)</f>
        <v/>
      </c>
      <c r="AS32" s="49" t="str">
        <f aca="false">RIGHT(N32,1)</f>
        <v/>
      </c>
      <c r="AT32" s="49" t="e">
        <f aca="false">NA()</f>
        <v>#N/A</v>
      </c>
      <c r="AU32" s="49" t="str">
        <f aca="false">RIGHT(O32,1)</f>
        <v/>
      </c>
      <c r="AV32" s="49" t="str">
        <f aca="false">RIGHT(P32,1)</f>
        <v/>
      </c>
      <c r="AW32" s="49" t="str">
        <f aca="false">RIGHT(Q32,1)</f>
        <v>☺</v>
      </c>
      <c r="AX32" s="49" t="str">
        <f aca="false">RIGHT(R32,1)</f>
        <v/>
      </c>
      <c r="AY32" s="49" t="str">
        <f aca="false">RIGHT(S32,1)</f>
        <v/>
      </c>
      <c r="BA32" s="50"/>
      <c r="BB32" s="50"/>
      <c r="BC32" s="50"/>
      <c r="BD32" s="50"/>
      <c r="BE32" s="50"/>
      <c r="BF32" s="50"/>
      <c r="BG32" s="50"/>
      <c r="BH32" s="50"/>
      <c r="IV32" s="2"/>
    </row>
    <row r="33" customFormat="false" ht="12.75" hidden="false" customHeight="true" outlineLevel="0" collapsed="false">
      <c r="AG33" s="4" t="str">
        <f aca="false">Vzorci_vnosov!$A$33</f>
        <v>Am☻</v>
      </c>
      <c r="BA33" s="50"/>
      <c r="BB33" s="50"/>
      <c r="BC33" s="50"/>
      <c r="BD33" s="50"/>
      <c r="BE33" s="50"/>
      <c r="BF33" s="50"/>
      <c r="BG33" s="50"/>
      <c r="BH33" s="50"/>
    </row>
    <row r="34" customFormat="false" ht="12.75" hidden="false" customHeight="true" outlineLevel="0" collapsed="false">
      <c r="C34" s="5" t="str">
        <f aca="false">$C$1</f>
        <v>GOR</v>
      </c>
      <c r="D34" s="5" t="str">
        <f aca="false">$D$1</f>
        <v>ŠOŠ</v>
      </c>
      <c r="E34" s="5" t="str">
        <f aca="false">$E$1</f>
        <v>PIN</v>
      </c>
      <c r="F34" s="5" t="str">
        <f aca="false">$F$1</f>
        <v>KON</v>
      </c>
      <c r="G34" s="5" t="str">
        <f aca="false">$G$1</f>
        <v>ORO</v>
      </c>
      <c r="H34" s="5" t="str">
        <f aca="false">$H$1</f>
        <v>MIO</v>
      </c>
      <c r="I34" s="5" t="str">
        <f aca="false">$I$1</f>
        <v>BOŽ</v>
      </c>
      <c r="J34" s="5" t="str">
        <f aca="false">$J$1</f>
        <v>TOM</v>
      </c>
      <c r="K34" s="5" t="str">
        <f aca="false">$K$1</f>
        <v>MŠŠ</v>
      </c>
      <c r="L34" s="5" t="str">
        <f aca="false">$L$1</f>
        <v>ŽIV</v>
      </c>
      <c r="M34" s="5" t="str">
        <f aca="false">$M$1</f>
        <v>TAL</v>
      </c>
      <c r="N34" s="5" t="str">
        <f aca="false">$N$1</f>
        <v>PIR</v>
      </c>
      <c r="O34" s="5" t="str">
        <f aca="false">$O$1</f>
        <v>HOL</v>
      </c>
      <c r="P34" s="5" t="str">
        <f aca="false">$P$1</f>
        <v>BUT</v>
      </c>
      <c r="Q34" s="5" t="str">
        <f aca="false">$Q$1</f>
        <v>ŽRJ</v>
      </c>
      <c r="R34" s="5" t="str">
        <f aca="false">$R$1</f>
        <v>NOV3</v>
      </c>
      <c r="S34" s="5" t="str">
        <f aca="false">$S$1</f>
        <v>JNK</v>
      </c>
      <c r="AG34" s="16" t="str">
        <f aca="false">Vzorci_vnosov!$A$34</f>
        <v>Am☺</v>
      </c>
      <c r="BA34" s="50"/>
      <c r="BB34" s="50"/>
      <c r="BC34" s="50"/>
      <c r="BD34" s="50"/>
      <c r="BE34" s="50"/>
      <c r="BF34" s="50"/>
      <c r="BG34" s="50"/>
      <c r="BH34" s="50"/>
    </row>
    <row r="35" customFormat="false" ht="17" hidden="false" customHeight="true" outlineLevel="0" collapsed="false">
      <c r="B35" s="65" t="str">
        <f aca="false">Vzorci_vnosov!$A$20</f>
        <v>☺</v>
      </c>
      <c r="C35" s="66" t="n">
        <f aca="false">COUNTIF(AH2:AH32,"☺")</f>
        <v>0</v>
      </c>
      <c r="D35" s="66" t="n">
        <f aca="false">COUNTIF(AI2:AI32,"☺")</f>
        <v>0</v>
      </c>
      <c r="E35" s="66" t="n">
        <f aca="false">COUNTIF(AJ2:AJ32,"☺")</f>
        <v>0</v>
      </c>
      <c r="F35" s="66" t="n">
        <f aca="false">COUNTIF(AK2:AK32,"☺")</f>
        <v>0</v>
      </c>
      <c r="G35" s="66" t="n">
        <f aca="false">COUNTIF(AL2:AL32,"☺")</f>
        <v>3</v>
      </c>
      <c r="H35" s="66" t="n">
        <f aca="false">COUNTIF(AM2:AM32,"☺")</f>
        <v>3</v>
      </c>
      <c r="I35" s="66" t="n">
        <f aca="false">COUNTIF(AN2:AN32,"☺")</f>
        <v>3</v>
      </c>
      <c r="J35" s="66" t="n">
        <f aca="false">COUNTIF(AO2:AO32,"☺")</f>
        <v>1</v>
      </c>
      <c r="K35" s="66" t="n">
        <f aca="false">COUNTIF(AP2:AP32,"☺")</f>
        <v>0</v>
      </c>
      <c r="L35" s="66" t="n">
        <f aca="false">COUNTIF(AQ2:AQ32,"☺")</f>
        <v>4</v>
      </c>
      <c r="M35" s="66" t="n">
        <f aca="false">COUNTIF(AR2:AR32,"☺")</f>
        <v>0</v>
      </c>
      <c r="N35" s="66" t="n">
        <f aca="false">COUNTIF(AS2:AS32,"☺")</f>
        <v>2</v>
      </c>
      <c r="O35" s="66" t="n">
        <f aca="false">COUNTIF(AU2:AU32,"☺")</f>
        <v>0</v>
      </c>
      <c r="P35" s="66" t="n">
        <f aca="false">COUNTIF(AV2:AV32,"☺")</f>
        <v>3</v>
      </c>
      <c r="Q35" s="66" t="n">
        <f aca="false">COUNTIF(AW2:AW32,"☺")</f>
        <v>5</v>
      </c>
      <c r="R35" s="66" t="n">
        <f aca="false">COUNTIF(AX2:AX32,"☺")</f>
        <v>0</v>
      </c>
      <c r="S35" s="66" t="n">
        <f aca="false">COUNTIF(AY2:AY32,"☺")</f>
        <v>2</v>
      </c>
      <c r="AG35" s="7" t="str">
        <f aca="false">Vzorci_vnosov!$A$35</f>
        <v>Ta</v>
      </c>
      <c r="BA35" s="50"/>
      <c r="BB35" s="50"/>
      <c r="BC35" s="50"/>
      <c r="BD35" s="50"/>
      <c r="BE35" s="50"/>
      <c r="BF35" s="50"/>
      <c r="BG35" s="50"/>
      <c r="BH35" s="50"/>
    </row>
    <row r="36" s="69" customFormat="true" ht="17" hidden="false" customHeight="true" outlineLevel="0" collapsed="false">
      <c r="A36" s="67"/>
      <c r="B36" s="7" t="str">
        <f aca="false">Vzorci_vnosov!$A$16</f>
        <v>☻</v>
      </c>
      <c r="C36" s="66" t="n">
        <f aca="false">COUNTIF(AH2:AH32,"☻")</f>
        <v>0</v>
      </c>
      <c r="D36" s="66" t="n">
        <f aca="false">COUNTIF(AI2:AI32,"☻")</f>
        <v>4</v>
      </c>
      <c r="E36" s="66" t="n">
        <f aca="false">COUNTIF(AJ2:AJ32,"☻")</f>
        <v>3</v>
      </c>
      <c r="F36" s="66" t="n">
        <f aca="false">COUNTIF(AK2:AK32,"☻")</f>
        <v>6</v>
      </c>
      <c r="G36" s="66" t="n">
        <f aca="false">COUNTIF(AL2:AL32,"☻")</f>
        <v>0</v>
      </c>
      <c r="H36" s="66" t="n">
        <f aca="false">COUNTIF(AM2:AM32,"☻")</f>
        <v>0</v>
      </c>
      <c r="I36" s="66" t="n">
        <f aca="false">COUNTIF(AN2:AN32,"☻")</f>
        <v>0</v>
      </c>
      <c r="J36" s="66" t="n">
        <f aca="false">COUNTIF(AO2:AO32,"☻")</f>
        <v>3</v>
      </c>
      <c r="K36" s="66" t="n">
        <f aca="false">COUNTIF(AP2:AP32,"☻")</f>
        <v>5</v>
      </c>
      <c r="L36" s="66" t="n">
        <f aca="false">COUNTIF(AQ2:AQ32,"☻")</f>
        <v>0</v>
      </c>
      <c r="M36" s="66" t="n">
        <f aca="false">COUNTIF(AR2:AR32,"☻")</f>
        <v>0</v>
      </c>
      <c r="N36" s="66" t="n">
        <f aca="false">COUNTIF(AS2:AS32,"☻")</f>
        <v>3</v>
      </c>
      <c r="O36" s="66" t="n">
        <f aca="false">COUNTIF(AU2:AU32,"☻")</f>
        <v>0</v>
      </c>
      <c r="P36" s="66" t="n">
        <f aca="false">COUNTIF(AV2:AV32,"☻")</f>
        <v>0</v>
      </c>
      <c r="Q36" s="66" t="n">
        <f aca="false">COUNTIF(AW2:AW32,"☻")</f>
        <v>0</v>
      </c>
      <c r="R36" s="66" t="n">
        <f aca="false">COUNTIF(AX2:AX32,"☻")</f>
        <v>0</v>
      </c>
      <c r="S36" s="66" t="n">
        <f aca="false">COUNTIF(AY2:AY32,"☻")</f>
        <v>0</v>
      </c>
      <c r="T36" s="66"/>
      <c r="U36" s="68"/>
      <c r="V36" s="36"/>
      <c r="W36" s="36"/>
      <c r="X36" s="36"/>
      <c r="Y36" s="36"/>
      <c r="Z36" s="36"/>
      <c r="AA36" s="36"/>
      <c r="AB36" s="36"/>
      <c r="AC36" s="36"/>
      <c r="AD36" s="36"/>
      <c r="AE36" s="37"/>
      <c r="AF36" s="37"/>
      <c r="AG36" s="4" t="str">
        <f aca="false">Vzorci_vnosov!$A$36</f>
        <v>Ta☻</v>
      </c>
      <c r="AZ36" s="26"/>
      <c r="BA36" s="50"/>
      <c r="BB36" s="50"/>
      <c r="BC36" s="50"/>
      <c r="BD36" s="50"/>
      <c r="BE36" s="50"/>
      <c r="BF36" s="50"/>
      <c r="BG36" s="50"/>
      <c r="BH36" s="50"/>
      <c r="BI36" s="26"/>
      <c r="BJ36" s="26"/>
      <c r="BK36" s="26"/>
      <c r="BL36" s="26"/>
      <c r="BM36" s="26"/>
      <c r="BN36" s="26"/>
      <c r="BO36" s="26"/>
      <c r="BP36" s="26"/>
    </row>
    <row r="37" s="69" customFormat="true" ht="17" hidden="false" customHeight="true" outlineLevel="0" collapsed="false">
      <c r="A37" s="67"/>
      <c r="B37" s="17" t="str">
        <f aca="false">Vzorci_vnosov!$A$42</f>
        <v>Σ</v>
      </c>
      <c r="C37" s="71" t="n">
        <f aca="false">SUM(C35:C36)</f>
        <v>0</v>
      </c>
      <c r="D37" s="71" t="n">
        <f aca="false">SUM(D35:D36)</f>
        <v>4</v>
      </c>
      <c r="E37" s="71" t="n">
        <f aca="false">SUM(E35:E36)</f>
        <v>3</v>
      </c>
      <c r="F37" s="71" t="n">
        <f aca="false">SUM(F35:F36)</f>
        <v>6</v>
      </c>
      <c r="G37" s="71" t="n">
        <f aca="false">SUM(G35:G36)</f>
        <v>3</v>
      </c>
      <c r="H37" s="71" t="n">
        <f aca="false">SUM(H35:H36)</f>
        <v>3</v>
      </c>
      <c r="I37" s="71" t="n">
        <f aca="false">SUM(I35:I36)</f>
        <v>3</v>
      </c>
      <c r="J37" s="71" t="n">
        <f aca="false">SUM(J35:J36)</f>
        <v>4</v>
      </c>
      <c r="K37" s="71" t="n">
        <f aca="false">SUM(K35:K36)</f>
        <v>5</v>
      </c>
      <c r="L37" s="71" t="n">
        <f aca="false">SUM(L35:L36)</f>
        <v>4</v>
      </c>
      <c r="M37" s="71" t="n">
        <f aca="false">SUM(M35:M36)</f>
        <v>0</v>
      </c>
      <c r="N37" s="71" t="n">
        <f aca="false">SUM(N35:N36)</f>
        <v>5</v>
      </c>
      <c r="O37" s="71" t="n">
        <f aca="false">SUM(O35:O36)</f>
        <v>0</v>
      </c>
      <c r="P37" s="71" t="n">
        <f aca="false">SUM(P35:P36)</f>
        <v>3</v>
      </c>
      <c r="Q37" s="71" t="n">
        <f aca="false">SUM(Q35:Q36)</f>
        <v>5</v>
      </c>
      <c r="R37" s="71" t="n">
        <f aca="false">SUM(R35:R36)</f>
        <v>0</v>
      </c>
      <c r="S37" s="71" t="n">
        <f aca="false">SUM(S35:S36)</f>
        <v>2</v>
      </c>
      <c r="T37" s="66"/>
      <c r="U37" s="68"/>
      <c r="V37" s="36"/>
      <c r="W37" s="36"/>
      <c r="X37" s="36"/>
      <c r="Y37" s="36"/>
      <c r="Z37" s="36"/>
      <c r="AA37" s="36"/>
      <c r="AB37" s="36"/>
      <c r="AC37" s="36"/>
      <c r="AD37" s="36"/>
      <c r="AE37" s="37"/>
      <c r="AF37" s="37"/>
      <c r="AG37" s="13" t="str">
        <f aca="false">Vzorci_vnosov!$A$37</f>
        <v>Ta☺</v>
      </c>
      <c r="AZ37" s="26"/>
      <c r="BA37" s="50"/>
      <c r="BB37" s="50"/>
      <c r="BC37" s="50"/>
      <c r="BD37" s="50"/>
      <c r="BE37" s="50"/>
      <c r="BF37" s="50"/>
      <c r="BG37" s="50"/>
      <c r="BH37" s="50"/>
      <c r="BI37" s="26"/>
      <c r="BJ37" s="26"/>
      <c r="BK37" s="26"/>
      <c r="BL37" s="26"/>
      <c r="BM37" s="26"/>
      <c r="BN37" s="26"/>
      <c r="BO37" s="26"/>
      <c r="BP37" s="26"/>
    </row>
    <row r="38" s="69" customFormat="true" ht="17" hidden="false" customHeight="true" outlineLevel="0" collapsed="false">
      <c r="A38" s="67"/>
      <c r="B38" s="4" t="str">
        <f aca="false">Vzorci_vnosov!$A$6</f>
        <v>KVIT</v>
      </c>
      <c r="C38" s="66" t="n">
        <f aca="false">COUNTIF(C2:C32,"KVIT")+COUNTIF(C2:C32,"51KVIT")+COUNTIF(C2:C32,"52KVIT")+COUNTIF(C2:C32,"KVIT$")+COUNTIF(C2:C32,"KVIT☻")+COUNTIF(C2:C32,"KVIT☺")</f>
        <v>0</v>
      </c>
      <c r="D38" s="66" t="n">
        <f aca="false">COUNTIF(D2:D32,"KVIT")+COUNTIF(D2:D32,"51KVIT")+COUNTIF(D2:D32,"52KVIT")+COUNTIF(D2:D32,"KVIT$")+COUNTIF(D2:D32,"KVIT☻")+COUNTIF(D2:D32,"KVIT☺")</f>
        <v>10</v>
      </c>
      <c r="E38" s="66" t="n">
        <f aca="false">COUNTIF(E2:E32,"KVIT")+COUNTIF(E2:E32,"51KVIT")+COUNTIF(E2:E32,"52KVIT")+COUNTIF(E2:E32,"KVIT$")+COUNTIF(E2:E32,"KVIT☻")+COUNTIF(E2:E32,"KVIT☺")</f>
        <v>12</v>
      </c>
      <c r="F38" s="66" t="n">
        <f aca="false">COUNTIF(F2:F32,"KVIT")+COUNTIF(F2:F32,"51KVIT")+COUNTIF(F2:F32,"52KVIT")+COUNTIF(F2:F32,"KVIT$")+COUNTIF(F2:F32,"KVIT☻")+COUNTIF(F2:F32,"KVIT☺")</f>
        <v>13</v>
      </c>
      <c r="G38" s="66" t="n">
        <f aca="false">COUNTIF(G2:G32,"KVIT")+COUNTIF(G2:G32,"51KVIT")+COUNTIF(G2:G32,"52KVIT")+COUNTIF(G2:G32,"KVIT$")+COUNTIF(G2:G32,"KVIT☻")+COUNTIF(G2:G32,"KVIT☺")</f>
        <v>0</v>
      </c>
      <c r="H38" s="66" t="n">
        <f aca="false">COUNTIF(H2:H32,"KVIT")+COUNTIF(H2:H32,"51KVIT")+COUNTIF(H2:H32,"52KVIT")+COUNTIF(H2:H32,"KVIT$")+COUNTIF(H2:H32,"KVIT☻")+COUNTIF(H2:H32,"KVIT☺")</f>
        <v>0</v>
      </c>
      <c r="I38" s="66" t="n">
        <f aca="false">COUNTIF(I2:I32,"KVIT")+COUNTIF(I2:I32,"51KVIT")+COUNTIF(I2:I32,"52KVIT")+COUNTIF(I2:I32,"KVIT$")+COUNTIF(I2:I32,"KVIT☻")+COUNTIF(I2:I32,"KVIT☺")</f>
        <v>0</v>
      </c>
      <c r="J38" s="66" t="n">
        <f aca="false">COUNTIF(J2:J32,"KVIT")+COUNTIF(J2:J32,"51KVIT")+COUNTIF(J2:J32,"52KVIT")+COUNTIF(J2:J32,"KVIT$")+COUNTIF(J2:J32,"KVIT☻")+COUNTIF(J2:J32,"KVIT☺")</f>
        <v>8</v>
      </c>
      <c r="K38" s="66" t="n">
        <f aca="false">COUNTIF(K2:K32,"KVIT")+COUNTIF(K2:K32,"51KVIT")+COUNTIF(K2:K32,"52KVIT")+COUNTIF(K2:K32,"KVIT$")+COUNTIF(K2:K32,"KVIT☻")+COUNTIF(K2:K32,"KVIT☺")</f>
        <v>12</v>
      </c>
      <c r="L38" s="66" t="n">
        <f aca="false">COUNTIF(L2:L32,"KVIT")+COUNTIF(L2:L32,"51KVIT")+COUNTIF(L2:L32,"52KVIT")+COUNTIF(L2:L32,"KVIT$")+COUNTIF(L2:L32,"KVIT☻")+COUNTIF(L2:L32,"KVIT☺")</f>
        <v>0</v>
      </c>
      <c r="M38" s="66" t="n">
        <f aca="false">COUNTIF(M2:M32,"KVIT")+COUNTIF(M2:M32,"51KVIT")+COUNTIF(M2:M32,"52KVIT")+COUNTIF(M2:M32,"KVIT$")+COUNTIF(M2:M32,"KVIT☻")+COUNTIF(M2:M32,"KVIT☺")</f>
        <v>0</v>
      </c>
      <c r="N38" s="66" t="n">
        <f aca="false">COUNTIF(N2:N32,"KVIT")+COUNTIF(N2:N32,"51KVIT")+COUNTIF(N2:N32,"52KVIT")+COUNTIF(N2:N32,"KVIT$")+COUNTIF(N2:N32,"KVIT☻")+COUNTIF(N2:N32,"KVIT☺")</f>
        <v>4</v>
      </c>
      <c r="O38" s="66" t="n">
        <f aca="false">COUNTIF(O2:O32,"KVIT")+COUNTIF(O2:O32,"51KVIT")+COUNTIF(O2:O32,"52KVIT")+COUNTIF(O2:O32,"KVIT$")+COUNTIF(O2:O32,"KVIT☻")+COUNTIF(O2:O32,"KVIT☺")</f>
        <v>0</v>
      </c>
      <c r="P38" s="66" t="n">
        <f aca="false">COUNTIF(P2:P32,"KVIT")+COUNTIF(P2:P32,"51KVIT")+COUNTIF(P2:P32,"52KVIT")+COUNTIF(P2:P32,"KVIT$")+COUNTIF(P2:P32,"KVIT☻")+COUNTIF(P2:P32,"KVIT☺")</f>
        <v>8</v>
      </c>
      <c r="Q38" s="66" t="n">
        <f aca="false">COUNTIF(Q2:Q32,"KVIT")+COUNTIF(Q2:Q32,"51KVIT")+COUNTIF(Q2:Q32,"52KVIT")+COUNTIF(Q2:Q32,"KVIT$")+COUNTIF(Q2:Q32,"KVIT☻")+COUNTIF(Q2:Q32,"KVIT☺")</f>
        <v>1</v>
      </c>
      <c r="R38" s="66" t="n">
        <f aca="false">COUNTIF(R2:R32,"KVIT")+COUNTIF(R2:R32,"51KVIT")+COUNTIF(R2:R32,"52KVIT")+COUNTIF(R2:R32,"KVIT$")+COUNTIF(R2:R32,"KVIT☻")+COUNTIF(R2:R32,"KVIT☺")</f>
        <v>0</v>
      </c>
      <c r="S38" s="66" t="n">
        <f aca="false">COUNTIF(S2:S32,"KVIT")+COUNTIF(S2:S32,"51KVIT")+COUNTIF(S2:S32,"52KVIT")+COUNTIF(S2:S32,"KVIT$")+COUNTIF(S2:S32,"KVIT☻")+COUNTIF(S2:S32,"KVIT☺")</f>
        <v>1</v>
      </c>
      <c r="T38" s="66"/>
      <c r="U38" s="66"/>
      <c r="V38" s="36"/>
      <c r="W38" s="36"/>
      <c r="X38" s="36"/>
      <c r="Y38" s="36"/>
      <c r="Z38" s="36"/>
      <c r="AA38" s="36"/>
      <c r="AB38" s="36"/>
      <c r="AC38" s="36"/>
      <c r="AD38" s="36"/>
      <c r="AE38" s="37"/>
      <c r="AF38" s="37"/>
      <c r="AG38" s="7" t="str">
        <f aca="false">Vzorci_vnosov!$A$38</f>
        <v>Rf</v>
      </c>
      <c r="AZ38" s="26"/>
      <c r="BA38" s="50"/>
      <c r="BB38" s="50"/>
      <c r="BC38" s="50"/>
      <c r="BD38" s="50"/>
      <c r="BE38" s="50"/>
      <c r="BF38" s="50"/>
      <c r="BG38" s="50"/>
      <c r="BH38" s="50"/>
      <c r="BI38" s="26"/>
      <c r="BJ38" s="26"/>
      <c r="BK38" s="26"/>
      <c r="BL38" s="26"/>
      <c r="BM38" s="26"/>
      <c r="BN38" s="26"/>
      <c r="BO38" s="26"/>
      <c r="BP38" s="26"/>
    </row>
    <row r="39" s="72" customFormat="true" ht="17" hidden="false" customHeight="true" outlineLevel="0" collapsed="false">
      <c r="A39" s="67"/>
      <c r="B39" s="18" t="str">
        <f aca="false">Vzorci_vnosov!$A$43</f>
        <v>$</v>
      </c>
      <c r="C39" s="66" t="n">
        <f aca="false">COUNTIF(C2:C32,"51$")+COUNTIF(C2:C32,"52$")+COUNTIF(C2:C32,"kvit$")</f>
        <v>0</v>
      </c>
      <c r="D39" s="66" t="n">
        <f aca="false">COUNTIF(D2:D32,"51$")+COUNTIF(D2:D32,"52$")+COUNTIF(D2:D32,"kvit$")</f>
        <v>0</v>
      </c>
      <c r="E39" s="66" t="n">
        <f aca="false">COUNTIF(E2:E32,"51$")+COUNTIF(E2:E32,"52$")+COUNTIF(E2:E32,"kvit$")</f>
        <v>0</v>
      </c>
      <c r="F39" s="66" t="n">
        <f aca="false">COUNTIF(F2:F32,"51$")+COUNTIF(F2:F32,"52$")+COUNTIF(F2:F32,"kvit$")</f>
        <v>0</v>
      </c>
      <c r="G39" s="66" t="n">
        <f aca="false">COUNTIF(G2:G32,"51$")+COUNTIF(G2:G32,"52$")+COUNTIF(G2:G32,"kvit$")</f>
        <v>0</v>
      </c>
      <c r="H39" s="66" t="n">
        <f aca="false">COUNTIF(H2:H32,"51$")+COUNTIF(H2:H32,"52$")+COUNTIF(H2:H32,"kvit$")</f>
        <v>0</v>
      </c>
      <c r="I39" s="66" t="n">
        <f aca="false">COUNTIF(I2:I32,"51$")+COUNTIF(I2:I32,"52$")+COUNTIF(I2:I32,"kvit$")</f>
        <v>0</v>
      </c>
      <c r="J39" s="66" t="n">
        <f aca="false">COUNTIF(J2:J32,"51$")+COUNTIF(J2:J32,"52$")+COUNTIF(J2:J32,"kvit$")</f>
        <v>0</v>
      </c>
      <c r="K39" s="66" t="n">
        <f aca="false">COUNTIF(K2:K32,"51$")+COUNTIF(K2:K32,"52$")+COUNTIF(K2:K32,"kvit$")</f>
        <v>0</v>
      </c>
      <c r="L39" s="66" t="n">
        <f aca="false">COUNTIF(L2:L32,"51$")+COUNTIF(L2:L32,"52$")+COUNTIF(L2:L32,"kvit$")</f>
        <v>0</v>
      </c>
      <c r="M39" s="66" t="n">
        <f aca="false">COUNTIF(M2:M32,"51$")+COUNTIF(M2:M32,"52$")+COUNTIF(M2:M32,"kvit$")</f>
        <v>0</v>
      </c>
      <c r="N39" s="66" t="n">
        <f aca="false">COUNTIF(N2:N32,"51$")+COUNTIF(N2:N32,"52$")+COUNTIF(N2:N32,"kvit$")</f>
        <v>0</v>
      </c>
      <c r="O39" s="66" t="n">
        <f aca="false">COUNTIF(O2:O32,"51$")+COUNTIF(O2:O32,"52$")+COUNTIF(O2:O32,"kvit$")</f>
        <v>0</v>
      </c>
      <c r="P39" s="66" t="n">
        <f aca="false">COUNTIF(P2:P32,"51$")+COUNTIF(P2:P32,"52$")+COUNTIF(P2:P32,"kvit$")</f>
        <v>0</v>
      </c>
      <c r="Q39" s="66" t="n">
        <f aca="false">COUNTIF(Q2:Q32,"51$")+COUNTIF(Q2:Q32,"52$")+COUNTIF(Q2:Q32,"kvit$")</f>
        <v>0</v>
      </c>
      <c r="R39" s="66" t="n">
        <f aca="false">COUNTIF(R2:R32,"51$")+COUNTIF(R2:R32,"52$")+COUNTIF(R2:R32,"kvit$")</f>
        <v>0</v>
      </c>
      <c r="S39" s="66" t="n">
        <f aca="false">COUNTIF(S2:S32,"51$")+COUNTIF(S2:S32,"52$")+COUNTIF(S2:S32,"kvit$")</f>
        <v>0</v>
      </c>
      <c r="T39" s="66"/>
      <c r="U39" s="66"/>
      <c r="V39" s="36"/>
      <c r="W39" s="36"/>
      <c r="X39" s="36"/>
      <c r="Y39" s="36"/>
      <c r="Z39" s="36"/>
      <c r="AA39" s="36"/>
      <c r="AB39" s="36"/>
      <c r="AC39" s="36"/>
      <c r="AD39" s="36"/>
      <c r="AE39" s="37"/>
      <c r="AF39" s="37"/>
      <c r="AG39" s="4" t="str">
        <f aca="false">Vzorci_vnosov!$A$39</f>
        <v>Rf☻</v>
      </c>
      <c r="AH39" s="69"/>
      <c r="AZ39" s="26"/>
      <c r="BA39" s="50"/>
      <c r="BB39" s="50"/>
      <c r="BC39" s="50"/>
      <c r="BD39" s="50"/>
      <c r="BE39" s="50"/>
      <c r="BF39" s="50"/>
      <c r="BG39" s="50"/>
      <c r="BH39" s="50"/>
      <c r="BI39" s="26"/>
      <c r="BJ39" s="26"/>
      <c r="BK39" s="26"/>
      <c r="BL39" s="26"/>
      <c r="BM39" s="26"/>
      <c r="BN39" s="26"/>
      <c r="BO39" s="26"/>
      <c r="BP39" s="26"/>
    </row>
    <row r="40" customFormat="false" ht="17" hidden="false" customHeight="true" outlineLevel="0" collapsed="false">
      <c r="B40" s="28" t="str">
        <f aca="false">Vzorci_vnosov!$A$12</f>
        <v>D</v>
      </c>
      <c r="C40" s="74" t="n">
        <f aca="false">COUNTIF(C2:C32,"D")</f>
        <v>0</v>
      </c>
      <c r="D40" s="74" t="n">
        <f aca="false">COUNTIF(D2:D32,"D")</f>
        <v>4</v>
      </c>
      <c r="E40" s="74" t="n">
        <f aca="false">COUNTIF(E2:E32,"D")</f>
        <v>4</v>
      </c>
      <c r="F40" s="74" t="n">
        <f aca="false">COUNTIF(F2:F32,"D")</f>
        <v>0</v>
      </c>
      <c r="G40" s="74" t="n">
        <f aca="false">COUNTIF(G2:G32,"D")</f>
        <v>5</v>
      </c>
      <c r="H40" s="74" t="n">
        <f aca="false">COUNTIF(H2:H32,"D")</f>
        <v>0</v>
      </c>
      <c r="I40" s="74" t="n">
        <f aca="false">COUNTIF(I2:I32,"D")</f>
        <v>3</v>
      </c>
      <c r="J40" s="74" t="n">
        <f aca="false">COUNTIF(J2:J32,"D")</f>
        <v>1</v>
      </c>
      <c r="K40" s="74" t="n">
        <f aca="false">COUNTIF(K2:K32,"D")</f>
        <v>1</v>
      </c>
      <c r="L40" s="74" t="n">
        <f aca="false">COUNTIF(L2:L32,"D")</f>
        <v>2</v>
      </c>
      <c r="M40" s="74" t="n">
        <f aca="false">COUNTIF(M2:M32,"D")</f>
        <v>0</v>
      </c>
      <c r="N40" s="74" t="n">
        <f aca="false">COUNTIF(N2:N32,"D")</f>
        <v>8</v>
      </c>
      <c r="O40" s="74" t="n">
        <f aca="false">COUNTIF(O2:O32,"D")</f>
        <v>0</v>
      </c>
      <c r="P40" s="74" t="n">
        <f aca="false">COUNTIF(P2:P32,"D")</f>
        <v>0</v>
      </c>
      <c r="Q40" s="74" t="n">
        <f aca="false">COUNTIF(Q2:Q32,"D")</f>
        <v>0</v>
      </c>
      <c r="R40" s="74" t="n">
        <f aca="false">COUNTIF(R2:R32,"D")</f>
        <v>0</v>
      </c>
      <c r="S40" s="74" t="n">
        <f aca="false">COUNTIF(S2:S32,"D")</f>
        <v>0</v>
      </c>
      <c r="AG40" s="13" t="str">
        <f aca="false">Vzorci_vnosov!$A$40</f>
        <v>Rf☺</v>
      </c>
      <c r="BA40" s="50"/>
      <c r="BB40" s="50"/>
      <c r="BC40" s="50"/>
      <c r="BD40" s="50"/>
      <c r="BE40" s="50"/>
      <c r="BF40" s="50"/>
      <c r="BG40" s="50"/>
      <c r="BH40" s="50"/>
    </row>
    <row r="41" customFormat="false" ht="17" hidden="false" customHeight="true" outlineLevel="0" collapsed="false">
      <c r="B41" s="28" t="str">
        <f aca="false">Vzorci_vnosov!$A$15</f>
        <v>SO</v>
      </c>
      <c r="C41" s="74" t="n">
        <f aca="false">COUNTIF(C2:C32,"SO")</f>
        <v>0</v>
      </c>
      <c r="D41" s="74" t="n">
        <f aca="false">COUNTIF(D2:D32,"SO")</f>
        <v>0</v>
      </c>
      <c r="E41" s="74" t="n">
        <f aca="false">COUNTIF(E2:E32,"SO")</f>
        <v>2</v>
      </c>
      <c r="F41" s="74" t="n">
        <f aca="false">COUNTIF(F2:F32,"SO")</f>
        <v>0</v>
      </c>
      <c r="G41" s="74" t="n">
        <f aca="false">COUNTIF(G2:G32,"SO")</f>
        <v>0</v>
      </c>
      <c r="H41" s="74" t="n">
        <f aca="false">COUNTIF(H2:H32,"SO")</f>
        <v>0</v>
      </c>
      <c r="I41" s="74" t="n">
        <f aca="false">COUNTIF(I2:I32,"SO")</f>
        <v>0</v>
      </c>
      <c r="J41" s="74" t="n">
        <f aca="false">COUNTIF(J2:J32,"SO")</f>
        <v>3</v>
      </c>
      <c r="K41" s="74" t="n">
        <f aca="false">COUNTIF(K2:K32,"SO")</f>
        <v>0</v>
      </c>
      <c r="L41" s="74" t="n">
        <f aca="false">COUNTIF(L2:L32,"SO")</f>
        <v>0</v>
      </c>
      <c r="M41" s="74" t="n">
        <f aca="false">COUNTIF(M2:M32,"SO")</f>
        <v>0</v>
      </c>
      <c r="N41" s="74" t="n">
        <f aca="false">COUNTIF(N2:N32,"SO")</f>
        <v>0</v>
      </c>
      <c r="O41" s="74" t="n">
        <f aca="false">COUNTIF(O2:O32,"SO")</f>
        <v>0</v>
      </c>
      <c r="P41" s="74" t="n">
        <f aca="false">COUNTIF(P2:P32,"SO")</f>
        <v>0</v>
      </c>
      <c r="Q41" s="74" t="n">
        <f aca="false">COUNTIF(Q2:Q32,"SO")</f>
        <v>0</v>
      </c>
      <c r="R41" s="74" t="n">
        <f aca="false">COUNTIF(R2:R32,"SO")</f>
        <v>0</v>
      </c>
      <c r="S41" s="74" t="n">
        <f aca="false">COUNTIF(S2:S32,"SO")</f>
        <v>9</v>
      </c>
      <c r="AG41" s="7" t="str">
        <f aca="false">Vzorci_vnosov!$A$41</f>
        <v>TAV</v>
      </c>
      <c r="BA41" s="50"/>
      <c r="BB41" s="50"/>
      <c r="BC41" s="50"/>
      <c r="BD41" s="50"/>
      <c r="BE41" s="50"/>
      <c r="BF41" s="50"/>
      <c r="BG41" s="50"/>
      <c r="BH41" s="50"/>
    </row>
    <row r="42" customFormat="false" ht="17" hidden="false" customHeight="true" outlineLevel="0" collapsed="false">
      <c r="B42" s="28" t="str">
        <f aca="false">Vzorci_vnosov!$A$13</f>
        <v>BOL</v>
      </c>
      <c r="C42" s="74" t="n">
        <f aca="false">COUNTIF(C2:C32,"BOL")</f>
        <v>0</v>
      </c>
      <c r="D42" s="74" t="n">
        <f aca="false">COUNTIF(D2:D32,"BOL")</f>
        <v>2</v>
      </c>
      <c r="E42" s="74" t="n">
        <f aca="false">COUNTIF(E2:E32,"BOL")</f>
        <v>0</v>
      </c>
      <c r="F42" s="74" t="n">
        <f aca="false">COUNTIF(F2:F32,"BOL")</f>
        <v>0</v>
      </c>
      <c r="G42" s="74" t="n">
        <f aca="false">COUNTIF(G2:G32,"BOL")</f>
        <v>0</v>
      </c>
      <c r="H42" s="74" t="n">
        <f aca="false">COUNTIF(H2:H32,"BOL")</f>
        <v>0</v>
      </c>
      <c r="I42" s="74" t="n">
        <f aca="false">COUNTIF(I2:I32,"BOL")</f>
        <v>0</v>
      </c>
      <c r="J42" s="74" t="n">
        <f aca="false">COUNTIF(J2:J32,"BOL")</f>
        <v>0</v>
      </c>
      <c r="K42" s="74" t="n">
        <f aca="false">COUNTIF(K2:K32,"BOL")</f>
        <v>0</v>
      </c>
      <c r="L42" s="74" t="n">
        <f aca="false">COUNTIF(L2:L32,"BOL")</f>
        <v>0</v>
      </c>
      <c r="M42" s="74" t="n">
        <f aca="false">COUNTIF(M2:M32,"BOL")</f>
        <v>0</v>
      </c>
      <c r="N42" s="74" t="n">
        <f aca="false">COUNTIF(N2:N32,"BOL")</f>
        <v>0</v>
      </c>
      <c r="O42" s="74" t="n">
        <f aca="false">COUNTIF(O2:O32,"BOL")</f>
        <v>1</v>
      </c>
      <c r="P42" s="74" t="n">
        <f aca="false">COUNTIF(P2:P32,"BOL")</f>
        <v>0</v>
      </c>
      <c r="Q42" s="74" t="n">
        <f aca="false">COUNTIF(Q2:Q32,"BOL")</f>
        <v>0</v>
      </c>
      <c r="R42" s="74" t="n">
        <f aca="false">COUNTIF(R2:R32,"BOL")</f>
        <v>0</v>
      </c>
      <c r="S42" s="74" t="n">
        <f aca="false">COUNTIF(S2:S32,"BOL")</f>
        <v>0</v>
      </c>
      <c r="BA42" s="50"/>
      <c r="BB42" s="50"/>
      <c r="BC42" s="50"/>
      <c r="BD42" s="50"/>
      <c r="BE42" s="50"/>
      <c r="BF42" s="50"/>
      <c r="BG42" s="50"/>
      <c r="BH42" s="50"/>
    </row>
    <row r="43" customFormat="false" ht="17" hidden="false" customHeight="true" outlineLevel="0" collapsed="false">
      <c r="B43" s="20" t="str">
        <f aca="false">Vzorci_vnosov!$A$11</f>
        <v>X</v>
      </c>
      <c r="C43" s="74" t="n">
        <f aca="false">COUNTIF(C2:C32,"X")</f>
        <v>2</v>
      </c>
      <c r="D43" s="74" t="n">
        <f aca="false">COUNTIF(D2:D32,"X")</f>
        <v>3</v>
      </c>
      <c r="E43" s="74" t="n">
        <f aca="false">COUNTIF(E2:E32,"X")</f>
        <v>2</v>
      </c>
      <c r="F43" s="74" t="n">
        <f aca="false">COUNTIF(F2:F32,"X")</f>
        <v>4</v>
      </c>
      <c r="G43" s="74" t="n">
        <f aca="false">COUNTIF(G2:G32,"X")</f>
        <v>0</v>
      </c>
      <c r="H43" s="74" t="n">
        <f aca="false">COUNTIF(H2:H32,"X")</f>
        <v>2</v>
      </c>
      <c r="I43" s="74" t="n">
        <f aca="false">COUNTIF(I2:I32,"X")</f>
        <v>3</v>
      </c>
      <c r="J43" s="74" t="n">
        <f aca="false">COUNTIF(J2:J32,"X")</f>
        <v>3</v>
      </c>
      <c r="K43" s="74" t="n">
        <f aca="false">COUNTIF(K2:K32,"X")</f>
        <v>3</v>
      </c>
      <c r="L43" s="74" t="n">
        <f aca="false">COUNTIF(L2:L32,"X")</f>
        <v>4</v>
      </c>
      <c r="M43" s="74" t="n">
        <f aca="false">COUNTIF(M2:M32,"X")</f>
        <v>0</v>
      </c>
      <c r="N43" s="74" t="n">
        <f aca="false">COUNTIF(N2:N32,"X")</f>
        <v>3</v>
      </c>
      <c r="O43" s="74" t="n">
        <f aca="false">COUNTIF(O2:O32,"X")</f>
        <v>11</v>
      </c>
      <c r="P43" s="74" t="n">
        <f aca="false">COUNTIF(P2:P32,"X")</f>
        <v>3</v>
      </c>
      <c r="Q43" s="74" t="n">
        <f aca="false">COUNTIF(Q2:Q32,"X")</f>
        <v>2</v>
      </c>
      <c r="R43" s="74" t="n">
        <f aca="false">COUNTIF(R2:R32,"X")</f>
        <v>0</v>
      </c>
      <c r="S43" s="74" t="n">
        <f aca="false">COUNTIF(S2:S32,"X")</f>
        <v>2</v>
      </c>
      <c r="BA43" s="50"/>
      <c r="BB43" s="50"/>
      <c r="BC43" s="50"/>
      <c r="BD43" s="50"/>
      <c r="BE43" s="50"/>
      <c r="BF43" s="50"/>
      <c r="BG43" s="50"/>
      <c r="BH43" s="50"/>
    </row>
    <row r="44" customFormat="false" ht="17" hidden="false" customHeight="true" outlineLevel="0" collapsed="false">
      <c r="B44" s="19" t="s">
        <v>57</v>
      </c>
      <c r="C44" s="74" t="n">
        <f aca="false">COUNTIF(U2:U32,"KOS")</f>
        <v>0</v>
      </c>
      <c r="D44" s="74" t="n">
        <f aca="false">COUNTIF(U2:U32,"ŠOŠ")</f>
        <v>7</v>
      </c>
      <c r="E44" s="74" t="n">
        <f aca="false">COUNTIF(U2:U32,"PIN")</f>
        <v>2</v>
      </c>
      <c r="F44" s="74" t="n">
        <f aca="false">COUNTIF(U2:U32,"KON")</f>
        <v>0</v>
      </c>
      <c r="G44" s="74" t="n">
        <f aca="false">COUNTIF(U2:U32,"oro")</f>
        <v>0</v>
      </c>
      <c r="H44" s="74" t="n">
        <f aca="false">COUNTIF(U2:U32,"MIO")</f>
        <v>5</v>
      </c>
      <c r="I44" s="74" t="n">
        <f aca="false">COUNTIF(U2:U32,"BOŽ")</f>
        <v>3</v>
      </c>
      <c r="J44" s="74" t="n">
        <f aca="false">COUNTIF(U2:U32,"TOM")</f>
        <v>0</v>
      </c>
      <c r="K44" s="74" t="n">
        <f aca="false">COUNTIF(U2:U32,"MŠŠ")</f>
        <v>5</v>
      </c>
      <c r="L44" s="74" t="n">
        <f aca="false">COUNTIF(U2:U32,"ŽIV")</f>
        <v>0</v>
      </c>
      <c r="M44" s="74" t="n">
        <f aca="false">COUNTIF(U2:U32,"TAL")</f>
        <v>0</v>
      </c>
      <c r="N44" s="74" t="n">
        <f aca="false">COUNTIF(U2:U32,"PIR")</f>
        <v>1</v>
      </c>
      <c r="O44" s="74" t="n">
        <f aca="false">COUNTIF(U2:U32,"HOL")</f>
        <v>0</v>
      </c>
      <c r="P44" s="74" t="n">
        <f aca="false">COUNTIF(U2:U32,P1)</f>
        <v>3</v>
      </c>
      <c r="Q44" s="74" t="n">
        <f aca="false">COUNTIF(U2:U32,Q1)</f>
        <v>5</v>
      </c>
      <c r="R44" s="74" t="n">
        <f aca="false">COUNTIF(U2:U32,R1)</f>
        <v>0</v>
      </c>
      <c r="S44" s="74" t="n">
        <f aca="false">COUNTIF(V2:V32,S1)</f>
        <v>0</v>
      </c>
      <c r="BA44" s="50"/>
      <c r="BB44" s="50"/>
      <c r="BC44" s="50"/>
      <c r="BD44" s="50"/>
      <c r="BE44" s="50"/>
      <c r="BF44" s="50"/>
      <c r="BG44" s="50"/>
      <c r="BH44" s="50"/>
    </row>
    <row r="45" customFormat="false" ht="17" hidden="false" customHeight="true" outlineLevel="0" collapsed="false">
      <c r="B45" s="20" t="str">
        <f aca="false">Vzorci_vnosov!$A$45</f>
        <v>¶</v>
      </c>
      <c r="C45" s="66" t="n">
        <f aca="false">COUNTIF(C2:C32,"51¶")+COUNTIF(C2:C32,"52¶")+COUNTIF(C2:C32,"kvit¶")</f>
        <v>0</v>
      </c>
      <c r="D45" s="66" t="n">
        <f aca="false">COUNTIF(D2:D32,"51¶")+COUNTIF(D2:D32,"52¶")+COUNTIF(D2:D32,"kvit¶")</f>
        <v>0</v>
      </c>
      <c r="E45" s="66" t="n">
        <f aca="false">COUNTIF(E2:E32,"51¶")+COUNTIF(E2:E32,"52¶")+COUNTIF(E2:E32,"kvit¶")</f>
        <v>1</v>
      </c>
      <c r="F45" s="66" t="n">
        <f aca="false">COUNTIF(F2:F32,"51¶")+COUNTIF(F2:F32,"52¶")+COUNTIF(F2:F32,"kvit¶")</f>
        <v>2</v>
      </c>
      <c r="G45" s="66" t="n">
        <f aca="false">COUNTIF(G2:G32,"51¶")+COUNTIF(G2:G32,"52¶")+COUNTIF(G2:G32,"kvit¶")</f>
        <v>1</v>
      </c>
      <c r="H45" s="66" t="n">
        <f aca="false">COUNTIF(H2:H32,"51¶")+COUNTIF(H2:H32,"52¶")+COUNTIF(H2:H32,"kvit¶")</f>
        <v>3</v>
      </c>
      <c r="I45" s="66" t="n">
        <f aca="false">COUNTIF(I2:I32,"51¶")+COUNTIF(I2:I32,"52¶")+COUNTIF(I2:I32,"kvit¶")</f>
        <v>3</v>
      </c>
      <c r="J45" s="66" t="n">
        <f aca="false">COUNTIF(J2:J32,"51¶")+COUNTIF(J2:J32,"52¶")+COUNTIF(J2:J32,"kvit¶")</f>
        <v>1</v>
      </c>
      <c r="K45" s="66" t="n">
        <f aca="false">COUNTIF(K2:K32,"51¶")+COUNTIF(K2:K32,"52¶")+COUNTIF(K2:K32,"kvit¶")</f>
        <v>0</v>
      </c>
      <c r="L45" s="66" t="n">
        <f aca="false">COUNTIF(L2:L32,"51¶")+COUNTIF(L2:L32,"52¶")+COUNTIF(L2:L32,"kvit¶")</f>
        <v>2</v>
      </c>
      <c r="M45" s="66" t="n">
        <f aca="false">COUNTIF(M2:M32,"51¶")+COUNTIF(M2:M32,"52¶")+COUNTIF(M2:M32,"kvit¶")</f>
        <v>0</v>
      </c>
      <c r="N45" s="66" t="n">
        <f aca="false">COUNTIF(N2:N32,"51¶")+COUNTIF(N2:N32,"52¶")+COUNTIF(N2:N32,"kvit¶")</f>
        <v>1</v>
      </c>
      <c r="O45" s="66" t="n">
        <f aca="false">COUNTIF(O2:O32,"51¶")+COUNTIF(O2:O32,"52¶")+COUNTIF(O2:O32,"kvit¶")</f>
        <v>3</v>
      </c>
      <c r="P45" s="66" t="n">
        <f aca="false">COUNTIF(P2:P32,"51¶")+COUNTIF(P2:P32,"52¶")+COUNTIF(P2:P32,"kvit¶")</f>
        <v>2</v>
      </c>
      <c r="Q45" s="66" t="n">
        <f aca="false">COUNTIF(Q2:Q32,"51¶")+COUNTIF(Q2:Q32,"52¶")+COUNTIF(Q2:Q32,"kvit¶")</f>
        <v>2</v>
      </c>
      <c r="R45" s="66" t="n">
        <f aca="false">COUNTIF(R2:R32,"51¶")+COUNTIF(R2:R32,"52¶")+COUNTIF(R2:R32,"kvit¶")</f>
        <v>0</v>
      </c>
      <c r="S45" s="66" t="n">
        <f aca="false">COUNTIF(S2:S32,"51¶")+COUNTIF(S2:S32,"52¶")+COUNTIF(S2:S32,"kvit¶")</f>
        <v>0</v>
      </c>
      <c r="BA45" s="50"/>
      <c r="BB45" s="50"/>
      <c r="BC45" s="50"/>
      <c r="BD45" s="50"/>
      <c r="BE45" s="50"/>
      <c r="BF45" s="50"/>
      <c r="BG45" s="50"/>
      <c r="BH45" s="50"/>
    </row>
    <row r="46" customFormat="false" ht="17" hidden="false" customHeight="true" outlineLevel="0" collapsed="false">
      <c r="B46" s="28" t="str">
        <f aca="false">Vzorci_vnosov!$A$8</f>
        <v>U</v>
      </c>
      <c r="C46" s="66" t="n">
        <f aca="false">COUNTIF(C2:C32,"U☺")+COUNTIF(C2:C32,"U☻")+COUNTIF(C2:C32,"U")</f>
        <v>1</v>
      </c>
      <c r="D46" s="66" t="n">
        <f aca="false">COUNTIF(D2:D32,"U☺")+COUNTIF(D2:D32,"U☻")+COUNTIF(D2:D32,"U")</f>
        <v>0</v>
      </c>
      <c r="E46" s="66" t="n">
        <f aca="false">COUNTIF(E2:E32,"U☺")+COUNTIF(E2:E32,"U☻")+COUNTIF(E2:E32,"U")</f>
        <v>0</v>
      </c>
      <c r="F46" s="66" t="n">
        <f aca="false">COUNTIF(F2:F32,"U☺")+COUNTIF(F2:F32,"U☻")+COUNTIF(F2:F32,"U")</f>
        <v>0</v>
      </c>
      <c r="G46" s="66" t="n">
        <f aca="false">COUNTIF(G2:G32,"U☺")+COUNTIF(G2:G32,"U☻")+COUNTIF(G2:G32,"U")</f>
        <v>1</v>
      </c>
      <c r="H46" s="66" t="n">
        <f aca="false">COUNTIF(H2:H32,"U☺")+COUNTIF(H2:H32,"U☻")+COUNTIF(H2:H32,"U")</f>
        <v>1</v>
      </c>
      <c r="I46" s="66" t="n">
        <f aca="false">COUNTIF(I2:I32,"U☺")+COUNTIF(I2:I32,"U☻")+COUNTIF(I2:I32,"U")</f>
        <v>5</v>
      </c>
      <c r="J46" s="66" t="n">
        <f aca="false">COUNTIF(J2:J32,"U☺")+COUNTIF(J2:J32,"U☻")+COUNTIF(J2:J32,"U")</f>
        <v>0</v>
      </c>
      <c r="K46" s="66" t="n">
        <f aca="false">COUNTIF(K2:K32,"U☺")+COUNTIF(K2:K32,"U☻")+COUNTIF(K2:K32,"U")</f>
        <v>0</v>
      </c>
      <c r="L46" s="66" t="n">
        <f aca="false">COUNTIF(L2:L32,"U☺")+COUNTIF(L2:L32,"U☻")+COUNTIF(L2:L32,"U")</f>
        <v>0</v>
      </c>
      <c r="M46" s="66" t="n">
        <f aca="false">COUNTIF(M2:M32,"U☺")+COUNTIF(M2:M32,"U☻")+COUNTIF(M2:M32,"U")</f>
        <v>0</v>
      </c>
      <c r="N46" s="66" t="n">
        <f aca="false">COUNTIF(N2:N32,"U☺")+COUNTIF(N2:N32,"U☻")+COUNTIF(N2:N32,"U")</f>
        <v>1</v>
      </c>
      <c r="O46" s="66" t="n">
        <f aca="false">COUNTIF(O2:O32,"U☺")+COUNTIF(O2:O32,"U☻")+COUNTIF(O2:O32,"U")</f>
        <v>3</v>
      </c>
      <c r="P46" s="66" t="n">
        <f aca="false">COUNTIF(P2:P32,"U☺")+COUNTIF(P2:P32,"U☻")+COUNTIF(P2:P32,"U")</f>
        <v>4</v>
      </c>
      <c r="Q46" s="66" t="n">
        <f aca="false">COUNTIF(Q2:Q32,"U☺")+COUNTIF(Q2:Q32,"U☻")+COUNTIF(Q2:Q32,"U")</f>
        <v>6</v>
      </c>
      <c r="R46" s="66" t="n">
        <f aca="false">COUNTIF(R2:R32,"U☺")+COUNTIF(R2:R32,"U☻")+COUNTIF(R2:R32,"U")</f>
        <v>0</v>
      </c>
      <c r="S46" s="66" t="n">
        <f aca="false">COUNTIF(S2:S32,"U☺")+COUNTIF(S2:S32,"U☻")+COUNTIF(S2:S32,"U")</f>
        <v>2</v>
      </c>
      <c r="BA46" s="50"/>
      <c r="BB46" s="50"/>
      <c r="BC46" s="50"/>
      <c r="BD46" s="50"/>
      <c r="BE46" s="50"/>
      <c r="BF46" s="50"/>
      <c r="BG46" s="50"/>
      <c r="BH46" s="50"/>
    </row>
  </sheetData>
  <sheetProtection sheet="true"/>
  <conditionalFormatting sqref="A2:B32 T2:T5 T8:T12 C13:E14 C32:E32 E6:U7 C27:J28 M28:T28 C20:D21 D31 G14 F21:H21 L27:O27 C6:C7 G13:H13 J13:P13 I14:T14 Q27:T27 R32:U32 O32:P32 F20:M20 J21:P21 R2:R5 Q20:T20 R8:R12 R21:T21 R15:R19 D15 D19 R29:R31 T30:T31 U13:U14 U20:U21 T15:T19 R22:R26 T22:T26 R13:T13 O20 G32:M32 U27:U31">
    <cfRule type="expression" priority="2" aboveAverage="0" equalAverage="0" bottom="0" percent="0" rank="0" text="" dxfId="291">
      <formula>WEEKDAY(oktober!$A2,2)=6</formula>
    </cfRule>
    <cfRule type="expression" priority="3" aboveAverage="0" equalAverage="0" bottom="0" percent="0" rank="0" text="" dxfId="292">
      <formula>WEEKDAY(oktober!$A2,2)=7</formula>
    </cfRule>
  </conditionalFormatting>
  <conditionalFormatting sqref="L11:L12">
    <cfRule type="expression" priority="4" aboveAverage="0" equalAverage="0" bottom="0" percent="0" rank="0" text="" dxfId="293">
      <formula>WEEKDAY(oktober!$A11,2)=6</formula>
    </cfRule>
    <cfRule type="expression" priority="5" aboveAverage="0" equalAverage="0" bottom="0" percent="0" rank="0" text="" dxfId="294">
      <formula>WEEKDAY(oktober!$A11,2)=7</formula>
    </cfRule>
  </conditionalFormatting>
  <conditionalFormatting sqref="V2:AC32">
    <cfRule type="cellIs" priority="6" operator="lessThan" aboveAverage="0" equalAverage="0" bottom="0" percent="0" rank="0" text="" dxfId="295">
      <formula>1</formula>
    </cfRule>
    <cfRule type="cellIs" priority="7" operator="greaterThan" aboveAverage="0" equalAverage="0" bottom="0" percent="0" rank="0" text="" dxfId="296">
      <formula>1</formula>
    </cfRule>
  </conditionalFormatting>
  <conditionalFormatting sqref="AD2:AD32">
    <cfRule type="cellIs" priority="8" operator="notEqual" aboveAverage="0" equalAverage="0" bottom="0" percent="0" rank="0" text="" dxfId="297">
      <formula>0</formula>
    </cfRule>
  </conditionalFormatting>
  <conditionalFormatting sqref="AE2:AE32">
    <cfRule type="cellIs" priority="9" operator="equal" aboveAverage="0" equalAverage="0" bottom="0" percent="0" rank="0" text="" dxfId="298">
      <formula>1</formula>
    </cfRule>
    <cfRule type="cellIs" priority="10" operator="greaterThan" aboveAverage="0" equalAverage="0" bottom="0" percent="0" rank="0" text="" dxfId="299">
      <formula>1</formula>
    </cfRule>
  </conditionalFormatting>
  <conditionalFormatting sqref="AF2:AF32">
    <cfRule type="cellIs" priority="11" operator="lessThan" aboveAverage="0" equalAverage="0" bottom="0" percent="0" rank="0" text="" dxfId="300">
      <formula>2</formula>
    </cfRule>
    <cfRule type="cellIs" priority="12" operator="greaterThan" aboveAverage="0" equalAverage="0" bottom="0" percent="0" rank="0" text="" dxfId="301">
      <formula>2</formula>
    </cfRule>
  </conditionalFormatting>
  <conditionalFormatting sqref="L26">
    <cfRule type="expression" priority="13" aboveAverage="0" equalAverage="0" bottom="0" percent="0" rank="0" text="" dxfId="302">
      <formula>WEEKDAY(oktober!$A26,2)=6</formula>
    </cfRule>
    <cfRule type="expression" priority="14" aboveAverage="0" equalAverage="0" bottom="0" percent="0" rank="0" text="" dxfId="303">
      <formula>WEEKDAY(oktober!$A26,2)=7</formula>
    </cfRule>
  </conditionalFormatting>
  <conditionalFormatting sqref="M2:M5">
    <cfRule type="expression" priority="15" aboveAverage="0" equalAverage="0" bottom="0" percent="0" rank="0" text="" dxfId="304">
      <formula>WEEKDAY(oktober!$A2,2)=6</formula>
    </cfRule>
    <cfRule type="expression" priority="16" aboveAverage="0" equalAverage="0" bottom="0" percent="0" rank="0" text="" dxfId="305">
      <formula>WEEKDAY(oktober!$A2,2)=7</formula>
    </cfRule>
  </conditionalFormatting>
  <conditionalFormatting sqref="M8:M12">
    <cfRule type="expression" priority="17" aboveAverage="0" equalAverage="0" bottom="0" percent="0" rank="0" text="" dxfId="306">
      <formula>WEEKDAY(oktober!$A8,2)=6</formula>
    </cfRule>
    <cfRule type="expression" priority="18" aboveAverage="0" equalAverage="0" bottom="0" percent="0" rank="0" text="" dxfId="307">
      <formula>WEEKDAY(oktober!$A8,2)=7</formula>
    </cfRule>
  </conditionalFormatting>
  <conditionalFormatting sqref="M15:M19">
    <cfRule type="expression" priority="19" aboveAverage="0" equalAverage="0" bottom="0" percent="0" rank="0" text="" dxfId="308">
      <formula>WEEKDAY(oktober!$A15,2)=6</formula>
    </cfRule>
    <cfRule type="expression" priority="20" aboveAverage="0" equalAverage="0" bottom="0" percent="0" rank="0" text="" dxfId="309">
      <formula>WEEKDAY(oktober!$A15,2)=7</formula>
    </cfRule>
  </conditionalFormatting>
  <conditionalFormatting sqref="M22:M26">
    <cfRule type="expression" priority="21" aboveAverage="0" equalAverage="0" bottom="0" percent="0" rank="0" text="" dxfId="310">
      <formula>WEEKDAY(oktober!$A22,2)=6</formula>
    </cfRule>
    <cfRule type="expression" priority="22" aboveAverage="0" equalAverage="0" bottom="0" percent="0" rank="0" text="" dxfId="311">
      <formula>WEEKDAY(oktober!$A22,2)=7</formula>
    </cfRule>
  </conditionalFormatting>
  <conditionalFormatting sqref="M29:M31">
    <cfRule type="expression" priority="23" aboveAverage="0" equalAverage="0" bottom="0" percent="0" rank="0" text="" dxfId="312">
      <formula>WEEKDAY(oktober!$A29,2)=6</formula>
    </cfRule>
    <cfRule type="expression" priority="24" aboveAverage="0" equalAverage="0" bottom="0" percent="0" rank="0" text="" dxfId="313">
      <formula>WEEKDAY(oktober!$A29,2)=7</formula>
    </cfRule>
  </conditionalFormatting>
  <conditionalFormatting sqref="P27">
    <cfRule type="expression" priority="25" aboveAverage="0" equalAverage="0" bottom="0" percent="0" rank="0" text="" dxfId="314">
      <formula>WEEKDAY(oktober!$A27,2)=6</formula>
    </cfRule>
    <cfRule type="expression" priority="26" aboveAverage="0" equalAverage="0" bottom="0" percent="0" rank="0" text="" dxfId="315">
      <formula>WEEKDAY(oktober!$A27,2)=7</formula>
    </cfRule>
  </conditionalFormatting>
  <conditionalFormatting sqref="Q21">
    <cfRule type="expression" priority="27" aboveAverage="0" equalAverage="0" bottom="0" percent="0" rank="0" text="" dxfId="316">
      <formula>WEEKDAY(oktober!$A21,2)=6</formula>
    </cfRule>
    <cfRule type="expression" priority="28" aboveAverage="0" equalAverage="0" bottom="0" percent="0" rank="0" text="" dxfId="317">
      <formula>WEEKDAY(oktober!$A21,2)=7</formula>
    </cfRule>
  </conditionalFormatting>
  <conditionalFormatting sqref="T29">
    <cfRule type="expression" priority="29" aboveAverage="0" equalAverage="0" bottom="0" percent="0" rank="0" text="" dxfId="318">
      <formula>WEEKDAY(oktober!$A29,2)=6</formula>
    </cfRule>
    <cfRule type="expression" priority="30" aboveAverage="0" equalAverage="0" bottom="0" percent="0" rank="0" text="" dxfId="319">
      <formula>WEEKDAY(oktober!$A29,2)=7</formula>
    </cfRule>
  </conditionalFormatting>
  <conditionalFormatting sqref="I13">
    <cfRule type="expression" priority="31" aboveAverage="0" equalAverage="0" bottom="0" percent="0" rank="0" text="" dxfId="320">
      <formula>WEEKDAY(oktober!$A13,2)=6</formula>
    </cfRule>
    <cfRule type="expression" priority="32" aboveAverage="0" equalAverage="0" bottom="0" percent="0" rank="0" text="" dxfId="321">
      <formula>WEEKDAY(oktober!$A13,2)=7</formula>
    </cfRule>
  </conditionalFormatting>
  <conditionalFormatting sqref="E20">
    <cfRule type="expression" priority="33" aboveAverage="0" equalAverage="0" bottom="0" percent="0" rank="0" text="" dxfId="322">
      <formula>WEEKDAY(oktober!$A20,2)=6</formula>
    </cfRule>
    <cfRule type="expression" priority="34" aboveAverage="0" equalAverage="0" bottom="0" percent="0" rank="0" text="" dxfId="323">
      <formula>WEEKDAY(oktober!$A20,2)=7</formula>
    </cfRule>
  </conditionalFormatting>
  <conditionalFormatting sqref="N32">
    <cfRule type="expression" priority="35" aboveAverage="0" equalAverage="0" bottom="0" percent="0" rank="0" text="" dxfId="324">
      <formula>WEEKDAY(oktober!$A32,2)=6</formula>
    </cfRule>
    <cfRule type="expression" priority="36" aboveAverage="0" equalAverage="0" bottom="0" percent="0" rank="0" text="" dxfId="325">
      <formula>WEEKDAY(oktober!$A32,2)=7</formula>
    </cfRule>
  </conditionalFormatting>
  <printOptions headings="false" gridLines="false" gridLinesSet="true" horizontalCentered="false" verticalCentered="false"/>
  <pageMargins left="0.7875" right="0.7875" top="0.954166666666667" bottom="0.511805555555556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&amp;L&amp;"Arial,Regular"&amp;12Zadnja sprememba:  &amp;C&amp;"Arial,Regular"&amp;D   &amp;T</oddHeader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4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P5" activeCellId="0" sqref="P5"/>
    </sheetView>
  </sheetViews>
  <sheetFormatPr defaultColWidth="6.79296875" defaultRowHeight="17" zeroHeight="false" outlineLevelRow="0" outlineLevelCol="0"/>
  <cols>
    <col collapsed="false" customWidth="true" hidden="false" outlineLevel="0" max="1" min="1" style="21" width="5.8"/>
    <col collapsed="false" customWidth="true" hidden="false" outlineLevel="0" max="2" min="2" style="22" width="3.2"/>
    <col collapsed="false" customWidth="true" hidden="false" outlineLevel="0" max="17" min="3" style="23" width="4.4"/>
    <col collapsed="false" customWidth="true" hidden="true" outlineLevel="0" max="18" min="18" style="23" width="4.4"/>
    <col collapsed="false" customWidth="true" hidden="false" outlineLevel="0" max="21" min="19" style="23" width="4.4"/>
    <col collapsed="false" customWidth="true" hidden="false" outlineLevel="0" max="32" min="22" style="23" width="3.6"/>
    <col collapsed="false" customWidth="true" hidden="false" outlineLevel="0" max="33" min="33" style="24" width="4.4"/>
    <col collapsed="false" customWidth="true" hidden="true" outlineLevel="0" max="51" min="34" style="2" width="14.22"/>
    <col collapsed="false" customWidth="false" hidden="false" outlineLevel="0" max="56" min="52" style="25" width="6.81"/>
    <col collapsed="false" customWidth="false" hidden="false" outlineLevel="0" max="257" min="57" style="2" width="6.81"/>
  </cols>
  <sheetData>
    <row r="1" s="38" customFormat="true" ht="19.5" hidden="false" customHeight="true" outlineLevel="0" collapsed="false">
      <c r="A1" s="27" t="s">
        <v>59</v>
      </c>
      <c r="B1" s="28"/>
      <c r="C1" s="5" t="s">
        <v>88</v>
      </c>
      <c r="D1" s="5" t="str">
        <f aca="false">Vzorci_vnosov!$C$3</f>
        <v>ŠOŠ</v>
      </c>
      <c r="E1" s="5" t="str">
        <f aca="false">Vzorci_vnosov!$C$4</f>
        <v>PIN</v>
      </c>
      <c r="F1" s="5" t="str">
        <f aca="false">Vzorci_vnosov!$C$5</f>
        <v>KON</v>
      </c>
      <c r="G1" s="5" t="str">
        <f aca="false">Vzorci_vnosov!$C$6</f>
        <v>ORO</v>
      </c>
      <c r="H1" s="5" t="str">
        <f aca="false">Vzorci_vnosov!$C$7</f>
        <v>MIO</v>
      </c>
      <c r="I1" s="5" t="str">
        <f aca="false">Vzorci_vnosov!$C$8</f>
        <v>BOŽ</v>
      </c>
      <c r="J1" s="5" t="str">
        <f aca="false">Vzorci_vnosov!$C$9</f>
        <v>TOM</v>
      </c>
      <c r="K1" s="5" t="str">
        <f aca="false">Vzorci_vnosov!$C$10</f>
        <v>MŠŠ</v>
      </c>
      <c r="L1" s="5" t="str">
        <f aca="false">Vzorci_vnosov!$C$11</f>
        <v>ŽIV</v>
      </c>
      <c r="M1" s="5" t="str">
        <f aca="false">Vzorci_vnosov!$C$12</f>
        <v>TAL</v>
      </c>
      <c r="N1" s="5" t="str">
        <f aca="false">Vzorci_vnosov!$C$13</f>
        <v>PIR</v>
      </c>
      <c r="O1" s="5" t="str">
        <f aca="false">Vzorci_vnosov!$C$14</f>
        <v>HOL</v>
      </c>
      <c r="P1" s="5" t="str">
        <f aca="false">Vzorci_vnosov!$C$15</f>
        <v>BUT</v>
      </c>
      <c r="Q1" s="5" t="str">
        <f aca="false">Vzorci_vnosov!$C$16</f>
        <v>ŽRJ</v>
      </c>
      <c r="R1" s="5" t="str">
        <f aca="false">Vzorci_vnosov!$C$17</f>
        <v>NOV3</v>
      </c>
      <c r="S1" s="5" t="str">
        <f aca="false">Vzorci_vnosov!$C$18</f>
        <v>JNK</v>
      </c>
      <c r="T1" s="29" t="s">
        <v>61</v>
      </c>
      <c r="U1" s="83" t="s">
        <v>57</v>
      </c>
      <c r="V1" s="31" t="str">
        <f aca="false">Vzorci_vnosov!$A$16</f>
        <v>☻</v>
      </c>
      <c r="W1" s="32" t="s">
        <v>34</v>
      </c>
      <c r="X1" s="33" t="str">
        <f aca="false">Vzorci_vnosov!$A$4</f>
        <v>51</v>
      </c>
      <c r="Y1" s="33" t="str">
        <f aca="false">Vzorci_vnosov!$A$5</f>
        <v>52</v>
      </c>
      <c r="Z1" s="7" t="str">
        <f aca="false">Vzorci_vnosov!$A$25</f>
        <v>51¶</v>
      </c>
      <c r="AA1" s="7" t="str">
        <f aca="false">Vzorci_vnosov!$A$26</f>
        <v>52¶</v>
      </c>
      <c r="AB1" s="34" t="str">
        <f aca="false">Vzorci_vnosov!$A$8</f>
        <v>U</v>
      </c>
      <c r="AC1" s="33" t="str">
        <f aca="false">Vzorci_vnosov!$A$6</f>
        <v>KVIT</v>
      </c>
      <c r="AD1" s="35" t="s">
        <v>62</v>
      </c>
      <c r="AE1" s="36" t="s">
        <v>18</v>
      </c>
      <c r="AF1" s="37" t="s">
        <v>63</v>
      </c>
      <c r="AG1" s="3" t="s">
        <v>71</v>
      </c>
      <c r="AH1" s="78" t="s">
        <v>1</v>
      </c>
      <c r="AI1" s="78" t="s">
        <v>3</v>
      </c>
      <c r="AJ1" s="78" t="s">
        <v>5</v>
      </c>
      <c r="AK1" s="78" t="s">
        <v>7</v>
      </c>
      <c r="AL1" s="78" t="s">
        <v>9</v>
      </c>
      <c r="AM1" s="78" t="s">
        <v>11</v>
      </c>
      <c r="AN1" s="78" t="s">
        <v>13</v>
      </c>
      <c r="AO1" s="78" t="s">
        <v>15</v>
      </c>
      <c r="AP1" s="78" t="s">
        <v>17</v>
      </c>
      <c r="AQ1" s="78" t="s">
        <v>19</v>
      </c>
      <c r="AR1" s="78" t="s">
        <v>21</v>
      </c>
      <c r="AS1" s="78" t="s">
        <v>23</v>
      </c>
      <c r="AT1" s="78" t="s">
        <v>85</v>
      </c>
      <c r="AU1" s="78" t="s">
        <v>25</v>
      </c>
      <c r="AV1" s="78" t="s">
        <v>86</v>
      </c>
      <c r="AW1" s="78" t="s">
        <v>75</v>
      </c>
      <c r="AX1" s="78" t="s">
        <v>30</v>
      </c>
      <c r="AY1" s="78" t="s">
        <v>87</v>
      </c>
      <c r="AZ1" s="39"/>
      <c r="BA1" s="39"/>
      <c r="BB1" s="39"/>
      <c r="BC1" s="39"/>
      <c r="BD1" s="39"/>
    </row>
    <row r="2" s="38" customFormat="true" ht="19.5" hidden="false" customHeight="true" outlineLevel="0" collapsed="false">
      <c r="A2" s="85" t="n">
        <v>43770</v>
      </c>
      <c r="B2" s="86" t="str">
        <f aca="false">TEXT(A2,"Ddd")</f>
        <v>pá</v>
      </c>
      <c r="C2" s="89"/>
      <c r="D2" s="89"/>
      <c r="E2" s="89"/>
      <c r="F2" s="44" t="str">
        <f aca="false">Vzorci_vnosov!$A$14</f>
        <v>☻</v>
      </c>
      <c r="G2" s="89"/>
      <c r="H2" s="89"/>
      <c r="I2" s="89"/>
      <c r="J2" s="89"/>
      <c r="K2" s="89"/>
      <c r="L2" s="89"/>
      <c r="M2" s="92"/>
      <c r="N2" s="89"/>
      <c r="O2" s="89"/>
      <c r="P2" s="45" t="str">
        <f aca="false">Vzorci_vnosov!$A$21</f>
        <v>☺</v>
      </c>
      <c r="Q2" s="89"/>
      <c r="R2" s="89"/>
      <c r="S2" s="89"/>
      <c r="T2" s="89" t="s">
        <v>27</v>
      </c>
      <c r="U2" s="89" t="s">
        <v>3</v>
      </c>
      <c r="V2" s="47" t="n">
        <f aca="false">COUNTIF(AH2:AY2,"☻")</f>
        <v>1</v>
      </c>
      <c r="W2" s="47" t="n">
        <f aca="false">COUNTIF(AH2:AY2,"☺")</f>
        <v>1</v>
      </c>
      <c r="X2" s="47" t="n">
        <f aca="false">COUNTIF(C2:S2,"51")+COUNTIF(C2:S2,"51$")+COUNTIF(C2:S2,"51☻")</f>
        <v>0</v>
      </c>
      <c r="Y2" s="47" t="n">
        <f aca="false">COUNTIF(C2:S2,"52")+COUNTIF(C2:S2,"52$")+COUNTIF(C2:S2,"52☻")</f>
        <v>0</v>
      </c>
      <c r="Z2" s="47" t="n">
        <f aca="false">COUNTIF(C2:S2,"51¶")</f>
        <v>0</v>
      </c>
      <c r="AA2" s="47" t="n">
        <f aca="false">COUNTIF(C2:S2,"52¶")</f>
        <v>0</v>
      </c>
      <c r="AB2" s="47" t="n">
        <f aca="false">COUNTIF(C2:S2,"U")+COUNTIF(C2:S2,"U☻")+COUNTIF(C2:S2,"U☺")</f>
        <v>0</v>
      </c>
      <c r="AC2" s="47" t="n">
        <f aca="false">COUNTIF(C2:S2,"KVIT")+COUNTIF(C2:S2,"KVIT☻")+COUNTIF(C2:S2,"kvit$")</f>
        <v>0</v>
      </c>
      <c r="AD2" s="48" t="n">
        <f aca="false">COUNTBLANK(C2:S2)-3</f>
        <v>12</v>
      </c>
      <c r="AE2" s="48" t="n">
        <f aca="false">COUNTIF(C2:S2,"x")</f>
        <v>0</v>
      </c>
      <c r="AF2" s="47" t="n">
        <f aca="false">COUNTIF(C2:S2,"51")+COUNTIF(C2:S2,"51☻")+COUNTIF(C2:S2,"2")+COUNTIF(C2:S2,"52")+COUNTIF(C2:S2,"52☻")+COUNTIF(C2:S2,"51$")+COUNTIF(C2:S2,"52$")</f>
        <v>0</v>
      </c>
      <c r="AG2" s="4" t="str">
        <f aca="false">Vzorci_vnosov!$A$2</f>
        <v>51☻</v>
      </c>
      <c r="AH2" s="49" t="str">
        <f aca="false">RIGHT(C2,1)</f>
        <v/>
      </c>
      <c r="AI2" s="49" t="str">
        <f aca="false">RIGHT(D2,1)</f>
        <v/>
      </c>
      <c r="AJ2" s="49" t="str">
        <f aca="false">RIGHT(E2,1)</f>
        <v/>
      </c>
      <c r="AK2" s="49" t="str">
        <f aca="false">RIGHT(F2,1)</f>
        <v>☻</v>
      </c>
      <c r="AL2" s="49" t="str">
        <f aca="false">RIGHT(G2,1)</f>
        <v/>
      </c>
      <c r="AM2" s="49" t="str">
        <f aca="false">RIGHT(H2,1)</f>
        <v/>
      </c>
      <c r="AN2" s="49" t="str">
        <f aca="false">RIGHT(I2,1)</f>
        <v/>
      </c>
      <c r="AO2" s="49" t="str">
        <f aca="false">RIGHT(J2,1)</f>
        <v/>
      </c>
      <c r="AP2" s="49" t="str">
        <f aca="false">RIGHT(K2,1)</f>
        <v/>
      </c>
      <c r="AQ2" s="49" t="str">
        <f aca="false">RIGHT(L2,1)</f>
        <v/>
      </c>
      <c r="AR2" s="49" t="str">
        <f aca="false">RIGHT(M2,1)</f>
        <v/>
      </c>
      <c r="AS2" s="49" t="str">
        <f aca="false">RIGHT(N2,1)</f>
        <v/>
      </c>
      <c r="AT2" s="49" t="e">
        <f aca="false">NA()</f>
        <v>#N/A</v>
      </c>
      <c r="AU2" s="49" t="str">
        <f aca="false">RIGHT(O2,1)</f>
        <v/>
      </c>
      <c r="AV2" s="49" t="str">
        <f aca="false">RIGHT(P2,1)</f>
        <v>☺</v>
      </c>
      <c r="AW2" s="49" t="str">
        <f aca="false">RIGHT(Q2,1)</f>
        <v/>
      </c>
      <c r="AX2" s="49" t="str">
        <f aca="false">RIGHT(R2,1)</f>
        <v/>
      </c>
      <c r="AY2" s="49" t="str">
        <f aca="false">RIGHT(S2,1)</f>
        <v/>
      </c>
      <c r="AZ2" s="39"/>
      <c r="BA2" s="39"/>
      <c r="BB2" s="39"/>
      <c r="BC2" s="39"/>
      <c r="BD2" s="39"/>
      <c r="BE2" s="39"/>
      <c r="BF2" s="39"/>
      <c r="BG2" s="39"/>
      <c r="BH2" s="39"/>
      <c r="BI2" s="39"/>
    </row>
    <row r="3" s="26" customFormat="true" ht="19.5" hidden="false" customHeight="true" outlineLevel="0" collapsed="false">
      <c r="A3" s="51" t="n">
        <v>43771</v>
      </c>
      <c r="B3" s="52" t="str">
        <f aca="false">TEXT(A3,"Ddd")</f>
        <v>so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44" t="str">
        <f aca="false">Vzorci_vnosov!$A$14</f>
        <v>☻</v>
      </c>
      <c r="O3" s="56"/>
      <c r="P3" s="56"/>
      <c r="Q3" s="56"/>
      <c r="R3" s="56"/>
      <c r="S3" s="45" t="str">
        <f aca="false">Vzorci_vnosov!$A$21</f>
        <v>☺</v>
      </c>
      <c r="T3" s="56" t="s">
        <v>32</v>
      </c>
      <c r="U3" s="89" t="s">
        <v>3</v>
      </c>
      <c r="V3" s="47" t="n">
        <f aca="false">COUNTIF(AH3:AY3,"☻")</f>
        <v>1</v>
      </c>
      <c r="W3" s="47" t="n">
        <f aca="false">COUNTIF(AH3:AY3,"☺")</f>
        <v>1</v>
      </c>
      <c r="X3" s="47" t="n">
        <f aca="false">COUNTIF(C3:S3,"51")+COUNTIF(C3:S3,"51$")+COUNTIF(C3:S3,"51☻")</f>
        <v>0</v>
      </c>
      <c r="Y3" s="47" t="n">
        <f aca="false">COUNTIF(C3:S3,"52")+COUNTIF(C3:S3,"52$")+COUNTIF(C3:S3,"52☻")</f>
        <v>0</v>
      </c>
      <c r="Z3" s="47" t="n">
        <f aca="false">COUNTIF(C3:S3,"51¶")</f>
        <v>0</v>
      </c>
      <c r="AA3" s="47" t="n">
        <f aca="false">COUNTIF(C3:S3,"52¶")</f>
        <v>0</v>
      </c>
      <c r="AB3" s="47" t="n">
        <f aca="false">COUNTIF(C3:S3,"U")+COUNTIF(C3:S3,"U☻")+COUNTIF(C3:S3,"U☺")</f>
        <v>0</v>
      </c>
      <c r="AC3" s="47" t="n">
        <f aca="false">COUNTIF(C3:S3,"KVIT")+COUNTIF(C3:S3,"KVIT☻")+COUNTIF(C3:S3,"kvit$")</f>
        <v>0</v>
      </c>
      <c r="AD3" s="48" t="n">
        <f aca="false">COUNTBLANK(C3:S3)-3</f>
        <v>12</v>
      </c>
      <c r="AE3" s="48" t="n">
        <f aca="false">COUNTIF(C3:S3,"x")</f>
        <v>0</v>
      </c>
      <c r="AF3" s="47" t="n">
        <f aca="false">COUNTIF(C3:S3,"51")+COUNTIF(C3:S3,"51☻")+COUNTIF(C3:S3,"2")+COUNTIF(C3:S3,"52")+COUNTIF(C3:S3,"52☻")+COUNTIF(C3:S3,"51$")+COUNTIF(C3:S3,"52$")</f>
        <v>0</v>
      </c>
      <c r="AG3" s="4" t="str">
        <f aca="false">Vzorci_vnosov!$A$3</f>
        <v>52☻</v>
      </c>
      <c r="AH3" s="49" t="str">
        <f aca="false">RIGHT(C3,1)</f>
        <v/>
      </c>
      <c r="AI3" s="49" t="str">
        <f aca="false">RIGHT(D3,1)</f>
        <v/>
      </c>
      <c r="AJ3" s="49" t="str">
        <f aca="false">RIGHT(E3,1)</f>
        <v/>
      </c>
      <c r="AK3" s="49" t="str">
        <f aca="false">RIGHT(F3,1)</f>
        <v/>
      </c>
      <c r="AL3" s="49" t="str">
        <f aca="false">RIGHT(G3,1)</f>
        <v/>
      </c>
      <c r="AM3" s="49" t="str">
        <f aca="false">RIGHT(H3,1)</f>
        <v/>
      </c>
      <c r="AN3" s="49" t="str">
        <f aca="false">RIGHT(I3,1)</f>
        <v/>
      </c>
      <c r="AO3" s="49" t="str">
        <f aca="false">RIGHT(J3,1)</f>
        <v/>
      </c>
      <c r="AP3" s="49" t="str">
        <f aca="false">RIGHT(K3,1)</f>
        <v/>
      </c>
      <c r="AQ3" s="49" t="str">
        <f aca="false">RIGHT(L3,1)</f>
        <v/>
      </c>
      <c r="AR3" s="49" t="str">
        <f aca="false">RIGHT(M3,1)</f>
        <v/>
      </c>
      <c r="AS3" s="49" t="str">
        <f aca="false">RIGHT(N3,1)</f>
        <v>☻</v>
      </c>
      <c r="AT3" s="49" t="e">
        <f aca="false">NA()</f>
        <v>#N/A</v>
      </c>
      <c r="AU3" s="49" t="str">
        <f aca="false">RIGHT(O3,1)</f>
        <v/>
      </c>
      <c r="AV3" s="49" t="str">
        <f aca="false">RIGHT(P3,1)</f>
        <v/>
      </c>
      <c r="AW3" s="49" t="str">
        <f aca="false">RIGHT(Q3,1)</f>
        <v/>
      </c>
      <c r="AX3" s="49" t="str">
        <f aca="false">RIGHT(R3,1)</f>
        <v/>
      </c>
      <c r="AY3" s="49" t="str">
        <f aca="false">RIGHT(S3,1)</f>
        <v>☺</v>
      </c>
      <c r="AZ3" s="50"/>
      <c r="BA3" s="50"/>
      <c r="BB3" s="50"/>
      <c r="BC3" s="50"/>
      <c r="BD3" s="50"/>
      <c r="BE3" s="50"/>
      <c r="BF3" s="50"/>
      <c r="BG3" s="50"/>
      <c r="BH3" s="50"/>
      <c r="BI3" s="50"/>
      <c r="IV3" s="2"/>
    </row>
    <row r="4" s="26" customFormat="true" ht="19.5" hidden="false" customHeight="true" outlineLevel="0" collapsed="false">
      <c r="A4" s="51" t="n">
        <v>43772</v>
      </c>
      <c r="B4" s="52" t="str">
        <f aca="false">TEXT(A4,"Ddd")</f>
        <v>ne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3"/>
      <c r="N4" s="44" t="str">
        <f aca="false">Vzorci_vnosov!$A$14</f>
        <v>☻</v>
      </c>
      <c r="O4" s="56"/>
      <c r="P4" s="56"/>
      <c r="Q4" s="45" t="str">
        <f aca="false">Vzorci_vnosov!$A$21</f>
        <v>☺</v>
      </c>
      <c r="R4" s="56"/>
      <c r="S4" s="56"/>
      <c r="T4" s="56" t="s">
        <v>28</v>
      </c>
      <c r="U4" s="89" t="s">
        <v>3</v>
      </c>
      <c r="V4" s="47" t="n">
        <f aca="false">COUNTIF(AH4:AY4,"☻")</f>
        <v>1</v>
      </c>
      <c r="W4" s="47" t="n">
        <f aca="false">COUNTIF(AH4:AY4,"☺")</f>
        <v>1</v>
      </c>
      <c r="X4" s="47" t="n">
        <f aca="false">COUNTIF(C4:S4,"51")+COUNTIF(C4:S4,"51$")+COUNTIF(C4:S4,"51☻")</f>
        <v>0</v>
      </c>
      <c r="Y4" s="47" t="n">
        <f aca="false">COUNTIF(C4:S4,"52")+COUNTIF(C4:S4,"52$")+COUNTIF(C4:S4,"52☻")</f>
        <v>0</v>
      </c>
      <c r="Z4" s="47" t="n">
        <f aca="false">COUNTIF(C4:S4,"51¶")</f>
        <v>0</v>
      </c>
      <c r="AA4" s="47" t="n">
        <f aca="false">COUNTIF(C4:S4,"52¶")</f>
        <v>0</v>
      </c>
      <c r="AB4" s="47" t="n">
        <f aca="false">COUNTIF(C4:S4,"U")+COUNTIF(C4:S4,"U☻")+COUNTIF(C4:S4,"U☺")</f>
        <v>0</v>
      </c>
      <c r="AC4" s="47" t="n">
        <f aca="false">COUNTIF(C4:S4,"KVIT")+COUNTIF(C4:S4,"KVIT☻")+COUNTIF(C4:S4,"kvit$")</f>
        <v>0</v>
      </c>
      <c r="AD4" s="48" t="n">
        <f aca="false">COUNTBLANK(C4:S4)-3</f>
        <v>12</v>
      </c>
      <c r="AE4" s="48" t="n">
        <f aca="false">COUNTIF(C4:S4,"x")</f>
        <v>0</v>
      </c>
      <c r="AF4" s="47" t="n">
        <f aca="false">COUNTIF(C4:S4,"51")+COUNTIF(C4:S4,"51☻")+COUNTIF(C4:S4,"2")+COUNTIF(C4:S4,"52")+COUNTIF(C4:S4,"52☻")+COUNTIF(C4:S4,"51$")+COUNTIF(C4:S4,"52$")</f>
        <v>0</v>
      </c>
      <c r="AG4" s="4" t="str">
        <f aca="false">Vzorci_vnosov!$A$4</f>
        <v>51</v>
      </c>
      <c r="AH4" s="49" t="str">
        <f aca="false">RIGHT(C4,1)</f>
        <v/>
      </c>
      <c r="AI4" s="49" t="str">
        <f aca="false">RIGHT(D4,1)</f>
        <v/>
      </c>
      <c r="AJ4" s="49" t="str">
        <f aca="false">RIGHT(E4,1)</f>
        <v/>
      </c>
      <c r="AK4" s="49" t="str">
        <f aca="false">RIGHT(F4,1)</f>
        <v/>
      </c>
      <c r="AL4" s="49" t="str">
        <f aca="false">RIGHT(G4,1)</f>
        <v/>
      </c>
      <c r="AM4" s="49" t="str">
        <f aca="false">RIGHT(H4,1)</f>
        <v/>
      </c>
      <c r="AN4" s="49" t="str">
        <f aca="false">RIGHT(I4,1)</f>
        <v/>
      </c>
      <c r="AO4" s="49" t="str">
        <f aca="false">RIGHT(J4,1)</f>
        <v/>
      </c>
      <c r="AP4" s="49" t="str">
        <f aca="false">RIGHT(K4,1)</f>
        <v/>
      </c>
      <c r="AQ4" s="49" t="str">
        <f aca="false">RIGHT(L4,1)</f>
        <v/>
      </c>
      <c r="AR4" s="49" t="str">
        <f aca="false">RIGHT(M4,1)</f>
        <v/>
      </c>
      <c r="AS4" s="49" t="str">
        <f aca="false">RIGHT(N4,1)</f>
        <v>☻</v>
      </c>
      <c r="AT4" s="49" t="e">
        <f aca="false">NA()</f>
        <v>#N/A</v>
      </c>
      <c r="AU4" s="49" t="str">
        <f aca="false">RIGHT(O4,1)</f>
        <v/>
      </c>
      <c r="AV4" s="49" t="str">
        <f aca="false">RIGHT(P4,1)</f>
        <v/>
      </c>
      <c r="AW4" s="49" t="str">
        <f aca="false">RIGHT(Q4,1)</f>
        <v>☺</v>
      </c>
      <c r="AX4" s="49" t="str">
        <f aca="false">RIGHT(R4,1)</f>
        <v/>
      </c>
      <c r="AY4" s="49" t="str">
        <f aca="false">RIGHT(S4,1)</f>
        <v/>
      </c>
      <c r="AZ4" s="50"/>
      <c r="BA4" s="50" t="s">
        <v>65</v>
      </c>
      <c r="BB4" s="50"/>
      <c r="BC4" s="50"/>
      <c r="BD4" s="50"/>
      <c r="BE4" s="50"/>
      <c r="BF4" s="50"/>
      <c r="BG4" s="50"/>
      <c r="BH4" s="50"/>
      <c r="BI4" s="50"/>
      <c r="IV4" s="2"/>
    </row>
    <row r="5" s="26" customFormat="true" ht="19.5" hidden="false" customHeight="true" outlineLevel="0" collapsed="false">
      <c r="A5" s="51" t="n">
        <v>43773</v>
      </c>
      <c r="B5" s="52" t="str">
        <f aca="false">TEXT(A5,"Ddd")</f>
        <v>po</v>
      </c>
      <c r="C5" s="53" t="str">
        <f aca="false">Vzorci_vnosov!$A$5</f>
        <v>52</v>
      </c>
      <c r="D5" s="53" t="str">
        <f aca="false">Vzorci_vnosov!$A$6</f>
        <v>KVIT</v>
      </c>
      <c r="E5" s="54" t="str">
        <f aca="false">Vzorci_vnosov!$A$7</f>
        <v>KVIT☻</v>
      </c>
      <c r="F5" s="55" t="str">
        <f aca="false">Vzorci_vnosov!$A$26</f>
        <v>52¶</v>
      </c>
      <c r="G5" s="61" t="str">
        <f aca="false">Vzorci_vnosov!$A$28</f>
        <v>KO</v>
      </c>
      <c r="H5" s="55" t="str">
        <f aca="false">Vzorci_vnosov!$A$25</f>
        <v>51¶</v>
      </c>
      <c r="I5" s="53" t="str">
        <f aca="false">Vzorci_vnosov!$A$5</f>
        <v>52</v>
      </c>
      <c r="J5" s="53" t="str">
        <f aca="false">Vzorci_vnosov!$A$8</f>
        <v>U</v>
      </c>
      <c r="K5" s="53" t="str">
        <f aca="false">Vzorci_vnosov!$A$6</f>
        <v>KVIT</v>
      </c>
      <c r="L5" s="53" t="str">
        <f aca="false">Vzorci_vnosov!$A$4</f>
        <v>51</v>
      </c>
      <c r="M5" s="56" t="s">
        <v>79</v>
      </c>
      <c r="N5" s="55" t="str">
        <f aca="false">Vzorci_vnosov!$A$11</f>
        <v>X</v>
      </c>
      <c r="O5" s="53" t="str">
        <f aca="false">Vzorci_vnosov!$A$8</f>
        <v>U</v>
      </c>
      <c r="P5" s="53" t="str">
        <f aca="false">Vzorci_vnosov!$A$6</f>
        <v>KVIT</v>
      </c>
      <c r="Q5" s="55" t="str">
        <f aca="false">Vzorci_vnosov!$A$11</f>
        <v>X</v>
      </c>
      <c r="R5" s="56"/>
      <c r="S5" s="53" t="str">
        <f aca="false">Vzorci_vnosov!$A$4</f>
        <v>51</v>
      </c>
      <c r="T5" s="56" t="s">
        <v>65</v>
      </c>
      <c r="U5" s="59" t="s">
        <v>27</v>
      </c>
      <c r="V5" s="47" t="n">
        <f aca="false">COUNTIF(AH5:AY5,"☻")</f>
        <v>1</v>
      </c>
      <c r="W5" s="47" t="n">
        <f aca="false">COUNTIF(AH5:AY5,"☺")</f>
        <v>0</v>
      </c>
      <c r="X5" s="47" t="n">
        <f aca="false">COUNTIF(C5:S5,"51")+COUNTIF(C5:S5,"51$")+COUNTIF(C5:S5,"51☻")</f>
        <v>2</v>
      </c>
      <c r="Y5" s="47" t="n">
        <f aca="false">COUNTIF(C5:S5,"52")+COUNTIF(C5:S5,"52$")+COUNTIF(C5:S5,"52☻")</f>
        <v>2</v>
      </c>
      <c r="Z5" s="47" t="n">
        <f aca="false">COUNTIF(C5:S5,"51¶")</f>
        <v>1</v>
      </c>
      <c r="AA5" s="47" t="n">
        <f aca="false">COUNTIF(C5:S5,"52¶")</f>
        <v>1</v>
      </c>
      <c r="AB5" s="47" t="n">
        <f aca="false">COUNTIF(C5:S5,"U")+COUNTIF(C5:S5,"U☻")+COUNTIF(C5:S5,"U☺")</f>
        <v>2</v>
      </c>
      <c r="AC5" s="47" t="n">
        <f aca="false">COUNTIF(C5:S5,"KVIT")+COUNTIF(C5:S5,"KVIT☻")+COUNTIF(C5:S5,"kvit$")</f>
        <v>4</v>
      </c>
      <c r="AD5" s="48" t="n">
        <f aca="false">COUNTBLANK(C5:S5)-3</f>
        <v>-2</v>
      </c>
      <c r="AE5" s="48" t="n">
        <f aca="false">COUNTIF(C5:S5,"x")</f>
        <v>2</v>
      </c>
      <c r="AF5" s="47" t="n">
        <f aca="false">COUNTIF(C5:S5,"51")+COUNTIF(C5:S5,"51☻")+COUNTIF(C5:S5,"2")+COUNTIF(C5:S5,"52")+COUNTIF(C5:S5,"52☻")+COUNTIF(C5:S5,"51$")+COUNTIF(C5:S5,"52$")</f>
        <v>4</v>
      </c>
      <c r="AG5" s="4" t="str">
        <f aca="false">Vzorci_vnosov!$A$5</f>
        <v>52</v>
      </c>
      <c r="AH5" s="49" t="str">
        <f aca="false">RIGHT(C5,1)</f>
        <v>2</v>
      </c>
      <c r="AI5" s="49" t="str">
        <f aca="false">RIGHT(D5,1)</f>
        <v>T</v>
      </c>
      <c r="AJ5" s="49" t="str">
        <f aca="false">RIGHT(E5,1)</f>
        <v>☻</v>
      </c>
      <c r="AK5" s="49" t="str">
        <f aca="false">RIGHT(F5,1)</f>
        <v>¶</v>
      </c>
      <c r="AL5" s="49" t="str">
        <f aca="false">RIGHT(G5,1)</f>
        <v>O</v>
      </c>
      <c r="AM5" s="49" t="str">
        <f aca="false">RIGHT(H5,1)</f>
        <v>¶</v>
      </c>
      <c r="AN5" s="49" t="str">
        <f aca="false">RIGHT(I5,1)</f>
        <v>2</v>
      </c>
      <c r="AO5" s="49" t="str">
        <f aca="false">RIGHT(J5,1)</f>
        <v>U</v>
      </c>
      <c r="AP5" s="49" t="str">
        <f aca="false">RIGHT(K5,1)</f>
        <v>T</v>
      </c>
      <c r="AQ5" s="49" t="str">
        <f aca="false">RIGHT(L5,1)</f>
        <v>1</v>
      </c>
      <c r="AR5" s="49" t="str">
        <f aca="false">RIGHT(M5,1)</f>
        <v>R</v>
      </c>
      <c r="AS5" s="49" t="str">
        <f aca="false">RIGHT(N5,1)</f>
        <v>X</v>
      </c>
      <c r="AT5" s="49" t="e">
        <f aca="false">NA()</f>
        <v>#N/A</v>
      </c>
      <c r="AU5" s="49" t="str">
        <f aca="false">RIGHT(O5,1)</f>
        <v>U</v>
      </c>
      <c r="AV5" s="49" t="str">
        <f aca="false">RIGHT(P5,1)</f>
        <v>T</v>
      </c>
      <c r="AW5" s="49" t="str">
        <f aca="false">RIGHT(Q5,1)</f>
        <v>X</v>
      </c>
      <c r="AX5" s="49" t="str">
        <f aca="false">RIGHT(R5,1)</f>
        <v/>
      </c>
      <c r="AY5" s="49" t="str">
        <f aca="false">RIGHT(S5,1)</f>
        <v>1</v>
      </c>
      <c r="AZ5" s="50"/>
      <c r="BA5" s="50"/>
      <c r="BB5" s="50"/>
      <c r="BC5" s="50"/>
      <c r="BD5" s="50"/>
      <c r="BE5" s="50"/>
      <c r="BF5" s="50"/>
      <c r="BG5" s="50"/>
      <c r="BH5" s="50"/>
      <c r="BI5" s="50"/>
      <c r="IV5" s="2"/>
    </row>
    <row r="6" s="26" customFormat="true" ht="19.5" hidden="false" customHeight="true" outlineLevel="0" collapsed="false">
      <c r="A6" s="51" t="n">
        <v>43774</v>
      </c>
      <c r="B6" s="52" t="str">
        <f aca="false">TEXT(A6,"Ddd")</f>
        <v>út</v>
      </c>
      <c r="C6" s="53" t="str">
        <f aca="false">Vzorci_vnosov!$A$5</f>
        <v>52</v>
      </c>
      <c r="D6" s="53" t="str">
        <f aca="false">Vzorci_vnosov!$A$6</f>
        <v>KVIT</v>
      </c>
      <c r="E6" s="55" t="str">
        <f aca="false">Vzorci_vnosov!$A$11</f>
        <v>X</v>
      </c>
      <c r="F6" s="53" t="str">
        <f aca="false">Vzorci_vnosov!$A$6</f>
        <v>KVIT</v>
      </c>
      <c r="G6" s="61" t="str">
        <f aca="false">Vzorci_vnosov!$A$28</f>
        <v>KO</v>
      </c>
      <c r="H6" s="55" t="str">
        <f aca="false">Vzorci_vnosov!$A$38</f>
        <v>Rf</v>
      </c>
      <c r="I6" s="53" t="str">
        <f aca="false">Vzorci_vnosov!$A$5</f>
        <v>52</v>
      </c>
      <c r="J6" s="53" t="str">
        <f aca="false">Vzorci_vnosov!$A$8</f>
        <v>U</v>
      </c>
      <c r="K6" s="54" t="str">
        <f aca="false">Vzorci_vnosov!$A$7</f>
        <v>KVIT☻</v>
      </c>
      <c r="L6" s="53" t="str">
        <f aca="false">Vzorci_vnosov!$A$4</f>
        <v>51</v>
      </c>
      <c r="M6" s="56" t="s">
        <v>79</v>
      </c>
      <c r="N6" s="53" t="str">
        <f aca="false">Vzorci_vnosov!$A$12</f>
        <v>D</v>
      </c>
      <c r="O6" s="55" t="str">
        <f aca="false">Vzorci_vnosov!$A$32</f>
        <v>Am</v>
      </c>
      <c r="P6" s="53" t="str">
        <f aca="false">Vzorci_vnosov!$A$6</f>
        <v>KVIT</v>
      </c>
      <c r="Q6" s="55" t="str">
        <f aca="false">Vzorci_vnosov!$A$26</f>
        <v>52¶</v>
      </c>
      <c r="R6" s="56"/>
      <c r="S6" s="55" t="str">
        <f aca="false">Vzorci_vnosov!$A$25</f>
        <v>51¶</v>
      </c>
      <c r="T6" s="56" t="s">
        <v>1</v>
      </c>
      <c r="U6" s="59" t="s">
        <v>27</v>
      </c>
      <c r="V6" s="47" t="n">
        <f aca="false">COUNTIF(AH6:AY6,"☻")</f>
        <v>1</v>
      </c>
      <c r="W6" s="47" t="n">
        <f aca="false">COUNTIF(AH6:AY6,"☺")</f>
        <v>0</v>
      </c>
      <c r="X6" s="47" t="n">
        <f aca="false">COUNTIF(C6:S6,"51")+COUNTIF(C6:S6,"51$")+COUNTIF(C6:S6,"51☻")</f>
        <v>1</v>
      </c>
      <c r="Y6" s="47" t="n">
        <f aca="false">COUNTIF(C6:S6,"52")+COUNTIF(C6:S6,"52$")+COUNTIF(C6:S6,"52☻")</f>
        <v>2</v>
      </c>
      <c r="Z6" s="47" t="n">
        <f aca="false">COUNTIF(C6:S6,"51¶")</f>
        <v>1</v>
      </c>
      <c r="AA6" s="47" t="n">
        <f aca="false">COUNTIF(C6:S6,"52¶")</f>
        <v>1</v>
      </c>
      <c r="AB6" s="47" t="n">
        <f aca="false">COUNTIF(C6:S6,"U")+COUNTIF(C6:S6,"U☻")+COUNTIF(C6:S6,"U☺")</f>
        <v>1</v>
      </c>
      <c r="AC6" s="47" t="n">
        <f aca="false">COUNTIF(C6:S6,"KVIT")+COUNTIF(C6:S6,"KVIT☻")+COUNTIF(C6:S6,"kvit$")</f>
        <v>4</v>
      </c>
      <c r="AD6" s="48" t="n">
        <f aca="false">COUNTBLANK(C6:S6)-3</f>
        <v>-2</v>
      </c>
      <c r="AE6" s="48" t="n">
        <f aca="false">COUNTIF(C6:S6,"x")</f>
        <v>1</v>
      </c>
      <c r="AF6" s="47" t="n">
        <f aca="false">COUNTIF(C6:S6,"51")+COUNTIF(C6:S6,"51☻")+COUNTIF(C6:S6,"2")+COUNTIF(C6:S6,"52")+COUNTIF(C6:S6,"52☻")+COUNTIF(C6:S6,"51$")+COUNTIF(C6:S6,"52$")</f>
        <v>3</v>
      </c>
      <c r="AG6" s="4" t="str">
        <f aca="false">Vzorci_vnosov!$A$6</f>
        <v>KVIT</v>
      </c>
      <c r="AH6" s="49" t="str">
        <f aca="false">RIGHT(C6,1)</f>
        <v>2</v>
      </c>
      <c r="AI6" s="49" t="str">
        <f aca="false">RIGHT(D6,1)</f>
        <v>T</v>
      </c>
      <c r="AJ6" s="49" t="str">
        <f aca="false">RIGHT(E6,1)</f>
        <v>X</v>
      </c>
      <c r="AK6" s="49" t="str">
        <f aca="false">RIGHT(F6,1)</f>
        <v>T</v>
      </c>
      <c r="AL6" s="49" t="str">
        <f aca="false">RIGHT(G6,1)</f>
        <v>O</v>
      </c>
      <c r="AM6" s="49" t="str">
        <f aca="false">RIGHT(H6,1)</f>
        <v>f</v>
      </c>
      <c r="AN6" s="49" t="str">
        <f aca="false">RIGHT(I6,1)</f>
        <v>2</v>
      </c>
      <c r="AO6" s="49" t="str">
        <f aca="false">RIGHT(J6,1)</f>
        <v>U</v>
      </c>
      <c r="AP6" s="49" t="str">
        <f aca="false">RIGHT(K6,1)</f>
        <v>☻</v>
      </c>
      <c r="AQ6" s="49" t="str">
        <f aca="false">RIGHT(L6,1)</f>
        <v>1</v>
      </c>
      <c r="AR6" s="49" t="str">
        <f aca="false">RIGHT(M6,1)</f>
        <v>R</v>
      </c>
      <c r="AS6" s="49" t="str">
        <f aca="false">RIGHT(N6,1)</f>
        <v>D</v>
      </c>
      <c r="AT6" s="49" t="e">
        <f aca="false">NA()</f>
        <v>#N/A</v>
      </c>
      <c r="AU6" s="49" t="str">
        <f aca="false">RIGHT(O6,1)</f>
        <v>m</v>
      </c>
      <c r="AV6" s="49" t="str">
        <f aca="false">RIGHT(P6,1)</f>
        <v>T</v>
      </c>
      <c r="AW6" s="49" t="str">
        <f aca="false">RIGHT(Q6,1)</f>
        <v>¶</v>
      </c>
      <c r="AX6" s="49" t="str">
        <f aca="false">RIGHT(R6,1)</f>
        <v/>
      </c>
      <c r="AY6" s="49" t="str">
        <f aca="false">RIGHT(S6,1)</f>
        <v>¶</v>
      </c>
      <c r="AZ6" s="50"/>
      <c r="BA6" s="50"/>
      <c r="BB6" s="50"/>
      <c r="BC6" s="50"/>
      <c r="BD6" s="50"/>
      <c r="BE6" s="50"/>
      <c r="BF6" s="50"/>
      <c r="BG6" s="50"/>
      <c r="BH6" s="50"/>
      <c r="BI6" s="50"/>
      <c r="IV6" s="2"/>
    </row>
    <row r="7" s="26" customFormat="true" ht="19.5" hidden="false" customHeight="true" outlineLevel="0" collapsed="false">
      <c r="A7" s="51" t="n">
        <v>43775</v>
      </c>
      <c r="B7" s="52" t="str">
        <f aca="false">TEXT(A7,"Ddd")</f>
        <v>st</v>
      </c>
      <c r="C7" s="53" t="str">
        <f aca="false">Vzorci_vnosov!$A$8</f>
        <v>U</v>
      </c>
      <c r="D7" s="54" t="str">
        <f aca="false">Vzorci_vnosov!$A$7</f>
        <v>KVIT☻</v>
      </c>
      <c r="E7" s="53" t="str">
        <f aca="false">Vzorci_vnosov!$A$6</f>
        <v>KVIT</v>
      </c>
      <c r="F7" s="53" t="str">
        <f aca="false">Vzorci_vnosov!$A$6</f>
        <v>KVIT</v>
      </c>
      <c r="G7" s="61" t="str">
        <f aca="false">Vzorci_vnosov!$A$28</f>
        <v>KO</v>
      </c>
      <c r="H7" s="55" t="str">
        <f aca="false">Vzorci_vnosov!$A$38</f>
        <v>Rf</v>
      </c>
      <c r="I7" s="58" t="str">
        <f aca="false">Vzorci_vnosov!$A$23</f>
        <v>51☺</v>
      </c>
      <c r="J7" s="55" t="str">
        <f aca="false">Vzorci_vnosov!$A$26</f>
        <v>52¶</v>
      </c>
      <c r="K7" s="55" t="str">
        <f aca="false">Vzorci_vnosov!$A$11</f>
        <v>X</v>
      </c>
      <c r="L7" s="53" t="str">
        <f aca="false">Vzorci_vnosov!$A$5</f>
        <v>52</v>
      </c>
      <c r="M7" s="56" t="s">
        <v>79</v>
      </c>
      <c r="N7" s="55" t="str">
        <f aca="false">Vzorci_vnosov!$A$35</f>
        <v>Ta</v>
      </c>
      <c r="O7" s="53" t="str">
        <f aca="false">Vzorci_vnosov!$A$12</f>
        <v>D</v>
      </c>
      <c r="P7" s="53" t="str">
        <f aca="false">Vzorci_vnosov!$A$6</f>
        <v>KVIT</v>
      </c>
      <c r="Q7" s="53" t="str">
        <f aca="false">Vzorci_vnosov!$A$4</f>
        <v>51</v>
      </c>
      <c r="R7" s="56"/>
      <c r="S7" s="55" t="str">
        <f aca="false">Vzorci_vnosov!$A$35</f>
        <v>Ta</v>
      </c>
      <c r="T7" s="56" t="s">
        <v>13</v>
      </c>
      <c r="U7" s="59" t="s">
        <v>27</v>
      </c>
      <c r="V7" s="47" t="n">
        <f aca="false">COUNTIF(AH7:AY7,"☻")</f>
        <v>1</v>
      </c>
      <c r="W7" s="47" t="n">
        <f aca="false">COUNTIF(AH7:AY7,"☺")</f>
        <v>1</v>
      </c>
      <c r="X7" s="47" t="n">
        <f aca="false">COUNTIF(C7:S7,"51")+COUNTIF(C7:S7,"51$")+COUNTIF(C7:S7,"51☻")</f>
        <v>1</v>
      </c>
      <c r="Y7" s="47" t="n">
        <f aca="false">COUNTIF(C7:S7,"52")+COUNTIF(C7:S7,"52$")+COUNTIF(C7:S7,"52☻")</f>
        <v>1</v>
      </c>
      <c r="Z7" s="47" t="n">
        <f aca="false">COUNTIF(C7:S7,"51¶")</f>
        <v>0</v>
      </c>
      <c r="AA7" s="47" t="n">
        <f aca="false">COUNTIF(C7:S7,"52¶")</f>
        <v>1</v>
      </c>
      <c r="AB7" s="47" t="n">
        <f aca="false">COUNTIF(C7:S7,"U")+COUNTIF(C7:S7,"U☻")+COUNTIF(C7:S7,"U☺")</f>
        <v>1</v>
      </c>
      <c r="AC7" s="47" t="n">
        <f aca="false">COUNTIF(C7:S7,"KVIT")+COUNTIF(C7:S7,"KVIT☻")+COUNTIF(C7:S7,"kvit$")</f>
        <v>4</v>
      </c>
      <c r="AD7" s="48" t="n">
        <f aca="false">COUNTBLANK(C7:S7)-3</f>
        <v>-2</v>
      </c>
      <c r="AE7" s="48" t="n">
        <f aca="false">COUNTIF(C7:S7,"x")</f>
        <v>1</v>
      </c>
      <c r="AF7" s="47" t="n">
        <f aca="false">COUNTIF(C7:S7,"51")+COUNTIF(C7:S7,"51☻")+COUNTIF(C7:S7,"2")+COUNTIF(C7:S7,"52")+COUNTIF(C7:S7,"52☻")+COUNTIF(C7:S7,"51$")+COUNTIF(C7:S7,"52$")</f>
        <v>2</v>
      </c>
      <c r="AG7" s="6" t="str">
        <f aca="false">Vzorci_vnosov!$A$7</f>
        <v>KVIT☻</v>
      </c>
      <c r="AH7" s="49" t="str">
        <f aca="false">RIGHT(C7,1)</f>
        <v>U</v>
      </c>
      <c r="AI7" s="49" t="str">
        <f aca="false">RIGHT(D7,1)</f>
        <v>☻</v>
      </c>
      <c r="AJ7" s="49" t="str">
        <f aca="false">RIGHT(E7,1)</f>
        <v>T</v>
      </c>
      <c r="AK7" s="49" t="str">
        <f aca="false">RIGHT(F7,1)</f>
        <v>T</v>
      </c>
      <c r="AL7" s="49" t="str">
        <f aca="false">RIGHT(G7,1)</f>
        <v>O</v>
      </c>
      <c r="AM7" s="49" t="str">
        <f aca="false">RIGHT(H7,1)</f>
        <v>f</v>
      </c>
      <c r="AN7" s="49" t="str">
        <f aca="false">RIGHT(I7,1)</f>
        <v>☺</v>
      </c>
      <c r="AO7" s="49" t="str">
        <f aca="false">RIGHT(J7,1)</f>
        <v>¶</v>
      </c>
      <c r="AP7" s="49" t="str">
        <f aca="false">RIGHT(K7,1)</f>
        <v>X</v>
      </c>
      <c r="AQ7" s="49" t="str">
        <f aca="false">RIGHT(L7,1)</f>
        <v>2</v>
      </c>
      <c r="AR7" s="49" t="str">
        <f aca="false">RIGHT(M7,1)</f>
        <v>R</v>
      </c>
      <c r="AS7" s="49" t="str">
        <f aca="false">RIGHT(N7,1)</f>
        <v>a</v>
      </c>
      <c r="AT7" s="49" t="e">
        <f aca="false">NA()</f>
        <v>#N/A</v>
      </c>
      <c r="AU7" s="49" t="str">
        <f aca="false">RIGHT(O7,1)</f>
        <v>D</v>
      </c>
      <c r="AV7" s="49" t="str">
        <f aca="false">RIGHT(P7,1)</f>
        <v>T</v>
      </c>
      <c r="AW7" s="49" t="str">
        <f aca="false">RIGHT(Q7,1)</f>
        <v>1</v>
      </c>
      <c r="AX7" s="49" t="str">
        <f aca="false">RIGHT(R7,1)</f>
        <v/>
      </c>
      <c r="AY7" s="49" t="str">
        <f aca="false">RIGHT(S7,1)</f>
        <v>a</v>
      </c>
      <c r="AZ7" s="50"/>
      <c r="BA7" s="50"/>
      <c r="BB7" s="50"/>
      <c r="BC7" s="50"/>
      <c r="BD7" s="50"/>
      <c r="BE7" s="50"/>
      <c r="BF7" s="50"/>
      <c r="BG7" s="50"/>
      <c r="BH7" s="50"/>
      <c r="BI7" s="50"/>
      <c r="IV7" s="2"/>
    </row>
    <row r="8" s="26" customFormat="true" ht="19.5" hidden="false" customHeight="true" outlineLevel="0" collapsed="false">
      <c r="A8" s="51" t="n">
        <v>43776</v>
      </c>
      <c r="B8" s="52" t="str">
        <f aca="false">TEXT(A8,"Ddd")</f>
        <v>čt</v>
      </c>
      <c r="C8" s="55" t="str">
        <f aca="false">Vzorci_vnosov!$A$26</f>
        <v>52¶</v>
      </c>
      <c r="D8" s="55" t="str">
        <f aca="false">Vzorci_vnosov!$A$11</f>
        <v>X</v>
      </c>
      <c r="E8" s="53" t="str">
        <f aca="false">Vzorci_vnosov!$A$6</f>
        <v>KVIT</v>
      </c>
      <c r="F8" s="55" t="str">
        <f aca="false">Vzorci_vnosov!$A$32</f>
        <v>Am</v>
      </c>
      <c r="G8" s="58" t="str">
        <f aca="false">Vzorci_vnosov!$A$23</f>
        <v>51☺</v>
      </c>
      <c r="H8" s="55" t="str">
        <f aca="false">Vzorci_vnosov!$A$38</f>
        <v>Rf</v>
      </c>
      <c r="I8" s="55" t="str">
        <f aca="false">Vzorci_vnosov!$A$11</f>
        <v>X</v>
      </c>
      <c r="J8" s="53" t="str">
        <f aca="false">Vzorci_vnosov!$A$6</f>
        <v>KVIT</v>
      </c>
      <c r="K8" s="53" t="str">
        <f aca="false">Vzorci_vnosov!$A$6</f>
        <v>KVIT</v>
      </c>
      <c r="L8" s="53" t="str">
        <f aca="false">Vzorci_vnosov!$A$12</f>
        <v>D</v>
      </c>
      <c r="M8" s="56" t="s">
        <v>79</v>
      </c>
      <c r="N8" s="54" t="str">
        <f aca="false">Vzorci_vnosov!$A$7</f>
        <v>KVIT☻</v>
      </c>
      <c r="O8" s="55" t="str">
        <f aca="false">Vzorci_vnosov!$A$11</f>
        <v>X</v>
      </c>
      <c r="P8" s="53" t="str">
        <f aca="false">Vzorci_vnosov!$A$8</f>
        <v>U</v>
      </c>
      <c r="Q8" s="53" t="str">
        <f aca="false">Vzorci_vnosov!$A$5</f>
        <v>52</v>
      </c>
      <c r="R8" s="56"/>
      <c r="S8" s="53" t="str">
        <f aca="false">Vzorci_vnosov!$A$4</f>
        <v>51</v>
      </c>
      <c r="T8" s="56" t="s">
        <v>9</v>
      </c>
      <c r="U8" s="57" t="str">
        <f aca="false">Vzorci_vnosov!$C$16</f>
        <v>ŽRJ</v>
      </c>
      <c r="V8" s="47" t="n">
        <f aca="false">COUNTIF(AH8:AY8,"☻")</f>
        <v>1</v>
      </c>
      <c r="W8" s="47" t="n">
        <f aca="false">COUNTIF(AH8:AY8,"☺")</f>
        <v>1</v>
      </c>
      <c r="X8" s="47" t="n">
        <f aca="false">COUNTIF(C8:S8,"51")+COUNTIF(C8:S8,"51$")+COUNTIF(C8:S8,"51☻")</f>
        <v>1</v>
      </c>
      <c r="Y8" s="47" t="n">
        <f aca="false">COUNTIF(C8:S8,"52")+COUNTIF(C8:S8,"52$")+COUNTIF(C8:S8,"52☻")</f>
        <v>1</v>
      </c>
      <c r="Z8" s="47" t="n">
        <f aca="false">COUNTIF(C8:S8,"51¶")</f>
        <v>0</v>
      </c>
      <c r="AA8" s="47" t="n">
        <f aca="false">COUNTIF(C8:S8,"52¶")</f>
        <v>1</v>
      </c>
      <c r="AB8" s="47" t="n">
        <f aca="false">COUNTIF(C8:S8,"U")+COUNTIF(C8:S8,"U☻")+COUNTIF(C8:S8,"U☺")</f>
        <v>1</v>
      </c>
      <c r="AC8" s="47" t="n">
        <f aca="false">COUNTIF(C8:S8,"KVIT")+COUNTIF(C8:S8,"KVIT☻")+COUNTIF(C8:S8,"kvit$")</f>
        <v>4</v>
      </c>
      <c r="AD8" s="48" t="n">
        <f aca="false">COUNTBLANK(C8:S8)-3</f>
        <v>-2</v>
      </c>
      <c r="AE8" s="48" t="n">
        <f aca="false">COUNTIF(C8:S8,"x")</f>
        <v>3</v>
      </c>
      <c r="AF8" s="47" t="n">
        <f aca="false">COUNTIF(C8:S8,"51")+COUNTIF(C8:S8,"51☻")+COUNTIF(C8:S8,"2")+COUNTIF(C8:S8,"52")+COUNTIF(C8:S8,"52☻")+COUNTIF(C8:S8,"51$")+COUNTIF(C8:S8,"52$")</f>
        <v>2</v>
      </c>
      <c r="AG8" s="4" t="str">
        <f aca="false">Vzorci_vnosov!$A$8</f>
        <v>U</v>
      </c>
      <c r="AH8" s="49" t="str">
        <f aca="false">RIGHT(C8,1)</f>
        <v>¶</v>
      </c>
      <c r="AI8" s="49" t="str">
        <f aca="false">RIGHT(D8,1)</f>
        <v>X</v>
      </c>
      <c r="AJ8" s="49" t="str">
        <f aca="false">RIGHT(E8,1)</f>
        <v>T</v>
      </c>
      <c r="AK8" s="49" t="str">
        <f aca="false">RIGHT(F8,1)</f>
        <v>m</v>
      </c>
      <c r="AL8" s="49" t="str">
        <f aca="false">RIGHT(G8,1)</f>
        <v>☺</v>
      </c>
      <c r="AM8" s="49" t="str">
        <f aca="false">RIGHT(H8,1)</f>
        <v>f</v>
      </c>
      <c r="AN8" s="49" t="str">
        <f aca="false">RIGHT(I8,1)</f>
        <v>X</v>
      </c>
      <c r="AO8" s="49" t="str">
        <f aca="false">RIGHT(J8,1)</f>
        <v>T</v>
      </c>
      <c r="AP8" s="49" t="str">
        <f aca="false">RIGHT(K8,1)</f>
        <v>T</v>
      </c>
      <c r="AQ8" s="49" t="str">
        <f aca="false">RIGHT(L8,1)</f>
        <v>D</v>
      </c>
      <c r="AR8" s="49" t="str">
        <f aca="false">RIGHT(M8,1)</f>
        <v>R</v>
      </c>
      <c r="AS8" s="49" t="str">
        <f aca="false">RIGHT(N8,1)</f>
        <v>☻</v>
      </c>
      <c r="AT8" s="49" t="e">
        <f aca="false">NA()</f>
        <v>#N/A</v>
      </c>
      <c r="AU8" s="49" t="str">
        <f aca="false">RIGHT(O8,1)</f>
        <v>X</v>
      </c>
      <c r="AV8" s="49" t="str">
        <f aca="false">RIGHT(P8,1)</f>
        <v>U</v>
      </c>
      <c r="AW8" s="49" t="str">
        <f aca="false">RIGHT(Q8,1)</f>
        <v>2</v>
      </c>
      <c r="AX8" s="49" t="str">
        <f aca="false">RIGHT(R8,1)</f>
        <v/>
      </c>
      <c r="AY8" s="49" t="str">
        <f aca="false">RIGHT(S8,1)</f>
        <v>1</v>
      </c>
      <c r="AZ8" s="50"/>
      <c r="BA8" s="50"/>
      <c r="BB8" s="50"/>
      <c r="BC8" s="50"/>
      <c r="BD8" s="50"/>
      <c r="BE8" s="50"/>
      <c r="BF8" s="50"/>
      <c r="BG8" s="50"/>
      <c r="BH8" s="50"/>
      <c r="BI8" s="50"/>
      <c r="IV8" s="2"/>
    </row>
    <row r="9" s="26" customFormat="true" ht="19.5" hidden="false" customHeight="true" outlineLevel="0" collapsed="false">
      <c r="A9" s="51" t="n">
        <v>43777</v>
      </c>
      <c r="B9" s="52" t="str">
        <f aca="false">TEXT(A9,"Ddd")</f>
        <v>pá</v>
      </c>
      <c r="C9" s="55" t="str">
        <f aca="false">Vzorci_vnosov!$A$11</f>
        <v>X</v>
      </c>
      <c r="D9" s="56" t="s">
        <v>66</v>
      </c>
      <c r="E9" s="53" t="str">
        <f aca="false">Vzorci_vnosov!$A$6</f>
        <v>KVIT</v>
      </c>
      <c r="F9" s="53" t="str">
        <f aca="false">Vzorci_vnosov!$A$6</f>
        <v>KVIT</v>
      </c>
      <c r="G9" s="55" t="str">
        <f aca="false">Vzorci_vnosov!$A$11</f>
        <v>X</v>
      </c>
      <c r="H9" s="53" t="str">
        <f aca="false">Vzorci_vnosov!$A$4</f>
        <v>51</v>
      </c>
      <c r="I9" s="53" t="str">
        <f aca="false">Vzorci_vnosov!$A$5</f>
        <v>52</v>
      </c>
      <c r="J9" s="53" t="str">
        <f aca="false">Vzorci_vnosov!$A$6</f>
        <v>KVIT</v>
      </c>
      <c r="K9" s="53" t="str">
        <f aca="false">Vzorci_vnosov!$A$6</f>
        <v>KVIT</v>
      </c>
      <c r="L9" s="53" t="str">
        <f aca="false">Vzorci_vnosov!$A$8</f>
        <v>U</v>
      </c>
      <c r="M9" s="56" t="s">
        <v>79</v>
      </c>
      <c r="N9" s="55" t="str">
        <f aca="false">Vzorci_vnosov!$A$11</f>
        <v>X</v>
      </c>
      <c r="O9" s="55" t="str">
        <f aca="false">Vzorci_vnosov!$A$11</f>
        <v>X</v>
      </c>
      <c r="P9" s="58" t="str">
        <f aca="false">Vzorci_vnosov!$A$23</f>
        <v>51☺</v>
      </c>
      <c r="Q9" s="53" t="str">
        <f aca="false">Vzorci_vnosov!$A$4</f>
        <v>51</v>
      </c>
      <c r="R9" s="56"/>
      <c r="S9" s="55" t="str">
        <f aca="false">Vzorci_vnosov!$A$26</f>
        <v>52¶</v>
      </c>
      <c r="T9" s="56" t="s">
        <v>1</v>
      </c>
      <c r="U9" s="57" t="str">
        <f aca="false">Vzorci_vnosov!$C$16</f>
        <v>ŽRJ</v>
      </c>
      <c r="V9" s="47" t="n">
        <f aca="false">COUNTIF(AH9:AY9,"☻")</f>
        <v>0</v>
      </c>
      <c r="W9" s="47" t="n">
        <f aca="false">COUNTIF(AH9:AY9,"☺")</f>
        <v>1</v>
      </c>
      <c r="X9" s="47" t="n">
        <f aca="false">COUNTIF(C9:S9,"51")+COUNTIF(C9:S9,"51$")+COUNTIF(C9:S9,"51☻")</f>
        <v>2</v>
      </c>
      <c r="Y9" s="47" t="n">
        <f aca="false">COUNTIF(C9:S9,"52")+COUNTIF(C9:S9,"52$")+COUNTIF(C9:S9,"52☻")</f>
        <v>1</v>
      </c>
      <c r="Z9" s="47" t="n">
        <f aca="false">COUNTIF(C9:S9,"51¶")</f>
        <v>0</v>
      </c>
      <c r="AA9" s="47" t="n">
        <f aca="false">COUNTIF(C9:S9,"52¶")</f>
        <v>1</v>
      </c>
      <c r="AB9" s="47" t="n">
        <f aca="false">COUNTIF(C9:S9,"U")+COUNTIF(C9:S9,"U☻")+COUNTIF(C9:S9,"U☺")</f>
        <v>1</v>
      </c>
      <c r="AC9" s="47" t="n">
        <f aca="false">COUNTIF(C9:S9,"KVIT")+COUNTIF(C9:S9,"KVIT☻")+COUNTIF(C9:S9,"kvit$")</f>
        <v>4</v>
      </c>
      <c r="AD9" s="48" t="n">
        <f aca="false">COUNTBLANK(C9:S9)-3</f>
        <v>-2</v>
      </c>
      <c r="AE9" s="48" t="n">
        <f aca="false">COUNTIF(C9:S9,"x")</f>
        <v>4</v>
      </c>
      <c r="AF9" s="47" t="n">
        <f aca="false">COUNTIF(C9:S9,"51")+COUNTIF(C9:S9,"51☻")+COUNTIF(C9:S9,"2")+COUNTIF(C9:S9,"52")+COUNTIF(C9:S9,"52☻")+COUNTIF(C9:S9,"51$")+COUNTIF(C9:S9,"52$")</f>
        <v>3</v>
      </c>
      <c r="AG9" s="4" t="str">
        <f aca="false">Vzorci_vnosov!$A$9</f>
        <v>U☻</v>
      </c>
      <c r="AH9" s="49" t="str">
        <f aca="false">RIGHT(C9,1)</f>
        <v>X</v>
      </c>
      <c r="AI9" s="49" t="str">
        <f aca="false">RIGHT(D9,1)</f>
        <v>F</v>
      </c>
      <c r="AJ9" s="49" t="str">
        <f aca="false">RIGHT(E9,1)</f>
        <v>T</v>
      </c>
      <c r="AK9" s="49" t="str">
        <f aca="false">RIGHT(F9,1)</f>
        <v>T</v>
      </c>
      <c r="AL9" s="49" t="str">
        <f aca="false">RIGHT(G9,1)</f>
        <v>X</v>
      </c>
      <c r="AM9" s="49" t="str">
        <f aca="false">RIGHT(H9,1)</f>
        <v>1</v>
      </c>
      <c r="AN9" s="49" t="str">
        <f aca="false">RIGHT(I9,1)</f>
        <v>2</v>
      </c>
      <c r="AO9" s="49" t="str">
        <f aca="false">RIGHT(J9,1)</f>
        <v>T</v>
      </c>
      <c r="AP9" s="49" t="str">
        <f aca="false">RIGHT(K9,1)</f>
        <v>T</v>
      </c>
      <c r="AQ9" s="49" t="str">
        <f aca="false">RIGHT(L9,1)</f>
        <v>U</v>
      </c>
      <c r="AR9" s="49" t="str">
        <f aca="false">RIGHT(M9,1)</f>
        <v>R</v>
      </c>
      <c r="AS9" s="49" t="str">
        <f aca="false">RIGHT(N9,1)</f>
        <v>X</v>
      </c>
      <c r="AT9" s="49" t="e">
        <f aca="false">NA()</f>
        <v>#N/A</v>
      </c>
      <c r="AU9" s="49" t="str">
        <f aca="false">RIGHT(O9,1)</f>
        <v>X</v>
      </c>
      <c r="AV9" s="49" t="str">
        <f aca="false">RIGHT(P9,1)</f>
        <v>☺</v>
      </c>
      <c r="AW9" s="49" t="str">
        <f aca="false">RIGHT(Q9,1)</f>
        <v>1</v>
      </c>
      <c r="AX9" s="49" t="str">
        <f aca="false">RIGHT(R9,1)</f>
        <v/>
      </c>
      <c r="AY9" s="49" t="str">
        <f aca="false">RIGHT(S9,1)</f>
        <v>¶</v>
      </c>
      <c r="AZ9" s="50"/>
      <c r="BA9" s="50"/>
      <c r="BB9" s="50"/>
      <c r="BC9" s="50"/>
      <c r="BD9" s="50"/>
      <c r="BE9" s="50"/>
      <c r="BF9" s="50"/>
      <c r="BG9" s="50"/>
      <c r="BH9" s="50"/>
      <c r="BI9" s="50"/>
      <c r="IV9" s="2"/>
    </row>
    <row r="10" s="26" customFormat="true" ht="19.5" hidden="false" customHeight="true" outlineLevel="0" collapsed="false">
      <c r="A10" s="51" t="n">
        <v>43778</v>
      </c>
      <c r="B10" s="52" t="str">
        <f aca="false">TEXT(A10,"Ddd")</f>
        <v>so</v>
      </c>
      <c r="C10" s="56"/>
      <c r="D10" s="56"/>
      <c r="E10" s="56"/>
      <c r="F10" s="56"/>
      <c r="G10" s="56"/>
      <c r="H10" s="45" t="str">
        <f aca="false">Vzorci_vnosov!$A$21</f>
        <v>☺</v>
      </c>
      <c r="I10" s="56"/>
      <c r="J10" s="56"/>
      <c r="K10" s="44" t="str">
        <f aca="false">Vzorci_vnosov!$A$14</f>
        <v>☻</v>
      </c>
      <c r="L10" s="56"/>
      <c r="M10" s="56"/>
      <c r="N10" s="56"/>
      <c r="O10" s="56"/>
      <c r="P10" s="56"/>
      <c r="Q10" s="56"/>
      <c r="R10" s="56"/>
      <c r="S10" s="56"/>
      <c r="T10" s="56" t="s">
        <v>11</v>
      </c>
      <c r="U10" s="59" t="s">
        <v>28</v>
      </c>
      <c r="V10" s="47" t="n">
        <f aca="false">COUNTIF(AH10:AY10,"☻")</f>
        <v>1</v>
      </c>
      <c r="W10" s="47" t="n">
        <f aca="false">COUNTIF(AH10:AY10,"☺")</f>
        <v>1</v>
      </c>
      <c r="X10" s="47" t="n">
        <f aca="false">COUNTIF(C10:S10,"51")+COUNTIF(C10:S10,"51$")+COUNTIF(C10:S10,"51☻")</f>
        <v>0</v>
      </c>
      <c r="Y10" s="47" t="n">
        <f aca="false">COUNTIF(C10:S10,"52")+COUNTIF(C10:S10,"52$")+COUNTIF(C10:S10,"52☻")</f>
        <v>0</v>
      </c>
      <c r="Z10" s="47" t="n">
        <f aca="false">COUNTIF(C10:S10,"51¶")</f>
        <v>0</v>
      </c>
      <c r="AA10" s="47" t="n">
        <f aca="false">COUNTIF(C10:S10,"52¶")</f>
        <v>0</v>
      </c>
      <c r="AB10" s="47" t="n">
        <f aca="false">COUNTIF(C10:S10,"U")+COUNTIF(C10:S10,"U☻")+COUNTIF(C10:S10,"U☺")</f>
        <v>0</v>
      </c>
      <c r="AC10" s="47" t="n">
        <f aca="false">COUNTIF(C10:S10,"KVIT")+COUNTIF(C10:S10,"KVIT☻")+COUNTIF(C10:S10,"kvit$")</f>
        <v>0</v>
      </c>
      <c r="AD10" s="48" t="n">
        <f aca="false">COUNTBLANK(C10:S10)-3</f>
        <v>12</v>
      </c>
      <c r="AE10" s="48" t="n">
        <f aca="false">COUNTIF(C10:S10,"x")</f>
        <v>0</v>
      </c>
      <c r="AF10" s="47" t="n">
        <f aca="false">COUNTIF(C10:S10,"51")+COUNTIF(C10:S10,"51☻")+COUNTIF(C10:S10,"2")+COUNTIF(C10:S10,"52")+COUNTIF(C10:S10,"52☻")+COUNTIF(C10:S10,"51$")+COUNTIF(C10:S10,"52$")</f>
        <v>0</v>
      </c>
      <c r="AG10" s="4" t="str">
        <f aca="false">Vzorci_vnosov!$A$10</f>
        <v>12-20</v>
      </c>
      <c r="AH10" s="49" t="str">
        <f aca="false">RIGHT(C10,1)</f>
        <v/>
      </c>
      <c r="AI10" s="49" t="str">
        <f aca="false">RIGHT(D10,1)</f>
        <v/>
      </c>
      <c r="AJ10" s="49" t="str">
        <f aca="false">RIGHT(E10,1)</f>
        <v/>
      </c>
      <c r="AK10" s="49" t="str">
        <f aca="false">RIGHT(F10,1)</f>
        <v/>
      </c>
      <c r="AL10" s="49" t="str">
        <f aca="false">RIGHT(G10,1)</f>
        <v/>
      </c>
      <c r="AM10" s="49" t="str">
        <f aca="false">RIGHT(H10,1)</f>
        <v>☺</v>
      </c>
      <c r="AN10" s="49" t="str">
        <f aca="false">RIGHT(I10,1)</f>
        <v/>
      </c>
      <c r="AO10" s="49" t="str">
        <f aca="false">RIGHT(J10,1)</f>
        <v/>
      </c>
      <c r="AP10" s="49" t="str">
        <f aca="false">RIGHT(K10,1)</f>
        <v>☻</v>
      </c>
      <c r="AQ10" s="49" t="str">
        <f aca="false">RIGHT(L10,1)</f>
        <v/>
      </c>
      <c r="AR10" s="49" t="str">
        <f aca="false">RIGHT(M10,1)</f>
        <v/>
      </c>
      <c r="AS10" s="49" t="str">
        <f aca="false">RIGHT(N10,1)</f>
        <v/>
      </c>
      <c r="AT10" s="49" t="e">
        <f aca="false">NA()</f>
        <v>#N/A</v>
      </c>
      <c r="AU10" s="49" t="str">
        <f aca="false">RIGHT(O10,1)</f>
        <v/>
      </c>
      <c r="AV10" s="49" t="str">
        <f aca="false">RIGHT(P10,1)</f>
        <v/>
      </c>
      <c r="AW10" s="49" t="str">
        <f aca="false">RIGHT(Q10,1)</f>
        <v/>
      </c>
      <c r="AX10" s="49" t="str">
        <f aca="false">RIGHT(R10,1)</f>
        <v/>
      </c>
      <c r="AY10" s="49" t="str">
        <f aca="false">RIGHT(S10,1)</f>
        <v/>
      </c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IV10" s="2"/>
    </row>
    <row r="11" s="26" customFormat="true" ht="19.5" hidden="false" customHeight="true" outlineLevel="0" collapsed="false">
      <c r="A11" s="51" t="n">
        <v>43779</v>
      </c>
      <c r="B11" s="52" t="str">
        <f aca="false">TEXT(A11,"Ddd")</f>
        <v>ne</v>
      </c>
      <c r="C11" s="56"/>
      <c r="D11" s="56"/>
      <c r="E11" s="56"/>
      <c r="F11" s="56"/>
      <c r="G11" s="56"/>
      <c r="H11" s="45" t="str">
        <f aca="false">Vzorci_vnosov!$A$21</f>
        <v>☺</v>
      </c>
      <c r="I11" s="56"/>
      <c r="J11" s="44" t="str">
        <f aca="false">Vzorci_vnosov!$A$14</f>
        <v>☻</v>
      </c>
      <c r="K11" s="56"/>
      <c r="L11" s="56"/>
      <c r="M11" s="56"/>
      <c r="N11" s="56"/>
      <c r="O11" s="56"/>
      <c r="P11" s="56"/>
      <c r="Q11" s="56"/>
      <c r="R11" s="56"/>
      <c r="S11" s="56"/>
      <c r="T11" s="56" t="s">
        <v>11</v>
      </c>
      <c r="U11" s="59" t="s">
        <v>28</v>
      </c>
      <c r="V11" s="47" t="n">
        <f aca="false">COUNTIF(AH11:AY11,"☻")</f>
        <v>1</v>
      </c>
      <c r="W11" s="47" t="n">
        <f aca="false">COUNTIF(AH11:AY11,"☺")</f>
        <v>1</v>
      </c>
      <c r="X11" s="47" t="n">
        <f aca="false">COUNTIF(C11:S11,"51")+COUNTIF(C11:S11,"51$")+COUNTIF(C11:S11,"51☻")</f>
        <v>0</v>
      </c>
      <c r="Y11" s="47" t="n">
        <f aca="false">COUNTIF(C11:S11,"52")+COUNTIF(C11:S11,"52$")+COUNTIF(C11:S11,"52☻")</f>
        <v>0</v>
      </c>
      <c r="Z11" s="47" t="n">
        <f aca="false">COUNTIF(C11:S11,"51¶")</f>
        <v>0</v>
      </c>
      <c r="AA11" s="47" t="n">
        <f aca="false">COUNTIF(C11:S11,"52¶")</f>
        <v>0</v>
      </c>
      <c r="AB11" s="47" t="n">
        <f aca="false">COUNTIF(C11:S11,"U")+COUNTIF(C11:S11,"U☻")+COUNTIF(C11:S11,"U☺")</f>
        <v>0</v>
      </c>
      <c r="AC11" s="47" t="n">
        <f aca="false">COUNTIF(C11:S11,"KVIT")+COUNTIF(C11:S11,"KVIT☻")+COUNTIF(C11:S11,"kvit$")</f>
        <v>0</v>
      </c>
      <c r="AD11" s="48" t="n">
        <f aca="false">COUNTBLANK(C11:S11)-3</f>
        <v>12</v>
      </c>
      <c r="AE11" s="48" t="n">
        <f aca="false">COUNTIF(C11:S11,"x")</f>
        <v>0</v>
      </c>
      <c r="AF11" s="47" t="n">
        <f aca="false">COUNTIF(C11:S11,"51")+COUNTIF(C11:S11,"51☻")+COUNTIF(C11:S11,"2")+COUNTIF(C11:S11,"52")+COUNTIF(C11:S11,"52☻")+COUNTIF(C11:S11,"51$")+COUNTIF(C11:S11,"52$")</f>
        <v>0</v>
      </c>
      <c r="AG11" s="7" t="str">
        <f aca="false">Vzorci_vnosov!$A$11</f>
        <v>X</v>
      </c>
      <c r="AH11" s="49" t="str">
        <f aca="false">RIGHT(C11,1)</f>
        <v/>
      </c>
      <c r="AI11" s="49" t="str">
        <f aca="false">RIGHT(D11,1)</f>
        <v/>
      </c>
      <c r="AJ11" s="49" t="str">
        <f aca="false">RIGHT(E11,1)</f>
        <v/>
      </c>
      <c r="AK11" s="49" t="str">
        <f aca="false">RIGHT(F11,1)</f>
        <v/>
      </c>
      <c r="AL11" s="49" t="str">
        <f aca="false">RIGHT(G11,1)</f>
        <v/>
      </c>
      <c r="AM11" s="49" t="str">
        <f aca="false">RIGHT(H11,1)</f>
        <v>☺</v>
      </c>
      <c r="AN11" s="49" t="str">
        <f aca="false">RIGHT(I11,1)</f>
        <v/>
      </c>
      <c r="AO11" s="49" t="str">
        <f aca="false">RIGHT(J11,1)</f>
        <v>☻</v>
      </c>
      <c r="AP11" s="49" t="str">
        <f aca="false">RIGHT(K11,1)</f>
        <v/>
      </c>
      <c r="AQ11" s="49" t="str">
        <f aca="false">RIGHT(L11,1)</f>
        <v/>
      </c>
      <c r="AR11" s="49" t="str">
        <f aca="false">RIGHT(M11,1)</f>
        <v/>
      </c>
      <c r="AS11" s="49" t="str">
        <f aca="false">RIGHT(N11,1)</f>
        <v/>
      </c>
      <c r="AT11" s="49" t="e">
        <f aca="false">NA()</f>
        <v>#N/A</v>
      </c>
      <c r="AU11" s="49" t="str">
        <f aca="false">RIGHT(O11,1)</f>
        <v/>
      </c>
      <c r="AV11" s="49" t="str">
        <f aca="false">RIGHT(P11,1)</f>
        <v/>
      </c>
      <c r="AW11" s="49" t="str">
        <f aca="false">RIGHT(Q11,1)</f>
        <v/>
      </c>
      <c r="AX11" s="49" t="str">
        <f aca="false">RIGHT(R11,1)</f>
        <v/>
      </c>
      <c r="AY11" s="49" t="str">
        <f aca="false">RIGHT(S11,1)</f>
        <v/>
      </c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IV11" s="2"/>
    </row>
    <row r="12" s="26" customFormat="true" ht="19.5" hidden="false" customHeight="true" outlineLevel="0" collapsed="false">
      <c r="A12" s="51" t="n">
        <v>43780</v>
      </c>
      <c r="B12" s="52" t="str">
        <f aca="false">TEXT(A12,"Ddd")</f>
        <v>po</v>
      </c>
      <c r="C12" s="53" t="str">
        <f aca="false">Vzorci_vnosov!$A$5</f>
        <v>52</v>
      </c>
      <c r="D12" s="55" t="str">
        <f aca="false">Vzorci_vnosov!$A$26</f>
        <v>52¶</v>
      </c>
      <c r="E12" s="54" t="str">
        <f aca="false">Vzorci_vnosov!$A$7</f>
        <v>KVIT☻</v>
      </c>
      <c r="F12" s="53" t="str">
        <f aca="false">Vzorci_vnosov!$A$6</f>
        <v>KVIT</v>
      </c>
      <c r="G12" s="61" t="str">
        <f aca="false">Vzorci_vnosov!$A$28</f>
        <v>KO</v>
      </c>
      <c r="H12" s="55" t="str">
        <f aca="false">Vzorci_vnosov!$A$11</f>
        <v>X</v>
      </c>
      <c r="I12" s="53" t="str">
        <f aca="false">Vzorci_vnosov!$A$8</f>
        <v>U</v>
      </c>
      <c r="J12" s="55" t="str">
        <f aca="false">Vzorci_vnosov!$A$11</f>
        <v>X</v>
      </c>
      <c r="K12" s="53" t="str">
        <f aca="false">Vzorci_vnosov!$A$6</f>
        <v>KVIT</v>
      </c>
      <c r="L12" s="53" t="str">
        <f aca="false">Vzorci_vnosov!$A$8</f>
        <v>U</v>
      </c>
      <c r="M12" s="56" t="s">
        <v>79</v>
      </c>
      <c r="N12" s="58" t="str">
        <f aca="false">Vzorci_vnosov!$A$23</f>
        <v>51☺</v>
      </c>
      <c r="O12" s="53" t="str">
        <f aca="false">Vzorci_vnosov!$A$5</f>
        <v>52</v>
      </c>
      <c r="P12" s="53" t="str">
        <f aca="false">Vzorci_vnosov!$A$4</f>
        <v>51</v>
      </c>
      <c r="Q12" s="55" t="str">
        <f aca="false">Vzorci_vnosov!$A$25</f>
        <v>51¶</v>
      </c>
      <c r="R12" s="56"/>
      <c r="S12" s="53" t="str">
        <f aca="false">Vzorci_vnosov!$A$5</f>
        <v>52</v>
      </c>
      <c r="T12" s="56" t="s">
        <v>23</v>
      </c>
      <c r="U12" s="57" t="str">
        <f aca="false">Vzorci_vnosov!$C$10</f>
        <v>MŠŠ</v>
      </c>
      <c r="V12" s="47" t="n">
        <f aca="false">COUNTIF(AH12:AY12,"☻")</f>
        <v>1</v>
      </c>
      <c r="W12" s="47" t="n">
        <f aca="false">COUNTIF(AH12:AY12,"☺")</f>
        <v>1</v>
      </c>
      <c r="X12" s="47" t="n">
        <f aca="false">COUNTIF(C12:S12,"51")+COUNTIF(C12:S12,"51$")+COUNTIF(C12:S12,"51☻")</f>
        <v>1</v>
      </c>
      <c r="Y12" s="47" t="n">
        <f aca="false">COUNTIF(C12:S12,"52")+COUNTIF(C12:S12,"52$")+COUNTIF(C12:S12,"52☻")</f>
        <v>3</v>
      </c>
      <c r="Z12" s="47" t="n">
        <f aca="false">COUNTIF(C12:S12,"51¶")</f>
        <v>1</v>
      </c>
      <c r="AA12" s="47" t="n">
        <f aca="false">COUNTIF(C12:S12,"52¶")</f>
        <v>1</v>
      </c>
      <c r="AB12" s="47" t="n">
        <f aca="false">COUNTIF(C12:S12,"U")+COUNTIF(C12:S12,"U☻")+COUNTIF(C12:S12,"U☺")</f>
        <v>2</v>
      </c>
      <c r="AC12" s="47" t="n">
        <f aca="false">COUNTIF(C12:S12,"KVIT")+COUNTIF(C12:S12,"KVIT☻")+COUNTIF(C12:S12,"kvit$")</f>
        <v>3</v>
      </c>
      <c r="AD12" s="48" t="n">
        <f aca="false">COUNTBLANK(C12:S12)-3</f>
        <v>-2</v>
      </c>
      <c r="AE12" s="48" t="n">
        <f aca="false">COUNTIF(C12:S12,"x")</f>
        <v>2</v>
      </c>
      <c r="AF12" s="47" t="n">
        <f aca="false">COUNTIF(C12:S12,"51")+COUNTIF(C12:S12,"51☻")+COUNTIF(C12:S12,"2")+COUNTIF(C12:S12,"52")+COUNTIF(C12:S12,"52☻")+COUNTIF(C12:S12,"51$")+COUNTIF(C12:S12,"52$")</f>
        <v>4</v>
      </c>
      <c r="AG12" s="4" t="str">
        <f aca="false">Vzorci_vnosov!$A$12</f>
        <v>D</v>
      </c>
      <c r="AH12" s="49" t="str">
        <f aca="false">RIGHT(C12,1)</f>
        <v>2</v>
      </c>
      <c r="AI12" s="49" t="str">
        <f aca="false">RIGHT(D12,1)</f>
        <v>¶</v>
      </c>
      <c r="AJ12" s="49" t="str">
        <f aca="false">RIGHT(E12,1)</f>
        <v>☻</v>
      </c>
      <c r="AK12" s="49" t="str">
        <f aca="false">RIGHT(F12,1)</f>
        <v>T</v>
      </c>
      <c r="AL12" s="49" t="str">
        <f aca="false">RIGHT(G12,1)</f>
        <v>O</v>
      </c>
      <c r="AM12" s="49" t="str">
        <f aca="false">RIGHT(H12,1)</f>
        <v>X</v>
      </c>
      <c r="AN12" s="49" t="str">
        <f aca="false">RIGHT(I12,1)</f>
        <v>U</v>
      </c>
      <c r="AO12" s="49" t="str">
        <f aca="false">RIGHT(J12,1)</f>
        <v>X</v>
      </c>
      <c r="AP12" s="49" t="str">
        <f aca="false">RIGHT(K12,1)</f>
        <v>T</v>
      </c>
      <c r="AQ12" s="49" t="str">
        <f aca="false">RIGHT(L12,1)</f>
        <v>U</v>
      </c>
      <c r="AR12" s="49" t="str">
        <f aca="false">RIGHT(M12,1)</f>
        <v>R</v>
      </c>
      <c r="AS12" s="49" t="str">
        <f aca="false">RIGHT(N12,1)</f>
        <v>☺</v>
      </c>
      <c r="AT12" s="49" t="e">
        <f aca="false">NA()</f>
        <v>#N/A</v>
      </c>
      <c r="AU12" s="49" t="str">
        <f aca="false">RIGHT(O12,1)</f>
        <v>2</v>
      </c>
      <c r="AV12" s="49" t="str">
        <f aca="false">RIGHT(P12,1)</f>
        <v>1</v>
      </c>
      <c r="AW12" s="49" t="str">
        <f aca="false">RIGHT(Q12,1)</f>
        <v>¶</v>
      </c>
      <c r="AX12" s="49" t="str">
        <f aca="false">RIGHT(R12,1)</f>
        <v/>
      </c>
      <c r="AY12" s="49" t="str">
        <f aca="false">RIGHT(S12,1)</f>
        <v>2</v>
      </c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IV12" s="2"/>
    </row>
    <row r="13" s="26" customFormat="true" ht="19.5" hidden="false" customHeight="true" outlineLevel="0" collapsed="false">
      <c r="A13" s="51" t="n">
        <v>43781</v>
      </c>
      <c r="B13" s="52" t="str">
        <f aca="false">TEXT(A13,"Ddd")</f>
        <v>út</v>
      </c>
      <c r="C13" s="55" t="str">
        <f aca="false">Vzorci_vnosov!$A$11</f>
        <v>X</v>
      </c>
      <c r="D13" s="53" t="str">
        <f aca="false">Vzorci_vnosov!$A$6</f>
        <v>KVIT</v>
      </c>
      <c r="E13" s="55" t="str">
        <f aca="false">Vzorci_vnosov!$A$11</f>
        <v>X</v>
      </c>
      <c r="F13" s="53" t="str">
        <f aca="false">Vzorci_vnosov!$A$6</f>
        <v>KVIT</v>
      </c>
      <c r="G13" s="61" t="str">
        <f aca="false">Vzorci_vnosov!$A$28</f>
        <v>KO</v>
      </c>
      <c r="H13" s="55" t="str">
        <f aca="false">Vzorci_vnosov!$A$26</f>
        <v>52¶</v>
      </c>
      <c r="I13" s="53" t="str">
        <f aca="false">Vzorci_vnosov!$A$4</f>
        <v>51</v>
      </c>
      <c r="J13" s="53" t="str">
        <f aca="false">Vzorci_vnosov!$A$12</f>
        <v>D</v>
      </c>
      <c r="K13" s="53" t="str">
        <f aca="false">Vzorci_vnosov!$A$6</f>
        <v>KVIT</v>
      </c>
      <c r="L13" s="53" t="str">
        <f aca="false">Vzorci_vnosov!$A$8</f>
        <v>U</v>
      </c>
      <c r="M13" s="56" t="s">
        <v>79</v>
      </c>
      <c r="N13" s="55" t="str">
        <f aca="false">Vzorci_vnosov!$A$11</f>
        <v>X</v>
      </c>
      <c r="O13" s="53" t="str">
        <f aca="false">Vzorci_vnosov!$A$5</f>
        <v>52</v>
      </c>
      <c r="P13" s="55" t="str">
        <f aca="false">Vzorci_vnosov!$A$32</f>
        <v>Am</v>
      </c>
      <c r="Q13" s="58" t="str">
        <f aca="false">Vzorci_vnosov!$A$23</f>
        <v>51☺</v>
      </c>
      <c r="R13" s="56"/>
      <c r="S13" s="53" t="str">
        <f aca="false">Vzorci_vnosov!$A$5</f>
        <v>52</v>
      </c>
      <c r="T13" s="56" t="s">
        <v>70</v>
      </c>
      <c r="U13" s="57" t="str">
        <f aca="false">Vzorci_vnosov!$C$10</f>
        <v>MŠŠ</v>
      </c>
      <c r="V13" s="47" t="n">
        <f aca="false">COUNTIF(AH13:AY13,"☻")</f>
        <v>0</v>
      </c>
      <c r="W13" s="47" t="n">
        <f aca="false">COUNTIF(AH13:AY13,"☺")</f>
        <v>1</v>
      </c>
      <c r="X13" s="47" t="n">
        <f aca="false">COUNTIF(C13:S13,"51")+COUNTIF(C13:S13,"51$")+COUNTIF(C13:S13,"51☻")</f>
        <v>1</v>
      </c>
      <c r="Y13" s="47" t="n">
        <f aca="false">COUNTIF(C13:S13,"52")+COUNTIF(C13:S13,"52$")+COUNTIF(C13:S13,"52☻")</f>
        <v>2</v>
      </c>
      <c r="Z13" s="47" t="n">
        <f aca="false">COUNTIF(C13:S13,"51¶")</f>
        <v>0</v>
      </c>
      <c r="AA13" s="47" t="n">
        <f aca="false">COUNTIF(C13:S13,"52¶")</f>
        <v>1</v>
      </c>
      <c r="AB13" s="47" t="n">
        <f aca="false">COUNTIF(C13:S13,"U")+COUNTIF(C13:S13,"U☻")+COUNTIF(C13:S13,"U☺")</f>
        <v>1</v>
      </c>
      <c r="AC13" s="47" t="n">
        <f aca="false">COUNTIF(C13:S13,"KVIT")+COUNTIF(C13:S13,"KVIT☻")+COUNTIF(C13:S13,"kvit$")</f>
        <v>3</v>
      </c>
      <c r="AD13" s="48" t="n">
        <f aca="false">COUNTBLANK(C13:S13)-3</f>
        <v>-2</v>
      </c>
      <c r="AE13" s="48" t="n">
        <f aca="false">COUNTIF(C13:S13,"x")</f>
        <v>3</v>
      </c>
      <c r="AF13" s="47" t="n">
        <f aca="false">COUNTIF(C13:S13,"51")+COUNTIF(C13:S13,"51☻")+COUNTIF(C13:S13,"2")+COUNTIF(C13:S13,"52")+COUNTIF(C13:S13,"52☻")+COUNTIF(C13:S13,"51$")+COUNTIF(C13:S13,"52$")</f>
        <v>3</v>
      </c>
      <c r="AG13" s="4" t="str">
        <f aca="false">Vzorci_vnosov!$A$13</f>
        <v>BOL</v>
      </c>
      <c r="AH13" s="49" t="str">
        <f aca="false">RIGHT(C13,1)</f>
        <v>X</v>
      </c>
      <c r="AI13" s="49" t="str">
        <f aca="false">RIGHT(D13,1)</f>
        <v>T</v>
      </c>
      <c r="AJ13" s="49" t="str">
        <f aca="false">RIGHT(E13,1)</f>
        <v>X</v>
      </c>
      <c r="AK13" s="49" t="str">
        <f aca="false">RIGHT(F13,1)</f>
        <v>T</v>
      </c>
      <c r="AL13" s="49" t="str">
        <f aca="false">RIGHT(G13,1)</f>
        <v>O</v>
      </c>
      <c r="AM13" s="49" t="str">
        <f aca="false">RIGHT(H13,1)</f>
        <v>¶</v>
      </c>
      <c r="AN13" s="49" t="str">
        <f aca="false">RIGHT(I13,1)</f>
        <v>1</v>
      </c>
      <c r="AO13" s="49" t="str">
        <f aca="false">RIGHT(J13,1)</f>
        <v>D</v>
      </c>
      <c r="AP13" s="49" t="str">
        <f aca="false">RIGHT(K13,1)</f>
        <v>T</v>
      </c>
      <c r="AQ13" s="49" t="str">
        <f aca="false">RIGHT(L13,1)</f>
        <v>U</v>
      </c>
      <c r="AR13" s="49" t="str">
        <f aca="false">RIGHT(M13,1)</f>
        <v>R</v>
      </c>
      <c r="AS13" s="49" t="str">
        <f aca="false">RIGHT(N13,1)</f>
        <v>X</v>
      </c>
      <c r="AT13" s="49" t="e">
        <f aca="false">NA()</f>
        <v>#N/A</v>
      </c>
      <c r="AU13" s="49" t="str">
        <f aca="false">RIGHT(O13,1)</f>
        <v>2</v>
      </c>
      <c r="AV13" s="49" t="str">
        <f aca="false">RIGHT(P13,1)</f>
        <v>m</v>
      </c>
      <c r="AW13" s="49" t="str">
        <f aca="false">RIGHT(Q13,1)</f>
        <v>☺</v>
      </c>
      <c r="AX13" s="49" t="str">
        <f aca="false">RIGHT(R13,1)</f>
        <v/>
      </c>
      <c r="AY13" s="49" t="str">
        <f aca="false">RIGHT(S13,1)</f>
        <v>2</v>
      </c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IV13" s="2"/>
    </row>
    <row r="14" s="26" customFormat="true" ht="19.5" hidden="false" customHeight="true" outlineLevel="0" collapsed="false">
      <c r="A14" s="51" t="n">
        <v>43782</v>
      </c>
      <c r="B14" s="52" t="str">
        <f aca="false">TEXT(A14,"Ddd")</f>
        <v>st</v>
      </c>
      <c r="C14" s="53" t="str">
        <f aca="false">Vzorci_vnosov!$A$5</f>
        <v>52</v>
      </c>
      <c r="D14" s="54" t="str">
        <f aca="false">Vzorci_vnosov!$A$7</f>
        <v>KVIT☻</v>
      </c>
      <c r="E14" s="53" t="str">
        <f aca="false">Vzorci_vnosov!$A$6</f>
        <v>KVIT</v>
      </c>
      <c r="F14" s="53" t="str">
        <f aca="false">Vzorci_vnosov!$A$6</f>
        <v>KVIT</v>
      </c>
      <c r="G14" s="61" t="str">
        <f aca="false">Vzorci_vnosov!$A$28</f>
        <v>KO</v>
      </c>
      <c r="H14" s="53" t="str">
        <f aca="false">Vzorci_vnosov!$A$8</f>
        <v>U</v>
      </c>
      <c r="I14" s="58" t="str">
        <f aca="false">Vzorci_vnosov!$A$23</f>
        <v>51☺</v>
      </c>
      <c r="J14" s="55" t="str">
        <f aca="false">Vzorci_vnosov!$A$26</f>
        <v>52¶</v>
      </c>
      <c r="K14" s="53" t="str">
        <f aca="false">Vzorci_vnosov!$A$6</f>
        <v>KVIT</v>
      </c>
      <c r="L14" s="53" t="str">
        <f aca="false">Vzorci_vnosov!$A$4</f>
        <v>51</v>
      </c>
      <c r="M14" s="56" t="s">
        <v>79</v>
      </c>
      <c r="N14" s="55" t="str">
        <f aca="false">Vzorci_vnosov!$A$35</f>
        <v>Ta</v>
      </c>
      <c r="O14" s="55" t="str">
        <f aca="false">Vzorci_vnosov!$A$11</f>
        <v>X</v>
      </c>
      <c r="P14" s="53" t="str">
        <f aca="false">Vzorci_vnosov!$A$5</f>
        <v>52</v>
      </c>
      <c r="Q14" s="55" t="str">
        <f aca="false">Vzorci_vnosov!$A$11</f>
        <v>X</v>
      </c>
      <c r="R14" s="56"/>
      <c r="S14" s="55" t="str">
        <f aca="false">Vzorci_vnosov!$A$35</f>
        <v>Ta</v>
      </c>
      <c r="T14" s="56" t="s">
        <v>13</v>
      </c>
      <c r="U14" s="57" t="str">
        <f aca="false">Vzorci_vnosov!$C$10</f>
        <v>MŠŠ</v>
      </c>
      <c r="V14" s="47" t="n">
        <f aca="false">COUNTIF(AH14:AY14,"☻")</f>
        <v>1</v>
      </c>
      <c r="W14" s="47" t="n">
        <f aca="false">COUNTIF(AH14:AY14,"☺")</f>
        <v>1</v>
      </c>
      <c r="X14" s="47" t="n">
        <f aca="false">COUNTIF(C14:S14,"51")+COUNTIF(C14:S14,"51$")+COUNTIF(C14:S14,"51☻")</f>
        <v>1</v>
      </c>
      <c r="Y14" s="47" t="n">
        <f aca="false">COUNTIF(C14:S14,"52")+COUNTIF(C14:S14,"52$")+COUNTIF(C14:S14,"52☻")</f>
        <v>2</v>
      </c>
      <c r="Z14" s="47" t="n">
        <f aca="false">COUNTIF(C14:S14,"51¶")</f>
        <v>0</v>
      </c>
      <c r="AA14" s="47" t="n">
        <f aca="false">COUNTIF(C14:S14,"52¶")</f>
        <v>1</v>
      </c>
      <c r="AB14" s="47" t="n">
        <f aca="false">COUNTIF(C14:S14,"U")+COUNTIF(C14:S14,"U☻")+COUNTIF(C14:S14,"U☺")</f>
        <v>1</v>
      </c>
      <c r="AC14" s="47" t="n">
        <f aca="false">COUNTIF(C14:S14,"KVIT")+COUNTIF(C14:S14,"KVIT☻")+COUNTIF(C14:S14,"kvit$")</f>
        <v>4</v>
      </c>
      <c r="AD14" s="48" t="n">
        <f aca="false">COUNTBLANK(C14:S14)-3</f>
        <v>-2</v>
      </c>
      <c r="AE14" s="48" t="n">
        <f aca="false">COUNTIF(C14:S14,"x")</f>
        <v>2</v>
      </c>
      <c r="AF14" s="47" t="n">
        <f aca="false">COUNTIF(C14:S14,"51")+COUNTIF(C14:S14,"51☻")+COUNTIF(C14:S14,"2")+COUNTIF(C14:S14,"52")+COUNTIF(C14:S14,"52☻")+COUNTIF(C14:S14,"51$")+COUNTIF(C14:S14,"52$")</f>
        <v>3</v>
      </c>
      <c r="AG14" s="8" t="str">
        <f aca="false">Vzorci_vnosov!$A$14</f>
        <v>☻</v>
      </c>
      <c r="AH14" s="49" t="str">
        <f aca="false">RIGHT(C14,1)</f>
        <v>2</v>
      </c>
      <c r="AI14" s="49" t="str">
        <f aca="false">RIGHT(D14,1)</f>
        <v>☻</v>
      </c>
      <c r="AJ14" s="49" t="str">
        <f aca="false">RIGHT(E14,1)</f>
        <v>T</v>
      </c>
      <c r="AK14" s="49" t="str">
        <f aca="false">RIGHT(F14,1)</f>
        <v>T</v>
      </c>
      <c r="AL14" s="49" t="str">
        <f aca="false">RIGHT(G14,1)</f>
        <v>O</v>
      </c>
      <c r="AM14" s="49" t="str">
        <f aca="false">RIGHT(H14,1)</f>
        <v>U</v>
      </c>
      <c r="AN14" s="49" t="str">
        <f aca="false">RIGHT(I14,1)</f>
        <v>☺</v>
      </c>
      <c r="AO14" s="49" t="str">
        <f aca="false">RIGHT(J14,1)</f>
        <v>¶</v>
      </c>
      <c r="AP14" s="49" t="str">
        <f aca="false">RIGHT(K14,1)</f>
        <v>T</v>
      </c>
      <c r="AQ14" s="49" t="str">
        <f aca="false">RIGHT(L14,1)</f>
        <v>1</v>
      </c>
      <c r="AR14" s="49" t="str">
        <f aca="false">RIGHT(M14,1)</f>
        <v>R</v>
      </c>
      <c r="AS14" s="49" t="str">
        <f aca="false">RIGHT(N14,1)</f>
        <v>a</v>
      </c>
      <c r="AT14" s="49" t="e">
        <f aca="false">NA()</f>
        <v>#N/A</v>
      </c>
      <c r="AU14" s="49" t="str">
        <f aca="false">RIGHT(O14,1)</f>
        <v>X</v>
      </c>
      <c r="AV14" s="49" t="str">
        <f aca="false">RIGHT(P14,1)</f>
        <v>2</v>
      </c>
      <c r="AW14" s="49" t="str">
        <f aca="false">RIGHT(Q14,1)</f>
        <v>X</v>
      </c>
      <c r="AX14" s="49" t="str">
        <f aca="false">RIGHT(R14,1)</f>
        <v/>
      </c>
      <c r="AY14" s="49" t="str">
        <f aca="false">RIGHT(S14,1)</f>
        <v>a</v>
      </c>
      <c r="BD14" s="50"/>
      <c r="BE14" s="50"/>
      <c r="BF14" s="50"/>
      <c r="BG14" s="50"/>
      <c r="BH14" s="50"/>
      <c r="BI14" s="50"/>
      <c r="IV14" s="2"/>
    </row>
    <row r="15" s="26" customFormat="true" ht="19.5" hidden="false" customHeight="true" outlineLevel="0" collapsed="false">
      <c r="A15" s="51" t="n">
        <v>43783</v>
      </c>
      <c r="B15" s="52" t="str">
        <f aca="false">TEXT(A15,"Ddd")</f>
        <v>čt</v>
      </c>
      <c r="C15" s="53" t="str">
        <f aca="false">Vzorci_vnosov!$A$8</f>
        <v>U</v>
      </c>
      <c r="D15" s="55" t="str">
        <f aca="false">Vzorci_vnosov!$A$11</f>
        <v>X</v>
      </c>
      <c r="E15" s="53" t="str">
        <f aca="false">Vzorci_vnosov!$A$6</f>
        <v>KVIT</v>
      </c>
      <c r="F15" s="54" t="str">
        <f aca="false">Vzorci_vnosov!$A$7</f>
        <v>KVIT☻</v>
      </c>
      <c r="G15" s="53" t="str">
        <f aca="false">Vzorci_vnosov!$A$4</f>
        <v>51</v>
      </c>
      <c r="H15" s="58" t="str">
        <f aca="false">Vzorci_vnosov!$A$23</f>
        <v>51☺</v>
      </c>
      <c r="I15" s="55" t="str">
        <f aca="false">Vzorci_vnosov!$A$11</f>
        <v>X</v>
      </c>
      <c r="J15" s="53" t="str">
        <f aca="false">Vzorci_vnosov!$A$5</f>
        <v>52</v>
      </c>
      <c r="K15" s="53" t="str">
        <f aca="false">Vzorci_vnosov!$A$6</f>
        <v>KVIT</v>
      </c>
      <c r="L15" s="56" t="s">
        <v>67</v>
      </c>
      <c r="M15" s="56" t="s">
        <v>79</v>
      </c>
      <c r="N15" s="53" t="str">
        <f aca="false">Vzorci_vnosov!$A$6</f>
        <v>KVIT</v>
      </c>
      <c r="O15" s="55" t="str">
        <f aca="false">Vzorci_vnosov!$A$11</f>
        <v>X</v>
      </c>
      <c r="P15" s="55" t="str">
        <f aca="false">Vzorci_vnosov!$A$32</f>
        <v>Am</v>
      </c>
      <c r="Q15" s="55" t="str">
        <f aca="false">Vzorci_vnosov!$A$26</f>
        <v>52¶</v>
      </c>
      <c r="R15" s="56"/>
      <c r="S15" s="55" t="str">
        <f aca="false">Vzorci_vnosov!$A$11</f>
        <v>X</v>
      </c>
      <c r="T15" s="56" t="s">
        <v>11</v>
      </c>
      <c r="U15" s="57" t="str">
        <f aca="false">Vzorci_vnosov!$C$4</f>
        <v>PIN</v>
      </c>
      <c r="V15" s="47" t="n">
        <f aca="false">COUNTIF(AH15:AY15,"☻")</f>
        <v>1</v>
      </c>
      <c r="W15" s="47" t="n">
        <f aca="false">COUNTIF(AH15:AY15,"☺")</f>
        <v>1</v>
      </c>
      <c r="X15" s="47" t="n">
        <f aca="false">COUNTIF(C15:S15,"51")+COUNTIF(C15:S15,"51$")+COUNTIF(C15:S15,"51☻")</f>
        <v>1</v>
      </c>
      <c r="Y15" s="47" t="n">
        <f aca="false">COUNTIF(C15:S15,"52")+COUNTIF(C15:S15,"52$")+COUNTIF(C15:S15,"52☻")</f>
        <v>1</v>
      </c>
      <c r="Z15" s="47" t="n">
        <f aca="false">COUNTIF(C15:S15,"51¶")</f>
        <v>0</v>
      </c>
      <c r="AA15" s="47" t="n">
        <f aca="false">COUNTIF(C15:S15,"52¶")</f>
        <v>1</v>
      </c>
      <c r="AB15" s="47" t="n">
        <f aca="false">COUNTIF(C15:S15,"U")+COUNTIF(C15:S15,"U☻")+COUNTIF(C15:S15,"U☺")</f>
        <v>1</v>
      </c>
      <c r="AC15" s="47" t="n">
        <f aca="false">COUNTIF(C15:S15,"KVIT")+COUNTIF(C15:S15,"KVIT☻")+COUNTIF(C15:S15,"kvit$")</f>
        <v>4</v>
      </c>
      <c r="AD15" s="48" t="n">
        <f aca="false">COUNTBLANK(C15:S15)-3</f>
        <v>-2</v>
      </c>
      <c r="AE15" s="48" t="n">
        <f aca="false">COUNTIF(C15:S15,"x")</f>
        <v>4</v>
      </c>
      <c r="AF15" s="47" t="n">
        <f aca="false">COUNTIF(C15:S15,"51")+COUNTIF(C15:S15,"51☻")+COUNTIF(C15:S15,"2")+COUNTIF(C15:S15,"52")+COUNTIF(C15:S15,"52☻")+COUNTIF(C15:S15,"51$")+COUNTIF(C15:S15,"52$")</f>
        <v>2</v>
      </c>
      <c r="AG15" s="4" t="str">
        <f aca="false">Vzorci_vnosov!$A$15</f>
        <v>SO</v>
      </c>
      <c r="AH15" s="49" t="str">
        <f aca="false">RIGHT(C15,1)</f>
        <v>U</v>
      </c>
      <c r="AI15" s="49" t="str">
        <f aca="false">RIGHT(D15,1)</f>
        <v>X</v>
      </c>
      <c r="AJ15" s="49" t="str">
        <f aca="false">RIGHT(E15,1)</f>
        <v>T</v>
      </c>
      <c r="AK15" s="49" t="str">
        <f aca="false">RIGHT(F15,1)</f>
        <v>☻</v>
      </c>
      <c r="AL15" s="49" t="str">
        <f aca="false">RIGHT(G15,1)</f>
        <v>1</v>
      </c>
      <c r="AM15" s="49" t="str">
        <f aca="false">RIGHT(H15,1)</f>
        <v>☺</v>
      </c>
      <c r="AN15" s="49" t="str">
        <f aca="false">RIGHT(I15,1)</f>
        <v>X</v>
      </c>
      <c r="AO15" s="49" t="str">
        <f aca="false">RIGHT(J15,1)</f>
        <v>2</v>
      </c>
      <c r="AP15" s="49" t="str">
        <f aca="false">RIGHT(K15,1)</f>
        <v>T</v>
      </c>
      <c r="AQ15" s="49" t="str">
        <f aca="false">RIGHT(L15,1)</f>
        <v>K</v>
      </c>
      <c r="AR15" s="49" t="str">
        <f aca="false">RIGHT(M15,1)</f>
        <v>R</v>
      </c>
      <c r="AS15" s="49" t="str">
        <f aca="false">RIGHT(N15,1)</f>
        <v>T</v>
      </c>
      <c r="AT15" s="49" t="e">
        <f aca="false">NA()</f>
        <v>#N/A</v>
      </c>
      <c r="AU15" s="49" t="str">
        <f aca="false">RIGHT(O15,1)</f>
        <v>X</v>
      </c>
      <c r="AV15" s="49" t="str">
        <f aca="false">RIGHT(P15,1)</f>
        <v>m</v>
      </c>
      <c r="AW15" s="49" t="str">
        <f aca="false">RIGHT(Q15,1)</f>
        <v>¶</v>
      </c>
      <c r="AX15" s="49" t="str">
        <f aca="false">RIGHT(R15,1)</f>
        <v/>
      </c>
      <c r="AY15" s="49" t="str">
        <f aca="false">RIGHT(S15,1)</f>
        <v>X</v>
      </c>
      <c r="BD15" s="50"/>
      <c r="BE15" s="50"/>
      <c r="BF15" s="50"/>
      <c r="BG15" s="50"/>
      <c r="BH15" s="50"/>
      <c r="BI15" s="50"/>
      <c r="IV15" s="2"/>
    </row>
    <row r="16" s="26" customFormat="true" ht="19.5" hidden="false" customHeight="true" outlineLevel="0" collapsed="false">
      <c r="A16" s="51" t="n">
        <v>43784</v>
      </c>
      <c r="B16" s="52" t="str">
        <f aca="false">TEXT(A16,"Ddd")</f>
        <v>pá</v>
      </c>
      <c r="C16" s="53" t="str">
        <f aca="false">Vzorci_vnosov!$A$4</f>
        <v>51</v>
      </c>
      <c r="D16" s="53" t="str">
        <f aca="false">Vzorci_vnosov!$A$12</f>
        <v>D</v>
      </c>
      <c r="E16" s="53" t="str">
        <f aca="false">Vzorci_vnosov!$A$6</f>
        <v>KVIT</v>
      </c>
      <c r="F16" s="55" t="str">
        <f aca="false">Vzorci_vnosov!$A$11</f>
        <v>X</v>
      </c>
      <c r="G16" s="53" t="str">
        <f aca="false">Vzorci_vnosov!$A$15</f>
        <v>SO</v>
      </c>
      <c r="H16" s="55" t="str">
        <f aca="false">Vzorci_vnosov!$A$11</f>
        <v>X</v>
      </c>
      <c r="I16" s="55" t="str">
        <f aca="false">Vzorci_vnosov!$A$26</f>
        <v>52¶</v>
      </c>
      <c r="J16" s="53" t="str">
        <f aca="false">Vzorci_vnosov!$A$5</f>
        <v>52</v>
      </c>
      <c r="K16" s="53" t="str">
        <f aca="false">Vzorci_vnosov!$A$6</f>
        <v>KVIT</v>
      </c>
      <c r="L16" s="58" t="str">
        <f aca="false">Vzorci_vnosov!$A$23</f>
        <v>51☺</v>
      </c>
      <c r="M16" s="56" t="s">
        <v>79</v>
      </c>
      <c r="N16" s="54" t="str">
        <f aca="false">Vzorci_vnosov!$A$7</f>
        <v>KVIT☻</v>
      </c>
      <c r="O16" s="55" t="str">
        <f aca="false">Vzorci_vnosov!$A$11</f>
        <v>X</v>
      </c>
      <c r="P16" s="53" t="str">
        <f aca="false">Vzorci_vnosov!$A$15</f>
        <v>SO</v>
      </c>
      <c r="Q16" s="53" t="str">
        <f aca="false">Vzorci_vnosov!$A$8</f>
        <v>U</v>
      </c>
      <c r="R16" s="56"/>
      <c r="S16" s="53" t="str">
        <f aca="false">Vzorci_vnosov!$A$5</f>
        <v>52</v>
      </c>
      <c r="T16" s="56" t="s">
        <v>19</v>
      </c>
      <c r="U16" s="57" t="str">
        <f aca="false">Vzorci_vnosov!$C$15</f>
        <v>BUT</v>
      </c>
      <c r="V16" s="47" t="n">
        <f aca="false">COUNTIF(AH16:AY16,"☻")</f>
        <v>1</v>
      </c>
      <c r="W16" s="47" t="n">
        <f aca="false">COUNTIF(AH16:AY16,"☺")</f>
        <v>1</v>
      </c>
      <c r="X16" s="47" t="n">
        <f aca="false">COUNTIF(C16:S16,"51")+COUNTIF(C16:S16,"51$")+COUNTIF(C16:S16,"51☻")</f>
        <v>1</v>
      </c>
      <c r="Y16" s="47" t="n">
        <f aca="false">COUNTIF(C16:S16,"52")+COUNTIF(C16:S16,"52$")+COUNTIF(C16:S16,"52☻")</f>
        <v>2</v>
      </c>
      <c r="Z16" s="47" t="n">
        <f aca="false">COUNTIF(C16:S16,"51¶")</f>
        <v>0</v>
      </c>
      <c r="AA16" s="47" t="n">
        <f aca="false">COUNTIF(C16:S16,"52¶")</f>
        <v>1</v>
      </c>
      <c r="AB16" s="47" t="n">
        <f aca="false">COUNTIF(C16:S16,"U")+COUNTIF(C16:S16,"U☻")+COUNTIF(C16:S16,"U☺")</f>
        <v>1</v>
      </c>
      <c r="AC16" s="47" t="n">
        <f aca="false">COUNTIF(C16:S16,"KVIT")+COUNTIF(C16:S16,"KVIT☻")+COUNTIF(C16:S16,"kvit$")</f>
        <v>3</v>
      </c>
      <c r="AD16" s="48" t="n">
        <f aca="false">COUNTBLANK(C16:S16)-3</f>
        <v>-2</v>
      </c>
      <c r="AE16" s="48" t="n">
        <f aca="false">COUNTIF(C16:S16,"x")</f>
        <v>3</v>
      </c>
      <c r="AF16" s="47" t="n">
        <f aca="false">COUNTIF(C16:S16,"51")+COUNTIF(C16:S16,"51☻")+COUNTIF(C16:S16,"2")+COUNTIF(C16:S16,"52")+COUNTIF(C16:S16,"52☻")+COUNTIF(C16:S16,"51$")+COUNTIF(C16:S16,"52$")</f>
        <v>3</v>
      </c>
      <c r="AG16" s="7" t="str">
        <f aca="false">Vzorci_vnosov!$A$16</f>
        <v>☻</v>
      </c>
      <c r="AH16" s="49" t="str">
        <f aca="false">RIGHT(C16,1)</f>
        <v>1</v>
      </c>
      <c r="AI16" s="49" t="str">
        <f aca="false">RIGHT(D16,1)</f>
        <v>D</v>
      </c>
      <c r="AJ16" s="49" t="str">
        <f aca="false">RIGHT(E16,1)</f>
        <v>T</v>
      </c>
      <c r="AK16" s="49" t="str">
        <f aca="false">RIGHT(F16,1)</f>
        <v>X</v>
      </c>
      <c r="AL16" s="49" t="str">
        <f aca="false">RIGHT(G16,1)</f>
        <v>O</v>
      </c>
      <c r="AM16" s="49" t="str">
        <f aca="false">RIGHT(H16,1)</f>
        <v>X</v>
      </c>
      <c r="AN16" s="49" t="str">
        <f aca="false">RIGHT(I16,1)</f>
        <v>¶</v>
      </c>
      <c r="AO16" s="49" t="str">
        <f aca="false">RIGHT(J16,1)</f>
        <v>2</v>
      </c>
      <c r="AP16" s="49" t="str">
        <f aca="false">RIGHT(K16,1)</f>
        <v>T</v>
      </c>
      <c r="AQ16" s="49" t="str">
        <f aca="false">RIGHT(L16,1)</f>
        <v>☺</v>
      </c>
      <c r="AR16" s="49" t="str">
        <f aca="false">RIGHT(M16,1)</f>
        <v>R</v>
      </c>
      <c r="AS16" s="49" t="str">
        <f aca="false">RIGHT(N16,1)</f>
        <v>☻</v>
      </c>
      <c r="AT16" s="49" t="e">
        <f aca="false">NA()</f>
        <v>#N/A</v>
      </c>
      <c r="AU16" s="49" t="str">
        <f aca="false">RIGHT(O16,1)</f>
        <v>X</v>
      </c>
      <c r="AV16" s="49" t="str">
        <f aca="false">RIGHT(P16,1)</f>
        <v>O</v>
      </c>
      <c r="AW16" s="49" t="str">
        <f aca="false">RIGHT(Q16,1)</f>
        <v>U</v>
      </c>
      <c r="AX16" s="49" t="str">
        <f aca="false">RIGHT(R16,1)</f>
        <v/>
      </c>
      <c r="AY16" s="49" t="str">
        <f aca="false">RIGHT(S16,1)</f>
        <v>2</v>
      </c>
      <c r="BD16" s="50"/>
      <c r="BE16" s="50"/>
      <c r="BF16" s="50"/>
      <c r="BG16" s="50"/>
      <c r="BH16" s="50"/>
      <c r="BI16" s="50"/>
      <c r="IV16" s="2"/>
    </row>
    <row r="17" s="26" customFormat="true" ht="19.5" hidden="false" customHeight="true" outlineLevel="0" collapsed="false">
      <c r="A17" s="51" t="n">
        <v>43785</v>
      </c>
      <c r="B17" s="52" t="str">
        <f aca="false">TEXT(A17,"Ddd")</f>
        <v>so</v>
      </c>
      <c r="C17" s="56"/>
      <c r="D17" s="56"/>
      <c r="E17" s="56"/>
      <c r="F17" s="56"/>
      <c r="G17" s="56"/>
      <c r="H17" s="56"/>
      <c r="I17" s="56"/>
      <c r="J17" s="56"/>
      <c r="K17" s="44" t="str">
        <f aca="false">Vzorci_vnosov!$A$14</f>
        <v>☻</v>
      </c>
      <c r="L17" s="56"/>
      <c r="M17" s="56"/>
      <c r="N17" s="56"/>
      <c r="O17" s="56"/>
      <c r="P17" s="56"/>
      <c r="Q17" s="56"/>
      <c r="R17" s="56"/>
      <c r="S17" s="56"/>
      <c r="T17" s="56" t="s">
        <v>1</v>
      </c>
      <c r="U17" s="59" t="s">
        <v>13</v>
      </c>
      <c r="V17" s="47" t="n">
        <f aca="false">COUNTIF(AH17:AY17,"☻")</f>
        <v>1</v>
      </c>
      <c r="W17" s="47" t="n">
        <f aca="false">COUNTIF(AH17:AY17,"☺")</f>
        <v>0</v>
      </c>
      <c r="X17" s="47" t="n">
        <f aca="false">COUNTIF(C17:S17,"51")+COUNTIF(C17:S17,"51$")+COUNTIF(C17:S17,"51☻")</f>
        <v>0</v>
      </c>
      <c r="Y17" s="47" t="n">
        <f aca="false">COUNTIF(C17:S17,"52")+COUNTIF(C17:S17,"52$")+COUNTIF(C17:S17,"52☻")</f>
        <v>0</v>
      </c>
      <c r="Z17" s="47" t="n">
        <f aca="false">COUNTIF(C17:S17,"51¶")</f>
        <v>0</v>
      </c>
      <c r="AA17" s="47" t="n">
        <f aca="false">COUNTIF(C17:S17,"52¶")</f>
        <v>0</v>
      </c>
      <c r="AB17" s="47" t="n">
        <f aca="false">COUNTIF(C17:S17,"U")+COUNTIF(C17:S17,"U☻")+COUNTIF(C17:S17,"U☺")</f>
        <v>0</v>
      </c>
      <c r="AC17" s="47" t="n">
        <f aca="false">COUNTIF(C17:S17,"KVIT")+COUNTIF(C17:S17,"KVIT☻")+COUNTIF(C17:S17,"kvit$")</f>
        <v>0</v>
      </c>
      <c r="AD17" s="48" t="n">
        <f aca="false">COUNTBLANK(C17:S17)-3</f>
        <v>13</v>
      </c>
      <c r="AE17" s="48" t="n">
        <f aca="false">COUNTIF(C17:S17,"x")</f>
        <v>0</v>
      </c>
      <c r="AF17" s="47" t="n">
        <f aca="false">COUNTIF(C17:S17,"51")+COUNTIF(C17:S17,"51☻")+COUNTIF(C17:S17,"2")+COUNTIF(C17:S17,"52")+COUNTIF(C17:S17,"52☻")+COUNTIF(C17:S17,"51$")+COUNTIF(C17:S17,"52$")</f>
        <v>0</v>
      </c>
      <c r="AG17" s="9" t="str">
        <f aca="false">Vzorci_vnosov!$A$17</f>
        <v>51$</v>
      </c>
      <c r="AH17" s="49" t="str">
        <f aca="false">RIGHT(C17,1)</f>
        <v/>
      </c>
      <c r="AI17" s="49" t="str">
        <f aca="false">RIGHT(D17,1)</f>
        <v/>
      </c>
      <c r="AJ17" s="49" t="str">
        <f aca="false">RIGHT(E17,1)</f>
        <v/>
      </c>
      <c r="AK17" s="49" t="str">
        <f aca="false">RIGHT(F17,1)</f>
        <v/>
      </c>
      <c r="AL17" s="49" t="str">
        <f aca="false">RIGHT(G17,1)</f>
        <v/>
      </c>
      <c r="AM17" s="49" t="str">
        <f aca="false">RIGHT(H17,1)</f>
        <v/>
      </c>
      <c r="AN17" s="49" t="str">
        <f aca="false">RIGHT(I17,1)</f>
        <v/>
      </c>
      <c r="AO17" s="49" t="str">
        <f aca="false">RIGHT(J17,1)</f>
        <v/>
      </c>
      <c r="AP17" s="49" t="str">
        <f aca="false">RIGHT(K17,1)</f>
        <v>☻</v>
      </c>
      <c r="AQ17" s="49" t="str">
        <f aca="false">RIGHT(L17,1)</f>
        <v/>
      </c>
      <c r="AR17" s="49" t="str">
        <f aca="false">RIGHT(M17,1)</f>
        <v/>
      </c>
      <c r="AS17" s="49" t="str">
        <f aca="false">RIGHT(N17,1)</f>
        <v/>
      </c>
      <c r="AT17" s="49" t="e">
        <f aca="false">NA()</f>
        <v>#N/A</v>
      </c>
      <c r="AU17" s="49" t="str">
        <f aca="false">RIGHT(O17,1)</f>
        <v/>
      </c>
      <c r="AV17" s="49" t="str">
        <f aca="false">RIGHT(P17,1)</f>
        <v/>
      </c>
      <c r="AW17" s="49" t="str">
        <f aca="false">RIGHT(Q17,1)</f>
        <v/>
      </c>
      <c r="AX17" s="49" t="str">
        <f aca="false">RIGHT(R17,1)</f>
        <v/>
      </c>
      <c r="AY17" s="49" t="str">
        <f aca="false">RIGHT(S17,1)</f>
        <v/>
      </c>
      <c r="BD17" s="50"/>
      <c r="BE17" s="50"/>
      <c r="BF17" s="50"/>
      <c r="BG17" s="50"/>
      <c r="BH17" s="50"/>
      <c r="BI17" s="50"/>
      <c r="IV17" s="2"/>
    </row>
    <row r="18" s="26" customFormat="true" ht="19.5" hidden="false" customHeight="true" outlineLevel="0" collapsed="false">
      <c r="A18" s="51" t="n">
        <v>43786</v>
      </c>
      <c r="B18" s="52" t="str">
        <f aca="false">TEXT(A18,"Ddd")</f>
        <v>ne</v>
      </c>
      <c r="C18" s="56"/>
      <c r="D18" s="56"/>
      <c r="E18" s="56"/>
      <c r="F18" s="56"/>
      <c r="G18" s="56"/>
      <c r="H18" s="56"/>
      <c r="I18" s="56"/>
      <c r="J18" s="56"/>
      <c r="K18" s="44" t="str">
        <f aca="false">Vzorci_vnosov!$A$14</f>
        <v>☻</v>
      </c>
      <c r="L18" s="45" t="str">
        <f aca="false">Vzorci_vnosov!$A$21</f>
        <v>☺</v>
      </c>
      <c r="M18" s="56"/>
      <c r="N18" s="56"/>
      <c r="O18" s="56"/>
      <c r="P18" s="56"/>
      <c r="Q18" s="56"/>
      <c r="R18" s="56"/>
      <c r="S18" s="56"/>
      <c r="T18" s="56" t="s">
        <v>19</v>
      </c>
      <c r="U18" s="59" t="s">
        <v>13</v>
      </c>
      <c r="V18" s="47" t="n">
        <f aca="false">COUNTIF(AH18:AY18,"☻")</f>
        <v>1</v>
      </c>
      <c r="W18" s="47" t="n">
        <f aca="false">COUNTIF(AH18:AY18,"☺")</f>
        <v>1</v>
      </c>
      <c r="X18" s="47" t="n">
        <f aca="false">COUNTIF(C18:S18,"51")+COUNTIF(C18:S18,"51$")+COUNTIF(C18:S18,"51☻")</f>
        <v>0</v>
      </c>
      <c r="Y18" s="47" t="n">
        <f aca="false">COUNTIF(C18:S18,"52")+COUNTIF(C18:S18,"52$")+COUNTIF(C18:S18,"52☻")</f>
        <v>0</v>
      </c>
      <c r="Z18" s="47" t="n">
        <f aca="false">COUNTIF(C18:S18,"51¶")</f>
        <v>0</v>
      </c>
      <c r="AA18" s="47" t="n">
        <f aca="false">COUNTIF(C18:S18,"52¶")</f>
        <v>0</v>
      </c>
      <c r="AB18" s="47" t="n">
        <f aca="false">COUNTIF(C18:S18,"U")+COUNTIF(C18:S18,"U☻")+COUNTIF(C18:S18,"U☺")</f>
        <v>0</v>
      </c>
      <c r="AC18" s="47" t="n">
        <f aca="false">COUNTIF(C18:S18,"KVIT")+COUNTIF(C18:S18,"KVIT☻")+COUNTIF(C18:S18,"kvit$")</f>
        <v>0</v>
      </c>
      <c r="AD18" s="48" t="n">
        <f aca="false">COUNTBLANK(C18:S18)-3</f>
        <v>12</v>
      </c>
      <c r="AE18" s="48" t="n">
        <f aca="false">COUNTIF(C18:S18,"x")</f>
        <v>0</v>
      </c>
      <c r="AF18" s="47" t="n">
        <f aca="false">COUNTIF(C18:S18,"51")+COUNTIF(C18:S18,"51☻")+COUNTIF(C18:S18,"2")+COUNTIF(C18:S18,"52")+COUNTIF(C18:S18,"52☻")+COUNTIF(C18:S18,"51$")+COUNTIF(C18:S18,"52$")</f>
        <v>0</v>
      </c>
      <c r="AG18" s="9" t="str">
        <f aca="false">Vzorci_vnosov!$A$18</f>
        <v>52$</v>
      </c>
      <c r="AH18" s="49" t="str">
        <f aca="false">RIGHT(C18,1)</f>
        <v/>
      </c>
      <c r="AI18" s="49" t="str">
        <f aca="false">RIGHT(D18,1)</f>
        <v/>
      </c>
      <c r="AJ18" s="49" t="str">
        <f aca="false">RIGHT(E18,1)</f>
        <v/>
      </c>
      <c r="AK18" s="49" t="str">
        <f aca="false">RIGHT(F18,1)</f>
        <v/>
      </c>
      <c r="AL18" s="49" t="str">
        <f aca="false">RIGHT(G18,1)</f>
        <v/>
      </c>
      <c r="AM18" s="49" t="str">
        <f aca="false">RIGHT(H18,1)</f>
        <v/>
      </c>
      <c r="AN18" s="49" t="str">
        <f aca="false">RIGHT(I18,1)</f>
        <v/>
      </c>
      <c r="AO18" s="49" t="str">
        <f aca="false">RIGHT(J18,1)</f>
        <v/>
      </c>
      <c r="AP18" s="49" t="str">
        <f aca="false">RIGHT(K18,1)</f>
        <v>☻</v>
      </c>
      <c r="AQ18" s="49" t="str">
        <f aca="false">RIGHT(L18,1)</f>
        <v>☺</v>
      </c>
      <c r="AR18" s="49" t="str">
        <f aca="false">RIGHT(M18,1)</f>
        <v/>
      </c>
      <c r="AS18" s="49" t="str">
        <f aca="false">RIGHT(N18,1)</f>
        <v/>
      </c>
      <c r="AT18" s="49" t="e">
        <f aca="false">NA()</f>
        <v>#N/A</v>
      </c>
      <c r="AU18" s="49" t="str">
        <f aca="false">RIGHT(O18,1)</f>
        <v/>
      </c>
      <c r="AV18" s="49" t="str">
        <f aca="false">RIGHT(P18,1)</f>
        <v/>
      </c>
      <c r="AW18" s="49" t="str">
        <f aca="false">RIGHT(Q18,1)</f>
        <v/>
      </c>
      <c r="AX18" s="49" t="str">
        <f aca="false">RIGHT(R18,1)</f>
        <v/>
      </c>
      <c r="AY18" s="49" t="str">
        <f aca="false">RIGHT(S18,1)</f>
        <v/>
      </c>
      <c r="BD18" s="50"/>
      <c r="BE18" s="50"/>
      <c r="BF18" s="50"/>
      <c r="BG18" s="50"/>
      <c r="BH18" s="50"/>
      <c r="BI18" s="50"/>
      <c r="IV18" s="2"/>
    </row>
    <row r="19" s="26" customFormat="true" ht="19.5" hidden="false" customHeight="true" outlineLevel="0" collapsed="false">
      <c r="A19" s="51" t="n">
        <v>43787</v>
      </c>
      <c r="B19" s="52" t="str">
        <f aca="false">TEXT(A19,"Ddd")</f>
        <v>po</v>
      </c>
      <c r="C19" s="53" t="str">
        <f aca="false">Vzorci_vnosov!$A$5</f>
        <v>52</v>
      </c>
      <c r="D19" s="54" t="str">
        <f aca="false">Vzorci_vnosov!$A$7</f>
        <v>KVIT☻</v>
      </c>
      <c r="E19" s="53" t="str">
        <f aca="false">Vzorci_vnosov!$A$15</f>
        <v>SO</v>
      </c>
      <c r="F19" s="53" t="str">
        <f aca="false">Vzorci_vnosov!$A$6</f>
        <v>KVIT</v>
      </c>
      <c r="G19" s="61" t="str">
        <f aca="false">Vzorci_vnosov!$A$28</f>
        <v>KO</v>
      </c>
      <c r="H19" s="53" t="str">
        <f aca="false">Vzorci_vnosov!$A$5</f>
        <v>52</v>
      </c>
      <c r="I19" s="53" t="str">
        <f aca="false">Vzorci_vnosov!$A$4</f>
        <v>51</v>
      </c>
      <c r="J19" s="58" t="str">
        <f aca="false">Vzorci_vnosov!$A$23</f>
        <v>51☺</v>
      </c>
      <c r="K19" s="55" t="str">
        <f aca="false">Vzorci_vnosov!$A$11</f>
        <v>X</v>
      </c>
      <c r="L19" s="55" t="str">
        <f aca="false">Vzorci_vnosov!$A$11</f>
        <v>X</v>
      </c>
      <c r="M19" s="56" t="s">
        <v>79</v>
      </c>
      <c r="N19" s="53" t="str">
        <f aca="false">Vzorci_vnosov!$A$8</f>
        <v>U</v>
      </c>
      <c r="O19" s="55" t="str">
        <f aca="false">Vzorci_vnosov!$A$26</f>
        <v>52¶</v>
      </c>
      <c r="P19" s="53" t="str">
        <f aca="false">Vzorci_vnosov!$A$6</f>
        <v>KVIT</v>
      </c>
      <c r="Q19" s="55" t="str">
        <f aca="false">Vzorci_vnosov!$A$25</f>
        <v>51¶</v>
      </c>
      <c r="R19" s="56"/>
      <c r="S19" s="56" t="s">
        <v>90</v>
      </c>
      <c r="T19" s="56" t="s">
        <v>15</v>
      </c>
      <c r="U19" s="57" t="str">
        <f aca="false">$I$1</f>
        <v>BOŽ</v>
      </c>
      <c r="V19" s="47" t="n">
        <f aca="false">COUNTIF(AH19:AY19,"☻")</f>
        <v>1</v>
      </c>
      <c r="W19" s="47" t="n">
        <f aca="false">COUNTIF(AH19:AY19,"☺")</f>
        <v>1</v>
      </c>
      <c r="X19" s="47" t="n">
        <f aca="false">COUNTIF(C19:S19,"51")+COUNTIF(C19:S19,"51$")+COUNTIF(C19:S19,"51☻")</f>
        <v>1</v>
      </c>
      <c r="Y19" s="47" t="n">
        <f aca="false">COUNTIF(C19:S19,"52")+COUNTIF(C19:S19,"52$")+COUNTIF(C19:S19,"52☻")</f>
        <v>2</v>
      </c>
      <c r="Z19" s="47" t="n">
        <f aca="false">COUNTIF(C19:S19,"51¶")</f>
        <v>1</v>
      </c>
      <c r="AA19" s="47" t="n">
        <f aca="false">COUNTIF(C19:S19,"52¶")</f>
        <v>1</v>
      </c>
      <c r="AB19" s="47" t="n">
        <f aca="false">COUNTIF(C19:S19,"U")+COUNTIF(C19:S19,"U☻")+COUNTIF(C19:S19,"U☺")</f>
        <v>1</v>
      </c>
      <c r="AC19" s="47" t="n">
        <f aca="false">COUNTIF(C19:S19,"KVIT")+COUNTIF(C19:S19,"KVIT☻")+COUNTIF(C19:S19,"kvit$")</f>
        <v>3</v>
      </c>
      <c r="AD19" s="48" t="n">
        <f aca="false">COUNTBLANK(C19:S19)-3</f>
        <v>-2</v>
      </c>
      <c r="AE19" s="48" t="n">
        <f aca="false">COUNTIF(C19:S19,"x")</f>
        <v>2</v>
      </c>
      <c r="AF19" s="47" t="n">
        <f aca="false">COUNTIF(C19:S19,"51")+COUNTIF(C19:S19,"51☻")+COUNTIF(C19:S19,"2")+COUNTIF(C19:S19,"52")+COUNTIF(C19:S19,"52☻")+COUNTIF(C19:S19,"51$")+COUNTIF(C19:S19,"52$")</f>
        <v>3</v>
      </c>
      <c r="AG19" s="10" t="str">
        <f aca="false">Vzorci_vnosov!$A$19</f>
        <v>KVIT$</v>
      </c>
      <c r="AH19" s="49" t="str">
        <f aca="false">RIGHT(C19,1)</f>
        <v>2</v>
      </c>
      <c r="AI19" s="49" t="str">
        <f aca="false">RIGHT(D19,1)</f>
        <v>☻</v>
      </c>
      <c r="AJ19" s="49" t="str">
        <f aca="false">RIGHT(E19,1)</f>
        <v>O</v>
      </c>
      <c r="AK19" s="49" t="str">
        <f aca="false">RIGHT(F19,1)</f>
        <v>T</v>
      </c>
      <c r="AL19" s="49" t="str">
        <f aca="false">RIGHT(G19,1)</f>
        <v>O</v>
      </c>
      <c r="AM19" s="49" t="str">
        <f aca="false">RIGHT(H19,1)</f>
        <v>2</v>
      </c>
      <c r="AN19" s="49" t="str">
        <f aca="false">RIGHT(I19,1)</f>
        <v>1</v>
      </c>
      <c r="AO19" s="49" t="str">
        <f aca="false">RIGHT(J19,1)</f>
        <v>☺</v>
      </c>
      <c r="AP19" s="49" t="str">
        <f aca="false">RIGHT(K19,1)</f>
        <v>X</v>
      </c>
      <c r="AQ19" s="49" t="str">
        <f aca="false">RIGHT(L19,1)</f>
        <v>X</v>
      </c>
      <c r="AR19" s="49" t="str">
        <f aca="false">RIGHT(M19,1)</f>
        <v>R</v>
      </c>
      <c r="AS19" s="49" t="str">
        <f aca="false">RIGHT(N19,1)</f>
        <v>U</v>
      </c>
      <c r="AT19" s="49" t="e">
        <f aca="false">NA()</f>
        <v>#N/A</v>
      </c>
      <c r="AU19" s="49" t="str">
        <f aca="false">RIGHT(O19,1)</f>
        <v>¶</v>
      </c>
      <c r="AV19" s="49" t="str">
        <f aca="false">RIGHT(P19,1)</f>
        <v>T</v>
      </c>
      <c r="AW19" s="49" t="str">
        <f aca="false">RIGHT(Q19,1)</f>
        <v>¶</v>
      </c>
      <c r="AX19" s="49" t="str">
        <f aca="false">RIGHT(R19,1)</f>
        <v/>
      </c>
      <c r="AY19" s="49" t="str">
        <f aca="false">RIGHT(S19,1)</f>
        <v>N</v>
      </c>
      <c r="BD19" s="50"/>
      <c r="BE19" s="50"/>
      <c r="BF19" s="50"/>
      <c r="BG19" s="50"/>
      <c r="BH19" s="50"/>
      <c r="BI19" s="50"/>
      <c r="IV19" s="2"/>
    </row>
    <row r="20" s="26" customFormat="true" ht="19.5" hidden="false" customHeight="true" outlineLevel="0" collapsed="false">
      <c r="A20" s="51" t="n">
        <v>43788</v>
      </c>
      <c r="B20" s="52" t="str">
        <f aca="false">TEXT(A20,"Ddd")</f>
        <v>út</v>
      </c>
      <c r="C20" s="53" t="str">
        <f aca="false">Vzorci_vnosov!$A$5</f>
        <v>52</v>
      </c>
      <c r="D20" s="55" t="str">
        <f aca="false">Vzorci_vnosov!$A$11</f>
        <v>X</v>
      </c>
      <c r="E20" s="53" t="str">
        <f aca="false">Vzorci_vnosov!$A$15</f>
        <v>SO</v>
      </c>
      <c r="F20" s="54" t="str">
        <f aca="false">Vzorci_vnosov!$A$7</f>
        <v>KVIT☻</v>
      </c>
      <c r="G20" s="61" t="str">
        <f aca="false">Vzorci_vnosov!$A$28</f>
        <v>KO</v>
      </c>
      <c r="H20" s="53" t="str">
        <f aca="false">Vzorci_vnosov!$A$5</f>
        <v>52</v>
      </c>
      <c r="I20" s="53" t="str">
        <f aca="false">Vzorci_vnosov!$A$8</f>
        <v>U</v>
      </c>
      <c r="J20" s="55" t="str">
        <f aca="false">Vzorci_vnosov!$A$11</f>
        <v>X</v>
      </c>
      <c r="K20" s="53" t="str">
        <f aca="false">Vzorci_vnosov!$A$6</f>
        <v>KVIT</v>
      </c>
      <c r="L20" s="53" t="str">
        <f aca="false">Vzorci_vnosov!$A$13</f>
        <v>BOL</v>
      </c>
      <c r="M20" s="56" t="s">
        <v>79</v>
      </c>
      <c r="N20" s="53" t="str">
        <f aca="false">Vzorci_vnosov!$A$6</f>
        <v>KVIT</v>
      </c>
      <c r="O20" s="55" t="str">
        <f aca="false">Vzorci_vnosov!$A$32</f>
        <v>Am</v>
      </c>
      <c r="P20" s="58" t="str">
        <f aca="false">Vzorci_vnosov!$A$23</f>
        <v>51☺</v>
      </c>
      <c r="Q20" s="53" t="str">
        <f aca="false">Vzorci_vnosov!$A$4</f>
        <v>51</v>
      </c>
      <c r="R20" s="56"/>
      <c r="S20" s="55" t="str">
        <f aca="false">Vzorci_vnosov!$A$32</f>
        <v>Am</v>
      </c>
      <c r="T20" s="56" t="s">
        <v>28</v>
      </c>
      <c r="U20" s="57" t="str">
        <f aca="false">$H$1</f>
        <v>MIO</v>
      </c>
      <c r="V20" s="47" t="n">
        <f aca="false">COUNTIF(AH20:AY20,"☻")</f>
        <v>1</v>
      </c>
      <c r="W20" s="47" t="n">
        <f aca="false">COUNTIF(AH20:AY20,"☺")</f>
        <v>1</v>
      </c>
      <c r="X20" s="47" t="n">
        <f aca="false">COUNTIF(C20:S20,"51")+COUNTIF(C20:S20,"51$")+COUNTIF(C20:S20,"51☻")</f>
        <v>1</v>
      </c>
      <c r="Y20" s="47" t="n">
        <f aca="false">COUNTIF(C20:S20,"52")+COUNTIF(C20:S20,"52$")+COUNTIF(C20:S20,"52☻")</f>
        <v>2</v>
      </c>
      <c r="Z20" s="47" t="n">
        <f aca="false">COUNTIF(C20:S20,"51¶")</f>
        <v>0</v>
      </c>
      <c r="AA20" s="47" t="n">
        <f aca="false">COUNTIF(C20:S20,"52¶")</f>
        <v>0</v>
      </c>
      <c r="AB20" s="47" t="n">
        <f aca="false">COUNTIF(C20:S20,"U")+COUNTIF(C20:S20,"U☻")+COUNTIF(C20:S20,"U☺")</f>
        <v>1</v>
      </c>
      <c r="AC20" s="47" t="n">
        <f aca="false">COUNTIF(C20:S20,"KVIT")+COUNTIF(C20:S20,"KVIT☻")+COUNTIF(C20:S20,"kvit$")</f>
        <v>3</v>
      </c>
      <c r="AD20" s="48" t="n">
        <f aca="false">COUNTBLANK(C20:S20)-3</f>
        <v>-2</v>
      </c>
      <c r="AE20" s="48" t="n">
        <f aca="false">COUNTIF(C20:S20,"x")</f>
        <v>2</v>
      </c>
      <c r="AF20" s="47" t="n">
        <f aca="false">COUNTIF(C20:S20,"51")+COUNTIF(C20:S20,"51☻")+COUNTIF(C20:S20,"2")+COUNTIF(C20:S20,"52")+COUNTIF(C20:S20,"52☻")+COUNTIF(C20:S20,"51$")+COUNTIF(C20:S20,"52$")</f>
        <v>3</v>
      </c>
      <c r="AG20" s="11" t="str">
        <f aca="false">Vzorci_vnosov!$A$20</f>
        <v>☺</v>
      </c>
      <c r="AH20" s="49" t="str">
        <f aca="false">RIGHT(C20,1)</f>
        <v>2</v>
      </c>
      <c r="AI20" s="49" t="str">
        <f aca="false">RIGHT(D20,1)</f>
        <v>X</v>
      </c>
      <c r="AJ20" s="49" t="str">
        <f aca="false">RIGHT(E20,1)</f>
        <v>O</v>
      </c>
      <c r="AK20" s="49" t="str">
        <f aca="false">RIGHT(F20,1)</f>
        <v>☻</v>
      </c>
      <c r="AL20" s="49" t="str">
        <f aca="false">RIGHT(G20,1)</f>
        <v>O</v>
      </c>
      <c r="AM20" s="49" t="str">
        <f aca="false">RIGHT(H20,1)</f>
        <v>2</v>
      </c>
      <c r="AN20" s="49" t="str">
        <f aca="false">RIGHT(I20,1)</f>
        <v>U</v>
      </c>
      <c r="AO20" s="49" t="str">
        <f aca="false">RIGHT(J20,1)</f>
        <v>X</v>
      </c>
      <c r="AP20" s="49" t="str">
        <f aca="false">RIGHT(K20,1)</f>
        <v>T</v>
      </c>
      <c r="AQ20" s="49" t="str">
        <f aca="false">RIGHT(L20,1)</f>
        <v>L</v>
      </c>
      <c r="AR20" s="49" t="str">
        <f aca="false">RIGHT(M20,1)</f>
        <v>R</v>
      </c>
      <c r="AS20" s="49" t="str">
        <f aca="false">RIGHT(N20,1)</f>
        <v>T</v>
      </c>
      <c r="AT20" s="49" t="e">
        <f aca="false">NA()</f>
        <v>#N/A</v>
      </c>
      <c r="AU20" s="49" t="str">
        <f aca="false">RIGHT(O20,1)</f>
        <v>m</v>
      </c>
      <c r="AV20" s="49" t="str">
        <f aca="false">RIGHT(P20,1)</f>
        <v>☺</v>
      </c>
      <c r="AW20" s="49" t="str">
        <f aca="false">RIGHT(Q20,1)</f>
        <v>1</v>
      </c>
      <c r="AX20" s="49" t="str">
        <f aca="false">RIGHT(R20,1)</f>
        <v/>
      </c>
      <c r="AY20" s="49" t="str">
        <f aca="false">RIGHT(S20,1)</f>
        <v>m</v>
      </c>
      <c r="BD20" s="50"/>
      <c r="BE20" s="50"/>
      <c r="BF20" s="50"/>
      <c r="BG20" s="50"/>
      <c r="BH20" s="50"/>
      <c r="BI20" s="50"/>
      <c r="IV20" s="2"/>
    </row>
    <row r="21" s="26" customFormat="true" ht="19.5" hidden="false" customHeight="true" outlineLevel="0" collapsed="false">
      <c r="A21" s="51" t="n">
        <v>43789</v>
      </c>
      <c r="B21" s="52" t="str">
        <f aca="false">TEXT(A21,"Ddd")</f>
        <v>st</v>
      </c>
      <c r="C21" s="53" t="str">
        <f aca="false">Vzorci_vnosov!$A$5</f>
        <v>52</v>
      </c>
      <c r="D21" s="56" t="s">
        <v>66</v>
      </c>
      <c r="E21" s="53" t="str">
        <f aca="false">Vzorci_vnosov!$A$15</f>
        <v>SO</v>
      </c>
      <c r="F21" s="55" t="str">
        <f aca="false">Vzorci_vnosov!$A$11</f>
        <v>X</v>
      </c>
      <c r="G21" s="53" t="str">
        <f aca="false">Vzorci_vnosov!$A$15</f>
        <v>SO</v>
      </c>
      <c r="H21" s="53" t="str">
        <f aca="false">Vzorci_vnosov!$A$5</f>
        <v>52</v>
      </c>
      <c r="I21" s="53" t="str">
        <f aca="false">Vzorci_vnosov!$A$4</f>
        <v>51</v>
      </c>
      <c r="J21" s="55" t="str">
        <f aca="false">Vzorci_vnosov!$A$26</f>
        <v>52¶</v>
      </c>
      <c r="K21" s="53" t="str">
        <f aca="false">Vzorci_vnosov!$A$6</f>
        <v>KVIT</v>
      </c>
      <c r="L21" s="53" t="str">
        <f aca="false">Vzorci_vnosov!$A$13</f>
        <v>BOL</v>
      </c>
      <c r="M21" s="56" t="s">
        <v>79</v>
      </c>
      <c r="N21" s="55" t="str">
        <f aca="false">Vzorci_vnosov!$A$35</f>
        <v>Ta</v>
      </c>
      <c r="O21" s="53" t="str">
        <f aca="false">Vzorci_vnosov!$A$8</f>
        <v>U</v>
      </c>
      <c r="P21" s="55" t="str">
        <f aca="false">Vzorci_vnosov!$A$11</f>
        <v>X</v>
      </c>
      <c r="Q21" s="55" t="str">
        <f aca="false">Vzorci_vnosov!$A$35</f>
        <v>Ta</v>
      </c>
      <c r="R21" s="56"/>
      <c r="S21" s="53" t="str">
        <f aca="false">Vzorci_vnosov!$A$6</f>
        <v>KVIT</v>
      </c>
      <c r="T21" s="56" t="s">
        <v>69</v>
      </c>
      <c r="U21" s="57" t="str">
        <f aca="false">Vzorci_vnosov!$C$5</f>
        <v>KON</v>
      </c>
      <c r="V21" s="47" t="n">
        <f aca="false">COUNTIF(AH21:AY21,"☻")</f>
        <v>0</v>
      </c>
      <c r="W21" s="47" t="n">
        <f aca="false">COUNTIF(AH21:AY21,"☺")</f>
        <v>0</v>
      </c>
      <c r="X21" s="47" t="n">
        <f aca="false">COUNTIF(C21:S21,"51")+COUNTIF(C21:S21,"51$")+COUNTIF(C21:S21,"51☻")</f>
        <v>1</v>
      </c>
      <c r="Y21" s="47" t="n">
        <f aca="false">COUNTIF(C21:S21,"52")+COUNTIF(C21:S21,"52$")+COUNTIF(C21:S21,"52☻")</f>
        <v>2</v>
      </c>
      <c r="Z21" s="47" t="n">
        <f aca="false">COUNTIF(C21:S21,"51¶")</f>
        <v>0</v>
      </c>
      <c r="AA21" s="47" t="n">
        <f aca="false">COUNTIF(C21:S21,"52¶")</f>
        <v>1</v>
      </c>
      <c r="AB21" s="47" t="n">
        <f aca="false">COUNTIF(C21:S21,"U")+COUNTIF(C21:S21,"U☻")+COUNTIF(C21:S21,"U☺")</f>
        <v>1</v>
      </c>
      <c r="AC21" s="47" t="n">
        <f aca="false">COUNTIF(C21:S21,"KVIT")+COUNTIF(C21:S21,"KVIT☻")+COUNTIF(C21:S21,"kvit$")</f>
        <v>2</v>
      </c>
      <c r="AD21" s="48" t="n">
        <f aca="false">COUNTBLANK(C21:S21)-3</f>
        <v>-2</v>
      </c>
      <c r="AE21" s="48" t="n">
        <f aca="false">COUNTIF(C21:S21,"x")</f>
        <v>2</v>
      </c>
      <c r="AF21" s="47" t="n">
        <f aca="false">COUNTIF(C21:S21,"51")+COUNTIF(C21:S21,"51☻")+COUNTIF(C21:S21,"2")+COUNTIF(C21:S21,"52")+COUNTIF(C21:S21,"52☻")+COUNTIF(C21:S21,"51$")+COUNTIF(C21:S21,"52$")</f>
        <v>3</v>
      </c>
      <c r="AG21" s="12" t="str">
        <f aca="false">Vzorci_vnosov!$A$21</f>
        <v>☺</v>
      </c>
      <c r="AH21" s="49" t="str">
        <f aca="false">RIGHT(C21,1)</f>
        <v>2</v>
      </c>
      <c r="AI21" s="49" t="str">
        <f aca="false">RIGHT(D21,1)</f>
        <v>F</v>
      </c>
      <c r="AJ21" s="49" t="str">
        <f aca="false">RIGHT(E21,1)</f>
        <v>O</v>
      </c>
      <c r="AK21" s="49" t="str">
        <f aca="false">RIGHT(F21,1)</f>
        <v>X</v>
      </c>
      <c r="AL21" s="49" t="str">
        <f aca="false">RIGHT(G21,1)</f>
        <v>O</v>
      </c>
      <c r="AM21" s="49" t="str">
        <f aca="false">RIGHT(H21,1)</f>
        <v>2</v>
      </c>
      <c r="AN21" s="49" t="str">
        <f aca="false">RIGHT(I21,1)</f>
        <v>1</v>
      </c>
      <c r="AO21" s="49" t="str">
        <f aca="false">RIGHT(J21,1)</f>
        <v>¶</v>
      </c>
      <c r="AP21" s="49" t="str">
        <f aca="false">RIGHT(K21,1)</f>
        <v>T</v>
      </c>
      <c r="AQ21" s="49" t="str">
        <f aca="false">RIGHT(L21,1)</f>
        <v>L</v>
      </c>
      <c r="AR21" s="49" t="str">
        <f aca="false">RIGHT(M21,1)</f>
        <v>R</v>
      </c>
      <c r="AS21" s="49" t="str">
        <f aca="false">RIGHT(N21,1)</f>
        <v>a</v>
      </c>
      <c r="AT21" s="49" t="e">
        <f aca="false">NA()</f>
        <v>#N/A</v>
      </c>
      <c r="AU21" s="49" t="str">
        <f aca="false">RIGHT(O21,1)</f>
        <v>U</v>
      </c>
      <c r="AV21" s="49" t="str">
        <f aca="false">RIGHT(P21,1)</f>
        <v>X</v>
      </c>
      <c r="AW21" s="49" t="str">
        <f aca="false">RIGHT(Q21,1)</f>
        <v>a</v>
      </c>
      <c r="AX21" s="49" t="str">
        <f aca="false">RIGHT(R21,1)</f>
        <v/>
      </c>
      <c r="AY21" s="49" t="str">
        <f aca="false">RIGHT(S21,1)</f>
        <v>T</v>
      </c>
      <c r="BD21" s="50"/>
      <c r="BE21" s="50"/>
      <c r="BF21" s="50"/>
      <c r="BG21" s="50"/>
      <c r="BH21" s="50"/>
      <c r="BI21" s="50"/>
      <c r="IV21" s="2"/>
    </row>
    <row r="22" s="26" customFormat="true" ht="19.5" hidden="false" customHeight="true" outlineLevel="0" collapsed="false">
      <c r="A22" s="51" t="n">
        <v>43790</v>
      </c>
      <c r="B22" s="52" t="str">
        <f aca="false">TEXT(A22,"Ddd")</f>
        <v>čt</v>
      </c>
      <c r="C22" s="53" t="str">
        <f aca="false">Vzorci_vnosov!$A$4</f>
        <v>51</v>
      </c>
      <c r="D22" s="53" t="str">
        <f aca="false">Vzorci_vnosov!$A$6</f>
        <v>KVIT</v>
      </c>
      <c r="E22" s="53" t="str">
        <f aca="false">Vzorci_vnosov!$A$15</f>
        <v>SO</v>
      </c>
      <c r="F22" s="53" t="str">
        <f aca="false">Vzorci_vnosov!$A$6</f>
        <v>KVIT</v>
      </c>
      <c r="G22" s="53" t="str">
        <f aca="false">Vzorci_vnosov!$A$15</f>
        <v>SO</v>
      </c>
      <c r="H22" s="53" t="str">
        <f aca="false">Vzorci_vnosov!$A$5</f>
        <v>52</v>
      </c>
      <c r="I22" s="55" t="str">
        <f aca="false">Vzorci_vnosov!$A$26</f>
        <v>52¶</v>
      </c>
      <c r="J22" s="55" t="str">
        <f aca="false">Vzorci_vnosov!$A$32</f>
        <v>Am</v>
      </c>
      <c r="K22" s="54" t="str">
        <f aca="false">Vzorci_vnosov!$A$7</f>
        <v>KVIT☻</v>
      </c>
      <c r="L22" s="53" t="str">
        <f aca="false">Vzorci_vnosov!$A$13</f>
        <v>BOL</v>
      </c>
      <c r="M22" s="56" t="s">
        <v>79</v>
      </c>
      <c r="N22" s="58" t="str">
        <f aca="false">Vzorci_vnosov!$A$23</f>
        <v>51☺</v>
      </c>
      <c r="O22" s="55" t="str">
        <f aca="false">Vzorci_vnosov!$A$11</f>
        <v>X</v>
      </c>
      <c r="P22" s="53" t="str">
        <f aca="false">Vzorci_vnosov!$A$6</f>
        <v>KVIT</v>
      </c>
      <c r="Q22" s="55" t="str">
        <f aca="false">Vzorci_vnosov!$A$32</f>
        <v>Am</v>
      </c>
      <c r="R22" s="56"/>
      <c r="S22" s="53" t="str">
        <f aca="false">Vzorci_vnosov!$A$8</f>
        <v>U</v>
      </c>
      <c r="T22" s="56" t="s">
        <v>23</v>
      </c>
      <c r="U22" s="57" t="str">
        <f aca="false">Vzorci_vnosov!$C$5</f>
        <v>KON</v>
      </c>
      <c r="V22" s="47" t="n">
        <f aca="false">COUNTIF(AH22:AY22,"☻")</f>
        <v>1</v>
      </c>
      <c r="W22" s="47" t="n">
        <f aca="false">COUNTIF(AH22:AY22,"☺")</f>
        <v>1</v>
      </c>
      <c r="X22" s="47" t="n">
        <f aca="false">COUNTIF(C22:S22,"51")+COUNTIF(C22:S22,"51$")+COUNTIF(C22:S22,"51☻")</f>
        <v>1</v>
      </c>
      <c r="Y22" s="47" t="n">
        <f aca="false">COUNTIF(C22:S22,"52")+COUNTIF(C22:S22,"52$")+COUNTIF(C22:S22,"52☻")</f>
        <v>1</v>
      </c>
      <c r="Z22" s="47" t="n">
        <f aca="false">COUNTIF(C22:S22,"51¶")</f>
        <v>0</v>
      </c>
      <c r="AA22" s="47" t="n">
        <f aca="false">COUNTIF(C22:S22,"52¶")</f>
        <v>1</v>
      </c>
      <c r="AB22" s="47" t="n">
        <f aca="false">COUNTIF(C22:S22,"U")+COUNTIF(C22:S22,"U☻")+COUNTIF(C22:S22,"U☺")</f>
        <v>1</v>
      </c>
      <c r="AC22" s="47" t="n">
        <f aca="false">COUNTIF(C22:S22,"KVIT")+COUNTIF(C22:S22,"KVIT☻")+COUNTIF(C22:S22,"kvit$")</f>
        <v>4</v>
      </c>
      <c r="AD22" s="48" t="n">
        <f aca="false">COUNTBLANK(C22:S22)-3</f>
        <v>-2</v>
      </c>
      <c r="AE22" s="48" t="n">
        <f aca="false">COUNTIF(C22:S22,"x")</f>
        <v>1</v>
      </c>
      <c r="AF22" s="47" t="n">
        <f aca="false">COUNTIF(C22:S22,"51")+COUNTIF(C22:S22,"51☻")+COUNTIF(C22:S22,"2")+COUNTIF(C22:S22,"52")+COUNTIF(C22:S22,"52☻")+COUNTIF(C22:S22,"51$")+COUNTIF(C22:S22,"52$")</f>
        <v>2</v>
      </c>
      <c r="AG22" s="13" t="str">
        <f aca="false">Vzorci_vnosov!$A$22</f>
        <v>U☺</v>
      </c>
      <c r="AH22" s="49" t="str">
        <f aca="false">RIGHT(C22,1)</f>
        <v>1</v>
      </c>
      <c r="AI22" s="49" t="str">
        <f aca="false">RIGHT(D22,1)</f>
        <v>T</v>
      </c>
      <c r="AJ22" s="49" t="str">
        <f aca="false">RIGHT(E22,1)</f>
        <v>O</v>
      </c>
      <c r="AK22" s="49" t="str">
        <f aca="false">RIGHT(F22,1)</f>
        <v>T</v>
      </c>
      <c r="AL22" s="49" t="str">
        <f aca="false">RIGHT(G22,1)</f>
        <v>O</v>
      </c>
      <c r="AM22" s="49" t="str">
        <f aca="false">RIGHT(H22,1)</f>
        <v>2</v>
      </c>
      <c r="AN22" s="49" t="str">
        <f aca="false">RIGHT(I22,1)</f>
        <v>¶</v>
      </c>
      <c r="AO22" s="49" t="str">
        <f aca="false">RIGHT(J22,1)</f>
        <v>m</v>
      </c>
      <c r="AP22" s="49" t="str">
        <f aca="false">RIGHT(K22,1)</f>
        <v>☻</v>
      </c>
      <c r="AQ22" s="49" t="str">
        <f aca="false">RIGHT(L22,1)</f>
        <v>L</v>
      </c>
      <c r="AR22" s="49" t="str">
        <f aca="false">RIGHT(M22,1)</f>
        <v>R</v>
      </c>
      <c r="AS22" s="49" t="str">
        <f aca="false">RIGHT(N22,1)</f>
        <v>☺</v>
      </c>
      <c r="AT22" s="49" t="e">
        <f aca="false">NA()</f>
        <v>#N/A</v>
      </c>
      <c r="AU22" s="49" t="str">
        <f aca="false">RIGHT(O22,1)</f>
        <v>X</v>
      </c>
      <c r="AV22" s="49" t="str">
        <f aca="false">RIGHT(P22,1)</f>
        <v>T</v>
      </c>
      <c r="AW22" s="49" t="str">
        <f aca="false">RIGHT(Q22,1)</f>
        <v>m</v>
      </c>
      <c r="AX22" s="49" t="str">
        <f aca="false">RIGHT(R22,1)</f>
        <v/>
      </c>
      <c r="AY22" s="49" t="str">
        <f aca="false">RIGHT(S22,1)</f>
        <v>U</v>
      </c>
      <c r="AZ22" s="50"/>
      <c r="BA22" s="56" t="s">
        <v>65</v>
      </c>
      <c r="BB22" s="50"/>
      <c r="BC22" s="50"/>
      <c r="BD22" s="50"/>
      <c r="BE22" s="50"/>
      <c r="BF22" s="50"/>
      <c r="BG22" s="50"/>
      <c r="BH22" s="50"/>
      <c r="BI22" s="50"/>
      <c r="IV22" s="2"/>
    </row>
    <row r="23" s="26" customFormat="true" ht="19.5" hidden="false" customHeight="true" outlineLevel="0" collapsed="false">
      <c r="A23" s="51" t="n">
        <v>43791</v>
      </c>
      <c r="B23" s="52" t="str">
        <f aca="false">TEXT(A23,"Ddd")</f>
        <v>pá</v>
      </c>
      <c r="C23" s="53" t="str">
        <f aca="false">Vzorci_vnosov!$A$8</f>
        <v>U</v>
      </c>
      <c r="D23" s="53" t="str">
        <f aca="false">Vzorci_vnosov!$A$6</f>
        <v>KVIT</v>
      </c>
      <c r="E23" s="53" t="str">
        <f aca="false">Vzorci_vnosov!$A$15</f>
        <v>SO</v>
      </c>
      <c r="F23" s="53" t="str">
        <f aca="false">Vzorci_vnosov!$A$6</f>
        <v>KVIT</v>
      </c>
      <c r="G23" s="53" t="str">
        <f aca="false">Vzorci_vnosov!$A$12</f>
        <v>D</v>
      </c>
      <c r="H23" s="55" t="str">
        <f aca="false">Vzorci_vnosov!$A$26</f>
        <v>52¶</v>
      </c>
      <c r="I23" s="53" t="str">
        <f aca="false">Vzorci_vnosov!$A$5</f>
        <v>52</v>
      </c>
      <c r="J23" s="54" t="str">
        <f aca="false">Vzorci_vnosov!$A$7</f>
        <v>KVIT☻</v>
      </c>
      <c r="K23" s="55" t="str">
        <f aca="false">Vzorci_vnosov!$A$11</f>
        <v>X</v>
      </c>
      <c r="L23" s="53" t="str">
        <f aca="false">Vzorci_vnosov!$A$13</f>
        <v>BOL</v>
      </c>
      <c r="M23" s="56" t="s">
        <v>79</v>
      </c>
      <c r="N23" s="55" t="str">
        <f aca="false">Vzorci_vnosov!$A$11</f>
        <v>X</v>
      </c>
      <c r="O23" s="55" t="str">
        <f aca="false">Vzorci_vnosov!$A$11</f>
        <v>X</v>
      </c>
      <c r="P23" s="53" t="str">
        <f aca="false">Vzorci_vnosov!$A$6</f>
        <v>KVIT</v>
      </c>
      <c r="Q23" s="58" t="str">
        <f aca="false">Vzorci_vnosov!$A$23</f>
        <v>51☺</v>
      </c>
      <c r="R23" s="56"/>
      <c r="S23" s="53" t="str">
        <f aca="false">Vzorci_vnosov!$A$4</f>
        <v>51</v>
      </c>
      <c r="T23" s="56" t="s">
        <v>28</v>
      </c>
      <c r="U23" s="57" t="str">
        <f aca="false">Vzorci_vnosov!$C$5</f>
        <v>KON</v>
      </c>
      <c r="V23" s="47" t="n">
        <f aca="false">COUNTIF(AH23:AY23,"☻")</f>
        <v>1</v>
      </c>
      <c r="W23" s="47" t="n">
        <f aca="false">COUNTIF(AH23:AY23,"☺")</f>
        <v>1</v>
      </c>
      <c r="X23" s="47" t="n">
        <f aca="false">COUNTIF(C23:S23,"51")+COUNTIF(C23:S23,"51$")+COUNTIF(C23:S23,"51☻")</f>
        <v>1</v>
      </c>
      <c r="Y23" s="47" t="n">
        <f aca="false">COUNTIF(C23:S23,"52")+COUNTIF(C23:S23,"52$")+COUNTIF(C23:S23,"52☻")</f>
        <v>1</v>
      </c>
      <c r="Z23" s="47" t="n">
        <f aca="false">COUNTIF(C23:S23,"51¶")</f>
        <v>0</v>
      </c>
      <c r="AA23" s="47" t="n">
        <f aca="false">COUNTIF(C23:S23,"52¶")</f>
        <v>1</v>
      </c>
      <c r="AB23" s="47" t="n">
        <f aca="false">COUNTIF(C23:S23,"U")+COUNTIF(C23:S23,"U☻")+COUNTIF(C23:S23,"U☺")</f>
        <v>1</v>
      </c>
      <c r="AC23" s="47" t="n">
        <f aca="false">COUNTIF(C23:S23,"KVIT")+COUNTIF(C23:S23,"KVIT☻")+COUNTIF(C23:S23,"kvit$")</f>
        <v>4</v>
      </c>
      <c r="AD23" s="48" t="n">
        <f aca="false">COUNTBLANK(C23:S23)-3</f>
        <v>-2</v>
      </c>
      <c r="AE23" s="48" t="n">
        <f aca="false">COUNTIF(C23:S23,"x")</f>
        <v>3</v>
      </c>
      <c r="AF23" s="47" t="n">
        <f aca="false">COUNTIF(C23:S23,"51")+COUNTIF(C23:S23,"51☻")+COUNTIF(C23:S23,"2")+COUNTIF(C23:S23,"52")+COUNTIF(C23:S23,"52☻")+COUNTIF(C23:S23,"51$")+COUNTIF(C23:S23,"52$")</f>
        <v>2</v>
      </c>
      <c r="AG23" s="13" t="str">
        <f aca="false">Vzorci_vnosov!$A$23</f>
        <v>51☺</v>
      </c>
      <c r="AH23" s="49" t="str">
        <f aca="false">RIGHT(C23,1)</f>
        <v>U</v>
      </c>
      <c r="AI23" s="49" t="str">
        <f aca="false">RIGHT(D23,1)</f>
        <v>T</v>
      </c>
      <c r="AJ23" s="49" t="str">
        <f aca="false">RIGHT(E23,1)</f>
        <v>O</v>
      </c>
      <c r="AK23" s="49" t="str">
        <f aca="false">RIGHT(F23,1)</f>
        <v>T</v>
      </c>
      <c r="AL23" s="49" t="str">
        <f aca="false">RIGHT(G23,1)</f>
        <v>D</v>
      </c>
      <c r="AM23" s="49" t="str">
        <f aca="false">RIGHT(H23,1)</f>
        <v>¶</v>
      </c>
      <c r="AN23" s="49" t="str">
        <f aca="false">RIGHT(I23,1)</f>
        <v>2</v>
      </c>
      <c r="AO23" s="49" t="str">
        <f aca="false">RIGHT(J23,1)</f>
        <v>☻</v>
      </c>
      <c r="AP23" s="49" t="str">
        <f aca="false">RIGHT(K23,1)</f>
        <v>X</v>
      </c>
      <c r="AQ23" s="49" t="str">
        <f aca="false">RIGHT(L23,1)</f>
        <v>L</v>
      </c>
      <c r="AR23" s="49" t="str">
        <f aca="false">RIGHT(M23,1)</f>
        <v>R</v>
      </c>
      <c r="AS23" s="49" t="str">
        <f aca="false">RIGHT(N23,1)</f>
        <v>X</v>
      </c>
      <c r="AT23" s="49" t="e">
        <f aca="false">NA()</f>
        <v>#N/A</v>
      </c>
      <c r="AU23" s="49" t="str">
        <f aca="false">RIGHT(O23,1)</f>
        <v>X</v>
      </c>
      <c r="AV23" s="49" t="str">
        <f aca="false">RIGHT(P23,1)</f>
        <v>T</v>
      </c>
      <c r="AW23" s="49" t="str">
        <f aca="false">RIGHT(Q23,1)</f>
        <v>☺</v>
      </c>
      <c r="AX23" s="49" t="str">
        <f aca="false">RIGHT(R23,1)</f>
        <v/>
      </c>
      <c r="AY23" s="49" t="str">
        <f aca="false">RIGHT(S23,1)</f>
        <v>1</v>
      </c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IV23" s="2"/>
    </row>
    <row r="24" s="26" customFormat="true" ht="19.5" hidden="false" customHeight="true" outlineLevel="0" collapsed="false">
      <c r="A24" s="51" t="n">
        <v>43792</v>
      </c>
      <c r="B24" s="52" t="str">
        <f aca="false">TEXT(A24,"Ddd")</f>
        <v>so</v>
      </c>
      <c r="C24" s="56"/>
      <c r="D24" s="44" t="str">
        <f aca="false">Vzorci_vnosov!$A$14</f>
        <v>☻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 t="s">
        <v>68</v>
      </c>
      <c r="U24" s="59" t="s">
        <v>23</v>
      </c>
      <c r="V24" s="47" t="n">
        <f aca="false">COUNTIF(AH24:AY24,"☻")</f>
        <v>1</v>
      </c>
      <c r="W24" s="47" t="n">
        <f aca="false">COUNTIF(AH24:AY24,"☺")</f>
        <v>0</v>
      </c>
      <c r="X24" s="47" t="n">
        <f aca="false">COUNTIF(C24:S24,"51")+COUNTIF(C24:S24,"51$")+COUNTIF(C24:S24,"51☻")</f>
        <v>0</v>
      </c>
      <c r="Y24" s="47" t="n">
        <f aca="false">COUNTIF(C24:S24,"52")+COUNTIF(C24:S24,"52$")+COUNTIF(C24:S24,"52☻")</f>
        <v>0</v>
      </c>
      <c r="Z24" s="47" t="n">
        <f aca="false">COUNTIF(C24:S24,"51¶")</f>
        <v>0</v>
      </c>
      <c r="AA24" s="47" t="n">
        <f aca="false">COUNTIF(C24:S24,"52¶")</f>
        <v>0</v>
      </c>
      <c r="AB24" s="47" t="n">
        <f aca="false">COUNTIF(C24:S24,"U")+COUNTIF(C24:S24,"U☻")+COUNTIF(C24:S24,"U☺")</f>
        <v>0</v>
      </c>
      <c r="AC24" s="47" t="n">
        <f aca="false">COUNTIF(C24:S24,"KVIT")+COUNTIF(C24:S24,"KVIT☻")+COUNTIF(C24:S24,"kvit$")</f>
        <v>0</v>
      </c>
      <c r="AD24" s="48" t="n">
        <f aca="false">COUNTBLANK(C24:S24)-3</f>
        <v>13</v>
      </c>
      <c r="AE24" s="48" t="n">
        <f aca="false">COUNTIF(C24:S24,"x")</f>
        <v>0</v>
      </c>
      <c r="AF24" s="47" t="n">
        <f aca="false">COUNTIF(C24:S24,"51")+COUNTIF(C24:S24,"51☻")+COUNTIF(C24:S24,"2")+COUNTIF(C24:S24,"52")+COUNTIF(C24:S24,"52☻")+COUNTIF(C24:S24,"51$")+COUNTIF(C24:S24,"52$")</f>
        <v>0</v>
      </c>
      <c r="AG24" s="13" t="str">
        <f aca="false">Vzorci_vnosov!$A$24</f>
        <v>52☺</v>
      </c>
      <c r="AH24" s="49" t="str">
        <f aca="false">RIGHT(C30,1)</f>
        <v>U</v>
      </c>
      <c r="AI24" s="49" t="str">
        <f aca="false">RIGHT(D24,1)</f>
        <v>☻</v>
      </c>
      <c r="AJ24" s="49" t="str">
        <f aca="false">RIGHT(E24,1)</f>
        <v/>
      </c>
      <c r="AK24" s="49" t="str">
        <f aca="false">RIGHT(F24,1)</f>
        <v/>
      </c>
      <c r="AL24" s="49" t="str">
        <f aca="false">RIGHT(G24,1)</f>
        <v/>
      </c>
      <c r="AM24" s="49" t="str">
        <f aca="false">RIGHT(H24,1)</f>
        <v/>
      </c>
      <c r="AN24" s="49" t="str">
        <f aca="false">RIGHT(I24,1)</f>
        <v/>
      </c>
      <c r="AO24" s="49" t="str">
        <f aca="false">RIGHT(J24,1)</f>
        <v/>
      </c>
      <c r="AP24" s="49" t="str">
        <f aca="false">RIGHT(K24,1)</f>
        <v/>
      </c>
      <c r="AQ24" s="49" t="str">
        <f aca="false">RIGHT(L24,1)</f>
        <v/>
      </c>
      <c r="AR24" s="49" t="str">
        <f aca="false">RIGHT(M24,1)</f>
        <v/>
      </c>
      <c r="AS24" s="49" t="str">
        <f aca="false">RIGHT(N24,1)</f>
        <v/>
      </c>
      <c r="AT24" s="49" t="e">
        <f aca="false">NA()</f>
        <v>#N/A</v>
      </c>
      <c r="AU24" s="49" t="str">
        <f aca="false">RIGHT(O24,1)</f>
        <v/>
      </c>
      <c r="AV24" s="49" t="str">
        <f aca="false">RIGHT(P24,1)</f>
        <v/>
      </c>
      <c r="AW24" s="49" t="str">
        <f aca="false">RIGHT(Q24,1)</f>
        <v/>
      </c>
      <c r="AX24" s="49" t="str">
        <f aca="false">RIGHT(R24,1)</f>
        <v/>
      </c>
      <c r="AY24" s="49" t="str">
        <f aca="false">RIGHT(S24,1)</f>
        <v/>
      </c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IV24" s="2"/>
    </row>
    <row r="25" s="26" customFormat="true" ht="19.5" hidden="false" customHeight="true" outlineLevel="0" collapsed="false">
      <c r="A25" s="51" t="n">
        <v>43793</v>
      </c>
      <c r="B25" s="52" t="str">
        <f aca="false">TEXT(A25,"Ddd")</f>
        <v>ne</v>
      </c>
      <c r="C25" s="56"/>
      <c r="D25" s="44" t="str">
        <f aca="false">Vzorci_vnosov!$A$14</f>
        <v>☻</v>
      </c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 t="s">
        <v>68</v>
      </c>
      <c r="U25" s="59" t="s">
        <v>7</v>
      </c>
      <c r="V25" s="47" t="n">
        <f aca="false">COUNTIF(AH25:AY25,"☻")</f>
        <v>1</v>
      </c>
      <c r="W25" s="47" t="n">
        <f aca="false">COUNTIF(AH25:AY25,"☺")</f>
        <v>0</v>
      </c>
      <c r="X25" s="47" t="n">
        <f aca="false">COUNTIF(C25:S25,"51")+COUNTIF(C25:S25,"51$")+COUNTIF(C25:S25,"51☻")</f>
        <v>0</v>
      </c>
      <c r="Y25" s="47" t="n">
        <f aca="false">COUNTIF(C25:S25,"52")+COUNTIF(C25:S25,"52$")+COUNTIF(C25:S25,"52☻")</f>
        <v>0</v>
      </c>
      <c r="Z25" s="47" t="n">
        <f aca="false">COUNTIF(C25:S25,"51¶")</f>
        <v>0</v>
      </c>
      <c r="AA25" s="47" t="n">
        <f aca="false">COUNTIF(C25:S25,"52¶")</f>
        <v>0</v>
      </c>
      <c r="AB25" s="47" t="n">
        <f aca="false">COUNTIF(C25:S25,"U")+COUNTIF(C25:S25,"U☻")+COUNTIF(C25:S25,"U☺")</f>
        <v>0</v>
      </c>
      <c r="AC25" s="47" t="n">
        <f aca="false">COUNTIF(C25:S25,"KVIT")+COUNTIF(C25:S25,"KVIT☻")+COUNTIF(C25:S25,"kvit$")</f>
        <v>0</v>
      </c>
      <c r="AD25" s="48" t="n">
        <f aca="false">COUNTBLANK(C25:S25)-3</f>
        <v>13</v>
      </c>
      <c r="AE25" s="48" t="n">
        <f aca="false">COUNTIF(C25:S25,"x")</f>
        <v>0</v>
      </c>
      <c r="AF25" s="47" t="n">
        <f aca="false">COUNTIF(C25:S25,"51")+COUNTIF(C25:S25,"51☻")+COUNTIF(C25:S25,"2")+COUNTIF(C25:S25,"52")+COUNTIF(C25:S25,"52☻")+COUNTIF(C25:S25,"51$")+COUNTIF(C25:S25,"52$")</f>
        <v>0</v>
      </c>
      <c r="AG25" s="7" t="str">
        <f aca="false">Vzorci_vnosov!$A$25</f>
        <v>51¶</v>
      </c>
      <c r="AH25" s="49" t="str">
        <f aca="false">RIGHT(C25,1)</f>
        <v/>
      </c>
      <c r="AI25" s="49" t="str">
        <f aca="false">RIGHT(D25,1)</f>
        <v>☻</v>
      </c>
      <c r="AJ25" s="49" t="str">
        <f aca="false">RIGHT(E25,1)</f>
        <v/>
      </c>
      <c r="AK25" s="49" t="str">
        <f aca="false">RIGHT(F25,1)</f>
        <v/>
      </c>
      <c r="AL25" s="49" t="str">
        <f aca="false">RIGHT(G25,1)</f>
        <v/>
      </c>
      <c r="AM25" s="49" t="str">
        <f aca="false">RIGHT(H25,1)</f>
        <v/>
      </c>
      <c r="AN25" s="49" t="str">
        <f aca="false">RIGHT(I25,1)</f>
        <v/>
      </c>
      <c r="AO25" s="49" t="str">
        <f aca="false">RIGHT(J25,1)</f>
        <v/>
      </c>
      <c r="AP25" s="49" t="str">
        <f aca="false">RIGHT(K25,1)</f>
        <v/>
      </c>
      <c r="AQ25" s="49" t="str">
        <f aca="false">RIGHT(L25,1)</f>
        <v/>
      </c>
      <c r="AR25" s="49" t="str">
        <f aca="false">RIGHT(M25,1)</f>
        <v/>
      </c>
      <c r="AS25" s="49" t="str">
        <f aca="false">RIGHT(N25,1)</f>
        <v/>
      </c>
      <c r="AT25" s="49" t="e">
        <f aca="false">NA()</f>
        <v>#N/A</v>
      </c>
      <c r="AU25" s="49" t="str">
        <f aca="false">RIGHT(O25,1)</f>
        <v/>
      </c>
      <c r="AV25" s="49" t="str">
        <f aca="false">RIGHT(P25,1)</f>
        <v/>
      </c>
      <c r="AW25" s="49" t="str">
        <f aca="false">RIGHT(Q25,1)</f>
        <v/>
      </c>
      <c r="AX25" s="49" t="str">
        <f aca="false">RIGHT(R25,1)</f>
        <v/>
      </c>
      <c r="AY25" s="49" t="str">
        <f aca="false">RIGHT(S25,1)</f>
        <v/>
      </c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IV25" s="2"/>
    </row>
    <row r="26" s="26" customFormat="true" ht="19.5" hidden="false" customHeight="true" outlineLevel="0" collapsed="false">
      <c r="A26" s="51" t="n">
        <v>43794</v>
      </c>
      <c r="B26" s="52" t="str">
        <f aca="false">TEXT(A26,"Ddd")</f>
        <v>po</v>
      </c>
      <c r="C26" s="55" t="str">
        <f aca="false">Vzorci_vnosov!$A$11</f>
        <v>X</v>
      </c>
      <c r="D26" s="55" t="str">
        <f aca="false">Vzorci_vnosov!$A$11</f>
        <v>X</v>
      </c>
      <c r="E26" s="55" t="str">
        <f aca="false">Vzorci_vnosov!$A$26</f>
        <v>52¶</v>
      </c>
      <c r="F26" s="53" t="str">
        <f aca="false">Vzorci_vnosov!$A$6</f>
        <v>KVIT</v>
      </c>
      <c r="G26" s="60" t="str">
        <f aca="false">Vzorci_vnosov!$A$20</f>
        <v>☺</v>
      </c>
      <c r="H26" s="53" t="str">
        <f aca="false">Vzorci_vnosov!$A$5</f>
        <v>52</v>
      </c>
      <c r="I26" s="53" t="str">
        <f aca="false">Vzorci_vnosov!$A$8</f>
        <v>U</v>
      </c>
      <c r="J26" s="53" t="s">
        <v>73</v>
      </c>
      <c r="K26" s="53" t="str">
        <f aca="false">Vzorci_vnosov!$A$6</f>
        <v>KVIT</v>
      </c>
      <c r="L26" s="53" t="str">
        <f aca="false">Vzorci_vnosov!$A$13</f>
        <v>BOL</v>
      </c>
      <c r="M26" s="56" t="s">
        <v>79</v>
      </c>
      <c r="N26" s="53" t="str">
        <f aca="false">Vzorci_vnosov!$A$4</f>
        <v>51</v>
      </c>
      <c r="O26" s="53" t="str">
        <f aca="false">Vzorci_vnosov!$A$4</f>
        <v>51</v>
      </c>
      <c r="P26" s="53" t="str">
        <f aca="false">Vzorci_vnosov!$A$12</f>
        <v>D</v>
      </c>
      <c r="Q26" s="53" t="str">
        <f aca="false">Vzorci_vnosov!$A$12</f>
        <v>D</v>
      </c>
      <c r="R26" s="56"/>
      <c r="S26" s="53" t="str">
        <f aca="false">Vzorci_vnosov!$A$6</f>
        <v>KVIT</v>
      </c>
      <c r="T26" s="56" t="s">
        <v>70</v>
      </c>
      <c r="U26" s="57" t="str">
        <f aca="false">$N$1</f>
        <v>PIR</v>
      </c>
      <c r="V26" s="47" t="n">
        <f aca="false">COUNTIF(AH26:AY26,"☻")</f>
        <v>0</v>
      </c>
      <c r="W26" s="47" t="n">
        <f aca="false">COUNTIF(AH26:AY26,"☺")</f>
        <v>1</v>
      </c>
      <c r="X26" s="47" t="n">
        <f aca="false">COUNTIF(C26:S26,"51")+COUNTIF(C26:S26,"51$")+COUNTIF(C26:S26,"51☻")</f>
        <v>2</v>
      </c>
      <c r="Y26" s="47" t="n">
        <f aca="false">COUNTIF(C26:S26,"52")+COUNTIF(C26:S26,"52$")+COUNTIF(C26:S26,"52☻")</f>
        <v>1</v>
      </c>
      <c r="Z26" s="47" t="n">
        <f aca="false">COUNTIF(C26:S26,"51¶")</f>
        <v>0</v>
      </c>
      <c r="AA26" s="47" t="n">
        <f aca="false">COUNTIF(C26:S26,"52¶")</f>
        <v>1</v>
      </c>
      <c r="AB26" s="47" t="n">
        <f aca="false">COUNTIF(C26:S26,"U")+COUNTIF(C26:S26,"U☻")+COUNTIF(C26:S26,"U☺")</f>
        <v>1</v>
      </c>
      <c r="AC26" s="47" t="n">
        <f aca="false">COUNTIF(C26:S26,"KVIT")+COUNTIF(C26:S26,"KVIT☻")+COUNTIF(C26:S26,"kvit$")</f>
        <v>3</v>
      </c>
      <c r="AD26" s="48" t="n">
        <f aca="false">COUNTBLANK(C26:S26)-3</f>
        <v>-2</v>
      </c>
      <c r="AE26" s="48" t="n">
        <f aca="false">COUNTIF(C26:S26,"x")</f>
        <v>2</v>
      </c>
      <c r="AF26" s="47" t="n">
        <f aca="false">COUNTIF(C26:S26,"51")+COUNTIF(C26:S26,"51☻")+COUNTIF(C26:S26,"2")+COUNTIF(C26:S26,"52")+COUNTIF(C26:S26,"52☻")+COUNTIF(C26:S26,"51$")+COUNTIF(C26:S26,"52$")</f>
        <v>3</v>
      </c>
      <c r="AG26" s="7" t="str">
        <f aca="false">Vzorci_vnosov!$A$26</f>
        <v>52¶</v>
      </c>
      <c r="AH26" s="49" t="str">
        <f aca="false">RIGHT(C26,1)</f>
        <v>X</v>
      </c>
      <c r="AI26" s="49" t="str">
        <f aca="false">RIGHT(D26,1)</f>
        <v>X</v>
      </c>
      <c r="AJ26" s="49" t="str">
        <f aca="false">RIGHT(E26,1)</f>
        <v>¶</v>
      </c>
      <c r="AK26" s="49" t="str">
        <f aca="false">RIGHT(F26,1)</f>
        <v>T</v>
      </c>
      <c r="AL26" s="49" t="str">
        <f aca="false">RIGHT(G26,1)</f>
        <v>☺</v>
      </c>
      <c r="AM26" s="49" t="str">
        <f aca="false">RIGHT(H26,1)</f>
        <v>2</v>
      </c>
      <c r="AN26" s="49" t="str">
        <f aca="false">RIGHT(I26,1)</f>
        <v>U</v>
      </c>
      <c r="AO26" s="49" t="str">
        <f aca="false">RIGHT(J26,1)</f>
        <v>S</v>
      </c>
      <c r="AP26" s="49" t="str">
        <f aca="false">RIGHT(K26,1)</f>
        <v>T</v>
      </c>
      <c r="AQ26" s="49" t="str">
        <f aca="false">RIGHT(L26,1)</f>
        <v>L</v>
      </c>
      <c r="AR26" s="49" t="str">
        <f aca="false">RIGHT(M26,1)</f>
        <v>R</v>
      </c>
      <c r="AS26" s="49" t="str">
        <f aca="false">RIGHT(N26,1)</f>
        <v>1</v>
      </c>
      <c r="AT26" s="49" t="e">
        <f aca="false">NA()</f>
        <v>#N/A</v>
      </c>
      <c r="AU26" s="49" t="str">
        <f aca="false">RIGHT(O26,1)</f>
        <v>1</v>
      </c>
      <c r="AV26" s="49" t="str">
        <f aca="false">RIGHT(P26,1)</f>
        <v>D</v>
      </c>
      <c r="AW26" s="49" t="str">
        <f aca="false">RIGHT(Q26,1)</f>
        <v>D</v>
      </c>
      <c r="AX26" s="49" t="str">
        <f aca="false">RIGHT(R26,1)</f>
        <v/>
      </c>
      <c r="AY26" s="49" t="str">
        <f aca="false">RIGHT(S26,1)</f>
        <v>T</v>
      </c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IV26" s="2"/>
    </row>
    <row r="27" s="26" customFormat="true" ht="19.5" hidden="false" customHeight="true" outlineLevel="0" collapsed="false">
      <c r="A27" s="51" t="n">
        <v>43795</v>
      </c>
      <c r="B27" s="52" t="str">
        <f aca="false">TEXT(A27,"Ddd")</f>
        <v>út</v>
      </c>
      <c r="C27" s="53" t="str">
        <f aca="false">Vzorci_vnosov!$A$5</f>
        <v>52</v>
      </c>
      <c r="D27" s="53" t="str">
        <f aca="false">Vzorci_vnosov!$A$12</f>
        <v>D</v>
      </c>
      <c r="E27" s="53" t="str">
        <f aca="false">Vzorci_vnosov!$A$6</f>
        <v>KVIT</v>
      </c>
      <c r="F27" s="53" t="str">
        <f aca="false">Vzorci_vnosov!$A$6</f>
        <v>KVIT</v>
      </c>
      <c r="G27" s="61" t="str">
        <f aca="false">Vzorci_vnosov!$A$28</f>
        <v>KO</v>
      </c>
      <c r="H27" s="97" t="str">
        <f aca="false">Vzorci_vnosov!$A$31</f>
        <v>Rt☺</v>
      </c>
      <c r="I27" s="53" t="str">
        <f aca="false">Vzorci_vnosov!$A$8</f>
        <v>U</v>
      </c>
      <c r="J27" s="53" t="s">
        <v>73</v>
      </c>
      <c r="K27" s="55" t="str">
        <f aca="false">Vzorci_vnosov!$A$26</f>
        <v>52¶</v>
      </c>
      <c r="L27" s="53" t="str">
        <f aca="false">Vzorci_vnosov!$A$13</f>
        <v>BOL</v>
      </c>
      <c r="M27" s="56" t="s">
        <v>79</v>
      </c>
      <c r="N27" s="55" t="str">
        <f aca="false">Vzorci_vnosov!$A$32</f>
        <v>Am</v>
      </c>
      <c r="O27" s="53" t="str">
        <f aca="false">Vzorci_vnosov!$A$13</f>
        <v>BOL</v>
      </c>
      <c r="P27" s="53" t="str">
        <f aca="false">Vzorci_vnosov!$A$12</f>
        <v>D</v>
      </c>
      <c r="Q27" s="53" t="str">
        <f aca="false">Vzorci_vnosov!$A$12</f>
        <v>D</v>
      </c>
      <c r="R27" s="56"/>
      <c r="S27" s="53" t="str">
        <f aca="false">Vzorci_vnosov!$A$4</f>
        <v>51</v>
      </c>
      <c r="T27" s="56" t="s">
        <v>1</v>
      </c>
      <c r="U27" s="57" t="str">
        <f aca="false">$N$1</f>
        <v>PIR</v>
      </c>
      <c r="V27" s="47" t="n">
        <f aca="false">COUNTIF(AH27:AY27,"☻")</f>
        <v>0</v>
      </c>
      <c r="W27" s="47" t="n">
        <f aca="false">COUNTIF(AH27:AY27,"☺")</f>
        <v>1</v>
      </c>
      <c r="X27" s="47" t="n">
        <f aca="false">COUNTIF(C27:S27,"51")+COUNTIF(C27:S27,"51$")+COUNTIF(C27:S27,"51☻")</f>
        <v>1</v>
      </c>
      <c r="Y27" s="47" t="n">
        <f aca="false">COUNTIF(C27:S27,"52")+COUNTIF(C27:S27,"52$")+COUNTIF(C27:S27,"52☻")</f>
        <v>1</v>
      </c>
      <c r="Z27" s="47" t="n">
        <f aca="false">COUNTIF(C27:S27,"51¶")</f>
        <v>0</v>
      </c>
      <c r="AA27" s="47" t="n">
        <f aca="false">COUNTIF(C27:S27,"52¶")</f>
        <v>1</v>
      </c>
      <c r="AB27" s="47" t="n">
        <f aca="false">COUNTIF(C27:S27,"U")+COUNTIF(C27:S27,"U☻")+COUNTIF(C27:S27,"U☺")</f>
        <v>1</v>
      </c>
      <c r="AC27" s="47" t="n">
        <f aca="false">COUNTIF(C27:S27,"KVIT")+COUNTIF(C27:S27,"KVIT☻")+COUNTIF(C27:S27,"kvit$")</f>
        <v>2</v>
      </c>
      <c r="AD27" s="48" t="n">
        <f aca="false">COUNTBLANK(C27:S27)-3</f>
        <v>-2</v>
      </c>
      <c r="AE27" s="48" t="n">
        <f aca="false">COUNTIF(C27:S27,"x")</f>
        <v>0</v>
      </c>
      <c r="AF27" s="47" t="n">
        <f aca="false">COUNTIF(C27:S27,"51")+COUNTIF(C27:S27,"51☻")+COUNTIF(C27:S27,"2")+COUNTIF(C27:S27,"52")+COUNTIF(C27:S27,"52☻")+COUNTIF(C27:S27,"51$")+COUNTIF(C27:S27,"52$")</f>
        <v>2</v>
      </c>
      <c r="AG27" s="14" t="str">
        <f aca="false">Vzorci_vnosov!$A$27</f>
        <v>KVIT☺</v>
      </c>
      <c r="AH27" s="49" t="str">
        <f aca="false">RIGHT(C27,1)</f>
        <v>2</v>
      </c>
      <c r="AI27" s="49" t="str">
        <f aca="false">RIGHT(D27,1)</f>
        <v>D</v>
      </c>
      <c r="AJ27" s="49" t="str">
        <f aca="false">RIGHT(E27,1)</f>
        <v>T</v>
      </c>
      <c r="AK27" s="49" t="str">
        <f aca="false">RIGHT(F27,1)</f>
        <v>T</v>
      </c>
      <c r="AL27" s="49" t="str">
        <f aca="false">RIGHT(G27,1)</f>
        <v>O</v>
      </c>
      <c r="AM27" s="49" t="str">
        <f aca="false">RIGHT(H27,1)</f>
        <v>☺</v>
      </c>
      <c r="AN27" s="49" t="str">
        <f aca="false">RIGHT(I27,1)</f>
        <v>U</v>
      </c>
      <c r="AO27" s="49" t="str">
        <f aca="false">RIGHT(J27,1)</f>
        <v>S</v>
      </c>
      <c r="AP27" s="49" t="str">
        <f aca="false">RIGHT(K27,1)</f>
        <v>¶</v>
      </c>
      <c r="AQ27" s="49" t="str">
        <f aca="false">RIGHT(L27,1)</f>
        <v>L</v>
      </c>
      <c r="AR27" s="49" t="str">
        <f aca="false">RIGHT(M27,1)</f>
        <v>R</v>
      </c>
      <c r="AS27" s="49" t="str">
        <f aca="false">RIGHT(N27,1)</f>
        <v>m</v>
      </c>
      <c r="AT27" s="49" t="e">
        <f aca="false">NA()</f>
        <v>#N/A</v>
      </c>
      <c r="AU27" s="49" t="str">
        <f aca="false">RIGHT(O27,1)</f>
        <v>L</v>
      </c>
      <c r="AV27" s="49" t="str">
        <f aca="false">RIGHT(P27,1)</f>
        <v>D</v>
      </c>
      <c r="AW27" s="49" t="str">
        <f aca="false">RIGHT(Q27,1)</f>
        <v>D</v>
      </c>
      <c r="AX27" s="49" t="str">
        <f aca="false">RIGHT(R27,1)</f>
        <v/>
      </c>
      <c r="AY27" s="49" t="str">
        <f aca="false">RIGHT(S27,1)</f>
        <v>1</v>
      </c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IV27" s="2"/>
    </row>
    <row r="28" s="26" customFormat="true" ht="19.5" hidden="false" customHeight="true" outlineLevel="0" collapsed="false">
      <c r="A28" s="51" t="n">
        <v>43796</v>
      </c>
      <c r="B28" s="52" t="str">
        <f aca="false">TEXT(A28,"Ddd")</f>
        <v>st</v>
      </c>
      <c r="C28" s="53" t="str">
        <f aca="false">Vzorci_vnosov!$A$5</f>
        <v>52</v>
      </c>
      <c r="D28" s="53" t="str">
        <f aca="false">Vzorci_vnosov!$A$8</f>
        <v>U</v>
      </c>
      <c r="E28" s="53" t="str">
        <f aca="false">Vzorci_vnosov!$A$6</f>
        <v>KVIT</v>
      </c>
      <c r="F28" s="53" t="str">
        <f aca="false">Vzorci_vnosov!$A$6</f>
        <v>KVIT</v>
      </c>
      <c r="G28" s="61" t="str">
        <f aca="false">Vzorci_vnosov!$A$28</f>
        <v>KO</v>
      </c>
      <c r="H28" s="55" t="str">
        <f aca="false">Vzorci_vnosov!$A$11</f>
        <v>X</v>
      </c>
      <c r="I28" s="58" t="str">
        <f aca="false">Vzorci_vnosov!$A$23</f>
        <v>51☺</v>
      </c>
      <c r="J28" s="55" t="str">
        <f aca="false">Vzorci_vnosov!$A$16</f>
        <v>☻</v>
      </c>
      <c r="K28" s="55" t="str">
        <f aca="false">Vzorci_vnosov!$A$35</f>
        <v>Ta</v>
      </c>
      <c r="L28" s="53" t="str">
        <f aca="false">Vzorci_vnosov!$A$13</f>
        <v>BOL</v>
      </c>
      <c r="M28" s="56" t="s">
        <v>79</v>
      </c>
      <c r="N28" s="53" t="str">
        <f aca="false">Vzorci_vnosov!$A$4</f>
        <v>51</v>
      </c>
      <c r="O28" s="55" t="str">
        <f aca="false">Vzorci_vnosov!$A$11</f>
        <v>X</v>
      </c>
      <c r="P28" s="53" t="str">
        <f aca="false">Vzorci_vnosov!$A$12</f>
        <v>D</v>
      </c>
      <c r="Q28" s="53" t="str">
        <f aca="false">Vzorci_vnosov!$A$12</f>
        <v>D</v>
      </c>
      <c r="R28" s="56"/>
      <c r="S28" s="55" t="str">
        <f aca="false">Vzorci_vnosov!$A$26</f>
        <v>52¶</v>
      </c>
      <c r="T28" s="56" t="s">
        <v>13</v>
      </c>
      <c r="U28" s="57" t="str">
        <f aca="false">$N$1</f>
        <v>PIR</v>
      </c>
      <c r="V28" s="47" t="n">
        <f aca="false">COUNTIF(AH28:AY28,"☻")</f>
        <v>1</v>
      </c>
      <c r="W28" s="47" t="n">
        <f aca="false">COUNTIF(AH28:AY28,"☺")</f>
        <v>1</v>
      </c>
      <c r="X28" s="47" t="n">
        <f aca="false">COUNTIF(C28:S28,"51")+COUNTIF(C28:S28,"51$")+COUNTIF(C28:S28,"51☻")</f>
        <v>1</v>
      </c>
      <c r="Y28" s="47" t="n">
        <f aca="false">COUNTIF(C28:S28,"52")+COUNTIF(C28:S28,"52$")+COUNTIF(C28:S28,"52☻")</f>
        <v>1</v>
      </c>
      <c r="Z28" s="47" t="n">
        <f aca="false">COUNTIF(C28:S28,"51¶")</f>
        <v>0</v>
      </c>
      <c r="AA28" s="47" t="n">
        <f aca="false">COUNTIF(C28:S28,"52¶")</f>
        <v>1</v>
      </c>
      <c r="AB28" s="47" t="n">
        <f aca="false">COUNTIF(C28:S28,"U")+COUNTIF(C28:S28,"U☻")+COUNTIF(C28:S28,"U☺")</f>
        <v>1</v>
      </c>
      <c r="AC28" s="47" t="n">
        <f aca="false">COUNTIF(C28:S28,"KVIT")+COUNTIF(C28:S28,"KVIT☻")+COUNTIF(C28:S28,"kvit$")</f>
        <v>2</v>
      </c>
      <c r="AD28" s="48" t="n">
        <f aca="false">COUNTBLANK(C28:S28)-3</f>
        <v>-2</v>
      </c>
      <c r="AE28" s="48" t="n">
        <f aca="false">COUNTIF(C28:S28,"x")</f>
        <v>2</v>
      </c>
      <c r="AF28" s="47" t="n">
        <f aca="false">COUNTIF(C28:S28,"51")+COUNTIF(C28:S28,"51☻")+COUNTIF(C28:S28,"2")+COUNTIF(C28:S28,"52")+COUNTIF(C28:S28,"52☻")+COUNTIF(C28:S28,"51$")+COUNTIF(C28:S28,"52$")</f>
        <v>2</v>
      </c>
      <c r="AG28" s="63" t="str">
        <f aca="false">Vzorci_vnosov!$A$28</f>
        <v>KO</v>
      </c>
      <c r="AH28" s="49" t="str">
        <f aca="false">RIGHT(C28,1)</f>
        <v>2</v>
      </c>
      <c r="AI28" s="49" t="str">
        <f aca="false">RIGHT(D28,1)</f>
        <v>U</v>
      </c>
      <c r="AJ28" s="49" t="str">
        <f aca="false">RIGHT(E28,1)</f>
        <v>T</v>
      </c>
      <c r="AK28" s="49" t="str">
        <f aca="false">RIGHT(F28,1)</f>
        <v>T</v>
      </c>
      <c r="AL28" s="49" t="str">
        <f aca="false">RIGHT(G28,1)</f>
        <v>O</v>
      </c>
      <c r="AM28" s="49" t="str">
        <f aca="false">RIGHT(H28,1)</f>
        <v>X</v>
      </c>
      <c r="AN28" s="49" t="str">
        <f aca="false">RIGHT(I28,1)</f>
        <v>☺</v>
      </c>
      <c r="AO28" s="49" t="str">
        <f aca="false">RIGHT(J28,1)</f>
        <v>☻</v>
      </c>
      <c r="AP28" s="49" t="str">
        <f aca="false">RIGHT(K28,1)</f>
        <v>a</v>
      </c>
      <c r="AQ28" s="49" t="str">
        <f aca="false">RIGHT(L28,1)</f>
        <v>L</v>
      </c>
      <c r="AR28" s="49" t="str">
        <f aca="false">RIGHT(M28,1)</f>
        <v>R</v>
      </c>
      <c r="AS28" s="49" t="str">
        <f aca="false">RIGHT(N28,1)</f>
        <v>1</v>
      </c>
      <c r="AT28" s="49" t="e">
        <f aca="false">NA()</f>
        <v>#N/A</v>
      </c>
      <c r="AU28" s="49" t="str">
        <f aca="false">RIGHT(O28,1)</f>
        <v>X</v>
      </c>
      <c r="AV28" s="49" t="str">
        <f aca="false">RIGHT(P28,1)</f>
        <v>D</v>
      </c>
      <c r="AW28" s="49" t="str">
        <f aca="false">RIGHT(Q28,1)</f>
        <v>D</v>
      </c>
      <c r="AX28" s="49" t="str">
        <f aca="false">RIGHT(R28,1)</f>
        <v/>
      </c>
      <c r="AY28" s="49" t="str">
        <f aca="false">RIGHT(S28,1)</f>
        <v>¶</v>
      </c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IV28" s="2"/>
    </row>
    <row r="29" s="26" customFormat="true" ht="19.5" hidden="false" customHeight="true" outlineLevel="0" collapsed="false">
      <c r="A29" s="51" t="n">
        <v>43797</v>
      </c>
      <c r="B29" s="52" t="str">
        <f aca="false">TEXT(A29,"Ddd")</f>
        <v>čt</v>
      </c>
      <c r="C29" s="53" t="str">
        <f aca="false">Vzorci_vnosov!$A$4</f>
        <v>51</v>
      </c>
      <c r="D29" s="56" t="s">
        <v>66</v>
      </c>
      <c r="E29" s="54" t="str">
        <f aca="false">Vzorci_vnosov!$A$7</f>
        <v>KVIT☻</v>
      </c>
      <c r="F29" s="53" t="str">
        <f aca="false">Vzorci_vnosov!$A$6</f>
        <v>KVIT</v>
      </c>
      <c r="G29" s="55" t="str">
        <f aca="false">Vzorci_vnosov!$A$26</f>
        <v>52¶</v>
      </c>
      <c r="H29" s="53" t="str">
        <f aca="false">Vzorci_vnosov!$A$5</f>
        <v>52</v>
      </c>
      <c r="I29" s="55" t="str">
        <f aca="false">Vzorci_vnosov!$A$11</f>
        <v>X</v>
      </c>
      <c r="J29" s="53" t="s">
        <v>73</v>
      </c>
      <c r="K29" s="53" t="str">
        <f aca="false">Vzorci_vnosov!$A$6</f>
        <v>KVIT</v>
      </c>
      <c r="L29" s="53" t="str">
        <f aca="false">Vzorci_vnosov!$A$13</f>
        <v>BOL</v>
      </c>
      <c r="M29" s="56" t="s">
        <v>79</v>
      </c>
      <c r="N29" s="97" t="str">
        <f aca="false">Vzorci_vnosov!$A$31</f>
        <v>Rt☺</v>
      </c>
      <c r="O29" s="55" t="str">
        <f aca="false">Vzorci_vnosov!$A$11</f>
        <v>X</v>
      </c>
      <c r="P29" s="53" t="str">
        <f aca="false">Vzorci_vnosov!$A$12</f>
        <v>D</v>
      </c>
      <c r="Q29" s="53" t="str">
        <f aca="false">Vzorci_vnosov!$A$12</f>
        <v>D</v>
      </c>
      <c r="R29" s="56"/>
      <c r="S29" s="53" t="str">
        <f aca="false">Vzorci_vnosov!$A$15</f>
        <v>SO</v>
      </c>
      <c r="T29" s="56" t="s">
        <v>23</v>
      </c>
      <c r="U29" s="57" t="str">
        <f aca="false">$H$1</f>
        <v>MIO</v>
      </c>
      <c r="V29" s="47" t="n">
        <f aca="false">COUNTIF(AH29:AY29,"☻")</f>
        <v>1</v>
      </c>
      <c r="W29" s="47" t="n">
        <f aca="false">COUNTIF(AH29:AY29,"☺")</f>
        <v>1</v>
      </c>
      <c r="X29" s="47" t="n">
        <f aca="false">COUNTIF(C29:S29,"51")+COUNTIF(C29:S29,"51$")+COUNTIF(C29:S29,"51☻")</f>
        <v>1</v>
      </c>
      <c r="Y29" s="47" t="n">
        <f aca="false">COUNTIF(C29:S29,"52")+COUNTIF(C29:S29,"52$")+COUNTIF(C29:S29,"52☻")</f>
        <v>1</v>
      </c>
      <c r="Z29" s="47" t="n">
        <f aca="false">COUNTIF(C29:S29,"51¶")</f>
        <v>0</v>
      </c>
      <c r="AA29" s="47" t="n">
        <f aca="false">COUNTIF(C29:S29,"52¶")</f>
        <v>1</v>
      </c>
      <c r="AB29" s="47" t="n">
        <f aca="false">COUNTIF(C29:S29,"U")+COUNTIF(C29:S29,"U☻")+COUNTIF(C29:S29,"U☺")</f>
        <v>0</v>
      </c>
      <c r="AC29" s="47" t="n">
        <f aca="false">COUNTIF(C29:S29,"KVIT")+COUNTIF(C29:S29,"KVIT☻")+COUNTIF(C29:S29,"kvit$")</f>
        <v>3</v>
      </c>
      <c r="AD29" s="48" t="n">
        <f aca="false">COUNTBLANK(C29:S29)-3</f>
        <v>-2</v>
      </c>
      <c r="AE29" s="48" t="n">
        <f aca="false">COUNTIF(C29:S29,"x")</f>
        <v>2</v>
      </c>
      <c r="AF29" s="47" t="n">
        <f aca="false">COUNTIF(C29:S29,"51")+COUNTIF(C29:S29,"51☻")+COUNTIF(C29:S29,"2")+COUNTIF(C29:S29,"52")+COUNTIF(C29:S29,"52☻")+COUNTIF(C29:S29,"51$")+COUNTIF(C29:S29,"52$")</f>
        <v>2</v>
      </c>
      <c r="AG29" s="63" t="str">
        <f aca="false">Vzorci_vnosov!$A$29</f>
        <v>Rt</v>
      </c>
      <c r="AH29" s="49" t="str">
        <f aca="false">RIGHT(C29,1)</f>
        <v>1</v>
      </c>
      <c r="AI29" s="49" t="str">
        <f aca="false">RIGHT(D29,1)</f>
        <v>F</v>
      </c>
      <c r="AJ29" s="49" t="str">
        <f aca="false">RIGHT(E29,1)</f>
        <v>☻</v>
      </c>
      <c r="AK29" s="49" t="str">
        <f aca="false">RIGHT(F29,1)</f>
        <v>T</v>
      </c>
      <c r="AL29" s="49" t="str">
        <f aca="false">RIGHT(G29,1)</f>
        <v>¶</v>
      </c>
      <c r="AM29" s="49" t="str">
        <f aca="false">RIGHT(H29,1)</f>
        <v>2</v>
      </c>
      <c r="AN29" s="49" t="str">
        <f aca="false">RIGHT(I29,1)</f>
        <v>X</v>
      </c>
      <c r="AO29" s="49" t="str">
        <f aca="false">RIGHT(J29,1)</f>
        <v>S</v>
      </c>
      <c r="AP29" s="49" t="str">
        <f aca="false">RIGHT(K29,1)</f>
        <v>T</v>
      </c>
      <c r="AQ29" s="49" t="str">
        <f aca="false">RIGHT(L29,1)</f>
        <v>L</v>
      </c>
      <c r="AR29" s="49" t="str">
        <f aca="false">RIGHT(M29,1)</f>
        <v>R</v>
      </c>
      <c r="AS29" s="49" t="str">
        <f aca="false">RIGHT(N29,1)</f>
        <v>☺</v>
      </c>
      <c r="AT29" s="49" t="e">
        <f aca="false">NA()</f>
        <v>#N/A</v>
      </c>
      <c r="AU29" s="49" t="str">
        <f aca="false">RIGHT(O29,1)</f>
        <v>X</v>
      </c>
      <c r="AV29" s="49" t="str">
        <f aca="false">RIGHT(P29,1)</f>
        <v>D</v>
      </c>
      <c r="AW29" s="49" t="str">
        <f aca="false">RIGHT(Q29,1)</f>
        <v>D</v>
      </c>
      <c r="AX29" s="49" t="str">
        <f aca="false">RIGHT(R29,1)</f>
        <v/>
      </c>
      <c r="AY29" s="49" t="str">
        <f aca="false">RIGHT(S29,1)</f>
        <v>O</v>
      </c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IV29" s="2"/>
    </row>
    <row r="30" s="26" customFormat="true" ht="19.5" hidden="false" customHeight="true" outlineLevel="0" collapsed="false">
      <c r="A30" s="51" t="n">
        <v>43798</v>
      </c>
      <c r="B30" s="52" t="str">
        <f aca="false">TEXT(A30,"Ddd")</f>
        <v>pá</v>
      </c>
      <c r="C30" s="53" t="str">
        <f aca="false">Vzorci_vnosov!$A$8</f>
        <v>U</v>
      </c>
      <c r="D30" s="56" t="s">
        <v>66</v>
      </c>
      <c r="E30" s="55" t="str">
        <f aca="false">Vzorci_vnosov!$A$11</f>
        <v>X</v>
      </c>
      <c r="F30" s="53" t="str">
        <f aca="false">Vzorci_vnosov!$A$6</f>
        <v>KVIT</v>
      </c>
      <c r="G30" s="58" t="str">
        <f aca="false">Vzorci_vnosov!$A$23</f>
        <v>51☺</v>
      </c>
      <c r="H30" s="55" t="str">
        <f aca="false">Vzorci_vnosov!$A$26</f>
        <v>52¶</v>
      </c>
      <c r="I30" s="53" t="str">
        <f aca="false">Vzorci_vnosov!$A$5</f>
        <v>52</v>
      </c>
      <c r="J30" s="53" t="s">
        <v>73</v>
      </c>
      <c r="K30" s="54" t="str">
        <f aca="false">Vzorci_vnosov!$A$7</f>
        <v>KVIT☻</v>
      </c>
      <c r="L30" s="53" t="str">
        <f aca="false">Vzorci_vnosov!$A$13</f>
        <v>BOL</v>
      </c>
      <c r="M30" s="56" t="s">
        <v>79</v>
      </c>
      <c r="N30" s="53" t="str">
        <f aca="false">Vzorci_vnosov!$A$4</f>
        <v>51</v>
      </c>
      <c r="O30" s="55" t="str">
        <f aca="false">Vzorci_vnosov!$A$11</f>
        <v>X</v>
      </c>
      <c r="P30" s="53" t="str">
        <f aca="false">Vzorci_vnosov!$A$12</f>
        <v>D</v>
      </c>
      <c r="Q30" s="53" t="str">
        <f aca="false">Vzorci_vnosov!$A$12</f>
        <v>D</v>
      </c>
      <c r="R30" s="56"/>
      <c r="S30" s="53" t="str">
        <f aca="false">Vzorci_vnosov!$A$15</f>
        <v>SO</v>
      </c>
      <c r="T30" s="56" t="s">
        <v>9</v>
      </c>
      <c r="U30" s="57" t="str">
        <f aca="false">$H$1</f>
        <v>MIO</v>
      </c>
      <c r="V30" s="47" t="n">
        <f aca="false">COUNTIF(AH30:AY30,"☻")</f>
        <v>1</v>
      </c>
      <c r="W30" s="47" t="n">
        <f aca="false">COUNTIF(AH30:AY30,"☺")</f>
        <v>1</v>
      </c>
      <c r="X30" s="47" t="n">
        <f aca="false">COUNTIF(C30:S30,"51")+COUNTIF(C30:S30,"51$")+COUNTIF(C30:S30,"51☻")</f>
        <v>1</v>
      </c>
      <c r="Y30" s="47" t="n">
        <f aca="false">COUNTIF(C30:S30,"52")+COUNTIF(C30:S30,"52$")+COUNTIF(C30:S30,"52☻")</f>
        <v>1</v>
      </c>
      <c r="Z30" s="47" t="n">
        <f aca="false">COUNTIF(C30:S30,"51¶")</f>
        <v>0</v>
      </c>
      <c r="AA30" s="47" t="n">
        <f aca="false">COUNTIF(C30:S30,"52¶")</f>
        <v>1</v>
      </c>
      <c r="AB30" s="47" t="n">
        <f aca="false">COUNTIF(C30:S30,"U")+COUNTIF(C30:S30,"U☻")+COUNTIF(C30:S30,"U☺")</f>
        <v>1</v>
      </c>
      <c r="AC30" s="47" t="n">
        <f aca="false">COUNTIF(C30:S30,"KVIT")+COUNTIF(C30:S30,"KVIT☻")+COUNTIF(C30:S30,"kvit$")</f>
        <v>2</v>
      </c>
      <c r="AD30" s="48" t="n">
        <f aca="false">COUNTBLANK(C30:S30)-3</f>
        <v>-2</v>
      </c>
      <c r="AE30" s="48" t="n">
        <f aca="false">COUNTIF(C30:S30,"x")</f>
        <v>2</v>
      </c>
      <c r="AF30" s="47" t="n">
        <f aca="false">COUNTIF(C30:S30,"51")+COUNTIF(C30:S30,"51☻")+COUNTIF(C30:S30,"2")+COUNTIF(C30:S30,"52")+COUNTIF(C30:S30,"52☻")+COUNTIF(C30:S30,"51$")+COUNTIF(C30:S30,"52$")</f>
        <v>2</v>
      </c>
      <c r="AG30" s="4" t="str">
        <f aca="false">Vzorci_vnosov!$A$30</f>
        <v>Rt☻</v>
      </c>
      <c r="AH30" s="49" t="e">
        <f aca="false">NA()</f>
        <v>#N/A</v>
      </c>
      <c r="AI30" s="49" t="str">
        <f aca="false">RIGHT(D30,1)</f>
        <v>F</v>
      </c>
      <c r="AJ30" s="49" t="str">
        <f aca="false">RIGHT(E30,1)</f>
        <v>X</v>
      </c>
      <c r="AK30" s="49" t="str">
        <f aca="false">RIGHT(F30,1)</f>
        <v>T</v>
      </c>
      <c r="AL30" s="49" t="str">
        <f aca="false">RIGHT(G30,1)</f>
        <v>☺</v>
      </c>
      <c r="AM30" s="49" t="str">
        <f aca="false">RIGHT(H30,1)</f>
        <v>¶</v>
      </c>
      <c r="AN30" s="49" t="str">
        <f aca="false">RIGHT(I30,1)</f>
        <v>2</v>
      </c>
      <c r="AO30" s="49" t="str">
        <f aca="false">RIGHT(J30,1)</f>
        <v>S</v>
      </c>
      <c r="AP30" s="49" t="str">
        <f aca="false">RIGHT(K30,1)</f>
        <v>☻</v>
      </c>
      <c r="AQ30" s="49" t="str">
        <f aca="false">RIGHT(L30,1)</f>
        <v>L</v>
      </c>
      <c r="AR30" s="49" t="str">
        <f aca="false">RIGHT(M30,1)</f>
        <v>R</v>
      </c>
      <c r="AS30" s="49" t="str">
        <f aca="false">RIGHT(N30,1)</f>
        <v>1</v>
      </c>
      <c r="AT30" s="49" t="e">
        <f aca="false">NA()</f>
        <v>#N/A</v>
      </c>
      <c r="AU30" s="49" t="str">
        <f aca="false">RIGHT(O30,1)</f>
        <v>X</v>
      </c>
      <c r="AV30" s="49" t="str">
        <f aca="false">RIGHT(P30,1)</f>
        <v>D</v>
      </c>
      <c r="AW30" s="49" t="str">
        <f aca="false">RIGHT(Q30,1)</f>
        <v>D</v>
      </c>
      <c r="AX30" s="49" t="str">
        <f aca="false">RIGHT(R30,1)</f>
        <v/>
      </c>
      <c r="AY30" s="49" t="str">
        <f aca="false">RIGHT(S30,1)</f>
        <v>O</v>
      </c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IV30" s="2"/>
    </row>
    <row r="31" s="26" customFormat="true" ht="19.5" hidden="false" customHeight="true" outlineLevel="0" collapsed="false">
      <c r="A31" s="51" t="n">
        <v>43799</v>
      </c>
      <c r="B31" s="52" t="str">
        <f aca="false">TEXT(A31,"Ddd")</f>
        <v>so</v>
      </c>
      <c r="C31" s="56"/>
      <c r="D31" s="56"/>
      <c r="E31" s="56"/>
      <c r="F31" s="44" t="str">
        <f aca="false">Vzorci_vnosov!$A$14</f>
        <v>☻</v>
      </c>
      <c r="G31" s="56"/>
      <c r="H31" s="56"/>
      <c r="I31" s="45" t="str">
        <f aca="false">Vzorci_vnosov!$A$21</f>
        <v>☺</v>
      </c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 t="s">
        <v>13</v>
      </c>
      <c r="U31" s="59" t="s">
        <v>23</v>
      </c>
      <c r="V31" s="47" t="n">
        <f aca="false">COUNTIF(AH31:AY31,"☻")</f>
        <v>1</v>
      </c>
      <c r="W31" s="47" t="n">
        <f aca="false">COUNTIF(AH31:AY31,"☺")</f>
        <v>1</v>
      </c>
      <c r="X31" s="47" t="n">
        <f aca="false">COUNTIF(C31:S31,"51")+COUNTIF(C31:S31,"51$")+COUNTIF(C31:S31,"51☻")</f>
        <v>0</v>
      </c>
      <c r="Y31" s="47" t="n">
        <f aca="false">COUNTIF(C31:S31,"52")+COUNTIF(C31:S31,"52$")+COUNTIF(C31:S31,"52☻")</f>
        <v>0</v>
      </c>
      <c r="Z31" s="47" t="n">
        <f aca="false">COUNTIF(C31:S31,"51¶")</f>
        <v>0</v>
      </c>
      <c r="AA31" s="47" t="n">
        <f aca="false">COUNTIF(C31:S31,"52¶")</f>
        <v>0</v>
      </c>
      <c r="AB31" s="47" t="n">
        <f aca="false">COUNTIF(C31:S31,"U")+COUNTIF(C31:S31,"U☻")+COUNTIF(C31:S31,"U☺")</f>
        <v>0</v>
      </c>
      <c r="AC31" s="47" t="n">
        <f aca="false">COUNTIF(C31:S31,"KVIT")+COUNTIF(C31:S31,"KVIT☻")+COUNTIF(C31:S31,"kvit$")</f>
        <v>0</v>
      </c>
      <c r="AD31" s="48" t="n">
        <f aca="false">COUNTBLANK(C31:S31)-3</f>
        <v>12</v>
      </c>
      <c r="AE31" s="48" t="n">
        <f aca="false">COUNTIF(C31:S31,"x")</f>
        <v>0</v>
      </c>
      <c r="AF31" s="47" t="n">
        <f aca="false">COUNTIF(C31:S31,"51")+COUNTIF(C31:S31,"51☻")+COUNTIF(C31:S31,"2")+COUNTIF(C31:S31,"52")+COUNTIF(C31:S31,"52☻")+COUNTIF(C31:S31,"51$")+COUNTIF(C31:S31,"52$")</f>
        <v>0</v>
      </c>
      <c r="AG31" s="16" t="str">
        <f aca="false">Vzorci_vnosov!$A$31</f>
        <v>Rt☺</v>
      </c>
      <c r="AH31" s="49" t="str">
        <f aca="false">RIGHT(C31,1)</f>
        <v/>
      </c>
      <c r="AI31" s="49" t="str">
        <f aca="false">RIGHT(D31,1)</f>
        <v/>
      </c>
      <c r="AJ31" s="49" t="str">
        <f aca="false">RIGHT(E31,1)</f>
        <v/>
      </c>
      <c r="AK31" s="49" t="str">
        <f aca="false">RIGHT(F31,1)</f>
        <v>☻</v>
      </c>
      <c r="AL31" s="49" t="str">
        <f aca="false">RIGHT(G31,1)</f>
        <v/>
      </c>
      <c r="AM31" s="49" t="str">
        <f aca="false">RIGHT(H31,1)</f>
        <v/>
      </c>
      <c r="AN31" s="49" t="str">
        <f aca="false">RIGHT(I31,1)</f>
        <v>☺</v>
      </c>
      <c r="AO31" s="49" t="str">
        <f aca="false">RIGHT(J31,1)</f>
        <v/>
      </c>
      <c r="AP31" s="49" t="str">
        <f aca="false">RIGHT(K31,1)</f>
        <v/>
      </c>
      <c r="AQ31" s="49" t="str">
        <f aca="false">RIGHT(L31,1)</f>
        <v/>
      </c>
      <c r="AR31" s="49" t="str">
        <f aca="false">RIGHT(M31,1)</f>
        <v/>
      </c>
      <c r="AS31" s="49" t="str">
        <f aca="false">RIGHT(N31,1)</f>
        <v/>
      </c>
      <c r="AT31" s="49" t="e">
        <f aca="false">NA()</f>
        <v>#N/A</v>
      </c>
      <c r="AU31" s="49" t="str">
        <f aca="false">RIGHT(O31,1)</f>
        <v/>
      </c>
      <c r="AV31" s="49" t="str">
        <f aca="false">RIGHT(P31,1)</f>
        <v/>
      </c>
      <c r="AW31" s="49" t="str">
        <f aca="false">RIGHT(Q31,1)</f>
        <v/>
      </c>
      <c r="AX31" s="49" t="str">
        <f aca="false">RIGHT(R31,1)</f>
        <v/>
      </c>
      <c r="AY31" s="49" t="str">
        <f aca="false">RIGHT(S31,1)</f>
        <v/>
      </c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IV31" s="2"/>
    </row>
    <row r="32" s="26" customFormat="true" ht="19.5" hidden="false" customHeight="true" outlineLevel="0" collapsed="false"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7" t="str">
        <f aca="false">Vzorci_vnosov!$A$32</f>
        <v>Am</v>
      </c>
      <c r="AH32" s="49" t="str">
        <f aca="false">RIGHT(C32,1)</f>
        <v/>
      </c>
      <c r="AI32" s="49" t="str">
        <f aca="false">RIGHT(D32,1)</f>
        <v/>
      </c>
      <c r="AJ32" s="49" t="str">
        <f aca="false">RIGHT(E32,1)</f>
        <v/>
      </c>
      <c r="AK32" s="49" t="str">
        <f aca="false">RIGHT(F32,1)</f>
        <v/>
      </c>
      <c r="AL32" s="49" t="str">
        <f aca="false">RIGHT(G32,1)</f>
        <v/>
      </c>
      <c r="AM32" s="49" t="str">
        <f aca="false">RIGHT(H32,1)</f>
        <v/>
      </c>
      <c r="AN32" s="49" t="str">
        <f aca="false">RIGHT(I32,1)</f>
        <v/>
      </c>
      <c r="AO32" s="49" t="str">
        <f aca="false">RIGHT(J32,1)</f>
        <v/>
      </c>
      <c r="AP32" s="49" t="str">
        <f aca="false">RIGHT(K32,1)</f>
        <v/>
      </c>
      <c r="AQ32" s="49" t="str">
        <f aca="false">RIGHT(L32,1)</f>
        <v/>
      </c>
      <c r="AR32" s="49" t="str">
        <f aca="false">RIGHT(M32,1)</f>
        <v/>
      </c>
      <c r="AS32" s="49" t="str">
        <f aca="false">RIGHT(N32,1)</f>
        <v/>
      </c>
      <c r="AT32" s="49" t="e">
        <f aca="false">NA()</f>
        <v>#N/A</v>
      </c>
      <c r="AU32" s="49" t="str">
        <f aca="false">RIGHT(O32,1)</f>
        <v/>
      </c>
      <c r="AV32" s="49" t="str">
        <f aca="false">RIGHT(P32,1)</f>
        <v/>
      </c>
      <c r="AW32" s="49" t="str">
        <f aca="false">RIGHT(Q32,1)</f>
        <v/>
      </c>
      <c r="AX32" s="49" t="str">
        <f aca="false">RIGHT(R32,1)</f>
        <v/>
      </c>
      <c r="AY32" s="49" t="str">
        <f aca="false">RIGHT(S32,1)</f>
        <v/>
      </c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IV32" s="2"/>
    </row>
    <row r="33" customFormat="false" ht="12.75" hidden="false" customHeight="true" outlineLevel="0" collapsed="false">
      <c r="AG33" s="4" t="str">
        <f aca="false">Vzorci_vnosov!$A$33</f>
        <v>Am☻</v>
      </c>
      <c r="BE33" s="25"/>
      <c r="BF33" s="25"/>
      <c r="BG33" s="25"/>
      <c r="BH33" s="25"/>
      <c r="BI33" s="25"/>
    </row>
    <row r="34" customFormat="false" ht="12.75" hidden="false" customHeight="true" outlineLevel="0" collapsed="false">
      <c r="C34" s="5" t="str">
        <f aca="false">$C$1</f>
        <v>GOR</v>
      </c>
      <c r="D34" s="5" t="str">
        <f aca="false">$D$1</f>
        <v>ŠOŠ</v>
      </c>
      <c r="E34" s="5" t="str">
        <f aca="false">$E$1</f>
        <v>PIN</v>
      </c>
      <c r="F34" s="5" t="str">
        <f aca="false">$F$1</f>
        <v>KON</v>
      </c>
      <c r="G34" s="5" t="str">
        <f aca="false">$G$1</f>
        <v>ORO</v>
      </c>
      <c r="H34" s="5" t="str">
        <f aca="false">$H$1</f>
        <v>MIO</v>
      </c>
      <c r="I34" s="5" t="str">
        <f aca="false">$I$1</f>
        <v>BOŽ</v>
      </c>
      <c r="J34" s="5" t="str">
        <f aca="false">$J$1</f>
        <v>TOM</v>
      </c>
      <c r="K34" s="5" t="str">
        <f aca="false">$K$1</f>
        <v>MŠŠ</v>
      </c>
      <c r="L34" s="5" t="str">
        <f aca="false">$L$1</f>
        <v>ŽIV</v>
      </c>
      <c r="M34" s="5" t="str">
        <f aca="false">$M$1</f>
        <v>TAL</v>
      </c>
      <c r="N34" s="5" t="str">
        <f aca="false">$N$1</f>
        <v>PIR</v>
      </c>
      <c r="O34" s="5" t="str">
        <f aca="false">$O$1</f>
        <v>HOL</v>
      </c>
      <c r="P34" s="5" t="str">
        <f aca="false">$P$1</f>
        <v>BUT</v>
      </c>
      <c r="Q34" s="5" t="str">
        <f aca="false">$Q$1</f>
        <v>ŽRJ</v>
      </c>
      <c r="R34" s="5" t="str">
        <f aca="false">$R$1</f>
        <v>NOV3</v>
      </c>
      <c r="S34" s="5" t="str">
        <f aca="false">$S$1</f>
        <v>JNK</v>
      </c>
      <c r="AG34" s="16" t="str">
        <f aca="false">Vzorci_vnosov!$A$34</f>
        <v>Am☺</v>
      </c>
      <c r="BE34" s="25"/>
      <c r="BF34" s="25"/>
      <c r="BG34" s="25"/>
      <c r="BH34" s="25"/>
      <c r="BI34" s="25"/>
    </row>
    <row r="35" customFormat="false" ht="17" hidden="false" customHeight="true" outlineLevel="0" collapsed="false">
      <c r="B35" s="65" t="str">
        <f aca="false">Vzorci_vnosov!$A$20</f>
        <v>☺</v>
      </c>
      <c r="C35" s="66" t="n">
        <f aca="false">COUNTIF(AH2:AH32,"☺")</f>
        <v>0</v>
      </c>
      <c r="D35" s="66" t="n">
        <f aca="false">COUNTIF(AI2:AI32,"☺")</f>
        <v>0</v>
      </c>
      <c r="E35" s="66" t="n">
        <f aca="false">COUNTIF(AJ2:AJ32,"☺")</f>
        <v>0</v>
      </c>
      <c r="F35" s="66" t="n">
        <f aca="false">COUNTIF(AK2:AK32,"☺")</f>
        <v>0</v>
      </c>
      <c r="G35" s="66" t="n">
        <f aca="false">COUNTIF(AL2:AL32,"☺")</f>
        <v>3</v>
      </c>
      <c r="H35" s="66" t="n">
        <f aca="false">COUNTIF(AM2:AM32,"☺")</f>
        <v>4</v>
      </c>
      <c r="I35" s="66" t="n">
        <f aca="false">COUNTIF(AN2:AN32,"☺")</f>
        <v>4</v>
      </c>
      <c r="J35" s="66" t="n">
        <f aca="false">COUNTIF(AO2:AO32,"☺")</f>
        <v>1</v>
      </c>
      <c r="K35" s="66" t="n">
        <f aca="false">COUNTIF(AP2:AP32,"☺")</f>
        <v>0</v>
      </c>
      <c r="L35" s="66" t="n">
        <f aca="false">COUNTIF(AQ2:AQ32,"☺")</f>
        <v>2</v>
      </c>
      <c r="M35" s="66" t="n">
        <f aca="false">COUNTIF(AR2:AR32,"☺")</f>
        <v>0</v>
      </c>
      <c r="N35" s="66" t="n">
        <f aca="false">COUNTIF(AS2:AS32,"☺")</f>
        <v>3</v>
      </c>
      <c r="O35" s="66" t="n">
        <f aca="false">COUNTIF(AU2:AU32,"☺")</f>
        <v>0</v>
      </c>
      <c r="P35" s="66" t="n">
        <f aca="false">COUNTIF(AV2:AV32,"☺")</f>
        <v>3</v>
      </c>
      <c r="Q35" s="66" t="n">
        <f aca="false">COUNTIF(AW2:AW32,"☺")</f>
        <v>3</v>
      </c>
      <c r="R35" s="66" t="n">
        <f aca="false">COUNTIF(AX2:AX32,"☺")</f>
        <v>0</v>
      </c>
      <c r="S35" s="66" t="n">
        <f aca="false">COUNTIF(AY2:AY32,"☺")</f>
        <v>1</v>
      </c>
      <c r="AG35" s="7" t="str">
        <f aca="false">Vzorci_vnosov!$A$35</f>
        <v>Ta</v>
      </c>
      <c r="BE35" s="25"/>
      <c r="BF35" s="25"/>
      <c r="BG35" s="25"/>
      <c r="BH35" s="25"/>
      <c r="BI35" s="25"/>
    </row>
    <row r="36" s="69" customFormat="true" ht="17" hidden="false" customHeight="true" outlineLevel="0" collapsed="false">
      <c r="A36" s="67"/>
      <c r="B36" s="7" t="str">
        <f aca="false">Vzorci_vnosov!$A$16</f>
        <v>☻</v>
      </c>
      <c r="C36" s="66" t="n">
        <f aca="false">COUNTIF(AH2:AH32,"☻")</f>
        <v>0</v>
      </c>
      <c r="D36" s="66" t="n">
        <f aca="false">COUNTIF(AI2:AI32,"☻")</f>
        <v>5</v>
      </c>
      <c r="E36" s="66" t="n">
        <f aca="false">COUNTIF(AJ2:AJ32,"☻")</f>
        <v>3</v>
      </c>
      <c r="F36" s="66" t="n">
        <f aca="false">COUNTIF(AK2:AK32,"☻")</f>
        <v>4</v>
      </c>
      <c r="G36" s="66" t="n">
        <f aca="false">COUNTIF(AL2:AL32,"☻")</f>
        <v>0</v>
      </c>
      <c r="H36" s="66" t="n">
        <f aca="false">COUNTIF(AM2:AM32,"☻")</f>
        <v>0</v>
      </c>
      <c r="I36" s="66" t="n">
        <f aca="false">COUNTIF(AN2:AN32,"☻")</f>
        <v>0</v>
      </c>
      <c r="J36" s="66" t="n">
        <f aca="false">COUNTIF(AO2:AO32,"☻")</f>
        <v>3</v>
      </c>
      <c r="K36" s="66" t="n">
        <f aca="false">COUNTIF(AP2:AP32,"☻")</f>
        <v>6</v>
      </c>
      <c r="L36" s="66" t="n">
        <f aca="false">COUNTIF(AQ2:AQ32,"☻")</f>
        <v>0</v>
      </c>
      <c r="M36" s="66" t="n">
        <f aca="false">COUNTIF(AR2:AR32,"☻")</f>
        <v>0</v>
      </c>
      <c r="N36" s="66" t="n">
        <f aca="false">COUNTIF(AS2:AS32,"☻")</f>
        <v>4</v>
      </c>
      <c r="O36" s="66" t="n">
        <f aca="false">COUNTIF(AU2:AU32,"☻")</f>
        <v>0</v>
      </c>
      <c r="P36" s="66" t="n">
        <f aca="false">COUNTIF(AV2:AV32,"☻")</f>
        <v>0</v>
      </c>
      <c r="Q36" s="66" t="n">
        <f aca="false">COUNTIF(AW2:AW32,"☻")</f>
        <v>0</v>
      </c>
      <c r="R36" s="66" t="n">
        <f aca="false">COUNTIF(AX2:AX32,"☻")</f>
        <v>0</v>
      </c>
      <c r="S36" s="66" t="n">
        <f aca="false">COUNTIF(AY2:AY32,"☻")</f>
        <v>0</v>
      </c>
      <c r="T36" s="66"/>
      <c r="U36" s="68"/>
      <c r="V36" s="36"/>
      <c r="W36" s="36"/>
      <c r="X36" s="36"/>
      <c r="Y36" s="36"/>
      <c r="Z36" s="36"/>
      <c r="AA36" s="36"/>
      <c r="AB36" s="36"/>
      <c r="AC36" s="36"/>
      <c r="AD36" s="36"/>
      <c r="AE36" s="37"/>
      <c r="AF36" s="37"/>
      <c r="AG36" s="4" t="str">
        <f aca="false">Vzorci_vnosov!$A$36</f>
        <v>Ta☻</v>
      </c>
      <c r="AZ36" s="70"/>
      <c r="BA36" s="70"/>
      <c r="BB36" s="70"/>
      <c r="BC36" s="70"/>
      <c r="BD36" s="70"/>
      <c r="BE36" s="70"/>
      <c r="BF36" s="70"/>
      <c r="BG36" s="70"/>
      <c r="BH36" s="70"/>
      <c r="BI36" s="70"/>
    </row>
    <row r="37" s="69" customFormat="true" ht="17" hidden="false" customHeight="true" outlineLevel="0" collapsed="false">
      <c r="A37" s="67"/>
      <c r="B37" s="17" t="str">
        <f aca="false">Vzorci_vnosov!$A$42</f>
        <v>Σ</v>
      </c>
      <c r="C37" s="71" t="n">
        <f aca="false">SUM(C35:C36)</f>
        <v>0</v>
      </c>
      <c r="D37" s="71" t="n">
        <f aca="false">SUM(D35:D36)</f>
        <v>5</v>
      </c>
      <c r="E37" s="71" t="n">
        <f aca="false">SUM(E35:E36)</f>
        <v>3</v>
      </c>
      <c r="F37" s="71" t="n">
        <f aca="false">SUM(F35:F36)</f>
        <v>4</v>
      </c>
      <c r="G37" s="71" t="n">
        <f aca="false">SUM(G35:G36)</f>
        <v>3</v>
      </c>
      <c r="H37" s="71" t="n">
        <f aca="false">SUM(H35:H36)</f>
        <v>4</v>
      </c>
      <c r="I37" s="71" t="n">
        <f aca="false">SUM(I35:I36)</f>
        <v>4</v>
      </c>
      <c r="J37" s="71" t="n">
        <f aca="false">SUM(J35:J36)</f>
        <v>4</v>
      </c>
      <c r="K37" s="71" t="n">
        <f aca="false">SUM(K35:K36)</f>
        <v>6</v>
      </c>
      <c r="L37" s="71" t="n">
        <f aca="false">SUM(L35:L36)</f>
        <v>2</v>
      </c>
      <c r="M37" s="71" t="n">
        <f aca="false">SUM(M35:M36)</f>
        <v>0</v>
      </c>
      <c r="N37" s="71" t="n">
        <f aca="false">SUM(N35:N36)</f>
        <v>7</v>
      </c>
      <c r="O37" s="71" t="n">
        <f aca="false">SUM(O35:O36)</f>
        <v>0</v>
      </c>
      <c r="P37" s="71" t="n">
        <f aca="false">SUM(P35:P36)</f>
        <v>3</v>
      </c>
      <c r="Q37" s="71" t="n">
        <f aca="false">SUM(Q35:Q36)</f>
        <v>3</v>
      </c>
      <c r="R37" s="71" t="n">
        <f aca="false">SUM(R35:R36)</f>
        <v>0</v>
      </c>
      <c r="S37" s="71" t="n">
        <f aca="false">SUM(S35:S36)</f>
        <v>1</v>
      </c>
      <c r="T37" s="66"/>
      <c r="U37" s="68"/>
      <c r="V37" s="36"/>
      <c r="W37" s="36"/>
      <c r="X37" s="36"/>
      <c r="Y37" s="36"/>
      <c r="Z37" s="36"/>
      <c r="AA37" s="36"/>
      <c r="AB37" s="36"/>
      <c r="AC37" s="36"/>
      <c r="AD37" s="36"/>
      <c r="AE37" s="37"/>
      <c r="AF37" s="37"/>
      <c r="AG37" s="13" t="str">
        <f aca="false">Vzorci_vnosov!$A$37</f>
        <v>Ta☺</v>
      </c>
      <c r="AZ37" s="70"/>
      <c r="BA37" s="70"/>
      <c r="BB37" s="70"/>
      <c r="BC37" s="70"/>
      <c r="BD37" s="70"/>
      <c r="BE37" s="70"/>
      <c r="BF37" s="70"/>
      <c r="BG37" s="70"/>
      <c r="BH37" s="70"/>
      <c r="BI37" s="70"/>
    </row>
    <row r="38" s="69" customFormat="true" ht="17" hidden="false" customHeight="true" outlineLevel="0" collapsed="false">
      <c r="A38" s="67"/>
      <c r="B38" s="4" t="str">
        <f aca="false">Vzorci_vnosov!$A$6</f>
        <v>KVIT</v>
      </c>
      <c r="C38" s="66" t="n">
        <f aca="false">COUNTIF(C2:C32,"KVIT")+COUNTIF(C2:C32,"51KVIT")+COUNTIF(C2:C32,"52KVIT")+COUNTIF(C2:C32,"KVIT$")+COUNTIF(C2:C32,"KVIT☻")+COUNTIF(C2:C32,"KVIT☺")</f>
        <v>0</v>
      </c>
      <c r="D38" s="66" t="n">
        <f aca="false">COUNTIF(D2:D32,"KVIT")+COUNTIF(D2:D32,"51KVIT")+COUNTIF(D2:D32,"52KVIT")+COUNTIF(D2:D32,"KVIT$")+COUNTIF(D2:D32,"KVIT☻")+COUNTIF(D2:D32,"KVIT☺")</f>
        <v>8</v>
      </c>
      <c r="E38" s="66" t="n">
        <f aca="false">COUNTIF(E2:E32,"KVIT")+COUNTIF(E2:E32,"51KVIT")+COUNTIF(E2:E32,"52KVIT")+COUNTIF(E2:E32,"KVIT$")+COUNTIF(E2:E32,"KVIT☻")+COUNTIF(E2:E32,"KVIT☺")</f>
        <v>11</v>
      </c>
      <c r="F38" s="66" t="n">
        <f aca="false">COUNTIF(F2:F32,"KVIT")+COUNTIF(F2:F32,"51KVIT")+COUNTIF(F2:F32,"52KVIT")+COUNTIF(F2:F32,"KVIT$")+COUNTIF(F2:F32,"KVIT☻")+COUNTIF(F2:F32,"KVIT☺")</f>
        <v>16</v>
      </c>
      <c r="G38" s="66" t="n">
        <f aca="false">COUNTIF(G2:G32,"KVIT")+COUNTIF(G2:G32,"51KVIT")+COUNTIF(G2:G32,"52KVIT")+COUNTIF(G2:G32,"KVIT$")+COUNTIF(G2:G32,"KVIT☻")+COUNTIF(G2:G32,"KVIT☺")</f>
        <v>0</v>
      </c>
      <c r="H38" s="66" t="n">
        <f aca="false">COUNTIF(H2:H32,"KVIT")+COUNTIF(H2:H32,"51KVIT")+COUNTIF(H2:H32,"52KVIT")+COUNTIF(H2:H32,"KVIT$")+COUNTIF(H2:H32,"KVIT☻")+COUNTIF(H2:H32,"KVIT☺")</f>
        <v>0</v>
      </c>
      <c r="I38" s="66" t="n">
        <f aca="false">COUNTIF(I2:I32,"KVIT")+COUNTIF(I2:I32,"51KVIT")+COUNTIF(I2:I32,"52KVIT")+COUNTIF(I2:I32,"KVIT$")+COUNTIF(I2:I32,"KVIT☻")+COUNTIF(I2:I32,"KVIT☺")</f>
        <v>0</v>
      </c>
      <c r="J38" s="66" t="n">
        <f aca="false">COUNTIF(J2:J32,"KVIT")+COUNTIF(J2:J32,"51KVIT")+COUNTIF(J2:J32,"52KVIT")+COUNTIF(J2:J32,"KVIT$")+COUNTIF(J2:J32,"KVIT☻")+COUNTIF(J2:J32,"KVIT☺")</f>
        <v>3</v>
      </c>
      <c r="K38" s="66" t="n">
        <f aca="false">COUNTIF(K2:K32,"KVIT")+COUNTIF(K2:K32,"51KVIT")+COUNTIF(K2:K32,"52KVIT")+COUNTIF(K2:K32,"KVIT$")+COUNTIF(K2:K32,"KVIT☻")+COUNTIF(K2:K32,"KVIT☺")</f>
        <v>15</v>
      </c>
      <c r="L38" s="66" t="n">
        <f aca="false">COUNTIF(L2:L32,"KVIT")+COUNTIF(L2:L32,"51KVIT")+COUNTIF(L2:L32,"52KVIT")+COUNTIF(L2:L32,"KVIT$")+COUNTIF(L2:L32,"KVIT☻")+COUNTIF(L2:L32,"KVIT☺")</f>
        <v>0</v>
      </c>
      <c r="M38" s="66" t="n">
        <f aca="false">COUNTIF(M2:M32,"KVIT")+COUNTIF(M2:M32,"51KVIT")+COUNTIF(M2:M32,"52KVIT")+COUNTIF(M2:M32,"KVIT$")+COUNTIF(M2:M32,"KVIT☻")+COUNTIF(M2:M32,"KVIT☺")</f>
        <v>0</v>
      </c>
      <c r="N38" s="66" t="n">
        <f aca="false">COUNTIF(N2:N32,"KVIT")+COUNTIF(N2:N32,"51KVIT")+COUNTIF(N2:N32,"52KVIT")+COUNTIF(N2:N32,"KVIT$")+COUNTIF(N2:N32,"KVIT☻")+COUNTIF(N2:N32,"KVIT☺")</f>
        <v>4</v>
      </c>
      <c r="O38" s="66" t="n">
        <f aca="false">COUNTIF(O2:O32,"KVIT")+COUNTIF(O2:O32,"51KVIT")+COUNTIF(O2:O32,"52KVIT")+COUNTIF(O2:O32,"KVIT$")+COUNTIF(O2:O32,"KVIT☻")+COUNTIF(O2:O32,"KVIT☺")</f>
        <v>0</v>
      </c>
      <c r="P38" s="66" t="n">
        <f aca="false">COUNTIF(P2:P32,"KVIT")+COUNTIF(P2:P32,"51KVIT")+COUNTIF(P2:P32,"52KVIT")+COUNTIF(P2:P32,"KVIT$")+COUNTIF(P2:P32,"KVIT☻")+COUNTIF(P2:P32,"KVIT☺")</f>
        <v>6</v>
      </c>
      <c r="Q38" s="66" t="n">
        <f aca="false">COUNTIF(Q2:Q32,"KVIT")+COUNTIF(Q2:Q32,"51KVIT")+COUNTIF(Q2:Q32,"52KVIT")+COUNTIF(Q2:Q32,"KVIT$")+COUNTIF(Q2:Q32,"KVIT☻")+COUNTIF(Q2:Q32,"KVIT☺")</f>
        <v>0</v>
      </c>
      <c r="R38" s="66" t="n">
        <f aca="false">COUNTIF(R2:R32,"KVIT")+COUNTIF(R2:R32,"51KVIT")+COUNTIF(R2:R32,"52KVIT")+COUNTIF(R2:R32,"KVIT$")+COUNTIF(R2:R32,"KVIT☻")+COUNTIF(R2:R32,"KVIT☺")</f>
        <v>0</v>
      </c>
      <c r="S38" s="66" t="n">
        <f aca="false">COUNTIF(S2:S32,"KVIT")+COUNTIF(S2:S32,"51KVIT")+COUNTIF(S2:S32,"52KVIT")+COUNTIF(S2:S32,"KVIT$")+COUNTIF(S2:S32,"KVIT☻")+COUNTIF(S2:S32,"KVIT☺")</f>
        <v>2</v>
      </c>
      <c r="T38" s="66"/>
      <c r="U38" s="66"/>
      <c r="V38" s="36"/>
      <c r="W38" s="36"/>
      <c r="X38" s="36"/>
      <c r="Y38" s="36"/>
      <c r="Z38" s="36"/>
      <c r="AA38" s="36"/>
      <c r="AB38" s="36"/>
      <c r="AC38" s="36"/>
      <c r="AD38" s="36"/>
      <c r="AE38" s="37"/>
      <c r="AF38" s="37"/>
      <c r="AG38" s="7" t="str">
        <f aca="false">Vzorci_vnosov!$A$38</f>
        <v>Rf</v>
      </c>
      <c r="AZ38" s="70"/>
      <c r="BA38" s="70"/>
      <c r="BB38" s="70"/>
      <c r="BC38" s="70"/>
      <c r="BD38" s="70"/>
      <c r="BE38" s="70"/>
      <c r="BF38" s="70"/>
      <c r="BG38" s="70"/>
      <c r="BH38" s="70"/>
      <c r="BI38" s="70"/>
    </row>
    <row r="39" s="72" customFormat="true" ht="17" hidden="false" customHeight="true" outlineLevel="0" collapsed="false">
      <c r="A39" s="67"/>
      <c r="B39" s="18" t="str">
        <f aca="false">Vzorci_vnosov!$A$43</f>
        <v>$</v>
      </c>
      <c r="C39" s="66" t="n">
        <f aca="false">COUNTIF(C2:C32,"51$")+COUNTIF(C2:C32,"52$")+COUNTIF(C2:C32,"kvit$")</f>
        <v>0</v>
      </c>
      <c r="D39" s="66" t="n">
        <f aca="false">COUNTIF(D2:D32,"51$")+COUNTIF(D2:D32,"52$")+COUNTIF(D2:D32,"kvit$")</f>
        <v>0</v>
      </c>
      <c r="E39" s="66" t="n">
        <f aca="false">COUNTIF(E2:E32,"51$")+COUNTIF(E2:E32,"52$")+COUNTIF(E2:E32,"kvit$")</f>
        <v>0</v>
      </c>
      <c r="F39" s="66" t="n">
        <f aca="false">COUNTIF(F2:F32,"51$")+COUNTIF(F2:F32,"52$")+COUNTIF(F2:F32,"kvit$")</f>
        <v>0</v>
      </c>
      <c r="G39" s="66" t="n">
        <f aca="false">COUNTIF(G2:G32,"51$")+COUNTIF(G2:G32,"52$")+COUNTIF(G2:G32,"kvit$")</f>
        <v>0</v>
      </c>
      <c r="H39" s="66" t="n">
        <f aca="false">COUNTIF(H2:H32,"51$")+COUNTIF(H2:H32,"52$")+COUNTIF(H2:H32,"kvit$")</f>
        <v>0</v>
      </c>
      <c r="I39" s="66" t="n">
        <f aca="false">COUNTIF(I2:I32,"51$")+COUNTIF(I2:I32,"52$")+COUNTIF(I2:I32,"kvit$")</f>
        <v>0</v>
      </c>
      <c r="J39" s="66" t="n">
        <f aca="false">COUNTIF(J2:J32,"51$")+COUNTIF(J2:J32,"52$")+COUNTIF(J2:J32,"kvit$")</f>
        <v>0</v>
      </c>
      <c r="K39" s="66" t="n">
        <f aca="false">COUNTIF(K2:K32,"51$")+COUNTIF(K2:K32,"52$")+COUNTIF(K2:K32,"kvit$")</f>
        <v>0</v>
      </c>
      <c r="L39" s="66" t="n">
        <f aca="false">COUNTIF(L2:L32,"51$")+COUNTIF(L2:L32,"52$")+COUNTIF(L2:L32,"kvit$")</f>
        <v>0</v>
      </c>
      <c r="M39" s="66" t="n">
        <f aca="false">COUNTIF(M2:M32,"51$")+COUNTIF(M2:M32,"52$")+COUNTIF(M2:M32,"kvit$")</f>
        <v>0</v>
      </c>
      <c r="N39" s="66" t="n">
        <f aca="false">COUNTIF(N2:N32,"51$")+COUNTIF(N2:N32,"52$")+COUNTIF(N2:N32,"kvit$")</f>
        <v>0</v>
      </c>
      <c r="O39" s="66" t="n">
        <f aca="false">COUNTIF(O2:O32,"51$")+COUNTIF(O2:O32,"52$")+COUNTIF(O2:O32,"kvit$")</f>
        <v>0</v>
      </c>
      <c r="P39" s="66" t="n">
        <f aca="false">COUNTIF(P2:P32,"51$")+COUNTIF(P2:P32,"52$")+COUNTIF(P2:P32,"kvit$")</f>
        <v>0</v>
      </c>
      <c r="Q39" s="66" t="n">
        <f aca="false">COUNTIF(Q2:Q32,"51$")+COUNTIF(Q2:Q32,"52$")+COUNTIF(Q2:Q32,"kvit$")</f>
        <v>0</v>
      </c>
      <c r="R39" s="66" t="n">
        <f aca="false">COUNTIF(R2:R32,"51$")+COUNTIF(R2:R32,"52$")+COUNTIF(R2:R32,"kvit$")</f>
        <v>0</v>
      </c>
      <c r="S39" s="66" t="n">
        <f aca="false">COUNTIF(S2:S32,"51$")+COUNTIF(S2:S32,"52$")+COUNTIF(S2:S32,"kvit$")</f>
        <v>0</v>
      </c>
      <c r="T39" s="66"/>
      <c r="U39" s="66"/>
      <c r="V39" s="36"/>
      <c r="W39" s="36"/>
      <c r="X39" s="36"/>
      <c r="Y39" s="36"/>
      <c r="Z39" s="36"/>
      <c r="AA39" s="36"/>
      <c r="AB39" s="36"/>
      <c r="AC39" s="36"/>
      <c r="AD39" s="36"/>
      <c r="AE39" s="37"/>
      <c r="AF39" s="37"/>
      <c r="AG39" s="4" t="str">
        <f aca="false">Vzorci_vnosov!$A$39</f>
        <v>Rf☻</v>
      </c>
      <c r="AH39" s="69"/>
      <c r="AZ39" s="73"/>
      <c r="BA39" s="73"/>
      <c r="BB39" s="73"/>
      <c r="BC39" s="73"/>
      <c r="BD39" s="73"/>
      <c r="BE39" s="73"/>
      <c r="BF39" s="73"/>
      <c r="BG39" s="73"/>
      <c r="BH39" s="73"/>
      <c r="BI39" s="73"/>
    </row>
    <row r="40" customFormat="false" ht="17" hidden="false" customHeight="true" outlineLevel="0" collapsed="false">
      <c r="B40" s="28" t="str">
        <f aca="false">Vzorci_vnosov!$A$12</f>
        <v>D</v>
      </c>
      <c r="C40" s="74" t="n">
        <f aca="false">COUNTIF(C2:C32,"D")</f>
        <v>0</v>
      </c>
      <c r="D40" s="74" t="n">
        <f aca="false">COUNTIF(D2:D32,"D")</f>
        <v>2</v>
      </c>
      <c r="E40" s="74" t="n">
        <f aca="false">COUNTIF(E2:E32,"D")</f>
        <v>0</v>
      </c>
      <c r="F40" s="74" t="n">
        <f aca="false">COUNTIF(F2:F32,"D")</f>
        <v>0</v>
      </c>
      <c r="G40" s="74" t="n">
        <f aca="false">COUNTIF(G2:G32,"D")</f>
        <v>1</v>
      </c>
      <c r="H40" s="74" t="n">
        <f aca="false">COUNTIF(H2:H32,"D")</f>
        <v>0</v>
      </c>
      <c r="I40" s="74" t="n">
        <f aca="false">COUNTIF(I2:I32,"D")</f>
        <v>0</v>
      </c>
      <c r="J40" s="74" t="n">
        <f aca="false">COUNTIF(J2:J32,"D")</f>
        <v>1</v>
      </c>
      <c r="K40" s="74" t="n">
        <f aca="false">COUNTIF(K2:K32,"D")</f>
        <v>0</v>
      </c>
      <c r="L40" s="74" t="n">
        <f aca="false">COUNTIF(L2:L32,"D")</f>
        <v>1</v>
      </c>
      <c r="M40" s="74" t="n">
        <f aca="false">COUNTIF(M2:M32,"D")</f>
        <v>0</v>
      </c>
      <c r="N40" s="74" t="n">
        <f aca="false">COUNTIF(N2:N32,"D")</f>
        <v>1</v>
      </c>
      <c r="O40" s="74" t="n">
        <f aca="false">COUNTIF(O2:O32,"D")</f>
        <v>1</v>
      </c>
      <c r="P40" s="74" t="n">
        <f aca="false">COUNTIF(P2:P32,"D")</f>
        <v>5</v>
      </c>
      <c r="Q40" s="74" t="n">
        <f aca="false">COUNTIF(Q2:Q32,"D")</f>
        <v>5</v>
      </c>
      <c r="R40" s="74" t="n">
        <f aca="false">COUNTIF(R2:R32,"D")</f>
        <v>0</v>
      </c>
      <c r="S40" s="74" t="n">
        <f aca="false">COUNTIF(S2:S32,"D")</f>
        <v>0</v>
      </c>
      <c r="AG40" s="13" t="str">
        <f aca="false">Vzorci_vnosov!$A$40</f>
        <v>Rf☺</v>
      </c>
      <c r="BE40" s="25"/>
      <c r="BF40" s="25"/>
      <c r="BG40" s="25"/>
      <c r="BH40" s="25"/>
      <c r="BI40" s="25"/>
    </row>
    <row r="41" customFormat="false" ht="17" hidden="false" customHeight="true" outlineLevel="0" collapsed="false">
      <c r="B41" s="28" t="str">
        <f aca="false">Vzorci_vnosov!$A$15</f>
        <v>SO</v>
      </c>
      <c r="C41" s="74" t="n">
        <f aca="false">COUNTIF(C2:C32,"SO")</f>
        <v>0</v>
      </c>
      <c r="D41" s="74" t="n">
        <f aca="false">COUNTIF(D2:D32,"SO")</f>
        <v>0</v>
      </c>
      <c r="E41" s="74" t="n">
        <f aca="false">COUNTIF(E2:E32,"SO")</f>
        <v>5</v>
      </c>
      <c r="F41" s="74" t="n">
        <f aca="false">COUNTIF(F2:F32,"SO")</f>
        <v>0</v>
      </c>
      <c r="G41" s="74" t="n">
        <f aca="false">COUNTIF(G2:G32,"SO")</f>
        <v>3</v>
      </c>
      <c r="H41" s="74" t="n">
        <f aca="false">COUNTIF(H2:H32,"SO")</f>
        <v>0</v>
      </c>
      <c r="I41" s="74" t="n">
        <f aca="false">COUNTIF(I2:I32,"SO")</f>
        <v>0</v>
      </c>
      <c r="J41" s="74" t="n">
        <f aca="false">COUNTIF(J2:J32,"SO")</f>
        <v>0</v>
      </c>
      <c r="K41" s="74" t="n">
        <f aca="false">COUNTIF(K2:K32,"SO")</f>
        <v>0</v>
      </c>
      <c r="L41" s="74" t="n">
        <f aca="false">COUNTIF(L2:L32,"SO")</f>
        <v>0</v>
      </c>
      <c r="M41" s="74" t="n">
        <f aca="false">COUNTIF(M2:M32,"SO")</f>
        <v>0</v>
      </c>
      <c r="N41" s="74" t="n">
        <f aca="false">COUNTIF(N2:N32,"SO")</f>
        <v>0</v>
      </c>
      <c r="O41" s="74" t="n">
        <f aca="false">COUNTIF(O2:O32,"SO")</f>
        <v>0</v>
      </c>
      <c r="P41" s="74" t="n">
        <f aca="false">COUNTIF(P2:P32,"SO")</f>
        <v>1</v>
      </c>
      <c r="Q41" s="74" t="n">
        <f aca="false">COUNTIF(Q2:Q32,"SO")</f>
        <v>0</v>
      </c>
      <c r="R41" s="74" t="n">
        <f aca="false">COUNTIF(R2:R32,"SO")</f>
        <v>0</v>
      </c>
      <c r="S41" s="74" t="n">
        <f aca="false">COUNTIF(S2:S32,"SO")</f>
        <v>2</v>
      </c>
      <c r="AG41" s="7" t="str">
        <f aca="false">Vzorci_vnosov!$A$41</f>
        <v>TAV</v>
      </c>
      <c r="BE41" s="25"/>
      <c r="BF41" s="25"/>
      <c r="BG41" s="25"/>
      <c r="BH41" s="25"/>
      <c r="BI41" s="25"/>
    </row>
    <row r="42" customFormat="false" ht="17" hidden="false" customHeight="true" outlineLevel="0" collapsed="false">
      <c r="B42" s="28" t="str">
        <f aca="false">Vzorci_vnosov!$A$13</f>
        <v>BOL</v>
      </c>
      <c r="C42" s="74" t="n">
        <f aca="false">COUNTIF(C2:C32,"BOL")</f>
        <v>0</v>
      </c>
      <c r="D42" s="74" t="n">
        <f aca="false">COUNTIF(D2:D32,"BOL")</f>
        <v>0</v>
      </c>
      <c r="E42" s="74" t="n">
        <f aca="false">COUNTIF(E2:E32,"BOL")</f>
        <v>0</v>
      </c>
      <c r="F42" s="74" t="n">
        <f aca="false">COUNTIF(F2:F32,"BOL")</f>
        <v>0</v>
      </c>
      <c r="G42" s="74" t="n">
        <f aca="false">COUNTIF(G2:G32,"BOL")</f>
        <v>0</v>
      </c>
      <c r="H42" s="74" t="n">
        <f aca="false">COUNTIF(H2:H32,"BOL")</f>
        <v>0</v>
      </c>
      <c r="I42" s="74" t="n">
        <f aca="false">COUNTIF(I2:I32,"BOL")</f>
        <v>0</v>
      </c>
      <c r="J42" s="74" t="n">
        <f aca="false">COUNTIF(J2:J32,"BOL")</f>
        <v>0</v>
      </c>
      <c r="K42" s="74" t="n">
        <f aca="false">COUNTIF(K2:K32,"BOL")</f>
        <v>0</v>
      </c>
      <c r="L42" s="74" t="n">
        <f aca="false">COUNTIF(L2:L32,"BOL")</f>
        <v>9</v>
      </c>
      <c r="M42" s="74" t="n">
        <f aca="false">COUNTIF(M2:M32,"BOL")</f>
        <v>0</v>
      </c>
      <c r="N42" s="74" t="n">
        <f aca="false">COUNTIF(N2:N32,"BOL")</f>
        <v>0</v>
      </c>
      <c r="O42" s="74" t="n">
        <f aca="false">COUNTIF(O2:O32,"BOL")</f>
        <v>1</v>
      </c>
      <c r="P42" s="74" t="n">
        <f aca="false">COUNTIF(P2:P32,"BOL")</f>
        <v>0</v>
      </c>
      <c r="Q42" s="74" t="n">
        <f aca="false">COUNTIF(Q2:Q32,"BOL")</f>
        <v>0</v>
      </c>
      <c r="R42" s="74" t="n">
        <f aca="false">COUNTIF(R2:R32,"BOL")</f>
        <v>0</v>
      </c>
      <c r="S42" s="74" t="n">
        <f aca="false">COUNTIF(S2:S32,"BOL")</f>
        <v>0</v>
      </c>
      <c r="BE42" s="25"/>
      <c r="BF42" s="25"/>
      <c r="BG42" s="25"/>
      <c r="BH42" s="25"/>
      <c r="BI42" s="25"/>
    </row>
    <row r="43" customFormat="false" ht="17" hidden="false" customHeight="true" outlineLevel="0" collapsed="false">
      <c r="B43" s="20" t="str">
        <f aca="false">Vzorci_vnosov!$A$11</f>
        <v>X</v>
      </c>
      <c r="C43" s="74" t="n">
        <f aca="false">COUNTIF(C2:C32,"X")</f>
        <v>3</v>
      </c>
      <c r="D43" s="74" t="n">
        <f aca="false">COUNTIF(D2:D32,"X")</f>
        <v>4</v>
      </c>
      <c r="E43" s="74" t="n">
        <f aca="false">COUNTIF(E2:E32,"X")</f>
        <v>3</v>
      </c>
      <c r="F43" s="74" t="n">
        <f aca="false">COUNTIF(F2:F32,"X")</f>
        <v>2</v>
      </c>
      <c r="G43" s="74" t="n">
        <f aca="false">COUNTIF(G2:G32,"X")</f>
        <v>1</v>
      </c>
      <c r="H43" s="74" t="n">
        <f aca="false">COUNTIF(H2:H32,"X")</f>
        <v>3</v>
      </c>
      <c r="I43" s="74" t="n">
        <f aca="false">COUNTIF(I2:I32,"X")</f>
        <v>3</v>
      </c>
      <c r="J43" s="74" t="n">
        <f aca="false">COUNTIF(J2:J32,"X")</f>
        <v>2</v>
      </c>
      <c r="K43" s="74" t="n">
        <f aca="false">COUNTIF(K2:K32,"X")</f>
        <v>3</v>
      </c>
      <c r="L43" s="74" t="n">
        <f aca="false">COUNTIF(L2:L32,"X")</f>
        <v>1</v>
      </c>
      <c r="M43" s="74" t="n">
        <f aca="false">COUNTIF(M2:M32,"X")</f>
        <v>0</v>
      </c>
      <c r="N43" s="74" t="n">
        <f aca="false">COUNTIF(N2:N32,"X")</f>
        <v>4</v>
      </c>
      <c r="O43" s="74" t="n">
        <f aca="false">COUNTIF(O2:O32,"X")</f>
        <v>10</v>
      </c>
      <c r="P43" s="74" t="n">
        <f aca="false">COUNTIF(P2:P32,"X")</f>
        <v>1</v>
      </c>
      <c r="Q43" s="74" t="n">
        <f aca="false">COUNTIF(Q2:Q32,"X")</f>
        <v>2</v>
      </c>
      <c r="R43" s="74" t="n">
        <f aca="false">COUNTIF(R2:R32,"X")</f>
        <v>0</v>
      </c>
      <c r="S43" s="74" t="n">
        <f aca="false">COUNTIF(S2:S32,"X")</f>
        <v>1</v>
      </c>
      <c r="BE43" s="25"/>
      <c r="BF43" s="25"/>
      <c r="BG43" s="25"/>
      <c r="BH43" s="25"/>
      <c r="BI43" s="25"/>
    </row>
    <row r="44" customFormat="false" ht="17" hidden="false" customHeight="true" outlineLevel="0" collapsed="false">
      <c r="B44" s="19" t="s">
        <v>57</v>
      </c>
      <c r="C44" s="74" t="n">
        <f aca="false">COUNTIF(U2:U32,"KOS")</f>
        <v>0</v>
      </c>
      <c r="D44" s="74" t="n">
        <f aca="false">COUNTIF(U2:U32,"ŠOŠ")</f>
        <v>3</v>
      </c>
      <c r="E44" s="74" t="n">
        <f aca="false">COUNTIF(U2:U32,"PIN")</f>
        <v>1</v>
      </c>
      <c r="F44" s="74" t="n">
        <f aca="false">COUNTIF(U2:U32,"KON")</f>
        <v>4</v>
      </c>
      <c r="G44" s="74" t="n">
        <f aca="false">COUNTIF(U2:U32,"oro")</f>
        <v>0</v>
      </c>
      <c r="H44" s="74" t="n">
        <f aca="false">COUNTIF(U2:U32,"MIO")</f>
        <v>3</v>
      </c>
      <c r="I44" s="74" t="n">
        <f aca="false">COUNTIF(U2:U32,"BOŽ")</f>
        <v>3</v>
      </c>
      <c r="J44" s="74" t="n">
        <f aca="false">COUNTIF(U2:U32,"TOM")</f>
        <v>0</v>
      </c>
      <c r="K44" s="74" t="n">
        <f aca="false">COUNTIF(U2:U32,"MŠŠ")</f>
        <v>3</v>
      </c>
      <c r="L44" s="74" t="n">
        <f aca="false">COUNTIF(U2:U32,"ŽIV")</f>
        <v>0</v>
      </c>
      <c r="M44" s="74" t="n">
        <f aca="false">COUNTIF(U2:U32,"TAL")</f>
        <v>0</v>
      </c>
      <c r="N44" s="74" t="n">
        <f aca="false">COUNTIF(U2:U32,"PIR")</f>
        <v>5</v>
      </c>
      <c r="O44" s="74" t="n">
        <f aca="false">COUNTIF(U2:U32,"HOL")</f>
        <v>0</v>
      </c>
      <c r="P44" s="74" t="n">
        <f aca="false">COUNTIF(U2:U32,P1)</f>
        <v>4</v>
      </c>
      <c r="Q44" s="74" t="n">
        <f aca="false">COUNTIF(U2:U32,Q1)</f>
        <v>4</v>
      </c>
      <c r="R44" s="74" t="n">
        <f aca="false">COUNTIF(U2:U32,R1)</f>
        <v>0</v>
      </c>
      <c r="S44" s="74" t="n">
        <f aca="false">COUNTIF(V2:V32,S1)</f>
        <v>0</v>
      </c>
      <c r="BE44" s="25"/>
      <c r="BF44" s="25"/>
      <c r="BG44" s="25"/>
      <c r="BH44" s="25"/>
      <c r="BI44" s="25"/>
    </row>
    <row r="45" customFormat="false" ht="17" hidden="false" customHeight="true" outlineLevel="0" collapsed="false">
      <c r="B45" s="20" t="str">
        <f aca="false">Vzorci_vnosov!$A$45</f>
        <v>¶</v>
      </c>
      <c r="C45" s="66" t="n">
        <f aca="false">COUNTIF(C2:C32,"51¶")+COUNTIF(C2:C32,"52¶")+COUNTIF(C2:C32,"kvit¶")</f>
        <v>1</v>
      </c>
      <c r="D45" s="66" t="n">
        <f aca="false">COUNTIF(D2:D32,"51¶")+COUNTIF(D2:D32,"52¶")+COUNTIF(D2:D32,"kvit¶")</f>
        <v>1</v>
      </c>
      <c r="E45" s="66" t="n">
        <f aca="false">COUNTIF(E2:E32,"51¶")+COUNTIF(E2:E32,"52¶")+COUNTIF(E2:E32,"kvit¶")</f>
        <v>1</v>
      </c>
      <c r="F45" s="66" t="n">
        <f aca="false">COUNTIF(F2:F32,"51¶")+COUNTIF(F2:F32,"52¶")+COUNTIF(F2:F32,"kvit¶")</f>
        <v>1</v>
      </c>
      <c r="G45" s="66" t="n">
        <f aca="false">COUNTIF(G2:G32,"51¶")+COUNTIF(G2:G32,"52¶")+COUNTIF(G2:G32,"kvit¶")</f>
        <v>1</v>
      </c>
      <c r="H45" s="66" t="n">
        <f aca="false">COUNTIF(H2:H32,"51¶")+COUNTIF(H2:H32,"52¶")+COUNTIF(H2:H32,"kvit¶")</f>
        <v>4</v>
      </c>
      <c r="I45" s="66" t="n">
        <f aca="false">COUNTIF(I2:I32,"51¶")+COUNTIF(I2:I32,"52¶")+COUNTIF(I2:I32,"kvit¶")</f>
        <v>2</v>
      </c>
      <c r="J45" s="66" t="n">
        <f aca="false">COUNTIF(J2:J32,"51¶")+COUNTIF(J2:J32,"52¶")+COUNTIF(J2:J32,"kvit¶")</f>
        <v>3</v>
      </c>
      <c r="K45" s="66" t="n">
        <f aca="false">COUNTIF(K2:K32,"51¶")+COUNTIF(K2:K32,"52¶")+COUNTIF(K2:K32,"kvit¶")</f>
        <v>1</v>
      </c>
      <c r="L45" s="66" t="n">
        <f aca="false">COUNTIF(L2:L32,"51¶")+COUNTIF(L2:L32,"52¶")+COUNTIF(L2:L32,"kvit¶")</f>
        <v>0</v>
      </c>
      <c r="M45" s="66" t="n">
        <f aca="false">COUNTIF(M2:M32,"51¶")+COUNTIF(M2:M32,"52¶")+COUNTIF(M2:M32,"kvit¶")</f>
        <v>0</v>
      </c>
      <c r="N45" s="66" t="n">
        <f aca="false">COUNTIF(N2:N32,"51¶")+COUNTIF(N2:N32,"52¶")+COUNTIF(N2:N32,"kvit¶")</f>
        <v>0</v>
      </c>
      <c r="O45" s="66" t="n">
        <f aca="false">COUNTIF(O2:O32,"51¶")+COUNTIF(O2:O32,"52¶")+COUNTIF(O2:O32,"kvit¶")</f>
        <v>1</v>
      </c>
      <c r="P45" s="66" t="n">
        <f aca="false">COUNTIF(P2:P32,"51¶")+COUNTIF(P2:P32,"52¶")+COUNTIF(P2:P32,"kvit¶")</f>
        <v>0</v>
      </c>
      <c r="Q45" s="66" t="n">
        <f aca="false">COUNTIF(Q2:Q32,"51¶")+COUNTIF(Q2:Q32,"52¶")+COUNTIF(Q2:Q32,"kvit¶")</f>
        <v>4</v>
      </c>
      <c r="R45" s="66" t="n">
        <f aca="false">COUNTIF(R2:R32,"51¶")+COUNTIF(R2:R32,"52¶")+COUNTIF(R2:R32,"kvit¶")</f>
        <v>0</v>
      </c>
      <c r="S45" s="66" t="n">
        <f aca="false">COUNTIF(S2:S32,"51¶")+COUNTIF(S2:S32,"52¶")+COUNTIF(S2:S32,"kvit¶")</f>
        <v>3</v>
      </c>
      <c r="BE45" s="25"/>
      <c r="BF45" s="25"/>
      <c r="BG45" s="25"/>
      <c r="BH45" s="25"/>
      <c r="BI45" s="25"/>
    </row>
    <row r="46" customFormat="false" ht="17" hidden="false" customHeight="true" outlineLevel="0" collapsed="false">
      <c r="B46" s="28" t="str">
        <f aca="false">Vzorci_vnosov!$A$8</f>
        <v>U</v>
      </c>
      <c r="C46" s="66" t="n">
        <f aca="false">COUNTIF(C2:C32,"U☺")+COUNTIF(C2:C32,"U☻")+COUNTIF(C2:C32,"U")</f>
        <v>4</v>
      </c>
      <c r="D46" s="66" t="n">
        <f aca="false">COUNTIF(D2:D32,"U☺")+COUNTIF(D2:D32,"U☻")+COUNTIF(D2:D32,"U")</f>
        <v>1</v>
      </c>
      <c r="E46" s="66" t="n">
        <f aca="false">COUNTIF(E2:E32,"U☺")+COUNTIF(E2:E32,"U☻")+COUNTIF(E2:E32,"U")</f>
        <v>0</v>
      </c>
      <c r="F46" s="66" t="n">
        <f aca="false">COUNTIF(F2:F32,"U☺")+COUNTIF(F2:F32,"U☻")+COUNTIF(F2:F32,"U")</f>
        <v>0</v>
      </c>
      <c r="G46" s="66" t="n">
        <f aca="false">COUNTIF(G2:G32,"U☺")+COUNTIF(G2:G32,"U☻")+COUNTIF(G2:G32,"U")</f>
        <v>0</v>
      </c>
      <c r="H46" s="66" t="n">
        <f aca="false">COUNTIF(H2:H32,"U☺")+COUNTIF(H2:H32,"U☻")+COUNTIF(H2:H32,"U")</f>
        <v>1</v>
      </c>
      <c r="I46" s="66" t="n">
        <f aca="false">COUNTIF(I2:I32,"U☺")+COUNTIF(I2:I32,"U☻")+COUNTIF(I2:I32,"U")</f>
        <v>4</v>
      </c>
      <c r="J46" s="66" t="n">
        <f aca="false">COUNTIF(J2:J32,"U☺")+COUNTIF(J2:J32,"U☻")+COUNTIF(J2:J32,"U")</f>
        <v>2</v>
      </c>
      <c r="K46" s="66" t="n">
        <f aca="false">COUNTIF(K2:K32,"U☺")+COUNTIF(K2:K32,"U☻")+COUNTIF(K2:K32,"U")</f>
        <v>0</v>
      </c>
      <c r="L46" s="66" t="n">
        <f aca="false">COUNTIF(L2:L32,"U☺")+COUNTIF(L2:L32,"U☻")+COUNTIF(L2:L32,"U")</f>
        <v>3</v>
      </c>
      <c r="M46" s="66" t="n">
        <f aca="false">COUNTIF(M2:M32,"U☺")+COUNTIF(M2:M32,"U☻")+COUNTIF(M2:M32,"U")</f>
        <v>0</v>
      </c>
      <c r="N46" s="66" t="n">
        <f aca="false">COUNTIF(N2:N32,"U☺")+COUNTIF(N2:N32,"U☻")+COUNTIF(N2:N32,"U")</f>
        <v>1</v>
      </c>
      <c r="O46" s="66" t="n">
        <f aca="false">COUNTIF(O2:O32,"U☺")+COUNTIF(O2:O32,"U☻")+COUNTIF(O2:O32,"U")</f>
        <v>2</v>
      </c>
      <c r="P46" s="66" t="n">
        <f aca="false">COUNTIF(P2:P32,"U☺")+COUNTIF(P2:P32,"U☻")+COUNTIF(P2:P32,"U")</f>
        <v>1</v>
      </c>
      <c r="Q46" s="66" t="n">
        <f aca="false">COUNTIF(Q2:Q32,"U☺")+COUNTIF(Q2:Q32,"U☻")+COUNTIF(Q2:Q32,"U")</f>
        <v>1</v>
      </c>
      <c r="R46" s="66" t="n">
        <f aca="false">COUNTIF(R2:R32,"U☺")+COUNTIF(R2:R32,"U☻")+COUNTIF(R2:R32,"U")</f>
        <v>0</v>
      </c>
      <c r="S46" s="66" t="n">
        <f aca="false">COUNTIF(S2:S32,"U☺")+COUNTIF(S2:S32,"U☻")+COUNTIF(S2:S32,"U")</f>
        <v>1</v>
      </c>
      <c r="BE46" s="25"/>
      <c r="BF46" s="25"/>
      <c r="BG46" s="25"/>
      <c r="BH46" s="25"/>
      <c r="BI46" s="25"/>
    </row>
  </sheetData>
  <sheetProtection sheet="true"/>
  <conditionalFormatting sqref="A2:E2 A3:B31 C17:J18 G2:H2 C3:E3 G3:M3 J2:O2 O3:R3 T3 Q2:U2 C4:M4 C31:E31 O4:P4 F10:G11 J31:M31 C24:C25 R19:T19 G31:H31 M5 C10:D11 R4:T4 R12:R16 R5:R9 T12:T16 R26:R30 D9 T20 R20:R23 T22:T23 U3:U7 I11 M17:U18 E24:U25 O31:U31 T5:T9 I10:J10 L10:U10 K11:U11 T26:T30">
    <cfRule type="expression" priority="2" aboveAverage="0" equalAverage="0" bottom="0" percent="0" rank="0" text="" dxfId="326">
      <formula>WEEKDAY(november!$A2,2)=6</formula>
    </cfRule>
    <cfRule type="expression" priority="3" aboveAverage="0" equalAverage="0" bottom="0" percent="0" rank="0" text="" dxfId="327">
      <formula>WEEKDAY(november!$A2,2)=7</formula>
    </cfRule>
  </conditionalFormatting>
  <conditionalFormatting sqref="L15">
    <cfRule type="expression" priority="4" aboveAverage="0" equalAverage="0" bottom="0" percent="0" rank="0" text="" dxfId="328">
      <formula>WEEKDAY(november!$A15,2)=6</formula>
    </cfRule>
    <cfRule type="expression" priority="5" aboveAverage="0" equalAverage="0" bottom="0" percent="0" rank="0" text="" dxfId="329">
      <formula>WEEKDAY(november!$A15,2)=7</formula>
    </cfRule>
  </conditionalFormatting>
  <conditionalFormatting sqref="V2:AC31">
    <cfRule type="cellIs" priority="6" operator="lessThan" aboveAverage="0" equalAverage="0" bottom="0" percent="0" rank="0" text="" dxfId="330">
      <formula>1</formula>
    </cfRule>
    <cfRule type="cellIs" priority="7" operator="greaterThan" aboveAverage="0" equalAverage="0" bottom="0" percent="0" rank="0" text="" dxfId="331">
      <formula>1</formula>
    </cfRule>
  </conditionalFormatting>
  <conditionalFormatting sqref="AD2:AD31">
    <cfRule type="cellIs" priority="8" operator="notEqual" aboveAverage="0" equalAverage="0" bottom="0" percent="0" rank="0" text="" dxfId="332">
      <formula>0</formula>
    </cfRule>
  </conditionalFormatting>
  <conditionalFormatting sqref="AE2:AE31">
    <cfRule type="cellIs" priority="9" operator="equal" aboveAverage="0" equalAverage="0" bottom="0" percent="0" rank="0" text="" dxfId="333">
      <formula>1</formula>
    </cfRule>
    <cfRule type="cellIs" priority="10" operator="greaterThan" aboveAverage="0" equalAverage="0" bottom="0" percent="0" rank="0" text="" dxfId="334">
      <formula>1</formula>
    </cfRule>
  </conditionalFormatting>
  <conditionalFormatting sqref="AF2:AF31">
    <cfRule type="cellIs" priority="11" operator="lessThan" aboveAverage="0" equalAverage="0" bottom="0" percent="0" rank="0" text="" dxfId="335">
      <formula>2</formula>
    </cfRule>
    <cfRule type="cellIs" priority="12" operator="greaterThan" aboveAverage="0" equalAverage="0" bottom="0" percent="0" rank="0" text="" dxfId="336">
      <formula>2</formula>
    </cfRule>
  </conditionalFormatting>
  <conditionalFormatting sqref="I2">
    <cfRule type="expression" priority="13" aboveAverage="0" equalAverage="0" bottom="0" percent="0" rank="0" text="" dxfId="337">
      <formula>WEEKDAY(november!$A2,2)=6</formula>
    </cfRule>
    <cfRule type="expression" priority="14" aboveAverage="0" equalAverage="0" bottom="0" percent="0" rank="0" text="" dxfId="338">
      <formula>WEEKDAY(november!$A2,2)=7</formula>
    </cfRule>
  </conditionalFormatting>
  <conditionalFormatting sqref="D29:D30">
    <cfRule type="expression" priority="15" aboveAverage="0" equalAverage="0" bottom="0" percent="0" rank="0" text="" dxfId="339">
      <formula>WEEKDAY(november!$A29,2)=6</formula>
    </cfRule>
    <cfRule type="expression" priority="16" aboveAverage="0" equalAverage="0" bottom="0" percent="0" rank="0" text="" dxfId="340">
      <formula>WEEKDAY(november!$A29,2)=7</formula>
    </cfRule>
  </conditionalFormatting>
  <conditionalFormatting sqref="M6:M9">
    <cfRule type="expression" priority="17" aboveAverage="0" equalAverage="0" bottom="0" percent="0" rank="0" text="" dxfId="341">
      <formula>WEEKDAY(november!$A6,2)=6</formula>
    </cfRule>
    <cfRule type="expression" priority="18" aboveAverage="0" equalAverage="0" bottom="0" percent="0" rank="0" text="" dxfId="342">
      <formula>WEEKDAY(november!$A6,2)=7</formula>
    </cfRule>
  </conditionalFormatting>
  <conditionalFormatting sqref="M12:M16">
    <cfRule type="expression" priority="19" aboveAverage="0" equalAverage="0" bottom="0" percent="0" rank="0" text="" dxfId="343">
      <formula>WEEKDAY(november!$A12,2)=6</formula>
    </cfRule>
    <cfRule type="expression" priority="20" aboveAverage="0" equalAverage="0" bottom="0" percent="0" rank="0" text="" dxfId="344">
      <formula>WEEKDAY(november!$A12,2)=7</formula>
    </cfRule>
  </conditionalFormatting>
  <conditionalFormatting sqref="M19:M23">
    <cfRule type="expression" priority="21" aboveAverage="0" equalAverage="0" bottom="0" percent="0" rank="0" text="" dxfId="345">
      <formula>WEEKDAY(november!$A19,2)=6</formula>
    </cfRule>
    <cfRule type="expression" priority="22" aboveAverage="0" equalAverage="0" bottom="0" percent="0" rank="0" text="" dxfId="346">
      <formula>WEEKDAY(november!$A19,2)=7</formula>
    </cfRule>
  </conditionalFormatting>
  <conditionalFormatting sqref="M26:M30">
    <cfRule type="expression" priority="23" aboveAverage="0" equalAverage="0" bottom="0" percent="0" rank="0" text="" dxfId="347">
      <formula>WEEKDAY(november!$A26,2)=6</formula>
    </cfRule>
    <cfRule type="expression" priority="24" aboveAverage="0" equalAverage="0" bottom="0" percent="0" rank="0" text="" dxfId="348">
      <formula>WEEKDAY(november!$A26,2)=7</formula>
    </cfRule>
  </conditionalFormatting>
  <conditionalFormatting sqref="BA22">
    <cfRule type="expression" priority="25" aboveAverage="0" equalAverage="0" bottom="0" percent="0" rank="0" text="" dxfId="349">
      <formula>WEEKDAY(november!$A22,2)=6</formula>
    </cfRule>
    <cfRule type="expression" priority="26" aboveAverage="0" equalAverage="0" bottom="0" percent="0" rank="0" text="" dxfId="350">
      <formula>WEEKDAY(november!$A22,2)=7</formula>
    </cfRule>
  </conditionalFormatting>
  <conditionalFormatting sqref="T21">
    <cfRule type="expression" priority="27" aboveAverage="0" equalAverage="0" bottom="0" percent="0" rank="0" text="" dxfId="351">
      <formula>WEEKDAY(november!$A21,2)=6</formula>
    </cfRule>
    <cfRule type="expression" priority="28" aboveAverage="0" equalAverage="0" bottom="0" percent="0" rank="0" text="" dxfId="352">
      <formula>WEEKDAY(november!$A21,2)=7</formula>
    </cfRule>
  </conditionalFormatting>
  <conditionalFormatting sqref="D21">
    <cfRule type="expression" priority="29" aboveAverage="0" equalAverage="0" bottom="0" percent="0" rank="0" text="" dxfId="353">
      <formula>WEEKDAY(november!$A21,2)=6</formula>
    </cfRule>
    <cfRule type="expression" priority="30" aboveAverage="0" equalAverage="0" bottom="0" percent="0" rank="0" text="" dxfId="354">
      <formula>WEEKDAY(november!$A21,2)=7</formula>
    </cfRule>
  </conditionalFormatting>
  <conditionalFormatting sqref="L17">
    <cfRule type="expression" priority="31" aboveAverage="0" equalAverage="0" bottom="0" percent="0" rank="0" text="" dxfId="355">
      <formula>WEEKDAY(november!$A17,2)=6</formula>
    </cfRule>
    <cfRule type="expression" priority="32" aboveAverage="0" equalAverage="0" bottom="0" percent="0" rank="0" text="" dxfId="356">
      <formula>WEEKDAY(november!$A17,2)=7</formula>
    </cfRule>
  </conditionalFormatting>
  <conditionalFormatting sqref="N31">
    <cfRule type="expression" priority="33" aboveAverage="0" equalAverage="0" bottom="0" percent="0" rank="0" text="" dxfId="357">
      <formula>WEEKDAY(november!$A31,2)=6</formula>
    </cfRule>
    <cfRule type="expression" priority="34" aboveAverage="0" equalAverage="0" bottom="0" percent="0" rank="0" text="" dxfId="358">
      <formula>WEEKDAY(november!$A31,2)=7</formula>
    </cfRule>
  </conditionalFormatting>
  <conditionalFormatting sqref="E10:E11">
    <cfRule type="expression" priority="35" aboveAverage="0" equalAverage="0" bottom="0" percent="0" rank="0" text="" dxfId="359">
      <formula>WEEKDAY(november!$A10,2)=6</formula>
    </cfRule>
    <cfRule type="expression" priority="36" aboveAverage="0" equalAverage="0" bottom="0" percent="0" rank="0" text="" dxfId="360">
      <formula>WEEKDAY(november!$A10,2)=7</formula>
    </cfRule>
  </conditionalFormatting>
  <conditionalFormatting sqref="F3">
    <cfRule type="expression" priority="37" aboveAverage="0" equalAverage="0" bottom="0" percent="0" rank="0" text="" dxfId="361">
      <formula>WEEKDAY(november!$A3,2)=6</formula>
    </cfRule>
    <cfRule type="expression" priority="38" aboveAverage="0" equalAverage="0" bottom="0" percent="0" rank="0" text="" dxfId="362">
      <formula>WEEKDAY(november!$A3,2)=7</formula>
    </cfRule>
  </conditionalFormatting>
  <printOptions headings="false" gridLines="false" gridLinesSet="true" horizontalCentered="false" verticalCentered="false"/>
  <pageMargins left="0.7875" right="0.7875" top="0.954166666666667" bottom="0.511805555555556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&amp;L&amp;"Arial,Regular"&amp;12Zadnja sprememba:  &amp;C&amp;"Arial,Regular"&amp;D   &amp;T</oddHeader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46"/>
  <sheetViews>
    <sheetView showFormulas="false" showGridLines="true" showRowColHeaders="true" showZeros="true" rightToLeft="false" tabSelected="true" showOutlineSymbols="true" defaultGridColor="true" view="normal" topLeftCell="A20" colorId="64" zoomScale="140" zoomScaleNormal="140" zoomScalePageLayoutView="100" workbookViewId="0">
      <selection pane="topLeft" activeCell="BA24" activeCellId="0" sqref="BA24"/>
    </sheetView>
  </sheetViews>
  <sheetFormatPr defaultColWidth="6.79296875" defaultRowHeight="17" zeroHeight="false" outlineLevelRow="0" outlineLevelCol="0"/>
  <cols>
    <col collapsed="false" customWidth="true" hidden="false" outlineLevel="0" max="1" min="1" style="21" width="5.8"/>
    <col collapsed="false" customWidth="true" hidden="false" outlineLevel="0" max="2" min="2" style="22" width="3.2"/>
    <col collapsed="false" customWidth="true" hidden="false" outlineLevel="0" max="17" min="3" style="23" width="4.4"/>
    <col collapsed="false" customWidth="true" hidden="true" outlineLevel="0" max="18" min="18" style="23" width="4.4"/>
    <col collapsed="false" customWidth="true" hidden="false" outlineLevel="0" max="21" min="19" style="23" width="4.4"/>
    <col collapsed="false" customWidth="true" hidden="false" outlineLevel="0" max="31" min="22" style="23" width="3.6"/>
    <col collapsed="false" customWidth="true" hidden="false" outlineLevel="0" max="32" min="32" style="24" width="4.4"/>
    <col collapsed="false" customWidth="true" hidden="true" outlineLevel="0" max="50" min="33" style="2" width="14.22"/>
    <col collapsed="false" customWidth="true" hidden="false" outlineLevel="0" max="51" min="51" style="25" width="3.6"/>
    <col collapsed="false" customWidth="false" hidden="false" outlineLevel="0" max="55" min="52" style="25" width="6.81"/>
    <col collapsed="false" customWidth="false" hidden="false" outlineLevel="0" max="257" min="56" style="2" width="6.81"/>
  </cols>
  <sheetData>
    <row r="1" s="38" customFormat="true" ht="19.5" hidden="false" customHeight="true" outlineLevel="0" collapsed="false">
      <c r="A1" s="27" t="s">
        <v>59</v>
      </c>
      <c r="B1" s="28"/>
      <c r="C1" s="5" t="s">
        <v>88</v>
      </c>
      <c r="D1" s="5" t="str">
        <f aca="false">Vzorci_vnosov!$C$3</f>
        <v>ŠOŠ</v>
      </c>
      <c r="E1" s="5" t="str">
        <f aca="false">Vzorci_vnosov!$C$4</f>
        <v>PIN</v>
      </c>
      <c r="F1" s="5" t="str">
        <f aca="false">Vzorci_vnosov!$C$5</f>
        <v>KON</v>
      </c>
      <c r="G1" s="5" t="str">
        <f aca="false">Vzorci_vnosov!$C$6</f>
        <v>ORO</v>
      </c>
      <c r="H1" s="5" t="str">
        <f aca="false">Vzorci_vnosov!$C$7</f>
        <v>MIO</v>
      </c>
      <c r="I1" s="5" t="str">
        <f aca="false">Vzorci_vnosov!$C$8</f>
        <v>BOŽ</v>
      </c>
      <c r="J1" s="5" t="str">
        <f aca="false">Vzorci_vnosov!$C$9</f>
        <v>TOM</v>
      </c>
      <c r="K1" s="5" t="str">
        <f aca="false">Vzorci_vnosov!$C$10</f>
        <v>MŠŠ</v>
      </c>
      <c r="L1" s="5" t="str">
        <f aca="false">Vzorci_vnosov!$C$11</f>
        <v>ŽIV</v>
      </c>
      <c r="M1" s="5" t="str">
        <f aca="false">Vzorci_vnosov!$C$12</f>
        <v>TAL</v>
      </c>
      <c r="N1" s="5" t="str">
        <f aca="false">Vzorci_vnosov!$C$13</f>
        <v>PIR</v>
      </c>
      <c r="O1" s="5" t="str">
        <f aca="false">Vzorci_vnosov!$C$14</f>
        <v>HOL</v>
      </c>
      <c r="P1" s="5" t="str">
        <f aca="false">Vzorci_vnosov!$C$15</f>
        <v>BUT</v>
      </c>
      <c r="Q1" s="5" t="str">
        <f aca="false">Vzorci_vnosov!$C$16</f>
        <v>ŽRJ</v>
      </c>
      <c r="R1" s="5" t="str">
        <f aca="false">Vzorci_vnosov!$C$17</f>
        <v>NOV3</v>
      </c>
      <c r="S1" s="5" t="str">
        <f aca="false">Vzorci_vnosov!$C$18</f>
        <v>JNK</v>
      </c>
      <c r="T1" s="29" t="s">
        <v>61</v>
      </c>
      <c r="U1" s="83" t="s">
        <v>57</v>
      </c>
      <c r="V1" s="32" t="s">
        <v>34</v>
      </c>
      <c r="W1" s="33" t="str">
        <f aca="false">Vzorci_vnosov!$A$4</f>
        <v>51</v>
      </c>
      <c r="X1" s="33" t="str">
        <f aca="false">Vzorci_vnosov!$A$5</f>
        <v>52</v>
      </c>
      <c r="Y1" s="7" t="str">
        <f aca="false">Vzorci_vnosov!$A$25</f>
        <v>51¶</v>
      </c>
      <c r="Z1" s="7" t="str">
        <f aca="false">Vzorci_vnosov!$A$26</f>
        <v>52¶</v>
      </c>
      <c r="AA1" s="34" t="str">
        <f aca="false">Vzorci_vnosov!$A$8</f>
        <v>U</v>
      </c>
      <c r="AB1" s="33" t="str">
        <f aca="false">Vzorci_vnosov!$A$6</f>
        <v>KVIT</v>
      </c>
      <c r="AC1" s="35" t="s">
        <v>62</v>
      </c>
      <c r="AD1" s="36" t="s">
        <v>18</v>
      </c>
      <c r="AE1" s="37" t="s">
        <v>63</v>
      </c>
      <c r="AF1" s="3"/>
      <c r="AG1" s="78" t="str">
        <f aca="false">$C$1</f>
        <v>GOR</v>
      </c>
      <c r="AH1" s="78" t="str">
        <f aca="false">$D$1</f>
        <v>ŠOŠ</v>
      </c>
      <c r="AI1" s="78" t="str">
        <f aca="false">$E$1</f>
        <v>PIN</v>
      </c>
      <c r="AJ1" s="78" t="str">
        <f aca="false">$F$1</f>
        <v>KON</v>
      </c>
      <c r="AK1" s="78" t="str">
        <f aca="false">$G$1</f>
        <v>ORO</v>
      </c>
      <c r="AL1" s="78" t="str">
        <f aca="false">$H$1</f>
        <v>MIO</v>
      </c>
      <c r="AM1" s="78" t="str">
        <f aca="false">$I$1</f>
        <v>BOŽ</v>
      </c>
      <c r="AN1" s="78" t="str">
        <f aca="false">$J$1</f>
        <v>TOM</v>
      </c>
      <c r="AO1" s="78" t="str">
        <f aca="false">$K$1</f>
        <v>MŠŠ</v>
      </c>
      <c r="AP1" s="78" t="str">
        <f aca="false">$L$1</f>
        <v>ŽIV</v>
      </c>
      <c r="AQ1" s="78" t="str">
        <f aca="false">$M$1</f>
        <v>TAL</v>
      </c>
      <c r="AR1" s="78" t="str">
        <f aca="false">$N$1</f>
        <v>PIR</v>
      </c>
      <c r="AS1" s="78" t="e">
        <f aca="false">NA()</f>
        <v>#N/A</v>
      </c>
      <c r="AT1" s="78" t="e">
        <f aca="false">NA()</f>
        <v>#N/A</v>
      </c>
      <c r="AU1" s="78" t="str">
        <f aca="false">$O$1</f>
        <v>HOL</v>
      </c>
      <c r="AV1" s="78" t="str">
        <f aca="false">$P$1</f>
        <v>BUT</v>
      </c>
      <c r="AW1" s="78" t="str">
        <f aca="false">$Q$1</f>
        <v>ŽRJ</v>
      </c>
      <c r="AX1" s="78" t="str">
        <f aca="false">$R$1</f>
        <v>NOV3</v>
      </c>
      <c r="AY1" s="39"/>
      <c r="AZ1" s="39"/>
      <c r="BA1" s="39"/>
      <c r="BB1" s="39"/>
      <c r="BC1" s="39"/>
    </row>
    <row r="2" s="38" customFormat="true" ht="19.5" hidden="false" customHeight="true" outlineLevel="0" collapsed="false">
      <c r="A2" s="51" t="n">
        <v>43800</v>
      </c>
      <c r="B2" s="52" t="str">
        <f aca="false">TEXT(A2,"Ddd")</f>
        <v>ne</v>
      </c>
      <c r="C2" s="56"/>
      <c r="D2" s="56"/>
      <c r="E2" s="56"/>
      <c r="F2" s="44" t="str">
        <f aca="false">Vzorci_vnosov!$A$14</f>
        <v>☻</v>
      </c>
      <c r="G2" s="56"/>
      <c r="H2" s="45" t="str">
        <f aca="false">Vzorci_vnosov!$A$21</f>
        <v>☺</v>
      </c>
      <c r="I2" s="56"/>
      <c r="J2" s="56"/>
      <c r="K2" s="56"/>
      <c r="L2" s="56"/>
      <c r="M2" s="53"/>
      <c r="N2" s="56"/>
      <c r="O2" s="56"/>
      <c r="P2" s="56"/>
      <c r="Q2" s="56"/>
      <c r="R2" s="56"/>
      <c r="S2" s="56"/>
      <c r="T2" s="56" t="s">
        <v>11</v>
      </c>
      <c r="U2" s="57" t="str">
        <f aca="false">Vzorci_vnosov!$C$13</f>
        <v>PIR</v>
      </c>
      <c r="V2" s="47" t="n">
        <f aca="false">COUNTIF(AG2:AX2,"☺")</f>
        <v>1</v>
      </c>
      <c r="W2" s="47" t="n">
        <f aca="false">COUNTIF(C2:R2,"51")+COUNTIF(C2:R2,"51$")+COUNTIF(C2:R2,"51☻")</f>
        <v>0</v>
      </c>
      <c r="X2" s="47" t="n">
        <f aca="false">COUNTIF(C2:R2,"52")+COUNTIF(C2:R2,"52$")+COUNTIF(C2:R2,"52☻")</f>
        <v>0</v>
      </c>
      <c r="Y2" s="47" t="n">
        <f aca="false">COUNTIF(C2:R2,"51¶")</f>
        <v>0</v>
      </c>
      <c r="Z2" s="47" t="n">
        <f aca="false">COUNTIF(C2:R2,"52¶")</f>
        <v>0</v>
      </c>
      <c r="AA2" s="47" t="n">
        <f aca="false">COUNTIF(C2:R2,"U")+COUNTIF(C2:R2,"U☻")+COUNTIF(C2:R2,"U☺")</f>
        <v>0</v>
      </c>
      <c r="AB2" s="47" t="n">
        <f aca="false">COUNTIF(C2:R2,"KVIT")+COUNTIF(C2:R2,"KVIT☻")+COUNTIF(C2:R2,"kvit$")</f>
        <v>0</v>
      </c>
      <c r="AC2" s="48" t="n">
        <f aca="false">COUNTBLANK(C2:S2)-3</f>
        <v>12</v>
      </c>
      <c r="AD2" s="48" t="n">
        <f aca="false">COUNTIF(C2:R2,"x")</f>
        <v>0</v>
      </c>
      <c r="AE2" s="47" t="n">
        <f aca="false">COUNTIF(C2:R2,"51")+COUNTIF(C2:R2,"51☻")+COUNTIF(C2:R2,"2")+COUNTIF(C2:R2,"52")+COUNTIF(C2:R2,"52☻")+COUNTIF(C2:R2,"51$")+COUNTIF(C2:R2,"52$")</f>
        <v>0</v>
      </c>
      <c r="AF2" s="4" t="str">
        <f aca="false">Vzorci_vnosov!$A$2</f>
        <v>51☻</v>
      </c>
      <c r="AG2" s="49" t="str">
        <f aca="false">RIGHT(C2,1)</f>
        <v/>
      </c>
      <c r="AH2" s="49" t="str">
        <f aca="false">RIGHT(D2,1)</f>
        <v/>
      </c>
      <c r="AI2" s="49" t="str">
        <f aca="false">RIGHT(E2,1)</f>
        <v/>
      </c>
      <c r="AJ2" s="49" t="str">
        <f aca="false">RIGHT(F2,1)</f>
        <v>☻</v>
      </c>
      <c r="AK2" s="49" t="str">
        <f aca="false">RIGHT(G2,1)</f>
        <v/>
      </c>
      <c r="AL2" s="49" t="str">
        <f aca="false">RIGHT(H2,1)</f>
        <v>☺</v>
      </c>
      <c r="AM2" s="49" t="str">
        <f aca="false">RIGHT(I2,1)</f>
        <v/>
      </c>
      <c r="AN2" s="49" t="str">
        <f aca="false">RIGHT(J2,1)</f>
        <v/>
      </c>
      <c r="AO2" s="49" t="str">
        <f aca="false">RIGHT(K2,1)</f>
        <v/>
      </c>
      <c r="AP2" s="49" t="str">
        <f aca="false">RIGHT(L2,1)</f>
        <v/>
      </c>
      <c r="AQ2" s="49" t="str">
        <f aca="false">RIGHT(M2,1)</f>
        <v/>
      </c>
      <c r="AR2" s="49" t="str">
        <f aca="false">RIGHT(N2,1)</f>
        <v/>
      </c>
      <c r="AS2" s="49" t="e">
        <f aca="false">NA()</f>
        <v>#N/A</v>
      </c>
      <c r="AT2" s="49" t="e">
        <f aca="false">NA()</f>
        <v>#N/A</v>
      </c>
      <c r="AU2" s="49" t="str">
        <f aca="false">RIGHT(O2,1)</f>
        <v/>
      </c>
      <c r="AV2" s="49" t="str">
        <f aca="false">RIGHT(P2,1)</f>
        <v/>
      </c>
      <c r="AW2" s="49" t="str">
        <f aca="false">RIGHT(Q2,1)</f>
        <v/>
      </c>
      <c r="AX2" s="49" t="str">
        <f aca="false">RIGHT(R2,1)</f>
        <v/>
      </c>
      <c r="AY2" s="39"/>
      <c r="AZ2" s="39"/>
      <c r="BA2" s="39"/>
      <c r="BB2" s="39"/>
      <c r="BC2" s="39"/>
      <c r="BD2" s="39"/>
      <c r="BE2" s="39"/>
      <c r="BF2" s="39"/>
      <c r="BG2" s="39"/>
      <c r="BH2" s="39"/>
    </row>
    <row r="3" s="26" customFormat="true" ht="19.5" hidden="false" customHeight="true" outlineLevel="0" collapsed="false">
      <c r="A3" s="51" t="n">
        <v>43801</v>
      </c>
      <c r="B3" s="52" t="str">
        <f aca="false">TEXT(A3,"Ddd")</f>
        <v>po</v>
      </c>
      <c r="C3" s="53" t="str">
        <f aca="false">Vzorci_vnosov!$A$5</f>
        <v>52</v>
      </c>
      <c r="D3" s="56" t="s">
        <v>66</v>
      </c>
      <c r="E3" s="53" t="str">
        <f aca="false">Vzorci_vnosov!$A$6</f>
        <v>KVIT</v>
      </c>
      <c r="F3" s="55" t="str">
        <f aca="false">Vzorci_vnosov!$A$11</f>
        <v>X</v>
      </c>
      <c r="G3" s="61" t="str">
        <f aca="false">Vzorci_vnosov!$A$28</f>
        <v>KO</v>
      </c>
      <c r="H3" s="53" t="str">
        <f aca="false">Vzorci_vnosov!$A$15</f>
        <v>SO</v>
      </c>
      <c r="I3" s="58" t="str">
        <f aca="false">Vzorci_vnosov!$A$23</f>
        <v>51☺</v>
      </c>
      <c r="J3" s="53" t="str">
        <f aca="false">Vzorci_vnosov!$A$6</f>
        <v>KVIT</v>
      </c>
      <c r="K3" s="53" t="str">
        <f aca="false">Vzorci_vnosov!$A$15</f>
        <v>SO</v>
      </c>
      <c r="L3" s="53" t="str">
        <f aca="false">Vzorci_vnosov!$A$4</f>
        <v>51</v>
      </c>
      <c r="M3" s="56" t="s">
        <v>79</v>
      </c>
      <c r="N3" s="55" t="str">
        <f aca="false">Vzorci_vnosov!$A$26</f>
        <v>52¶</v>
      </c>
      <c r="O3" s="53" t="str">
        <f aca="false">Vzorci_vnosov!$A$8</f>
        <v>U</v>
      </c>
      <c r="P3" s="53" t="str">
        <f aca="false">Vzorci_vnosov!$A$15</f>
        <v>SO</v>
      </c>
      <c r="Q3" s="53" t="str">
        <f aca="false">Vzorci_vnosov!$A$15</f>
        <v>SO</v>
      </c>
      <c r="R3" s="56"/>
      <c r="S3" s="53" t="str">
        <f aca="false">Vzorci_vnosov!$A$15</f>
        <v>SO</v>
      </c>
      <c r="T3" s="56" t="s">
        <v>1</v>
      </c>
      <c r="U3" s="57" t="str">
        <f aca="false">Vzorci_vnosov!$C$16</f>
        <v>ŽRJ</v>
      </c>
      <c r="V3" s="47" t="n">
        <f aca="false">COUNTIF(AG3:AX3,"☺")</f>
        <v>1</v>
      </c>
      <c r="W3" s="47" t="n">
        <f aca="false">COUNTIF(C3:R3,"51")+COUNTIF(C3:R3,"51$")+COUNTIF(C3:R3,"51☻")</f>
        <v>1</v>
      </c>
      <c r="X3" s="47" t="n">
        <f aca="false">COUNTIF(C3:R3,"52")+COUNTIF(C3:R3,"52$")+COUNTIF(C3:R3,"52☻")</f>
        <v>1</v>
      </c>
      <c r="Y3" s="47" t="n">
        <f aca="false">COUNTIF(C3:R3,"51¶")</f>
        <v>0</v>
      </c>
      <c r="Z3" s="47" t="n">
        <f aca="false">COUNTIF(C3:R3,"52¶")</f>
        <v>1</v>
      </c>
      <c r="AA3" s="47" t="n">
        <f aca="false">COUNTIF(C3:R3,"U")+COUNTIF(C3:R3,"U☻")+COUNTIF(C3:R3,"U☺")</f>
        <v>1</v>
      </c>
      <c r="AB3" s="47" t="n">
        <f aca="false">COUNTIF(C3:R3,"KVIT")+COUNTIF(C3:R3,"KVIT☻")+COUNTIF(C3:R3,"kvit$")</f>
        <v>2</v>
      </c>
      <c r="AC3" s="48" t="n">
        <f aca="false">COUNTBLANK(C3:S3)-3</f>
        <v>-2</v>
      </c>
      <c r="AD3" s="48" t="n">
        <f aca="false">COUNTIF(C3:R3,"x")</f>
        <v>1</v>
      </c>
      <c r="AE3" s="47" t="n">
        <f aca="false">COUNTIF(C3:R3,"51")+COUNTIF(C3:R3,"51☻")+COUNTIF(C3:R3,"2")+COUNTIF(C3:R3,"52")+COUNTIF(C3:R3,"52☻")+COUNTIF(C3:R3,"51$")+COUNTIF(C3:R3,"52$")</f>
        <v>2</v>
      </c>
      <c r="AF3" s="4" t="str">
        <f aca="false">Vzorci_vnosov!$A$3</f>
        <v>52☻</v>
      </c>
      <c r="AG3" s="49" t="str">
        <f aca="false">RIGHT(C3,1)</f>
        <v>2</v>
      </c>
      <c r="AH3" s="49" t="str">
        <f aca="false">RIGHT(D3,1)</f>
        <v>F</v>
      </c>
      <c r="AI3" s="49" t="str">
        <f aca="false">RIGHT(E3,1)</f>
        <v>T</v>
      </c>
      <c r="AJ3" s="49" t="str">
        <f aca="false">RIGHT(F3,1)</f>
        <v>X</v>
      </c>
      <c r="AK3" s="49" t="str">
        <f aca="false">RIGHT(G3,1)</f>
        <v>O</v>
      </c>
      <c r="AL3" s="49" t="str">
        <f aca="false">RIGHT(H3,1)</f>
        <v>O</v>
      </c>
      <c r="AM3" s="49" t="str">
        <f aca="false">RIGHT(I3,1)</f>
        <v>☺</v>
      </c>
      <c r="AN3" s="49" t="str">
        <f aca="false">RIGHT(J3,1)</f>
        <v>T</v>
      </c>
      <c r="AO3" s="49" t="str">
        <f aca="false">RIGHT(K3,1)</f>
        <v>O</v>
      </c>
      <c r="AP3" s="49" t="str">
        <f aca="false">RIGHT(L3,1)</f>
        <v>1</v>
      </c>
      <c r="AQ3" s="49" t="str">
        <f aca="false">RIGHT(M3,1)</f>
        <v>R</v>
      </c>
      <c r="AR3" s="49" t="str">
        <f aca="false">RIGHT(N3,1)</f>
        <v>¶</v>
      </c>
      <c r="AS3" s="49" t="e">
        <f aca="false">NA()</f>
        <v>#N/A</v>
      </c>
      <c r="AT3" s="49" t="e">
        <f aca="false">NA()</f>
        <v>#N/A</v>
      </c>
      <c r="AU3" s="49" t="str">
        <f aca="false">RIGHT(O3,1)</f>
        <v>U</v>
      </c>
      <c r="AV3" s="49" t="str">
        <f aca="false">RIGHT(P3,1)</f>
        <v>O</v>
      </c>
      <c r="AW3" s="49" t="str">
        <f aca="false">RIGHT(Q3,1)</f>
        <v>O</v>
      </c>
      <c r="AX3" s="49" t="str">
        <f aca="false">RIGHT(R3,1)</f>
        <v/>
      </c>
      <c r="AY3" s="50"/>
      <c r="AZ3" s="50" t="s">
        <v>65</v>
      </c>
      <c r="BA3" s="50"/>
      <c r="BB3" s="50"/>
      <c r="BC3" s="50"/>
      <c r="BD3" s="50"/>
      <c r="BE3" s="50"/>
      <c r="BF3" s="50"/>
      <c r="BG3" s="50"/>
      <c r="BH3" s="50"/>
      <c r="IU3" s="2"/>
      <c r="IV3" s="2"/>
    </row>
    <row r="4" s="26" customFormat="true" ht="19.5" hidden="false" customHeight="true" outlineLevel="0" collapsed="false">
      <c r="A4" s="51" t="n">
        <v>43802</v>
      </c>
      <c r="B4" s="52" t="str">
        <f aca="false">TEXT(A4,"Ddd")</f>
        <v>út</v>
      </c>
      <c r="C4" s="55" t="str">
        <f aca="false">Vzorci_vnosov!$A$11</f>
        <v>X</v>
      </c>
      <c r="D4" s="53" t="str">
        <f aca="false">Vzorci_vnosov!$A$12</f>
        <v>D</v>
      </c>
      <c r="E4" s="54" t="str">
        <f aca="false">Vzorci_vnosov!$A$7</f>
        <v>KVIT☻</v>
      </c>
      <c r="F4" s="53" t="str">
        <f aca="false">Vzorci_vnosov!$A$13</f>
        <v>BOL</v>
      </c>
      <c r="G4" s="61" t="str">
        <f aca="false">Vzorci_vnosov!$A$28</f>
        <v>KO</v>
      </c>
      <c r="H4" s="55" t="str">
        <f aca="false">Vzorci_vnosov!$A$26</f>
        <v>52¶</v>
      </c>
      <c r="I4" s="55" t="str">
        <f aca="false">Vzorci_vnosov!$A$11</f>
        <v>X</v>
      </c>
      <c r="J4" s="53" t="str">
        <f aca="false">Vzorci_vnosov!$A$6</f>
        <v>KVIT</v>
      </c>
      <c r="K4" s="55" t="str">
        <f aca="false">Vzorci_vnosov!$A$32</f>
        <v>Am</v>
      </c>
      <c r="L4" s="55" t="str">
        <f aca="false">Vzorci_vnosov!$A$38</f>
        <v>Rf</v>
      </c>
      <c r="M4" s="56" t="s">
        <v>79</v>
      </c>
      <c r="N4" s="58" t="str">
        <f aca="false">Vzorci_vnosov!$A$23</f>
        <v>51☺</v>
      </c>
      <c r="O4" s="53" t="str">
        <f aca="false">Vzorci_vnosov!$A$4</f>
        <v>51</v>
      </c>
      <c r="P4" s="53" t="str">
        <f aca="false">Vzorci_vnosov!$A$8</f>
        <v>U</v>
      </c>
      <c r="Q4" s="53" t="str">
        <f aca="false">Vzorci_vnosov!$A$5</f>
        <v>52</v>
      </c>
      <c r="R4" s="56"/>
      <c r="S4" s="53" t="str">
        <f aca="false">Vzorci_vnosov!$A$15</f>
        <v>SO</v>
      </c>
      <c r="T4" s="56" t="s">
        <v>23</v>
      </c>
      <c r="U4" s="57" t="str">
        <f aca="false">Vzorci_vnosov!$C$16</f>
        <v>ŽRJ</v>
      </c>
      <c r="V4" s="47" t="n">
        <f aca="false">COUNTIF(AG4:AX4,"☺")</f>
        <v>1</v>
      </c>
      <c r="W4" s="47" t="n">
        <f aca="false">COUNTIF(C4:R4,"51")+COUNTIF(C4:R4,"51$")+COUNTIF(C4:R4,"51☻")</f>
        <v>1</v>
      </c>
      <c r="X4" s="47" t="n">
        <f aca="false">COUNTIF(C4:R4,"52")+COUNTIF(C4:R4,"52$")+COUNTIF(C4:R4,"52☻")</f>
        <v>1</v>
      </c>
      <c r="Y4" s="47" t="n">
        <f aca="false">COUNTIF(C4:R4,"51¶")</f>
        <v>0</v>
      </c>
      <c r="Z4" s="47" t="n">
        <f aca="false">COUNTIF(C4:R4,"52¶")</f>
        <v>1</v>
      </c>
      <c r="AA4" s="47" t="n">
        <f aca="false">COUNTIF(C4:R4,"U")+COUNTIF(C4:R4,"U☻")+COUNTIF(C4:R4,"U☺")</f>
        <v>1</v>
      </c>
      <c r="AB4" s="47" t="n">
        <f aca="false">COUNTIF(C4:R4,"KVIT")+COUNTIF(C4:R4,"KVIT☻")+COUNTIF(C4:R4,"kvit$")</f>
        <v>2</v>
      </c>
      <c r="AC4" s="48" t="n">
        <f aca="false">COUNTBLANK(C4:S4)-3</f>
        <v>-2</v>
      </c>
      <c r="AD4" s="48" t="n">
        <f aca="false">COUNTIF(C4:R4,"x")</f>
        <v>2</v>
      </c>
      <c r="AE4" s="47" t="n">
        <f aca="false">COUNTIF(C4:R4,"51")+COUNTIF(C4:R4,"51☻")+COUNTIF(C4:R4,"2")+COUNTIF(C4:R4,"52")+COUNTIF(C4:R4,"52☻")+COUNTIF(C4:R4,"51$")+COUNTIF(C4:R4,"52$")</f>
        <v>2</v>
      </c>
      <c r="AF4" s="4" t="str">
        <f aca="false">Vzorci_vnosov!$A$4</f>
        <v>51</v>
      </c>
      <c r="AG4" s="49" t="str">
        <f aca="false">RIGHT(C4,1)</f>
        <v>X</v>
      </c>
      <c r="AH4" s="49" t="str">
        <f aca="false">RIGHT(D4,1)</f>
        <v>D</v>
      </c>
      <c r="AI4" s="49" t="str">
        <f aca="false">RIGHT(E4,1)</f>
        <v>☻</v>
      </c>
      <c r="AJ4" s="49" t="str">
        <f aca="false">RIGHT(F4,1)</f>
        <v>L</v>
      </c>
      <c r="AK4" s="49" t="str">
        <f aca="false">RIGHT(G4,1)</f>
        <v>O</v>
      </c>
      <c r="AL4" s="49" t="str">
        <f aca="false">RIGHT(H4,1)</f>
        <v>¶</v>
      </c>
      <c r="AM4" s="49" t="str">
        <f aca="false">RIGHT(I4,1)</f>
        <v>X</v>
      </c>
      <c r="AN4" s="49" t="str">
        <f aca="false">RIGHT(J4,1)</f>
        <v>T</v>
      </c>
      <c r="AO4" s="49" t="str">
        <f aca="false">RIGHT(K4,1)</f>
        <v>m</v>
      </c>
      <c r="AP4" s="49" t="str">
        <f aca="false">RIGHT(L4,1)</f>
        <v>f</v>
      </c>
      <c r="AQ4" s="49" t="str">
        <f aca="false">RIGHT(M4,1)</f>
        <v>R</v>
      </c>
      <c r="AR4" s="49" t="str">
        <f aca="false">RIGHT(N4,1)</f>
        <v>☺</v>
      </c>
      <c r="AS4" s="49" t="e">
        <f aca="false">NA()</f>
        <v>#N/A</v>
      </c>
      <c r="AT4" s="49" t="e">
        <f aca="false">NA()</f>
        <v>#N/A</v>
      </c>
      <c r="AU4" s="49" t="str">
        <f aca="false">RIGHT(O4,1)</f>
        <v>1</v>
      </c>
      <c r="AV4" s="49" t="str">
        <f aca="false">RIGHT(P4,1)</f>
        <v>U</v>
      </c>
      <c r="AW4" s="49" t="str">
        <f aca="false">RIGHT(Q4,1)</f>
        <v>2</v>
      </c>
      <c r="AX4" s="49" t="str">
        <f aca="false">RIGHT(R4,1)</f>
        <v/>
      </c>
      <c r="AY4" s="50"/>
      <c r="AZ4" s="50" t="s">
        <v>65</v>
      </c>
      <c r="BA4" s="50"/>
      <c r="BB4" s="50"/>
      <c r="BC4" s="50"/>
      <c r="BD4" s="50"/>
      <c r="BE4" s="50"/>
      <c r="BF4" s="50"/>
      <c r="BG4" s="50"/>
      <c r="BH4" s="50"/>
      <c r="IU4" s="2"/>
      <c r="IV4" s="2"/>
    </row>
    <row r="5" s="26" customFormat="true" ht="19.5" hidden="false" customHeight="true" outlineLevel="0" collapsed="false">
      <c r="A5" s="51" t="n">
        <v>43803</v>
      </c>
      <c r="B5" s="52" t="str">
        <f aca="false">TEXT(A5,"Ddd")</f>
        <v>st</v>
      </c>
      <c r="C5" s="53" t="str">
        <f aca="false">Vzorci_vnosov!$A$13</f>
        <v>BOL</v>
      </c>
      <c r="D5" s="54" t="str">
        <f aca="false">Vzorci_vnosov!$A$7</f>
        <v>KVIT☻</v>
      </c>
      <c r="E5" s="55" t="str">
        <f aca="false">Vzorci_vnosov!$A$11</f>
        <v>X</v>
      </c>
      <c r="F5" s="53" t="str">
        <f aca="false">Vzorci_vnosov!$A$13</f>
        <v>BOL</v>
      </c>
      <c r="G5" s="61" t="str">
        <f aca="false">Vzorci_vnosov!$A$28</f>
        <v>KO</v>
      </c>
      <c r="H5" s="55" t="str">
        <f aca="false">Vzorci_vnosov!$A$35</f>
        <v>Ta</v>
      </c>
      <c r="I5" s="58" t="str">
        <f aca="false">Vzorci_vnosov!$A$23</f>
        <v>51☺</v>
      </c>
      <c r="J5" s="53" t="str">
        <f aca="false">Vzorci_vnosov!$A$12</f>
        <v>D</v>
      </c>
      <c r="K5" s="53" t="str">
        <f aca="false">Vzorci_vnosov!$A$6</f>
        <v>KVIT</v>
      </c>
      <c r="L5" s="53" t="str">
        <f aca="false">Vzorci_vnosov!$A$4</f>
        <v>51</v>
      </c>
      <c r="M5" s="56" t="s">
        <v>79</v>
      </c>
      <c r="N5" s="55" t="str">
        <f aca="false">Vzorci_vnosov!$A$11</f>
        <v>X</v>
      </c>
      <c r="O5" s="53" t="str">
        <f aca="false">Vzorci_vnosov!$A$5</f>
        <v>52</v>
      </c>
      <c r="P5" s="55" t="str">
        <f aca="false">Vzorci_vnosov!$A$26</f>
        <v>52¶</v>
      </c>
      <c r="Q5" s="53" t="str">
        <f aca="false">Vzorci_vnosov!$A$8</f>
        <v>U</v>
      </c>
      <c r="R5" s="56"/>
      <c r="S5" s="53" t="str">
        <f aca="false">Vzorci_vnosov!$A$15</f>
        <v>SO</v>
      </c>
      <c r="T5" s="56" t="s">
        <v>13</v>
      </c>
      <c r="U5" s="57" t="str">
        <f aca="false">Vzorci_vnosov!$C$16</f>
        <v>ŽRJ</v>
      </c>
      <c r="V5" s="47" t="n">
        <f aca="false">COUNTIF(AG5:AX5,"☺")</f>
        <v>1</v>
      </c>
      <c r="W5" s="47" t="n">
        <f aca="false">COUNTIF(C5:R5,"51")+COUNTIF(C5:R5,"51$")+COUNTIF(C5:R5,"51☻")</f>
        <v>1</v>
      </c>
      <c r="X5" s="47" t="n">
        <f aca="false">COUNTIF(C5:R5,"52")+COUNTIF(C5:R5,"52$")+COUNTIF(C5:R5,"52☻")</f>
        <v>1</v>
      </c>
      <c r="Y5" s="47" t="n">
        <f aca="false">COUNTIF(C5:R5,"51¶")</f>
        <v>0</v>
      </c>
      <c r="Z5" s="47" t="n">
        <f aca="false">COUNTIF(C5:R5,"52¶")</f>
        <v>1</v>
      </c>
      <c r="AA5" s="47" t="n">
        <f aca="false">COUNTIF(C5:R5,"U")+COUNTIF(C5:R5,"U☻")+COUNTIF(C5:R5,"U☺")</f>
        <v>1</v>
      </c>
      <c r="AB5" s="47" t="n">
        <f aca="false">COUNTIF(C5:R5,"KVIT")+COUNTIF(C5:R5,"KVIT☻")+COUNTIF(C5:R5,"kvit$")</f>
        <v>2</v>
      </c>
      <c r="AC5" s="48" t="n">
        <f aca="false">COUNTBLANK(C5:S5)-3</f>
        <v>-2</v>
      </c>
      <c r="AD5" s="48" t="n">
        <f aca="false">COUNTIF(C5:R5,"x")</f>
        <v>2</v>
      </c>
      <c r="AE5" s="47" t="n">
        <f aca="false">COUNTIF(C5:R5,"51")+COUNTIF(C5:R5,"51☻")+COUNTIF(C5:R5,"2")+COUNTIF(C5:R5,"52")+COUNTIF(C5:R5,"52☻")+COUNTIF(C5:R5,"51$")+COUNTIF(C5:R5,"52$")</f>
        <v>2</v>
      </c>
      <c r="AF5" s="4" t="str">
        <f aca="false">Vzorci_vnosov!$A$5</f>
        <v>52</v>
      </c>
      <c r="AG5" s="49" t="str">
        <f aca="false">RIGHT(C5,1)</f>
        <v>L</v>
      </c>
      <c r="AH5" s="49" t="str">
        <f aca="false">RIGHT(D5,1)</f>
        <v>☻</v>
      </c>
      <c r="AI5" s="49" t="str">
        <f aca="false">RIGHT(E5,1)</f>
        <v>X</v>
      </c>
      <c r="AJ5" s="49" t="str">
        <f aca="false">RIGHT(F5,1)</f>
        <v>L</v>
      </c>
      <c r="AK5" s="49" t="str">
        <f aca="false">RIGHT(G5,1)</f>
        <v>O</v>
      </c>
      <c r="AL5" s="49" t="str">
        <f aca="false">RIGHT(H5,1)</f>
        <v>a</v>
      </c>
      <c r="AM5" s="49" t="str">
        <f aca="false">RIGHT(I5,1)</f>
        <v>☺</v>
      </c>
      <c r="AN5" s="49" t="str">
        <f aca="false">RIGHT(J5,1)</f>
        <v>D</v>
      </c>
      <c r="AO5" s="49" t="str">
        <f aca="false">RIGHT(K5,1)</f>
        <v>T</v>
      </c>
      <c r="AP5" s="49" t="str">
        <f aca="false">RIGHT(L5,1)</f>
        <v>1</v>
      </c>
      <c r="AQ5" s="49" t="str">
        <f aca="false">RIGHT(M5,1)</f>
        <v>R</v>
      </c>
      <c r="AR5" s="49" t="str">
        <f aca="false">RIGHT(N5,1)</f>
        <v>X</v>
      </c>
      <c r="AS5" s="49" t="e">
        <f aca="false">NA()</f>
        <v>#N/A</v>
      </c>
      <c r="AT5" s="49" t="e">
        <f aca="false">NA()</f>
        <v>#N/A</v>
      </c>
      <c r="AU5" s="49" t="str">
        <f aca="false">RIGHT(O5,1)</f>
        <v>2</v>
      </c>
      <c r="AV5" s="49" t="str">
        <f aca="false">RIGHT(P5,1)</f>
        <v>¶</v>
      </c>
      <c r="AW5" s="49" t="str">
        <f aca="false">RIGHT(Q5,1)</f>
        <v>U</v>
      </c>
      <c r="AX5" s="49" t="str">
        <f aca="false">RIGHT(R5,1)</f>
        <v/>
      </c>
      <c r="AY5" s="50"/>
      <c r="AZ5" s="50" t="s">
        <v>65</v>
      </c>
      <c r="BA5" s="50"/>
      <c r="BB5" s="50"/>
      <c r="BC5" s="50"/>
      <c r="BD5" s="50"/>
      <c r="BE5" s="50"/>
      <c r="BF5" s="50"/>
      <c r="BG5" s="50"/>
      <c r="BH5" s="50"/>
      <c r="IU5" s="2"/>
      <c r="IV5" s="2"/>
    </row>
    <row r="6" s="26" customFormat="true" ht="19.5" hidden="false" customHeight="true" outlineLevel="0" collapsed="false">
      <c r="A6" s="51" t="n">
        <v>43804</v>
      </c>
      <c r="B6" s="52" t="str">
        <f aca="false">TEXT(A6,"Ddd")</f>
        <v>čt</v>
      </c>
      <c r="C6" s="53" t="str">
        <f aca="false">Vzorci_vnosov!$A$13</f>
        <v>BOL</v>
      </c>
      <c r="D6" s="55" t="str">
        <f aca="false">Vzorci_vnosov!$A$11</f>
        <v>X</v>
      </c>
      <c r="E6" s="53" t="str">
        <f aca="false">Vzorci_vnosov!$A$6</f>
        <v>KVIT</v>
      </c>
      <c r="F6" s="53" t="str">
        <f aca="false">Vzorci_vnosov!$A$6</f>
        <v>KVIT</v>
      </c>
      <c r="G6" s="53" t="str">
        <f aca="false">Vzorci_vnosov!$A$8</f>
        <v>U</v>
      </c>
      <c r="H6" s="58" t="str">
        <f aca="false">Vzorci_vnosov!$A$23</f>
        <v>51☺</v>
      </c>
      <c r="I6" s="55" t="str">
        <f aca="false">Vzorci_vnosov!$A$11</f>
        <v>X</v>
      </c>
      <c r="J6" s="53" t="str">
        <f aca="false">Vzorci_vnosov!$A$12</f>
        <v>D</v>
      </c>
      <c r="K6" s="54" t="str">
        <f aca="false">Vzorci_vnosov!$A$7</f>
        <v>KVIT☻</v>
      </c>
      <c r="L6" s="56" t="s">
        <v>67</v>
      </c>
      <c r="M6" s="56" t="s">
        <v>79</v>
      </c>
      <c r="N6" s="53" t="str">
        <f aca="false">Vzorci_vnosov!$A$6</f>
        <v>KVIT</v>
      </c>
      <c r="O6" s="55" t="str">
        <f aca="false">Vzorci_vnosov!$A$11</f>
        <v>X</v>
      </c>
      <c r="P6" s="53" t="str">
        <f aca="false">Vzorci_vnosov!$A$4</f>
        <v>51</v>
      </c>
      <c r="Q6" s="55" t="str">
        <f aca="false">Vzorci_vnosov!$A$26</f>
        <v>52¶</v>
      </c>
      <c r="R6" s="56"/>
      <c r="S6" s="53" t="str">
        <f aca="false">Vzorci_vnosov!$A$15</f>
        <v>SO</v>
      </c>
      <c r="T6" s="56" t="s">
        <v>11</v>
      </c>
      <c r="U6" s="59" t="s">
        <v>13</v>
      </c>
      <c r="V6" s="47" t="n">
        <f aca="false">COUNTIF(AG6:AX6,"☺")</f>
        <v>1</v>
      </c>
      <c r="W6" s="47" t="n">
        <f aca="false">COUNTIF(C6:R6,"51")+COUNTIF(C6:R6,"51$")+COUNTIF(C6:R6,"51☻")</f>
        <v>1</v>
      </c>
      <c r="X6" s="47" t="n">
        <f aca="false">COUNTIF(C6:R6,"52")+COUNTIF(C6:R6,"52$")+COUNTIF(C6:R6,"52☻")</f>
        <v>0</v>
      </c>
      <c r="Y6" s="47" t="n">
        <f aca="false">COUNTIF(C6:R6,"51¶")</f>
        <v>0</v>
      </c>
      <c r="Z6" s="47" t="n">
        <f aca="false">COUNTIF(C6:R6,"52¶")</f>
        <v>1</v>
      </c>
      <c r="AA6" s="47" t="n">
        <f aca="false">COUNTIF(C6:R6,"U")+COUNTIF(C6:R6,"U☻")+COUNTIF(C6:R6,"U☺")</f>
        <v>1</v>
      </c>
      <c r="AB6" s="47" t="n">
        <f aca="false">COUNTIF(C6:R6,"KVIT")+COUNTIF(C6:R6,"KVIT☻")+COUNTIF(C6:R6,"kvit$")</f>
        <v>4</v>
      </c>
      <c r="AC6" s="48" t="n">
        <f aca="false">COUNTBLANK(C6:S6)-3</f>
        <v>-2</v>
      </c>
      <c r="AD6" s="48" t="n">
        <f aca="false">COUNTIF(C6:R6,"x")</f>
        <v>3</v>
      </c>
      <c r="AE6" s="47" t="n">
        <f aca="false">COUNTIF(C6:R6,"51")+COUNTIF(C6:R6,"51☻")+COUNTIF(C6:R6,"2")+COUNTIF(C6:R6,"52")+COUNTIF(C6:R6,"52☻")+COUNTIF(C6:R6,"51$")+COUNTIF(C6:R6,"52$")</f>
        <v>1</v>
      </c>
      <c r="AF6" s="4" t="str">
        <f aca="false">Vzorci_vnosov!$A$6</f>
        <v>KVIT</v>
      </c>
      <c r="AG6" s="49" t="str">
        <f aca="false">RIGHT(C6,1)</f>
        <v>L</v>
      </c>
      <c r="AH6" s="49" t="str">
        <f aca="false">RIGHT(D6,1)</f>
        <v>X</v>
      </c>
      <c r="AI6" s="49" t="str">
        <f aca="false">RIGHT(E6,1)</f>
        <v>T</v>
      </c>
      <c r="AJ6" s="49" t="str">
        <f aca="false">RIGHT(F6,1)</f>
        <v>T</v>
      </c>
      <c r="AK6" s="49" t="str">
        <f aca="false">RIGHT(G6,1)</f>
        <v>U</v>
      </c>
      <c r="AL6" s="49" t="str">
        <f aca="false">RIGHT(H6,1)</f>
        <v>☺</v>
      </c>
      <c r="AM6" s="49" t="str">
        <f aca="false">RIGHT(I6,1)</f>
        <v>X</v>
      </c>
      <c r="AN6" s="49" t="str">
        <f aca="false">RIGHT(J6,1)</f>
        <v>D</v>
      </c>
      <c r="AO6" s="49" t="str">
        <f aca="false">RIGHT(K6,1)</f>
        <v>☻</v>
      </c>
      <c r="AP6" s="49" t="str">
        <f aca="false">RIGHT(L6,1)</f>
        <v>K</v>
      </c>
      <c r="AQ6" s="49" t="str">
        <f aca="false">RIGHT(M6,1)</f>
        <v>R</v>
      </c>
      <c r="AR6" s="49" t="str">
        <f aca="false">RIGHT(N6,1)</f>
        <v>T</v>
      </c>
      <c r="AS6" s="49" t="e">
        <f aca="false">NA()</f>
        <v>#N/A</v>
      </c>
      <c r="AT6" s="49" t="e">
        <f aca="false">NA()</f>
        <v>#N/A</v>
      </c>
      <c r="AU6" s="49" t="str">
        <f aca="false">RIGHT(O6,1)</f>
        <v>X</v>
      </c>
      <c r="AV6" s="49" t="str">
        <f aca="false">RIGHT(P6,1)</f>
        <v>1</v>
      </c>
      <c r="AW6" s="49" t="str">
        <f aca="false">RIGHT(Q6,1)</f>
        <v>¶</v>
      </c>
      <c r="AX6" s="49" t="str">
        <f aca="false">RIGHT(R6,1)</f>
        <v/>
      </c>
      <c r="AY6" s="50"/>
      <c r="AZ6" s="50"/>
      <c r="BA6" s="50"/>
      <c r="BB6" s="50"/>
      <c r="BC6" s="50"/>
      <c r="BD6" s="50"/>
      <c r="BE6" s="50"/>
      <c r="BF6" s="50"/>
      <c r="BG6" s="50"/>
      <c r="BH6" s="50"/>
      <c r="IU6" s="2"/>
      <c r="IV6" s="2"/>
    </row>
    <row r="7" s="26" customFormat="true" ht="19.5" hidden="false" customHeight="true" outlineLevel="0" collapsed="false">
      <c r="A7" s="51" t="n">
        <v>43805</v>
      </c>
      <c r="B7" s="52" t="str">
        <f aca="false">TEXT(A7,"Ddd")</f>
        <v>pá</v>
      </c>
      <c r="C7" s="53" t="str">
        <f aca="false">Vzorci_vnosov!$A$13</f>
        <v>BOL</v>
      </c>
      <c r="D7" s="53" t="str">
        <f aca="false">Vzorci_vnosov!$A$12</f>
        <v>D</v>
      </c>
      <c r="E7" s="53" t="str">
        <f aca="false">Vzorci_vnosov!$A$6</f>
        <v>KVIT</v>
      </c>
      <c r="F7" s="53" t="str">
        <f aca="false">Vzorci_vnosov!$A$6</f>
        <v>KVIT</v>
      </c>
      <c r="G7" s="58" t="str">
        <f aca="false">Vzorci_vnosov!$A$23</f>
        <v>51☺</v>
      </c>
      <c r="H7" s="55" t="str">
        <f aca="false">Vzorci_vnosov!$A$11</f>
        <v>X</v>
      </c>
      <c r="I7" s="53" t="str">
        <f aca="false">Vzorci_vnosov!$A$8</f>
        <v>U</v>
      </c>
      <c r="J7" s="53" t="str">
        <f aca="false">Vzorci_vnosov!$A$5</f>
        <v>52</v>
      </c>
      <c r="K7" s="55" t="str">
        <f aca="false">Vzorci_vnosov!$A$11</f>
        <v>X</v>
      </c>
      <c r="L7" s="56" t="s">
        <v>67</v>
      </c>
      <c r="M7" s="56" t="s">
        <v>79</v>
      </c>
      <c r="N7" s="54" t="str">
        <f aca="false">Vzorci_vnosov!$A$7</f>
        <v>KVIT☻</v>
      </c>
      <c r="O7" s="55" t="str">
        <f aca="false">Vzorci_vnosov!$A$11</f>
        <v>X</v>
      </c>
      <c r="P7" s="55" t="str">
        <f aca="false">Vzorci_vnosov!$A$26</f>
        <v>52¶</v>
      </c>
      <c r="Q7" s="53" t="str">
        <f aca="false">Vzorci_vnosov!$A$4</f>
        <v>51</v>
      </c>
      <c r="R7" s="56"/>
      <c r="S7" s="53" t="str">
        <f aca="false">Vzorci_vnosov!$A$15</f>
        <v>SO</v>
      </c>
      <c r="T7" s="56" t="s">
        <v>9</v>
      </c>
      <c r="U7" s="59" t="s">
        <v>13</v>
      </c>
      <c r="V7" s="47" t="n">
        <f aca="false">COUNTIF(AG7:AX7,"☺")</f>
        <v>1</v>
      </c>
      <c r="W7" s="47" t="n">
        <f aca="false">COUNTIF(C7:R7,"51")+COUNTIF(C7:R7,"51$")+COUNTIF(C7:R7,"51☻")</f>
        <v>1</v>
      </c>
      <c r="X7" s="47" t="n">
        <f aca="false">COUNTIF(C7:R7,"52")+COUNTIF(C7:R7,"52$")+COUNTIF(C7:R7,"52☻")</f>
        <v>1</v>
      </c>
      <c r="Y7" s="47" t="n">
        <f aca="false">COUNTIF(C7:R7,"51¶")</f>
        <v>0</v>
      </c>
      <c r="Z7" s="47" t="n">
        <f aca="false">COUNTIF(C7:R7,"52¶")</f>
        <v>1</v>
      </c>
      <c r="AA7" s="47" t="n">
        <f aca="false">COUNTIF(C7:R7,"U")+COUNTIF(C7:R7,"U☻")+COUNTIF(C7:R7,"U☺")</f>
        <v>1</v>
      </c>
      <c r="AB7" s="47" t="n">
        <f aca="false">COUNTIF(C7:R7,"KVIT")+COUNTIF(C7:R7,"KVIT☻")+COUNTIF(C7:R7,"kvit$")</f>
        <v>3</v>
      </c>
      <c r="AC7" s="48" t="n">
        <f aca="false">COUNTBLANK(C7:S7)-3</f>
        <v>-2</v>
      </c>
      <c r="AD7" s="48" t="n">
        <f aca="false">COUNTIF(C7:R7,"x")</f>
        <v>3</v>
      </c>
      <c r="AE7" s="47" t="n">
        <f aca="false">COUNTIF(C7:R7,"51")+COUNTIF(C7:R7,"51☻")+COUNTIF(C7:R7,"2")+COUNTIF(C7:R7,"52")+COUNTIF(C7:R7,"52☻")+COUNTIF(C7:R7,"51$")+COUNTIF(C7:R7,"52$")</f>
        <v>2</v>
      </c>
      <c r="AF7" s="6" t="str">
        <f aca="false">Vzorci_vnosov!$A$7</f>
        <v>KVIT☻</v>
      </c>
      <c r="AG7" s="49" t="str">
        <f aca="false">RIGHT(C7,1)</f>
        <v>L</v>
      </c>
      <c r="AH7" s="49" t="str">
        <f aca="false">RIGHT(D7,1)</f>
        <v>D</v>
      </c>
      <c r="AI7" s="49" t="str">
        <f aca="false">RIGHT(E7,1)</f>
        <v>T</v>
      </c>
      <c r="AJ7" s="49" t="str">
        <f aca="false">RIGHT(F7,1)</f>
        <v>T</v>
      </c>
      <c r="AK7" s="49" t="str">
        <f aca="false">RIGHT(G7,1)</f>
        <v>☺</v>
      </c>
      <c r="AL7" s="49" t="str">
        <f aca="false">RIGHT(H7,1)</f>
        <v>X</v>
      </c>
      <c r="AM7" s="49" t="str">
        <f aca="false">RIGHT(I7,1)</f>
        <v>U</v>
      </c>
      <c r="AN7" s="49" t="str">
        <f aca="false">RIGHT(J7,1)</f>
        <v>2</v>
      </c>
      <c r="AO7" s="49" t="str">
        <f aca="false">RIGHT(K7,1)</f>
        <v>X</v>
      </c>
      <c r="AP7" s="49" t="str">
        <f aca="false">RIGHT(L7,1)</f>
        <v>K</v>
      </c>
      <c r="AQ7" s="49" t="str">
        <f aca="false">RIGHT(M7,1)</f>
        <v>R</v>
      </c>
      <c r="AR7" s="49" t="str">
        <f aca="false">RIGHT(N7,1)</f>
        <v>☻</v>
      </c>
      <c r="AS7" s="49" t="e">
        <f aca="false">NA()</f>
        <v>#N/A</v>
      </c>
      <c r="AT7" s="49" t="e">
        <f aca="false">NA()</f>
        <v>#N/A</v>
      </c>
      <c r="AU7" s="49" t="str">
        <f aca="false">RIGHT(O7,1)</f>
        <v>X</v>
      </c>
      <c r="AV7" s="49" t="str">
        <f aca="false">RIGHT(P7,1)</f>
        <v>¶</v>
      </c>
      <c r="AW7" s="49" t="str">
        <f aca="false">RIGHT(Q7,1)</f>
        <v>1</v>
      </c>
      <c r="AX7" s="49" t="str">
        <f aca="false">RIGHT(R7,1)</f>
        <v/>
      </c>
      <c r="AY7" s="50"/>
      <c r="AZ7" s="50"/>
      <c r="BA7" s="50"/>
      <c r="BB7" s="50"/>
      <c r="BC7" s="50"/>
      <c r="BD7" s="50"/>
      <c r="BE7" s="50"/>
      <c r="BF7" s="50"/>
      <c r="BG7" s="50"/>
      <c r="BH7" s="50"/>
      <c r="IU7" s="2"/>
      <c r="IV7" s="2"/>
    </row>
    <row r="8" s="26" customFormat="true" ht="19.5" hidden="false" customHeight="true" outlineLevel="0" collapsed="false">
      <c r="A8" s="51" t="n">
        <v>43806</v>
      </c>
      <c r="B8" s="52" t="str">
        <f aca="false">TEXT(A8,"Ddd")</f>
        <v>so</v>
      </c>
      <c r="C8" s="56"/>
      <c r="D8" s="56"/>
      <c r="E8" s="56"/>
      <c r="F8" s="56"/>
      <c r="G8" s="56"/>
      <c r="H8" s="56"/>
      <c r="I8" s="56"/>
      <c r="J8" s="56"/>
      <c r="K8" s="56"/>
      <c r="L8" s="45" t="str">
        <f aca="false">Vzorci_vnosov!$A$21</f>
        <v>☺</v>
      </c>
      <c r="M8" s="56"/>
      <c r="N8" s="44" t="str">
        <f aca="false">Vzorci_vnosov!$A$14</f>
        <v>☻</v>
      </c>
      <c r="O8" s="56"/>
      <c r="P8" s="56"/>
      <c r="Q8" s="56"/>
      <c r="R8" s="56"/>
      <c r="S8" s="56"/>
      <c r="T8" s="56"/>
      <c r="U8" s="59" t="s">
        <v>13</v>
      </c>
      <c r="V8" s="47" t="n">
        <f aca="false">COUNTIF(AG8:AX8,"☺")</f>
        <v>1</v>
      </c>
      <c r="W8" s="47" t="n">
        <f aca="false">COUNTIF(C8:R8,"51")+COUNTIF(C8:R8,"51$")+COUNTIF(C8:R8,"51☻")</f>
        <v>0</v>
      </c>
      <c r="X8" s="47" t="n">
        <f aca="false">COUNTIF(C8:R8,"52")+COUNTIF(C8:R8,"52$")+COUNTIF(C8:R8,"52☻")</f>
        <v>0</v>
      </c>
      <c r="Y8" s="47" t="n">
        <f aca="false">COUNTIF(C8:R8,"51¶")</f>
        <v>0</v>
      </c>
      <c r="Z8" s="47" t="n">
        <f aca="false">COUNTIF(C8:R8,"52¶")</f>
        <v>0</v>
      </c>
      <c r="AA8" s="47" t="n">
        <f aca="false">COUNTIF(C8:R8,"U")+COUNTIF(C8:R8,"U☻")+COUNTIF(C8:R8,"U☺")</f>
        <v>0</v>
      </c>
      <c r="AB8" s="47" t="n">
        <f aca="false">COUNTIF(C8:R8,"KVIT")+COUNTIF(C8:R8,"KVIT☻")+COUNTIF(C8:R8,"kvit$")</f>
        <v>0</v>
      </c>
      <c r="AC8" s="48" t="n">
        <f aca="false">COUNTBLANK(C8:S8)-3</f>
        <v>12</v>
      </c>
      <c r="AD8" s="48" t="n">
        <f aca="false">COUNTIF(C8:R8,"x")</f>
        <v>0</v>
      </c>
      <c r="AE8" s="47" t="n">
        <f aca="false">COUNTIF(C8:R8,"51")+COUNTIF(C8:R8,"51☻")+COUNTIF(C8:R8,"2")+COUNTIF(C8:R8,"52")+COUNTIF(C8:R8,"52☻")+COUNTIF(C8:R8,"51$")+COUNTIF(C8:R8,"52$")</f>
        <v>0</v>
      </c>
      <c r="AF8" s="4" t="str">
        <f aca="false">Vzorci_vnosov!$A$8</f>
        <v>U</v>
      </c>
      <c r="AG8" s="49" t="str">
        <f aca="false">RIGHT(C8,1)</f>
        <v/>
      </c>
      <c r="AH8" s="49" t="str">
        <f aca="false">RIGHT(D8,1)</f>
        <v/>
      </c>
      <c r="AI8" s="49" t="str">
        <f aca="false">RIGHT(E8,1)</f>
        <v/>
      </c>
      <c r="AJ8" s="49" t="str">
        <f aca="false">RIGHT(F8,1)</f>
        <v/>
      </c>
      <c r="AK8" s="49" t="str">
        <f aca="false">RIGHT(G8,1)</f>
        <v/>
      </c>
      <c r="AL8" s="49" t="str">
        <f aca="false">RIGHT(H8,1)</f>
        <v/>
      </c>
      <c r="AM8" s="49" t="str">
        <f aca="false">RIGHT(I8,1)</f>
        <v/>
      </c>
      <c r="AN8" s="49" t="str">
        <f aca="false">RIGHT(J8,1)</f>
        <v/>
      </c>
      <c r="AO8" s="49" t="str">
        <f aca="false">RIGHT(K8,1)</f>
        <v/>
      </c>
      <c r="AP8" s="49" t="str">
        <f aca="false">RIGHT(L8,1)</f>
        <v>☺</v>
      </c>
      <c r="AQ8" s="49" t="str">
        <f aca="false">RIGHT(M8,1)</f>
        <v/>
      </c>
      <c r="AR8" s="49" t="str">
        <f aca="false">RIGHT(N8,1)</f>
        <v>☻</v>
      </c>
      <c r="AS8" s="49" t="e">
        <f aca="false">NA()</f>
        <v>#N/A</v>
      </c>
      <c r="AT8" s="49" t="e">
        <f aca="false">NA()</f>
        <v>#N/A</v>
      </c>
      <c r="AU8" s="49" t="str">
        <f aca="false">RIGHT(O8,1)</f>
        <v/>
      </c>
      <c r="AV8" s="49" t="str">
        <f aca="false">RIGHT(P8,1)</f>
        <v/>
      </c>
      <c r="AW8" s="49" t="str">
        <f aca="false">RIGHT(Q8,1)</f>
        <v/>
      </c>
      <c r="AX8" s="49" t="str">
        <f aca="false">RIGHT(R8,1)</f>
        <v/>
      </c>
      <c r="AY8" s="50"/>
      <c r="AZ8" s="50" t="s">
        <v>91</v>
      </c>
      <c r="BA8" s="50"/>
      <c r="BB8" s="50"/>
      <c r="BC8" s="50"/>
      <c r="BD8" s="50"/>
      <c r="BE8" s="50"/>
      <c r="BF8" s="50"/>
      <c r="BG8" s="50"/>
      <c r="BH8" s="50"/>
      <c r="IU8" s="2"/>
      <c r="IV8" s="2"/>
    </row>
    <row r="9" s="26" customFormat="true" ht="19.5" hidden="false" customHeight="true" outlineLevel="0" collapsed="false">
      <c r="A9" s="51" t="n">
        <v>43807</v>
      </c>
      <c r="B9" s="52" t="str">
        <f aca="false">TEXT(A9,"Ddd")</f>
        <v>ne</v>
      </c>
      <c r="C9" s="56"/>
      <c r="D9" s="56"/>
      <c r="E9" s="56"/>
      <c r="F9" s="44" t="str">
        <f aca="false">Vzorci_vnosov!$A$14</f>
        <v>☻</v>
      </c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 t="s">
        <v>1</v>
      </c>
      <c r="U9" s="59" t="s">
        <v>13</v>
      </c>
      <c r="V9" s="47" t="n">
        <f aca="false">COUNTIF(AG9:AX9,"☺")</f>
        <v>0</v>
      </c>
      <c r="W9" s="47" t="n">
        <f aca="false">COUNTIF(C9:R9,"51")+COUNTIF(C9:R9,"51$")+COUNTIF(C9:R9,"51☻")</f>
        <v>0</v>
      </c>
      <c r="X9" s="47" t="n">
        <f aca="false">COUNTIF(C9:R9,"52")+COUNTIF(C9:R9,"52$")+COUNTIF(C9:R9,"52☻")</f>
        <v>0</v>
      </c>
      <c r="Y9" s="47" t="n">
        <f aca="false">COUNTIF(C9:R9,"51¶")</f>
        <v>0</v>
      </c>
      <c r="Z9" s="47" t="n">
        <f aca="false">COUNTIF(C9:R9,"52¶")</f>
        <v>0</v>
      </c>
      <c r="AA9" s="47" t="n">
        <f aca="false">COUNTIF(C9:R9,"U")+COUNTIF(C9:R9,"U☻")+COUNTIF(C9:R9,"U☺")</f>
        <v>0</v>
      </c>
      <c r="AB9" s="47" t="n">
        <f aca="false">COUNTIF(C9:R9,"KVIT")+COUNTIF(C9:R9,"KVIT☻")+COUNTIF(C9:R9,"kvit$")</f>
        <v>0</v>
      </c>
      <c r="AC9" s="48" t="n">
        <f aca="false">COUNTBLANK(C9:S9)-3</f>
        <v>13</v>
      </c>
      <c r="AD9" s="48" t="n">
        <f aca="false">COUNTIF(C9:R9,"x")</f>
        <v>0</v>
      </c>
      <c r="AE9" s="47" t="n">
        <f aca="false">COUNTIF(C9:R9,"51")+COUNTIF(C9:R9,"51☻")+COUNTIF(C9:R9,"2")+COUNTIF(C9:R9,"52")+COUNTIF(C9:R9,"52☻")+COUNTIF(C9:R9,"51$")+COUNTIF(C9:R9,"52$")</f>
        <v>0</v>
      </c>
      <c r="AF9" s="4" t="str">
        <f aca="false">Vzorci_vnosov!$A$9</f>
        <v>U☻</v>
      </c>
      <c r="AG9" s="49" t="str">
        <f aca="false">RIGHT(C9,1)</f>
        <v/>
      </c>
      <c r="AH9" s="49" t="str">
        <f aca="false">RIGHT(D9,1)</f>
        <v/>
      </c>
      <c r="AI9" s="49" t="str">
        <f aca="false">RIGHT(E9,1)</f>
        <v/>
      </c>
      <c r="AJ9" s="49" t="str">
        <f aca="false">RIGHT(F9,1)</f>
        <v>☻</v>
      </c>
      <c r="AK9" s="49" t="str">
        <f aca="false">RIGHT(G9,1)</f>
        <v/>
      </c>
      <c r="AL9" s="49" t="str">
        <f aca="false">RIGHT(H9,1)</f>
        <v/>
      </c>
      <c r="AM9" s="49" t="str">
        <f aca="false">RIGHT(I9,1)</f>
        <v/>
      </c>
      <c r="AN9" s="49" t="str">
        <f aca="false">RIGHT(J9,1)</f>
        <v/>
      </c>
      <c r="AO9" s="49" t="str">
        <f aca="false">RIGHT(K9,1)</f>
        <v/>
      </c>
      <c r="AP9" s="49" t="str">
        <f aca="false">RIGHT(L9,1)</f>
        <v/>
      </c>
      <c r="AQ9" s="49" t="str">
        <f aca="false">RIGHT(M9,1)</f>
        <v/>
      </c>
      <c r="AR9" s="49" t="str">
        <f aca="false">RIGHT(N9,1)</f>
        <v/>
      </c>
      <c r="AS9" s="49" t="e">
        <f aca="false">NA()</f>
        <v>#N/A</v>
      </c>
      <c r="AT9" s="49" t="e">
        <f aca="false">NA()</f>
        <v>#N/A</v>
      </c>
      <c r="AU9" s="49" t="str">
        <f aca="false">RIGHT(O9,1)</f>
        <v/>
      </c>
      <c r="AV9" s="49" t="str">
        <f aca="false">RIGHT(P9,1)</f>
        <v/>
      </c>
      <c r="AW9" s="49" t="str">
        <f aca="false">RIGHT(Q9,1)</f>
        <v/>
      </c>
      <c r="AX9" s="49" t="str">
        <f aca="false">RIGHT(R9,1)</f>
        <v/>
      </c>
      <c r="AY9" s="50"/>
      <c r="AZ9" s="50"/>
      <c r="BA9" s="50"/>
      <c r="BB9" s="50"/>
      <c r="BC9" s="50"/>
      <c r="BD9" s="50"/>
      <c r="BE9" s="50"/>
      <c r="BF9" s="50"/>
      <c r="BG9" s="50"/>
      <c r="BH9" s="50"/>
      <c r="IU9" s="2"/>
      <c r="IV9" s="2"/>
    </row>
    <row r="10" s="26" customFormat="true" ht="19.5" hidden="false" customHeight="true" outlineLevel="0" collapsed="false">
      <c r="A10" s="51" t="n">
        <v>43808</v>
      </c>
      <c r="B10" s="52" t="str">
        <f aca="false">TEXT(A10,"Ddd")</f>
        <v>po</v>
      </c>
      <c r="C10" s="53" t="str">
        <f aca="false">Vzorci_vnosov!$A$5</f>
        <v>52</v>
      </c>
      <c r="D10" s="56" t="s">
        <v>66</v>
      </c>
      <c r="E10" s="54" t="str">
        <f aca="false">Vzorci_vnosov!$A$7</f>
        <v>KVIT☻</v>
      </c>
      <c r="F10" s="55" t="str">
        <f aca="false">Vzorci_vnosov!$A$11</f>
        <v>X</v>
      </c>
      <c r="G10" s="61" t="str">
        <f aca="false">Vzorci_vnosov!$A$28</f>
        <v>KO</v>
      </c>
      <c r="H10" s="53" t="str">
        <f aca="false">Vzorci_vnosov!$A$5</f>
        <v>52</v>
      </c>
      <c r="I10" s="53" t="str">
        <f aca="false">Vzorci_vnosov!$A$5</f>
        <v>52</v>
      </c>
      <c r="J10" s="53" t="str">
        <f aca="false">Vzorci_vnosov!$A$6</f>
        <v>KVIT</v>
      </c>
      <c r="K10" s="53" t="str">
        <f aca="false">Vzorci_vnosov!$A$6</f>
        <v>KVIT</v>
      </c>
      <c r="L10" s="53" t="str">
        <f aca="false">Vzorci_vnosov!$A$8</f>
        <v>U</v>
      </c>
      <c r="M10" s="56" t="s">
        <v>79</v>
      </c>
      <c r="N10" s="55" t="str">
        <f aca="false">Vzorci_vnosov!$A$11</f>
        <v>X</v>
      </c>
      <c r="O10" s="53" t="str">
        <f aca="false">Vzorci_vnosov!$A$4</f>
        <v>51</v>
      </c>
      <c r="P10" s="98" t="str">
        <f aca="false">Vzorci_vnosov!$A$18</f>
        <v>52$</v>
      </c>
      <c r="Q10" s="58" t="str">
        <f aca="false">Vzorci_vnosov!$A$23</f>
        <v>51☺</v>
      </c>
      <c r="R10" s="56"/>
      <c r="S10" s="53" t="str">
        <f aca="false">Vzorci_vnosov!$A$15</f>
        <v>SO</v>
      </c>
      <c r="T10" s="56" t="s">
        <v>28</v>
      </c>
      <c r="U10" s="57" t="str">
        <f aca="false">Vzorci_vnosov!$C$10</f>
        <v>MŠŠ</v>
      </c>
      <c r="V10" s="47" t="n">
        <f aca="false">COUNTIF(AG10:AX10,"☺")</f>
        <v>1</v>
      </c>
      <c r="W10" s="47" t="n">
        <f aca="false">COUNTIF(C10:R10,"51")+COUNTIF(C10:R10,"51$")+COUNTIF(C10:R10,"51☻")</f>
        <v>1</v>
      </c>
      <c r="X10" s="47" t="n">
        <f aca="false">COUNTIF(C10:R10,"52")+COUNTIF(C10:R10,"52$")+COUNTIF(C10:R10,"52☻")</f>
        <v>4</v>
      </c>
      <c r="Y10" s="47" t="n">
        <f aca="false">COUNTIF(C10:R10,"51¶")</f>
        <v>0</v>
      </c>
      <c r="Z10" s="47" t="n">
        <f aca="false">COUNTIF(C10:R10,"52¶")</f>
        <v>0</v>
      </c>
      <c r="AA10" s="47" t="n">
        <f aca="false">COUNTIF(C10:R10,"U")+COUNTIF(C10:R10,"U☻")+COUNTIF(C10:R10,"U☺")</f>
        <v>1</v>
      </c>
      <c r="AB10" s="47" t="n">
        <f aca="false">COUNTIF(C10:R10,"KVIT")+COUNTIF(C10:R10,"KVIT☻")+COUNTIF(C10:R10,"kvit$")</f>
        <v>3</v>
      </c>
      <c r="AC10" s="48" t="n">
        <f aca="false">COUNTBLANK(C10:S10)-3</f>
        <v>-2</v>
      </c>
      <c r="AD10" s="48" t="n">
        <f aca="false">COUNTIF(C10:R10,"x")</f>
        <v>2</v>
      </c>
      <c r="AE10" s="47" t="n">
        <f aca="false">COUNTIF(C10:R10,"51")+COUNTIF(C10:R10,"51☻")+COUNTIF(C10:R10,"2")+COUNTIF(C10:R10,"52")+COUNTIF(C10:R10,"52☻")+COUNTIF(C10:R10,"51$")+COUNTIF(C10:R10,"52$")</f>
        <v>5</v>
      </c>
      <c r="AF10" s="4" t="str">
        <f aca="false">Vzorci_vnosov!$A$10</f>
        <v>12-20</v>
      </c>
      <c r="AG10" s="49" t="str">
        <f aca="false">RIGHT(C10,1)</f>
        <v>2</v>
      </c>
      <c r="AH10" s="49" t="str">
        <f aca="false">RIGHT(D10,1)</f>
        <v>F</v>
      </c>
      <c r="AI10" s="49" t="str">
        <f aca="false">RIGHT(E10,1)</f>
        <v>☻</v>
      </c>
      <c r="AJ10" s="49" t="str">
        <f aca="false">RIGHT(F10,1)</f>
        <v>X</v>
      </c>
      <c r="AK10" s="49" t="str">
        <f aca="false">RIGHT(G10,1)</f>
        <v>O</v>
      </c>
      <c r="AL10" s="49" t="str">
        <f aca="false">RIGHT(H10,1)</f>
        <v>2</v>
      </c>
      <c r="AM10" s="49" t="str">
        <f aca="false">RIGHT(I10,1)</f>
        <v>2</v>
      </c>
      <c r="AN10" s="49" t="str">
        <f aca="false">RIGHT(J10,1)</f>
        <v>T</v>
      </c>
      <c r="AO10" s="49" t="str">
        <f aca="false">RIGHT(K10,1)</f>
        <v>T</v>
      </c>
      <c r="AP10" s="49" t="str">
        <f aca="false">RIGHT(L10,1)</f>
        <v>U</v>
      </c>
      <c r="AQ10" s="49" t="str">
        <f aca="false">RIGHT(M10,1)</f>
        <v>R</v>
      </c>
      <c r="AR10" s="49" t="str">
        <f aca="false">RIGHT(N10,1)</f>
        <v>X</v>
      </c>
      <c r="AS10" s="49" t="e">
        <f aca="false">NA()</f>
        <v>#N/A</v>
      </c>
      <c r="AT10" s="49" t="e">
        <f aca="false">NA()</f>
        <v>#N/A</v>
      </c>
      <c r="AU10" s="49" t="str">
        <f aca="false">RIGHT(O10,1)</f>
        <v>1</v>
      </c>
      <c r="AV10" s="49" t="str">
        <f aca="false">RIGHT(P10,1)</f>
        <v>$</v>
      </c>
      <c r="AW10" s="49" t="str">
        <f aca="false">RIGHT(Q10,1)</f>
        <v>☺</v>
      </c>
      <c r="AX10" s="49" t="str">
        <f aca="false">RIGHT(R10,1)</f>
        <v/>
      </c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IU10" s="2"/>
      <c r="IV10" s="2"/>
    </row>
    <row r="11" s="26" customFormat="true" ht="19.5" hidden="false" customHeight="true" outlineLevel="0" collapsed="false">
      <c r="A11" s="51" t="n">
        <v>43809</v>
      </c>
      <c r="B11" s="52" t="str">
        <f aca="false">TEXT(A11,"Ddd")</f>
        <v>út</v>
      </c>
      <c r="C11" s="53" t="str">
        <f aca="false">Vzorci_vnosov!$A$5</f>
        <v>52</v>
      </c>
      <c r="D11" s="53" t="str">
        <f aca="false">Vzorci_vnosov!$A$6</f>
        <v>KVIT</v>
      </c>
      <c r="E11" s="55" t="str">
        <f aca="false">Vzorci_vnosov!$A$11</f>
        <v>X</v>
      </c>
      <c r="F11" s="53" t="str">
        <f aca="false">Vzorci_vnosov!$A$6</f>
        <v>KVIT</v>
      </c>
      <c r="G11" s="61" t="str">
        <f aca="false">Vzorci_vnosov!$A$28</f>
        <v>KO</v>
      </c>
      <c r="H11" s="55" t="str">
        <f aca="false">Vzorci_vnosov!$A$32</f>
        <v>Am</v>
      </c>
      <c r="I11" s="58" t="str">
        <f aca="false">Vzorci_vnosov!$A$23</f>
        <v>51☺</v>
      </c>
      <c r="J11" s="53" t="str">
        <f aca="false">Vzorci_vnosov!$A$4</f>
        <v>51</v>
      </c>
      <c r="K11" s="53" t="str">
        <f aca="false">Vzorci_vnosov!$A$6</f>
        <v>KVIT</v>
      </c>
      <c r="L11" s="98" t="str">
        <f aca="false">Vzorci_vnosov!$A$18</f>
        <v>52$</v>
      </c>
      <c r="M11" s="56" t="s">
        <v>79</v>
      </c>
      <c r="N11" s="53" t="str">
        <f aca="false">Vzorci_vnosov!$A$8</f>
        <v>U</v>
      </c>
      <c r="O11" s="53" t="str">
        <f aca="false">Vzorci_vnosov!$A$5</f>
        <v>52</v>
      </c>
      <c r="P11" s="53" t="str">
        <f aca="false">Vzorci_vnosov!$A$13</f>
        <v>BOL</v>
      </c>
      <c r="Q11" s="55" t="str">
        <f aca="false">Vzorci_vnosov!$A$11</f>
        <v>X</v>
      </c>
      <c r="R11" s="56"/>
      <c r="S11" s="53" t="str">
        <f aca="false">Vzorci_vnosov!$A$15</f>
        <v>SO</v>
      </c>
      <c r="T11" s="56" t="s">
        <v>70</v>
      </c>
      <c r="U11" s="57" t="str">
        <f aca="false">Vzorci_vnosov!$C$10</f>
        <v>MŠŠ</v>
      </c>
      <c r="V11" s="47" t="n">
        <f aca="false">COUNTIF(AG11:AX11,"☺")</f>
        <v>1</v>
      </c>
      <c r="W11" s="47" t="n">
        <f aca="false">COUNTIF(C11:R11,"51")+COUNTIF(C11:R11,"51$")+COUNTIF(C11:R11,"51☻")</f>
        <v>1</v>
      </c>
      <c r="X11" s="47" t="n">
        <f aca="false">COUNTIF(C11:R11,"52")+COUNTIF(C11:R11,"52$")+COUNTIF(C11:R11,"52☻")</f>
        <v>3</v>
      </c>
      <c r="Y11" s="47" t="n">
        <f aca="false">COUNTIF(C11:R11,"51¶")</f>
        <v>0</v>
      </c>
      <c r="Z11" s="47" t="n">
        <f aca="false">COUNTIF(C11:R11,"52¶")</f>
        <v>0</v>
      </c>
      <c r="AA11" s="47" t="n">
        <f aca="false">COUNTIF(C11:R11,"U")+COUNTIF(C11:R11,"U☻")+COUNTIF(C11:R11,"U☺")</f>
        <v>1</v>
      </c>
      <c r="AB11" s="47" t="n">
        <f aca="false">COUNTIF(C11:R11,"KVIT")+COUNTIF(C11:R11,"KVIT☻")+COUNTIF(C11:R11,"kvit$")</f>
        <v>3</v>
      </c>
      <c r="AC11" s="48" t="n">
        <f aca="false">COUNTBLANK(C11:S11)-3</f>
        <v>-2</v>
      </c>
      <c r="AD11" s="48" t="n">
        <f aca="false">COUNTIF(C11:R11,"x")</f>
        <v>2</v>
      </c>
      <c r="AE11" s="47" t="n">
        <f aca="false">COUNTIF(C11:R11,"51")+COUNTIF(C11:R11,"51☻")+COUNTIF(C11:R11,"2")+COUNTIF(C11:R11,"52")+COUNTIF(C11:R11,"52☻")+COUNTIF(C11:R11,"51$")+COUNTIF(C11:R11,"52$")</f>
        <v>4</v>
      </c>
      <c r="AF11" s="7" t="str">
        <f aca="false">Vzorci_vnosov!$A$11</f>
        <v>X</v>
      </c>
      <c r="AG11" s="49" t="str">
        <f aca="false">RIGHT(C11,1)</f>
        <v>2</v>
      </c>
      <c r="AH11" s="49" t="str">
        <f aca="false">RIGHT(D11,1)</f>
        <v>T</v>
      </c>
      <c r="AI11" s="49" t="str">
        <f aca="false">RIGHT(E11,1)</f>
        <v>X</v>
      </c>
      <c r="AJ11" s="49" t="str">
        <f aca="false">RIGHT(F11,1)</f>
        <v>T</v>
      </c>
      <c r="AK11" s="49" t="str">
        <f aca="false">RIGHT(G11,1)</f>
        <v>O</v>
      </c>
      <c r="AL11" s="49" t="str">
        <f aca="false">RIGHT(H11,1)</f>
        <v>m</v>
      </c>
      <c r="AM11" s="49" t="str">
        <f aca="false">RIGHT(I11,1)</f>
        <v>☺</v>
      </c>
      <c r="AN11" s="49" t="str">
        <f aca="false">RIGHT(J11,1)</f>
        <v>1</v>
      </c>
      <c r="AO11" s="49" t="str">
        <f aca="false">RIGHT(K11,1)</f>
        <v>T</v>
      </c>
      <c r="AP11" s="49" t="str">
        <f aca="false">RIGHT(L11,1)</f>
        <v>$</v>
      </c>
      <c r="AQ11" s="49" t="str">
        <f aca="false">RIGHT(M11,1)</f>
        <v>R</v>
      </c>
      <c r="AR11" s="49" t="str">
        <f aca="false">RIGHT(N11,1)</f>
        <v>U</v>
      </c>
      <c r="AS11" s="49" t="e">
        <f aca="false">NA()</f>
        <v>#N/A</v>
      </c>
      <c r="AT11" s="49" t="e">
        <f aca="false">NA()</f>
        <v>#N/A</v>
      </c>
      <c r="AU11" s="49" t="str">
        <f aca="false">RIGHT(O11,1)</f>
        <v>2</v>
      </c>
      <c r="AV11" s="49" t="str">
        <f aca="false">RIGHT(P11,1)</f>
        <v>L</v>
      </c>
      <c r="AW11" s="49" t="str">
        <f aca="false">RIGHT(Q11,1)</f>
        <v>X</v>
      </c>
      <c r="AX11" s="49" t="str">
        <f aca="false">RIGHT(R11,1)</f>
        <v/>
      </c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IU11" s="2"/>
      <c r="IV11" s="2"/>
    </row>
    <row r="12" s="26" customFormat="true" ht="19.5" hidden="false" customHeight="true" outlineLevel="0" collapsed="false">
      <c r="A12" s="51" t="n">
        <v>43810</v>
      </c>
      <c r="B12" s="52" t="str">
        <f aca="false">TEXT(A12,"Ddd")</f>
        <v>st</v>
      </c>
      <c r="C12" s="53" t="str">
        <f aca="false">Vzorci_vnosov!$A$5</f>
        <v>52</v>
      </c>
      <c r="D12" s="53" t="str">
        <f aca="false">Vzorci_vnosov!$A$12</f>
        <v>D</v>
      </c>
      <c r="E12" s="4" t="str">
        <f aca="false">Vzorci_vnosov!$A$12</f>
        <v>D</v>
      </c>
      <c r="F12" s="54" t="str">
        <f aca="false">Vzorci_vnosov!$A$7</f>
        <v>KVIT☻</v>
      </c>
      <c r="G12" s="61" t="str">
        <f aca="false">Vzorci_vnosov!$A$28</f>
        <v>KO</v>
      </c>
      <c r="H12" s="55" t="str">
        <f aca="false">Vzorci_vnosov!$A$25</f>
        <v>51¶</v>
      </c>
      <c r="I12" s="55" t="str">
        <f aca="false">Vzorci_vnosov!$A$11</f>
        <v>X</v>
      </c>
      <c r="J12" s="53" t="str">
        <f aca="false">Vzorci_vnosov!$A$8</f>
        <v>U</v>
      </c>
      <c r="K12" s="53" t="str">
        <f aca="false">Vzorci_vnosov!$A$4</f>
        <v>51</v>
      </c>
      <c r="L12" s="53" t="str">
        <f aca="false">Vzorci_vnosov!$A$4</f>
        <v>51</v>
      </c>
      <c r="M12" s="56" t="s">
        <v>79</v>
      </c>
      <c r="N12" s="55" t="str">
        <f aca="false">Vzorci_vnosov!$A$35</f>
        <v>Ta</v>
      </c>
      <c r="O12" s="53" t="str">
        <f aca="false">Vzorci_vnosov!$A$13</f>
        <v>BOL</v>
      </c>
      <c r="P12" s="53" t="str">
        <f aca="false">Vzorci_vnosov!$A$6</f>
        <v>KVIT</v>
      </c>
      <c r="Q12" s="55" t="str">
        <f aca="false">Vzorci_vnosov!$A$26</f>
        <v>52¶</v>
      </c>
      <c r="R12" s="56"/>
      <c r="S12" s="53" t="str">
        <f aca="false">Vzorci_vnosov!$A$15</f>
        <v>SO</v>
      </c>
      <c r="T12" s="56" t="s">
        <v>65</v>
      </c>
      <c r="U12" s="57" t="str">
        <f aca="false">Vzorci_vnosov!$C$10</f>
        <v>MŠŠ</v>
      </c>
      <c r="V12" s="47" t="n">
        <f aca="false">COUNTIF(AG12:AX12,"☺")</f>
        <v>0</v>
      </c>
      <c r="W12" s="47" t="n">
        <f aca="false">COUNTIF(C12:R12,"51")+COUNTIF(C12:R12,"51$")+COUNTIF(C12:R12,"51☻")</f>
        <v>2</v>
      </c>
      <c r="X12" s="47" t="n">
        <f aca="false">COUNTIF(C12:R12,"52")+COUNTIF(C12:R12,"52$")+COUNTIF(C12:R12,"52☻")</f>
        <v>1</v>
      </c>
      <c r="Y12" s="47" t="n">
        <f aca="false">COUNTIF(C12:R12,"51¶")</f>
        <v>1</v>
      </c>
      <c r="Z12" s="47" t="n">
        <f aca="false">COUNTIF(C12:R12,"52¶")</f>
        <v>1</v>
      </c>
      <c r="AA12" s="47" t="n">
        <f aca="false">COUNTIF(C12:R12,"U")+COUNTIF(C12:R12,"U☻")+COUNTIF(C12:R12,"U☺")</f>
        <v>1</v>
      </c>
      <c r="AB12" s="47" t="n">
        <f aca="false">COUNTIF(C12:R12,"KVIT")+COUNTIF(C12:R12,"KVIT☻")+COUNTIF(C12:R12,"kvit$")</f>
        <v>2</v>
      </c>
      <c r="AC12" s="48" t="n">
        <f aca="false">COUNTBLANK(C12:S12)-3</f>
        <v>-2</v>
      </c>
      <c r="AD12" s="48" t="n">
        <f aca="false">COUNTIF(C12:R12,"x")</f>
        <v>1</v>
      </c>
      <c r="AE12" s="47" t="n">
        <f aca="false">COUNTIF(C12:R12,"51")+COUNTIF(C12:R12,"51☻")+COUNTIF(C12:R12,"2")+COUNTIF(C12:R12,"52")+COUNTIF(C12:R12,"52☻")+COUNTIF(C12:R12,"51$")+COUNTIF(C12:R12,"52$")</f>
        <v>3</v>
      </c>
      <c r="AF12" s="4" t="str">
        <f aca="false">Vzorci_vnosov!$A$12</f>
        <v>D</v>
      </c>
      <c r="AG12" s="49" t="str">
        <f aca="false">RIGHT(C12,1)</f>
        <v>2</v>
      </c>
      <c r="AH12" s="49" t="str">
        <f aca="false">RIGHT(D12,1)</f>
        <v>D</v>
      </c>
      <c r="AI12" s="49" t="str">
        <f aca="false">RIGHT(E12,1)</f>
        <v>D</v>
      </c>
      <c r="AJ12" s="49" t="str">
        <f aca="false">RIGHT(F12,1)</f>
        <v>☻</v>
      </c>
      <c r="AK12" s="49" t="str">
        <f aca="false">RIGHT(G12,1)</f>
        <v>O</v>
      </c>
      <c r="AL12" s="49" t="str">
        <f aca="false">RIGHT(H12,1)</f>
        <v>¶</v>
      </c>
      <c r="AM12" s="49" t="str">
        <f aca="false">RIGHT(I12,1)</f>
        <v>X</v>
      </c>
      <c r="AN12" s="49" t="str">
        <f aca="false">RIGHT(J12,1)</f>
        <v>U</v>
      </c>
      <c r="AO12" s="49" t="str">
        <f aca="false">RIGHT(K12,1)</f>
        <v>1</v>
      </c>
      <c r="AP12" s="49" t="str">
        <f aca="false">RIGHT(L12,1)</f>
        <v>1</v>
      </c>
      <c r="AQ12" s="49" t="str">
        <f aca="false">RIGHT(M12,1)</f>
        <v>R</v>
      </c>
      <c r="AR12" s="49" t="str">
        <f aca="false">RIGHT(N12,1)</f>
        <v>a</v>
      </c>
      <c r="AS12" s="49" t="e">
        <f aca="false">NA()</f>
        <v>#N/A</v>
      </c>
      <c r="AT12" s="49" t="e">
        <f aca="false">NA()</f>
        <v>#N/A</v>
      </c>
      <c r="AU12" s="49" t="str">
        <f aca="false">RIGHT(O12,1)</f>
        <v>L</v>
      </c>
      <c r="AV12" s="49" t="str">
        <f aca="false">RIGHT(P12,1)</f>
        <v>T</v>
      </c>
      <c r="AW12" s="49" t="str">
        <f aca="false">RIGHT(Q12,1)</f>
        <v>¶</v>
      </c>
      <c r="AX12" s="49" t="str">
        <f aca="false">RIGHT(R12,1)</f>
        <v/>
      </c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IU12" s="2"/>
      <c r="IV12" s="2"/>
    </row>
    <row r="13" s="26" customFormat="true" ht="19.5" hidden="false" customHeight="true" outlineLevel="0" collapsed="false">
      <c r="A13" s="51" t="n">
        <v>43811</v>
      </c>
      <c r="B13" s="52" t="str">
        <f aca="false">TEXT(A13,"Ddd")</f>
        <v>čt</v>
      </c>
      <c r="C13" s="53" t="str">
        <f aca="false">Vzorci_vnosov!$A$4</f>
        <v>51</v>
      </c>
      <c r="D13" s="53" t="str">
        <f aca="false">Vzorci_vnosov!$A$12</f>
        <v>D</v>
      </c>
      <c r="E13" s="4" t="str">
        <f aca="false">Vzorci_vnosov!$A$12</f>
        <v>D</v>
      </c>
      <c r="F13" s="55" t="str">
        <f aca="false">Vzorci_vnosov!$A$11</f>
        <v>X</v>
      </c>
      <c r="G13" s="53" t="str">
        <f aca="false">Vzorci_vnosov!$A$12</f>
        <v>D</v>
      </c>
      <c r="H13" s="53" t="str">
        <f aca="false">Vzorci_vnosov!$A$8</f>
        <v>U</v>
      </c>
      <c r="I13" s="58" t="str">
        <f aca="false">Vzorci_vnosov!$A$23</f>
        <v>51☺</v>
      </c>
      <c r="J13" s="53" t="str">
        <f aca="false">Vzorci_vnosov!$A$12</f>
        <v>D</v>
      </c>
      <c r="K13" s="98" t="str">
        <f aca="false">Vzorci_vnosov!$A$18</f>
        <v>52$</v>
      </c>
      <c r="L13" s="53" t="str">
        <f aca="false">Vzorci_vnosov!$A$5</f>
        <v>52</v>
      </c>
      <c r="M13" s="56" t="s">
        <v>79</v>
      </c>
      <c r="N13" s="53" t="str">
        <f aca="false">Vzorci_vnosov!$A$12</f>
        <v>D</v>
      </c>
      <c r="O13" s="55" t="str">
        <f aca="false">Vzorci_vnosov!$A$11</f>
        <v>X</v>
      </c>
      <c r="P13" s="53" t="str">
        <f aca="false">Vzorci_vnosov!$A$6</f>
        <v>KVIT</v>
      </c>
      <c r="Q13" s="55" t="str">
        <f aca="false">Vzorci_vnosov!$A$32</f>
        <v>Am</v>
      </c>
      <c r="R13" s="56"/>
      <c r="S13" s="53" t="str">
        <f aca="false">Vzorci_vnosov!$A$15</f>
        <v>SO</v>
      </c>
      <c r="T13" s="56" t="s">
        <v>70</v>
      </c>
      <c r="U13" s="57" t="str">
        <f aca="false">Vzorci_vnosov!$C$7</f>
        <v>MIO</v>
      </c>
      <c r="V13" s="47" t="n">
        <f aca="false">COUNTIF(AG13:AX13,"☺")</f>
        <v>1</v>
      </c>
      <c r="W13" s="47" t="n">
        <f aca="false">COUNTIF(C13:R13,"51")+COUNTIF(C13:R13,"51$")+COUNTIF(C13:R13,"51☻")</f>
        <v>1</v>
      </c>
      <c r="X13" s="47" t="n">
        <f aca="false">COUNTIF(C13:R13,"52")+COUNTIF(C13:R13,"52$")+COUNTIF(C13:R13,"52☻")</f>
        <v>2</v>
      </c>
      <c r="Y13" s="47" t="n">
        <f aca="false">COUNTIF(C13:R13,"51¶")</f>
        <v>0</v>
      </c>
      <c r="Z13" s="47" t="n">
        <f aca="false">COUNTIF(C13:R13,"52¶")</f>
        <v>0</v>
      </c>
      <c r="AA13" s="47" t="n">
        <f aca="false">COUNTIF(C13:R13,"U")+COUNTIF(C13:R13,"U☻")+COUNTIF(C13:R13,"U☺")</f>
        <v>1</v>
      </c>
      <c r="AB13" s="47" t="n">
        <f aca="false">COUNTIF(C13:R13,"KVIT")+COUNTIF(C13:R13,"KVIT☻")+COUNTIF(C13:R13,"kvit$")</f>
        <v>1</v>
      </c>
      <c r="AC13" s="48" t="n">
        <f aca="false">COUNTBLANK(C13:S13)-3</f>
        <v>-2</v>
      </c>
      <c r="AD13" s="48" t="n">
        <f aca="false">COUNTIF(C13:R13,"x")</f>
        <v>2</v>
      </c>
      <c r="AE13" s="47" t="n">
        <f aca="false">COUNTIF(C13:R13,"51")+COUNTIF(C13:R13,"51☻")+COUNTIF(C13:R13,"2")+COUNTIF(C13:R13,"52")+COUNTIF(C13:R13,"52☻")+COUNTIF(C13:R13,"51$")+COUNTIF(C13:R13,"52$")</f>
        <v>3</v>
      </c>
      <c r="AF13" s="4" t="str">
        <f aca="false">Vzorci_vnosov!$A$13</f>
        <v>BOL</v>
      </c>
      <c r="AG13" s="49" t="str">
        <f aca="false">RIGHT(C13,1)</f>
        <v>1</v>
      </c>
      <c r="AH13" s="49" t="str">
        <f aca="false">RIGHT(D13,1)</f>
        <v>D</v>
      </c>
      <c r="AI13" s="49" t="str">
        <f aca="false">RIGHT(E13,1)</f>
        <v>D</v>
      </c>
      <c r="AJ13" s="49" t="str">
        <f aca="false">RIGHT(F13,1)</f>
        <v>X</v>
      </c>
      <c r="AK13" s="49" t="str">
        <f aca="false">RIGHT(G13,1)</f>
        <v>D</v>
      </c>
      <c r="AL13" s="49" t="str">
        <f aca="false">RIGHT(H13,1)</f>
        <v>U</v>
      </c>
      <c r="AM13" s="49" t="str">
        <f aca="false">RIGHT(I13,1)</f>
        <v>☺</v>
      </c>
      <c r="AN13" s="49" t="str">
        <f aca="false">RIGHT(J13,1)</f>
        <v>D</v>
      </c>
      <c r="AO13" s="49" t="str">
        <f aca="false">RIGHT(K13,1)</f>
        <v>$</v>
      </c>
      <c r="AP13" s="49" t="str">
        <f aca="false">RIGHT(L13,1)</f>
        <v>2</v>
      </c>
      <c r="AQ13" s="49" t="str">
        <f aca="false">RIGHT(M13,1)</f>
        <v>R</v>
      </c>
      <c r="AR13" s="49" t="str">
        <f aca="false">RIGHT(N13,1)</f>
        <v>D</v>
      </c>
      <c r="AS13" s="49" t="e">
        <f aca="false">NA()</f>
        <v>#N/A</v>
      </c>
      <c r="AT13" s="49" t="e">
        <f aca="false">NA()</f>
        <v>#N/A</v>
      </c>
      <c r="AU13" s="49" t="str">
        <f aca="false">RIGHT(O13,1)</f>
        <v>X</v>
      </c>
      <c r="AV13" s="49" t="str">
        <f aca="false">RIGHT(P13,1)</f>
        <v>T</v>
      </c>
      <c r="AW13" s="49" t="str">
        <f aca="false">RIGHT(Q13,1)</f>
        <v>m</v>
      </c>
      <c r="AX13" s="49" t="str">
        <f aca="false">RIGHT(R13,1)</f>
        <v/>
      </c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IU13" s="2"/>
      <c r="IV13" s="2"/>
    </row>
    <row r="14" s="26" customFormat="true" ht="19.5" hidden="false" customHeight="true" outlineLevel="0" collapsed="false">
      <c r="A14" s="51" t="n">
        <v>43812</v>
      </c>
      <c r="B14" s="52" t="str">
        <f aca="false">TEXT(A14,"Ddd")</f>
        <v>pá</v>
      </c>
      <c r="C14" s="53" t="str">
        <f aca="false">Vzorci_vnosov!$A$5</f>
        <v>52</v>
      </c>
      <c r="D14" s="53" t="str">
        <f aca="false">Vzorci_vnosov!$A$6</f>
        <v>KVIT</v>
      </c>
      <c r="E14" s="4" t="str">
        <f aca="false">Vzorci_vnosov!$A$12</f>
        <v>D</v>
      </c>
      <c r="F14" s="53" t="str">
        <f aca="false">Vzorci_vnosov!$A$12</f>
        <v>D</v>
      </c>
      <c r="G14" s="53" t="str">
        <f aca="false">Vzorci_vnosov!$A$12</f>
        <v>D</v>
      </c>
      <c r="H14" s="53" t="str">
        <f aca="false">Vzorci_vnosov!$A$5</f>
        <v>52</v>
      </c>
      <c r="I14" s="55" t="str">
        <f aca="false">Vzorci_vnosov!$A$11</f>
        <v>X</v>
      </c>
      <c r="J14" s="53" t="str">
        <f aca="false">Vzorci_vnosov!$A$6</f>
        <v>KVIT</v>
      </c>
      <c r="K14" s="53" t="str">
        <f aca="false">Vzorci_vnosov!$A$6</f>
        <v>KVIT</v>
      </c>
      <c r="L14" s="58" t="str">
        <f aca="false">Vzorci_vnosov!$A$23</f>
        <v>51☺</v>
      </c>
      <c r="M14" s="56" t="s">
        <v>79</v>
      </c>
      <c r="N14" s="55" t="str">
        <f aca="false">Vzorci_vnosov!$A$11</f>
        <v>X</v>
      </c>
      <c r="O14" s="55" t="str">
        <f aca="false">Vzorci_vnosov!$A$11</f>
        <v>X</v>
      </c>
      <c r="P14" s="53" t="str">
        <f aca="false">Vzorci_vnosov!$A$8</f>
        <v>U</v>
      </c>
      <c r="Q14" s="98" t="str">
        <f aca="false">Vzorci_vnosov!$A$18</f>
        <v>52$</v>
      </c>
      <c r="R14" s="56"/>
      <c r="S14" s="53" t="str">
        <f aca="false">Vzorci_vnosov!$A$15</f>
        <v>SO</v>
      </c>
      <c r="T14" s="56" t="s">
        <v>65</v>
      </c>
      <c r="U14" s="59" t="s">
        <v>27</v>
      </c>
      <c r="V14" s="47" t="n">
        <f aca="false">COUNTIF(AG14:AX14,"☺")</f>
        <v>1</v>
      </c>
      <c r="W14" s="47" t="n">
        <f aca="false">COUNTIF(C14:R14,"51")+COUNTIF(C14:R14,"51$")+COUNTIF(C14:R14,"51☻")</f>
        <v>0</v>
      </c>
      <c r="X14" s="47" t="n">
        <f aca="false">COUNTIF(C14:R14,"52")+COUNTIF(C14:R14,"52$")+COUNTIF(C14:R14,"52☻")</f>
        <v>3</v>
      </c>
      <c r="Y14" s="47" t="n">
        <f aca="false">COUNTIF(C14:R14,"51¶")</f>
        <v>0</v>
      </c>
      <c r="Z14" s="47" t="n">
        <f aca="false">COUNTIF(C14:R14,"52¶")</f>
        <v>0</v>
      </c>
      <c r="AA14" s="47" t="n">
        <f aca="false">COUNTIF(C14:R14,"U")+COUNTIF(C14:R14,"U☻")+COUNTIF(C14:R14,"U☺")</f>
        <v>1</v>
      </c>
      <c r="AB14" s="47" t="n">
        <f aca="false">COUNTIF(C14:R14,"KVIT")+COUNTIF(C14:R14,"KVIT☻")+COUNTIF(C14:R14,"kvit$")</f>
        <v>3</v>
      </c>
      <c r="AC14" s="48" t="n">
        <f aca="false">COUNTBLANK(C14:S14)-3</f>
        <v>-2</v>
      </c>
      <c r="AD14" s="48" t="n">
        <f aca="false">COUNTIF(C14:R14,"x")</f>
        <v>3</v>
      </c>
      <c r="AE14" s="47" t="n">
        <f aca="false">COUNTIF(C14:R14,"51")+COUNTIF(C14:R14,"51☻")+COUNTIF(C14:R14,"2")+COUNTIF(C14:R14,"52")+COUNTIF(C14:R14,"52☻")+COUNTIF(C14:R14,"51$")+COUNTIF(C14:R14,"52$")</f>
        <v>3</v>
      </c>
      <c r="AF14" s="8" t="str">
        <f aca="false">Vzorci_vnosov!$A$14</f>
        <v>☻</v>
      </c>
      <c r="AG14" s="49" t="str">
        <f aca="false">RIGHT(C14,1)</f>
        <v>2</v>
      </c>
      <c r="AH14" s="49" t="str">
        <f aca="false">RIGHT(D14,1)</f>
        <v>T</v>
      </c>
      <c r="AI14" s="49" t="str">
        <f aca="false">RIGHT(E14,1)</f>
        <v>D</v>
      </c>
      <c r="AJ14" s="49" t="str">
        <f aca="false">RIGHT(F14,1)</f>
        <v>D</v>
      </c>
      <c r="AK14" s="49" t="str">
        <f aca="false">RIGHT(G14,1)</f>
        <v>D</v>
      </c>
      <c r="AL14" s="49" t="str">
        <f aca="false">RIGHT(H14,1)</f>
        <v>2</v>
      </c>
      <c r="AM14" s="49" t="str">
        <f aca="false">RIGHT(I14,1)</f>
        <v>X</v>
      </c>
      <c r="AN14" s="49" t="str">
        <f aca="false">RIGHT(J14,1)</f>
        <v>T</v>
      </c>
      <c r="AO14" s="49" t="str">
        <f aca="false">RIGHT(K14,1)</f>
        <v>T</v>
      </c>
      <c r="AP14" s="49" t="str">
        <f aca="false">RIGHT(L14,1)</f>
        <v>☺</v>
      </c>
      <c r="AQ14" s="49" t="str">
        <f aca="false">RIGHT(M14,1)</f>
        <v>R</v>
      </c>
      <c r="AR14" s="49" t="str">
        <f aca="false">RIGHT(N14,1)</f>
        <v>X</v>
      </c>
      <c r="AS14" s="49" t="e">
        <f aca="false">NA()</f>
        <v>#N/A</v>
      </c>
      <c r="AT14" s="49" t="e">
        <f aca="false">NA()</f>
        <v>#N/A</v>
      </c>
      <c r="AU14" s="49" t="str">
        <f aca="false">RIGHT(O14,1)</f>
        <v>X</v>
      </c>
      <c r="AV14" s="49" t="str">
        <f aca="false">RIGHT(P14,1)</f>
        <v>U</v>
      </c>
      <c r="AW14" s="49" t="str">
        <f aca="false">RIGHT(Q14,1)</f>
        <v>$</v>
      </c>
      <c r="AX14" s="49" t="str">
        <f aca="false">RIGHT(R14,1)</f>
        <v/>
      </c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IU14" s="2"/>
      <c r="IV14" s="2"/>
    </row>
    <row r="15" s="26" customFormat="true" ht="19.5" hidden="false" customHeight="true" outlineLevel="0" collapsed="false">
      <c r="A15" s="51" t="n">
        <v>43813</v>
      </c>
      <c r="B15" s="52" t="str">
        <f aca="false">TEXT(A15,"Ddd")</f>
        <v>so</v>
      </c>
      <c r="C15" s="56"/>
      <c r="D15" s="44" t="str">
        <f aca="false">Vzorci_vnosov!$A$14</f>
        <v>☻</v>
      </c>
      <c r="E15" s="56"/>
      <c r="F15" s="56"/>
      <c r="G15" s="56"/>
      <c r="H15" s="98" t="str">
        <f aca="false">Vzorci_vnosov!$A$17</f>
        <v>51$</v>
      </c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 t="s">
        <v>68</v>
      </c>
      <c r="U15" s="59" t="s">
        <v>27</v>
      </c>
      <c r="V15" s="47" t="n">
        <f aca="false">COUNTIF(AG15:AX15,"☺")</f>
        <v>0</v>
      </c>
      <c r="W15" s="47" t="n">
        <f aca="false">COUNTIF(C15:R15,"51")+COUNTIF(C15:R15,"51$")+COUNTIF(C15:R15,"51☻")</f>
        <v>1</v>
      </c>
      <c r="X15" s="47" t="n">
        <f aca="false">COUNTIF(C15:R15,"52")+COUNTIF(C15:R15,"52$")+COUNTIF(C15:R15,"52☻")</f>
        <v>0</v>
      </c>
      <c r="Y15" s="47" t="n">
        <f aca="false">COUNTIF(C15:R15,"51¶")</f>
        <v>0</v>
      </c>
      <c r="Z15" s="47" t="n">
        <f aca="false">COUNTIF(C15:R15,"52¶")</f>
        <v>0</v>
      </c>
      <c r="AA15" s="47" t="n">
        <f aca="false">COUNTIF(C15:R15,"U")+COUNTIF(C15:R15,"U☻")+COUNTIF(C15:R15,"U☺")</f>
        <v>0</v>
      </c>
      <c r="AB15" s="47" t="n">
        <f aca="false">COUNTIF(C15:R15,"KVIT")+COUNTIF(C15:R15,"KVIT☻")+COUNTIF(C15:R15,"kvit$")</f>
        <v>0</v>
      </c>
      <c r="AC15" s="48" t="n">
        <f aca="false">COUNTBLANK(C15:S15)-3</f>
        <v>12</v>
      </c>
      <c r="AD15" s="48" t="n">
        <f aca="false">COUNTIF(C15:R15,"x")</f>
        <v>0</v>
      </c>
      <c r="AE15" s="47" t="n">
        <f aca="false">COUNTIF(C15:R15,"51")+COUNTIF(C15:R15,"51☻")+COUNTIF(C15:R15,"2")+COUNTIF(C15:R15,"52")+COUNTIF(C15:R15,"52☻")+COUNTIF(C15:R15,"51$")+COUNTIF(C15:R15,"52$")</f>
        <v>1</v>
      </c>
      <c r="AF15" s="4" t="str">
        <f aca="false">Vzorci_vnosov!$A$15</f>
        <v>SO</v>
      </c>
      <c r="AG15" s="49" t="str">
        <f aca="false">RIGHT(C15,1)</f>
        <v/>
      </c>
      <c r="AH15" s="49" t="str">
        <f aca="false">RIGHT(D15,1)</f>
        <v>☻</v>
      </c>
      <c r="AI15" s="49" t="str">
        <f aca="false">RIGHT(E15,1)</f>
        <v/>
      </c>
      <c r="AJ15" s="49" t="str">
        <f aca="false">RIGHT(F15,1)</f>
        <v/>
      </c>
      <c r="AK15" s="49" t="str">
        <f aca="false">RIGHT(G15,1)</f>
        <v/>
      </c>
      <c r="AL15" s="49" t="str">
        <f aca="false">RIGHT(H15,1)</f>
        <v>$</v>
      </c>
      <c r="AM15" s="49" t="str">
        <f aca="false">RIGHT(I15,1)</f>
        <v/>
      </c>
      <c r="AN15" s="49" t="str">
        <f aca="false">RIGHT(J15,1)</f>
        <v/>
      </c>
      <c r="AO15" s="49" t="str">
        <f aca="false">RIGHT(K15,1)</f>
        <v/>
      </c>
      <c r="AP15" s="49" t="str">
        <f aca="false">RIGHT(L15,1)</f>
        <v/>
      </c>
      <c r="AQ15" s="49" t="str">
        <f aca="false">RIGHT(M15,1)</f>
        <v/>
      </c>
      <c r="AR15" s="49" t="str">
        <f aca="false">RIGHT(N15,1)</f>
        <v/>
      </c>
      <c r="AS15" s="49" t="e">
        <f aca="false">NA()</f>
        <v>#N/A</v>
      </c>
      <c r="AT15" s="49" t="e">
        <f aca="false">NA()</f>
        <v>#N/A</v>
      </c>
      <c r="AU15" s="49" t="str">
        <f aca="false">RIGHT(O15,1)</f>
        <v/>
      </c>
      <c r="AV15" s="49" t="str">
        <f aca="false">RIGHT(P15,1)</f>
        <v/>
      </c>
      <c r="AW15" s="49" t="str">
        <f aca="false">RIGHT(Q15,1)</f>
        <v/>
      </c>
      <c r="AX15" s="49" t="str">
        <f aca="false">RIGHT(R15,1)</f>
        <v/>
      </c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IU15" s="2"/>
      <c r="IV15" s="2"/>
    </row>
    <row r="16" s="26" customFormat="true" ht="19.5" hidden="false" customHeight="true" outlineLevel="0" collapsed="false">
      <c r="A16" s="51" t="n">
        <v>43814</v>
      </c>
      <c r="B16" s="52" t="str">
        <f aca="false">TEXT(A16,"Ddd")</f>
        <v>ne</v>
      </c>
      <c r="C16" s="56"/>
      <c r="D16" s="44" t="str">
        <f aca="false">Vzorci_vnosov!$A$14</f>
        <v>☻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 t="s">
        <v>68</v>
      </c>
      <c r="U16" s="59" t="s">
        <v>27</v>
      </c>
      <c r="V16" s="47" t="n">
        <f aca="false">COUNTIF(AG16:AX16,"☺")</f>
        <v>0</v>
      </c>
      <c r="W16" s="47" t="n">
        <f aca="false">COUNTIF(C16:R16,"51")+COUNTIF(C16:R16,"51$")+COUNTIF(C16:R16,"51☻")</f>
        <v>0</v>
      </c>
      <c r="X16" s="47" t="n">
        <f aca="false">COUNTIF(C16:R16,"52")+COUNTIF(C16:R16,"52$")+COUNTIF(C16:R16,"52☻")</f>
        <v>0</v>
      </c>
      <c r="Y16" s="47" t="n">
        <f aca="false">COUNTIF(C16:R16,"51¶")</f>
        <v>0</v>
      </c>
      <c r="Z16" s="47" t="n">
        <f aca="false">COUNTIF(C16:R16,"52¶")</f>
        <v>0</v>
      </c>
      <c r="AA16" s="47" t="n">
        <f aca="false">COUNTIF(C16:R16,"U")+COUNTIF(C16:R16,"U☻")+COUNTIF(C16:R16,"U☺")</f>
        <v>0</v>
      </c>
      <c r="AB16" s="47" t="n">
        <f aca="false">COUNTIF(C16:R16,"KVIT")+COUNTIF(C16:R16,"KVIT☻")+COUNTIF(C16:R16,"kvit$")</f>
        <v>0</v>
      </c>
      <c r="AC16" s="48" t="n">
        <f aca="false">COUNTBLANK(C16:S16)-3</f>
        <v>13</v>
      </c>
      <c r="AD16" s="48" t="n">
        <f aca="false">COUNTIF(C16:R16,"x")</f>
        <v>0</v>
      </c>
      <c r="AE16" s="47" t="n">
        <f aca="false">COUNTIF(C16:R16,"51")+COUNTIF(C16:R16,"51☻")+COUNTIF(C16:R16,"2")+COUNTIF(C16:R16,"52")+COUNTIF(C16:R16,"52☻")+COUNTIF(C16:R16,"51$")+COUNTIF(C16:R16,"52$")</f>
        <v>0</v>
      </c>
      <c r="AF16" s="7" t="str">
        <f aca="false">Vzorci_vnosov!$A$16</f>
        <v>☻</v>
      </c>
      <c r="AG16" s="49" t="str">
        <f aca="false">RIGHT(C16,1)</f>
        <v/>
      </c>
      <c r="AH16" s="49" t="str">
        <f aca="false">RIGHT(D16,1)</f>
        <v>☻</v>
      </c>
      <c r="AI16" s="49" t="str">
        <f aca="false">RIGHT(E16,1)</f>
        <v/>
      </c>
      <c r="AJ16" s="49" t="str">
        <f aca="false">RIGHT(F16,1)</f>
        <v/>
      </c>
      <c r="AK16" s="49" t="str">
        <f aca="false">RIGHT(G16,1)</f>
        <v/>
      </c>
      <c r="AL16" s="49" t="str">
        <f aca="false">RIGHT(H16,1)</f>
        <v/>
      </c>
      <c r="AM16" s="49" t="str">
        <f aca="false">RIGHT(I16,1)</f>
        <v/>
      </c>
      <c r="AN16" s="49" t="str">
        <f aca="false">RIGHT(J16,1)</f>
        <v/>
      </c>
      <c r="AO16" s="49" t="str">
        <f aca="false">RIGHT(K16,1)</f>
        <v/>
      </c>
      <c r="AP16" s="49" t="str">
        <f aca="false">RIGHT(L16,1)</f>
        <v/>
      </c>
      <c r="AQ16" s="49" t="str">
        <f aca="false">RIGHT(M16,1)</f>
        <v/>
      </c>
      <c r="AR16" s="49" t="str">
        <f aca="false">RIGHT(N16,1)</f>
        <v/>
      </c>
      <c r="AS16" s="49" t="e">
        <f aca="false">NA()</f>
        <v>#N/A</v>
      </c>
      <c r="AT16" s="49" t="e">
        <f aca="false">NA()</f>
        <v>#N/A</v>
      </c>
      <c r="AU16" s="49" t="str">
        <f aca="false">RIGHT(O16,1)</f>
        <v/>
      </c>
      <c r="AV16" s="49" t="str">
        <f aca="false">RIGHT(P16,1)</f>
        <v/>
      </c>
      <c r="AW16" s="49" t="str">
        <f aca="false">RIGHT(Q16,1)</f>
        <v/>
      </c>
      <c r="AX16" s="49" t="str">
        <f aca="false">RIGHT(R16,1)</f>
        <v/>
      </c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IU16" s="2"/>
      <c r="IV16" s="2"/>
    </row>
    <row r="17" s="26" customFormat="true" ht="19.5" hidden="false" customHeight="true" outlineLevel="0" collapsed="false">
      <c r="A17" s="51" t="n">
        <v>43815</v>
      </c>
      <c r="B17" s="52" t="str">
        <f aca="false">TEXT(A17,"Ddd")</f>
        <v>po</v>
      </c>
      <c r="C17" s="55" t="str">
        <f aca="false">Vzorci_vnosov!$A$11</f>
        <v>X</v>
      </c>
      <c r="D17" s="55" t="str">
        <f aca="false">Vzorci_vnosov!$A$11</f>
        <v>X</v>
      </c>
      <c r="E17" s="53" t="str">
        <f aca="false">Vzorci_vnosov!$A$6</f>
        <v>KVIT</v>
      </c>
      <c r="F17" s="98" t="str">
        <f aca="false">Vzorci_vnosov!$A$18</f>
        <v>52$</v>
      </c>
      <c r="G17" s="61" t="str">
        <f aca="false">Vzorci_vnosov!$A$28</f>
        <v>KO</v>
      </c>
      <c r="H17" s="53" t="str">
        <f aca="false">Vzorci_vnosov!$A$13</f>
        <v>BOL</v>
      </c>
      <c r="I17" s="53" t="str">
        <f aca="false">Vzorci_vnosov!$A$8</f>
        <v>U</v>
      </c>
      <c r="J17" s="53" t="str">
        <f aca="false">Vzorci_vnosov!$A$6</f>
        <v>KVIT</v>
      </c>
      <c r="K17" s="53" t="str">
        <f aca="false">Vzorci_vnosov!$A$6</f>
        <v>KVIT</v>
      </c>
      <c r="L17" s="53" t="str">
        <f aca="false">Vzorci_vnosov!$A$8</f>
        <v>U</v>
      </c>
      <c r="M17" s="56" t="s">
        <v>79</v>
      </c>
      <c r="N17" s="53" t="str">
        <f aca="false">Vzorci_vnosov!$A$5</f>
        <v>52</v>
      </c>
      <c r="O17" s="53" t="str">
        <f aca="false">Vzorci_vnosov!$A$12</f>
        <v>D</v>
      </c>
      <c r="P17" s="53" t="str">
        <f aca="false">Vzorci_vnosov!$A$6</f>
        <v>KVIT</v>
      </c>
      <c r="Q17" s="53" t="str">
        <f aca="false">Vzorci_vnosov!$A$4</f>
        <v>51</v>
      </c>
      <c r="R17" s="56"/>
      <c r="S17" s="53" t="str">
        <f aca="false">Vzorci_vnosov!$A$15</f>
        <v>SO</v>
      </c>
      <c r="T17" s="50" t="s">
        <v>91</v>
      </c>
      <c r="U17" s="57" t="str">
        <f aca="false">Vzorci_vnosov!$C$4</f>
        <v>PIN</v>
      </c>
      <c r="V17" s="47" t="n">
        <f aca="false">COUNTIF(AG17:AX17,"☺")</f>
        <v>0</v>
      </c>
      <c r="W17" s="47" t="n">
        <f aca="false">COUNTIF(C17:R17,"51")+COUNTIF(C17:R17,"51$")+COUNTIF(C17:R17,"51☻")</f>
        <v>1</v>
      </c>
      <c r="X17" s="47" t="n">
        <f aca="false">COUNTIF(C17:R17,"52")+COUNTIF(C17:R17,"52$")+COUNTIF(C17:R17,"52☻")</f>
        <v>2</v>
      </c>
      <c r="Y17" s="47" t="n">
        <f aca="false">COUNTIF(C17:R17,"51¶")</f>
        <v>0</v>
      </c>
      <c r="Z17" s="47" t="n">
        <f aca="false">COUNTIF(C17:R17,"52¶")</f>
        <v>0</v>
      </c>
      <c r="AA17" s="47" t="n">
        <f aca="false">COUNTIF(C17:R17,"U")+COUNTIF(C17:R17,"U☻")+COUNTIF(C17:R17,"U☺")</f>
        <v>2</v>
      </c>
      <c r="AB17" s="47" t="n">
        <f aca="false">COUNTIF(C17:R17,"KVIT")+COUNTIF(C17:R17,"KVIT☻")+COUNTIF(C17:R17,"kvit$")</f>
        <v>4</v>
      </c>
      <c r="AC17" s="48" t="n">
        <f aca="false">COUNTBLANK(C17:S17)-3</f>
        <v>-2</v>
      </c>
      <c r="AD17" s="48" t="n">
        <f aca="false">COUNTIF(C17:R17,"x")</f>
        <v>2</v>
      </c>
      <c r="AE17" s="47" t="n">
        <f aca="false">COUNTIF(C17:R17,"51")+COUNTIF(C17:R17,"51☻")+COUNTIF(C17:R17,"2")+COUNTIF(C17:R17,"52")+COUNTIF(C17:R17,"52☻")+COUNTIF(C17:R17,"51$")+COUNTIF(C17:R17,"52$")</f>
        <v>3</v>
      </c>
      <c r="AF17" s="9" t="str">
        <f aca="false">Vzorci_vnosov!$A$17</f>
        <v>51$</v>
      </c>
      <c r="AG17" s="49" t="str">
        <f aca="false">RIGHT(C17,1)</f>
        <v>X</v>
      </c>
      <c r="AH17" s="49" t="str">
        <f aca="false">RIGHT(D17,1)</f>
        <v>X</v>
      </c>
      <c r="AI17" s="49" t="str">
        <f aca="false">RIGHT(E17,1)</f>
        <v>T</v>
      </c>
      <c r="AJ17" s="49" t="str">
        <f aca="false">RIGHT(F17,1)</f>
        <v>$</v>
      </c>
      <c r="AK17" s="49" t="str">
        <f aca="false">RIGHT(G17,1)</f>
        <v>O</v>
      </c>
      <c r="AL17" s="49" t="str">
        <f aca="false">RIGHT(H17,1)</f>
        <v>L</v>
      </c>
      <c r="AM17" s="49" t="str">
        <f aca="false">RIGHT(I17,1)</f>
        <v>U</v>
      </c>
      <c r="AN17" s="49" t="str">
        <f aca="false">RIGHT(J17,1)</f>
        <v>T</v>
      </c>
      <c r="AO17" s="49" t="str">
        <f aca="false">RIGHT(K17,1)</f>
        <v>T</v>
      </c>
      <c r="AP17" s="49" t="str">
        <f aca="false">RIGHT(L17,1)</f>
        <v>U</v>
      </c>
      <c r="AQ17" s="49" t="str">
        <f aca="false">RIGHT(M17,1)</f>
        <v>R</v>
      </c>
      <c r="AR17" s="49" t="str">
        <f aca="false">RIGHT(N17,1)</f>
        <v>2</v>
      </c>
      <c r="AS17" s="49" t="e">
        <f aca="false">NA()</f>
        <v>#N/A</v>
      </c>
      <c r="AT17" s="49" t="e">
        <f aca="false">NA()</f>
        <v>#N/A</v>
      </c>
      <c r="AU17" s="49" t="str">
        <f aca="false">RIGHT(O17,1)</f>
        <v>D</v>
      </c>
      <c r="AV17" s="49" t="str">
        <f aca="false">RIGHT(P17,1)</f>
        <v>T</v>
      </c>
      <c r="AW17" s="49" t="str">
        <f aca="false">RIGHT(Q17,1)</f>
        <v>1</v>
      </c>
      <c r="AX17" s="49" t="str">
        <f aca="false">RIGHT(R17,1)</f>
        <v/>
      </c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IU17" s="2"/>
      <c r="IV17" s="2"/>
    </row>
    <row r="18" s="26" customFormat="true" ht="19.5" hidden="false" customHeight="true" outlineLevel="0" collapsed="false">
      <c r="A18" s="51" t="n">
        <v>43816</v>
      </c>
      <c r="B18" s="52" t="str">
        <f aca="false">TEXT(A18,"Ddd")</f>
        <v>út</v>
      </c>
      <c r="C18" s="55" t="str">
        <f aca="false">Vzorci_vnosov!$A$25</f>
        <v>51¶</v>
      </c>
      <c r="D18" s="56" t="s">
        <v>66</v>
      </c>
      <c r="E18" s="53" t="str">
        <f aca="false">Vzorci_vnosov!$A$6</f>
        <v>KVIT</v>
      </c>
      <c r="F18" s="53" t="str">
        <f aca="false">Vzorci_vnosov!$A$6</f>
        <v>KVIT</v>
      </c>
      <c r="G18" s="61" t="str">
        <f aca="false">Vzorci_vnosov!$A$28</f>
        <v>KO</v>
      </c>
      <c r="H18" s="53" t="str">
        <f aca="false">Vzorci_vnosov!$A$13</f>
        <v>BOL</v>
      </c>
      <c r="I18" s="53" t="str">
        <f aca="false">Vzorci_vnosov!$A$4</f>
        <v>51</v>
      </c>
      <c r="J18" s="54" t="str">
        <f aca="false">Vzorci_vnosov!$A$7</f>
        <v>KVIT☻</v>
      </c>
      <c r="K18" s="53" t="str">
        <f aca="false">Vzorci_vnosov!$A$4</f>
        <v>51</v>
      </c>
      <c r="L18" s="53" t="str">
        <f aca="false">Vzorci_vnosov!$A$5</f>
        <v>52</v>
      </c>
      <c r="M18" s="56" t="s">
        <v>79</v>
      </c>
      <c r="N18" s="98" t="str">
        <f aca="false">Vzorci_vnosov!$A$18</f>
        <v>52$</v>
      </c>
      <c r="O18" s="53" t="str">
        <f aca="false">Vzorci_vnosov!$A$12</f>
        <v>D</v>
      </c>
      <c r="P18" s="97" t="str">
        <f aca="false">Vzorci_vnosov!$A$34</f>
        <v>Am☺</v>
      </c>
      <c r="Q18" s="53" t="str">
        <f aca="false">Vzorci_vnosov!$A$8</f>
        <v>U</v>
      </c>
      <c r="R18" s="56"/>
      <c r="S18" s="53" t="str">
        <f aca="false">Vzorci_vnosov!$A$15</f>
        <v>SO</v>
      </c>
      <c r="T18" s="50" t="s">
        <v>27</v>
      </c>
      <c r="U18" s="57" t="str">
        <f aca="false">Vzorci_vnosov!$C$4</f>
        <v>PIN</v>
      </c>
      <c r="V18" s="47" t="n">
        <f aca="false">COUNTIF(AG18:AX18,"☺")</f>
        <v>1</v>
      </c>
      <c r="W18" s="47" t="n">
        <f aca="false">COUNTIF(C18:R18,"51")+COUNTIF(C18:R18,"51$")+COUNTIF(C18:R18,"51☻")</f>
        <v>2</v>
      </c>
      <c r="X18" s="47" t="n">
        <f aca="false">COUNTIF(C18:R18,"52")+COUNTIF(C18:R18,"52$")+COUNTIF(C18:R18,"52☻")</f>
        <v>2</v>
      </c>
      <c r="Y18" s="47" t="n">
        <f aca="false">COUNTIF(C18:R18,"51¶")</f>
        <v>1</v>
      </c>
      <c r="Z18" s="47" t="n">
        <f aca="false">COUNTIF(C18:R18,"52¶")</f>
        <v>0</v>
      </c>
      <c r="AA18" s="47" t="n">
        <f aca="false">COUNTIF(C18:R18,"U")+COUNTIF(C18:R18,"U☻")+COUNTIF(C18:R18,"U☺")</f>
        <v>1</v>
      </c>
      <c r="AB18" s="47" t="n">
        <f aca="false">COUNTIF(C18:R18,"KVIT")+COUNTIF(C18:R18,"KVIT☻")+COUNTIF(C18:R18,"kvit$")</f>
        <v>3</v>
      </c>
      <c r="AC18" s="48" t="n">
        <f aca="false">COUNTBLANK(C18:S18)-3</f>
        <v>-2</v>
      </c>
      <c r="AD18" s="48" t="n">
        <f aca="false">COUNTIF(C18:R18,"x")</f>
        <v>0</v>
      </c>
      <c r="AE18" s="47" t="n">
        <f aca="false">COUNTIF(C18:R18,"51")+COUNTIF(C18:R18,"51☻")+COUNTIF(C18:R18,"2")+COUNTIF(C18:R18,"52")+COUNTIF(C18:R18,"52☻")+COUNTIF(C18:R18,"51$")+COUNTIF(C18:R18,"52$")</f>
        <v>4</v>
      </c>
      <c r="AF18" s="9" t="str">
        <f aca="false">Vzorci_vnosov!$A$18</f>
        <v>52$</v>
      </c>
      <c r="AG18" s="49" t="str">
        <f aca="false">RIGHT(C18,1)</f>
        <v>¶</v>
      </c>
      <c r="AH18" s="49" t="str">
        <f aca="false">RIGHT(D18,1)</f>
        <v>F</v>
      </c>
      <c r="AI18" s="49" t="str">
        <f aca="false">RIGHT(E18,1)</f>
        <v>T</v>
      </c>
      <c r="AJ18" s="49" t="str">
        <f aca="false">RIGHT(F18,1)</f>
        <v>T</v>
      </c>
      <c r="AK18" s="49" t="str">
        <f aca="false">RIGHT(G18,1)</f>
        <v>O</v>
      </c>
      <c r="AL18" s="49" t="str">
        <f aca="false">RIGHT(H18,1)</f>
        <v>L</v>
      </c>
      <c r="AM18" s="49" t="str">
        <f aca="false">RIGHT(I18,1)</f>
        <v>1</v>
      </c>
      <c r="AN18" s="49" t="str">
        <f aca="false">RIGHT(J18,1)</f>
        <v>☻</v>
      </c>
      <c r="AO18" s="49" t="str">
        <f aca="false">RIGHT(K18,1)</f>
        <v>1</v>
      </c>
      <c r="AP18" s="49" t="str">
        <f aca="false">RIGHT(L18,1)</f>
        <v>2</v>
      </c>
      <c r="AQ18" s="49" t="str">
        <f aca="false">RIGHT(M18,1)</f>
        <v>R</v>
      </c>
      <c r="AR18" s="49" t="str">
        <f aca="false">RIGHT(N18,1)</f>
        <v>$</v>
      </c>
      <c r="AS18" s="49" t="e">
        <f aca="false">NA()</f>
        <v>#N/A</v>
      </c>
      <c r="AT18" s="49" t="e">
        <f aca="false">NA()</f>
        <v>#N/A</v>
      </c>
      <c r="AU18" s="49" t="str">
        <f aca="false">RIGHT(O18,1)</f>
        <v>D</v>
      </c>
      <c r="AV18" s="49" t="str">
        <f aca="false">RIGHT(P18,1)</f>
        <v>☺</v>
      </c>
      <c r="AW18" s="49" t="str">
        <f aca="false">RIGHT(Q18,1)</f>
        <v>U</v>
      </c>
      <c r="AX18" s="49" t="str">
        <f aca="false">RIGHT(R18,1)</f>
        <v/>
      </c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IU18" s="2"/>
      <c r="IV18" s="2"/>
    </row>
    <row r="19" s="26" customFormat="true" ht="19.5" hidden="false" customHeight="true" outlineLevel="0" collapsed="false">
      <c r="A19" s="51" t="n">
        <v>43817</v>
      </c>
      <c r="B19" s="52" t="str">
        <f aca="false">TEXT(A19,"Ddd")</f>
        <v>st</v>
      </c>
      <c r="C19" s="53" t="str">
        <f aca="false">Vzorci_vnosov!$A$5</f>
        <v>52</v>
      </c>
      <c r="D19" s="53" t="str">
        <f aca="false">Vzorci_vnosov!$A$6</f>
        <v>KVIT</v>
      </c>
      <c r="E19" s="53" t="str">
        <f aca="false">Vzorci_vnosov!$A$6</f>
        <v>KVIT</v>
      </c>
      <c r="F19" s="53" t="str">
        <f aca="false">Vzorci_vnosov!$A$36</f>
        <v>Ta☻</v>
      </c>
      <c r="G19" s="61" t="str">
        <f aca="false">Vzorci_vnosov!$A$28</f>
        <v>KO</v>
      </c>
      <c r="H19" s="53" t="str">
        <f aca="false">Vzorci_vnosov!$A$13</f>
        <v>BOL</v>
      </c>
      <c r="I19" s="98" t="str">
        <f aca="false">Vzorci_vnosov!$A$18</f>
        <v>52$</v>
      </c>
      <c r="J19" s="55" t="str">
        <f aca="false">Vzorci_vnosov!$A$11</f>
        <v>X</v>
      </c>
      <c r="K19" s="55" t="str">
        <f aca="false">Vzorci_vnosov!$A$25</f>
        <v>51¶</v>
      </c>
      <c r="L19" s="58" t="str">
        <f aca="false">Vzorci_vnosov!$A$23</f>
        <v>51☺</v>
      </c>
      <c r="M19" s="56" t="s">
        <v>79</v>
      </c>
      <c r="N19" s="55" t="str">
        <f aca="false">Vzorci_vnosov!$A$11</f>
        <v>X</v>
      </c>
      <c r="O19" s="53" t="str">
        <f aca="false">Vzorci_vnosov!$A$12</f>
        <v>D</v>
      </c>
      <c r="P19" s="55" t="str">
        <f aca="false">Vzorci_vnosov!$A$11</f>
        <v>X</v>
      </c>
      <c r="Q19" s="53" t="str">
        <f aca="false">Vzorci_vnosov!$A$8</f>
        <v>U</v>
      </c>
      <c r="R19" s="56"/>
      <c r="S19" s="53" t="str">
        <f aca="false">Vzorci_vnosov!$A$15</f>
        <v>SO</v>
      </c>
      <c r="T19" s="56" t="s">
        <v>19</v>
      </c>
      <c r="U19" s="57" t="str">
        <f aca="false">Vzorci_vnosov!$C$4</f>
        <v>PIN</v>
      </c>
      <c r="V19" s="47" t="n">
        <f aca="false">COUNTIF(AG19:AX19,"☺")</f>
        <v>1</v>
      </c>
      <c r="W19" s="47" t="n">
        <f aca="false">COUNTIF(C19:R19,"51")+COUNTIF(C19:R19,"51$")+COUNTIF(C19:R19,"51☻")</f>
        <v>0</v>
      </c>
      <c r="X19" s="47" t="n">
        <f aca="false">COUNTIF(C19:R19,"52")+COUNTIF(C19:R19,"52$")+COUNTIF(C19:R19,"52☻")</f>
        <v>2</v>
      </c>
      <c r="Y19" s="47" t="n">
        <f aca="false">COUNTIF(C19:R19,"51¶")</f>
        <v>1</v>
      </c>
      <c r="Z19" s="47" t="n">
        <f aca="false">COUNTIF(C19:R19,"52¶")</f>
        <v>0</v>
      </c>
      <c r="AA19" s="47" t="n">
        <f aca="false">COUNTIF(C19:R19,"U")+COUNTIF(C19:R19,"U☻")+COUNTIF(C19:R19,"U☺")</f>
        <v>1</v>
      </c>
      <c r="AB19" s="47" t="n">
        <f aca="false">COUNTIF(C19:R19,"KVIT")+COUNTIF(C19:R19,"KVIT☻")+COUNTIF(C19:R19,"kvit$")</f>
        <v>2</v>
      </c>
      <c r="AC19" s="48" t="n">
        <f aca="false">COUNTBLANK(C19:S19)-3</f>
        <v>-2</v>
      </c>
      <c r="AD19" s="48" t="n">
        <f aca="false">COUNTIF(C19:R19,"x")</f>
        <v>3</v>
      </c>
      <c r="AE19" s="47" t="n">
        <f aca="false">COUNTIF(C19:R19,"51")+COUNTIF(C19:R19,"51☻")+COUNTIF(C19:R19,"2")+COUNTIF(C19:R19,"52")+COUNTIF(C19:R19,"52☻")+COUNTIF(C19:R19,"51$")+COUNTIF(C19:R19,"52$")</f>
        <v>2</v>
      </c>
      <c r="AF19" s="10" t="str">
        <f aca="false">Vzorci_vnosov!$A$19</f>
        <v>KVIT$</v>
      </c>
      <c r="AG19" s="49" t="str">
        <f aca="false">RIGHT(C19,1)</f>
        <v>2</v>
      </c>
      <c r="AH19" s="49" t="str">
        <f aca="false">RIGHT(D19,1)</f>
        <v>T</v>
      </c>
      <c r="AI19" s="49" t="str">
        <f aca="false">RIGHT(E19,1)</f>
        <v>T</v>
      </c>
      <c r="AJ19" s="49" t="str">
        <f aca="false">RIGHT(F19,1)</f>
        <v>☻</v>
      </c>
      <c r="AK19" s="49" t="str">
        <f aca="false">RIGHT(G19,1)</f>
        <v>O</v>
      </c>
      <c r="AL19" s="49" t="str">
        <f aca="false">RIGHT(H19,1)</f>
        <v>L</v>
      </c>
      <c r="AM19" s="49" t="str">
        <f aca="false">RIGHT(I19,1)</f>
        <v>$</v>
      </c>
      <c r="AN19" s="49" t="str">
        <f aca="false">RIGHT(J19,1)</f>
        <v>X</v>
      </c>
      <c r="AO19" s="49" t="str">
        <f aca="false">RIGHT(K19,1)</f>
        <v>¶</v>
      </c>
      <c r="AP19" s="49" t="str">
        <f aca="false">RIGHT(L19,1)</f>
        <v>☺</v>
      </c>
      <c r="AQ19" s="49" t="str">
        <f aca="false">RIGHT(M19,1)</f>
        <v>R</v>
      </c>
      <c r="AR19" s="49" t="str">
        <f aca="false">RIGHT(N19,1)</f>
        <v>X</v>
      </c>
      <c r="AS19" s="49" t="e">
        <f aca="false">NA()</f>
        <v>#N/A</v>
      </c>
      <c r="AT19" s="49" t="e">
        <f aca="false">NA()</f>
        <v>#N/A</v>
      </c>
      <c r="AU19" s="49" t="str">
        <f aca="false">RIGHT(O19,1)</f>
        <v>D</v>
      </c>
      <c r="AV19" s="49" t="str">
        <f aca="false">RIGHT(P19,1)</f>
        <v>X</v>
      </c>
      <c r="AW19" s="49" t="str">
        <f aca="false">RIGHT(Q19,1)</f>
        <v>U</v>
      </c>
      <c r="AX19" s="49" t="str">
        <f aca="false">RIGHT(R19,1)</f>
        <v/>
      </c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IU19" s="2"/>
      <c r="IV19" s="2"/>
    </row>
    <row r="20" s="26" customFormat="true" ht="19.5" hidden="false" customHeight="true" outlineLevel="0" collapsed="false">
      <c r="A20" s="51" t="n">
        <v>43818</v>
      </c>
      <c r="B20" s="52" t="str">
        <f aca="false">TEXT(A20,"Ddd")</f>
        <v>čt</v>
      </c>
      <c r="C20" s="53" t="str">
        <f aca="false">Vzorci_vnosov!$A$5</f>
        <v>52</v>
      </c>
      <c r="D20" s="53" t="str">
        <f aca="false">Vzorci_vnosov!$A$6</f>
        <v>KVIT</v>
      </c>
      <c r="E20" s="53" t="str">
        <f aca="false">Vzorci_vnosov!$A$6</f>
        <v>KVIT</v>
      </c>
      <c r="F20" s="55" t="str">
        <f aca="false">Vzorci_vnosov!$A$11</f>
        <v>X</v>
      </c>
      <c r="G20" s="53" t="str">
        <f aca="false">Vzorci_vnosov!$A$12</f>
        <v>D</v>
      </c>
      <c r="H20" s="53" t="str">
        <f aca="false">Vzorci_vnosov!$A$13</f>
        <v>BOL</v>
      </c>
      <c r="I20" s="53" t="str">
        <f aca="false">Vzorci_vnosov!$A$8</f>
        <v>U</v>
      </c>
      <c r="J20" s="53" t="str">
        <f aca="false">Vzorci_vnosov!$A$12</f>
        <v>D</v>
      </c>
      <c r="K20" s="53" t="str">
        <f aca="false">Vzorci_vnosov!$A$6</f>
        <v>KVIT</v>
      </c>
      <c r="L20" s="55" t="str">
        <f aca="false">Vzorci_vnosov!$A$11</f>
        <v>X</v>
      </c>
      <c r="M20" s="56" t="s">
        <v>79</v>
      </c>
      <c r="N20" s="54" t="str">
        <f aca="false">Vzorci_vnosov!$A$7</f>
        <v>KVIT☻</v>
      </c>
      <c r="O20" s="53" t="str">
        <f aca="false">Vzorci_vnosov!$A$12</f>
        <v>D</v>
      </c>
      <c r="P20" s="53" t="str">
        <f aca="false">Vzorci_vnosov!$A$4</f>
        <v>51</v>
      </c>
      <c r="Q20" s="55" t="str">
        <f aca="false">Vzorci_vnosov!$A$26</f>
        <v>52¶</v>
      </c>
      <c r="R20" s="56"/>
      <c r="S20" s="53" t="str">
        <f aca="false">Vzorci_vnosov!$A$15</f>
        <v>SO</v>
      </c>
      <c r="T20" s="56" t="s">
        <v>65</v>
      </c>
      <c r="U20" s="57" t="str">
        <f aca="false">$D$1</f>
        <v>ŠOŠ</v>
      </c>
      <c r="V20" s="47" t="n">
        <f aca="false">COUNTIF(AG20:AX20,"☺")</f>
        <v>0</v>
      </c>
      <c r="W20" s="47" t="n">
        <f aca="false">COUNTIF(C20:R20,"51")+COUNTIF(C20:R20,"51$")+COUNTIF(C20:R20,"51☻")</f>
        <v>1</v>
      </c>
      <c r="X20" s="47" t="n">
        <f aca="false">COUNTIF(C20:R20,"52")+COUNTIF(C20:R20,"52$")+COUNTIF(C20:R20,"52☻")</f>
        <v>1</v>
      </c>
      <c r="Y20" s="47" t="n">
        <f aca="false">COUNTIF(C20:R20,"51¶")</f>
        <v>0</v>
      </c>
      <c r="Z20" s="47" t="n">
        <f aca="false">COUNTIF(C20:R20,"52¶")</f>
        <v>1</v>
      </c>
      <c r="AA20" s="47" t="n">
        <f aca="false">COUNTIF(C20:R20,"U")+COUNTIF(C20:R20,"U☻")+COUNTIF(C20:R20,"U☺")</f>
        <v>1</v>
      </c>
      <c r="AB20" s="47" t="n">
        <f aca="false">COUNTIF(C20:R20,"KVIT")+COUNTIF(C20:R20,"KVIT☻")+COUNTIF(C20:R20,"kvit$")</f>
        <v>4</v>
      </c>
      <c r="AC20" s="48" t="n">
        <f aca="false">COUNTBLANK(C20:S20)-3</f>
        <v>-2</v>
      </c>
      <c r="AD20" s="48" t="n">
        <f aca="false">COUNTIF(C20:R20,"x")</f>
        <v>2</v>
      </c>
      <c r="AE20" s="47" t="n">
        <f aca="false">COUNTIF(C20:R20,"51")+COUNTIF(C20:R20,"51☻")+COUNTIF(C20:R20,"2")+COUNTIF(C20:R20,"52")+COUNTIF(C20:R20,"52☻")+COUNTIF(C20:R20,"51$")+COUNTIF(C20:R20,"52$")</f>
        <v>2</v>
      </c>
      <c r="AF20" s="11" t="str">
        <f aca="false">Vzorci_vnosov!$A$20</f>
        <v>☺</v>
      </c>
      <c r="AG20" s="49" t="str">
        <f aca="false">RIGHT(C20,1)</f>
        <v>2</v>
      </c>
      <c r="AH20" s="49" t="str">
        <f aca="false">RIGHT(D20,1)</f>
        <v>T</v>
      </c>
      <c r="AI20" s="49" t="str">
        <f aca="false">RIGHT(E20,1)</f>
        <v>T</v>
      </c>
      <c r="AJ20" s="49" t="str">
        <f aca="false">RIGHT(F20,1)</f>
        <v>X</v>
      </c>
      <c r="AK20" s="49" t="str">
        <f aca="false">RIGHT(G20,1)</f>
        <v>D</v>
      </c>
      <c r="AL20" s="49" t="str">
        <f aca="false">RIGHT(H20,1)</f>
        <v>L</v>
      </c>
      <c r="AM20" s="49" t="str">
        <f aca="false">RIGHT(I20,1)</f>
        <v>U</v>
      </c>
      <c r="AN20" s="49" t="str">
        <f aca="false">RIGHT(J20,1)</f>
        <v>D</v>
      </c>
      <c r="AO20" s="49" t="str">
        <f aca="false">RIGHT(K20,1)</f>
        <v>T</v>
      </c>
      <c r="AP20" s="49" t="str">
        <f aca="false">RIGHT(L20,1)</f>
        <v>X</v>
      </c>
      <c r="AQ20" s="49" t="str">
        <f aca="false">RIGHT(M20,1)</f>
        <v>R</v>
      </c>
      <c r="AR20" s="49" t="str">
        <f aca="false">RIGHT(N20,1)</f>
        <v>☻</v>
      </c>
      <c r="AS20" s="49" t="e">
        <f aca="false">NA()</f>
        <v>#N/A</v>
      </c>
      <c r="AT20" s="49" t="e">
        <f aca="false">NA()</f>
        <v>#N/A</v>
      </c>
      <c r="AU20" s="49" t="str">
        <f aca="false">RIGHT(O20,1)</f>
        <v>D</v>
      </c>
      <c r="AV20" s="49" t="str">
        <f aca="false">RIGHT(P20,1)</f>
        <v>1</v>
      </c>
      <c r="AW20" s="49" t="str">
        <f aca="false">RIGHT(Q20,1)</f>
        <v>¶</v>
      </c>
      <c r="AX20" s="49" t="str">
        <f aca="false">RIGHT(R20,1)</f>
        <v/>
      </c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IU20" s="2"/>
      <c r="IV20" s="2"/>
    </row>
    <row r="21" s="26" customFormat="true" ht="19.5" hidden="false" customHeight="true" outlineLevel="0" collapsed="false">
      <c r="A21" s="51" t="n">
        <v>43819</v>
      </c>
      <c r="B21" s="52" t="str">
        <f aca="false">TEXT(A21,"Ddd")</f>
        <v>pá</v>
      </c>
      <c r="C21" s="55" t="str">
        <f aca="false">Vzorci_vnosov!$A$26</f>
        <v>52¶</v>
      </c>
      <c r="D21" s="55" t="str">
        <f aca="false">Vzorci_vnosov!$A$16</f>
        <v>☻</v>
      </c>
      <c r="E21" s="53" t="str">
        <f aca="false">Vzorci_vnosov!$A$6</f>
        <v>KVIT</v>
      </c>
      <c r="F21" s="53" t="str">
        <f aca="false">Vzorci_vnosov!$A$8</f>
        <v>U</v>
      </c>
      <c r="G21" s="53" t="str">
        <f aca="false">Vzorci_vnosov!$A$12</f>
        <v>D</v>
      </c>
      <c r="H21" s="53" t="str">
        <f aca="false">Vzorci_vnosov!$A$13</f>
        <v>BOL</v>
      </c>
      <c r="I21" s="53" t="str">
        <f aca="false">Vzorci_vnosov!$A$5</f>
        <v>52</v>
      </c>
      <c r="J21" s="53" t="str">
        <f aca="false">Vzorci_vnosov!$A$6</f>
        <v>KVIT</v>
      </c>
      <c r="K21" s="53" t="str">
        <f aca="false">Vzorci_vnosov!$A$6</f>
        <v>KVIT</v>
      </c>
      <c r="L21" s="98" t="str">
        <f aca="false">Vzorci_vnosov!$A$17</f>
        <v>51$</v>
      </c>
      <c r="M21" s="56" t="s">
        <v>79</v>
      </c>
      <c r="N21" s="55" t="str">
        <f aca="false">Vzorci_vnosov!$A$11</f>
        <v>X</v>
      </c>
      <c r="O21" s="53" t="str">
        <f aca="false">Vzorci_vnosov!$A$12</f>
        <v>D</v>
      </c>
      <c r="P21" s="58" t="str">
        <f aca="false">Vzorci_vnosov!$A$23</f>
        <v>51☺</v>
      </c>
      <c r="Q21" s="53" t="str">
        <f aca="false">Vzorci_vnosov!$A$4</f>
        <v>51</v>
      </c>
      <c r="R21" s="56"/>
      <c r="S21" s="53" t="str">
        <f aca="false">Vzorci_vnosov!$A$15</f>
        <v>SO</v>
      </c>
      <c r="T21" s="56" t="s">
        <v>27</v>
      </c>
      <c r="U21" s="57" t="str">
        <f aca="false">$N$1</f>
        <v>PIR</v>
      </c>
      <c r="V21" s="47" t="n">
        <f aca="false">COUNTIF(AG21:AX21,"☺")</f>
        <v>1</v>
      </c>
      <c r="W21" s="47" t="n">
        <f aca="false">COUNTIF(C21:R21,"51")+COUNTIF(C21:R21,"51$")+COUNTIF(C21:R21,"51☻")</f>
        <v>2</v>
      </c>
      <c r="X21" s="47" t="n">
        <f aca="false">COUNTIF(C21:R21,"52")+COUNTIF(C21:R21,"52$")+COUNTIF(C21:R21,"52☻")</f>
        <v>1</v>
      </c>
      <c r="Y21" s="47" t="n">
        <f aca="false">COUNTIF(C21:R21,"51¶")</f>
        <v>0</v>
      </c>
      <c r="Z21" s="47" t="n">
        <f aca="false">COUNTIF(C21:R21,"52¶")</f>
        <v>1</v>
      </c>
      <c r="AA21" s="47" t="n">
        <f aca="false">COUNTIF(C21:R21,"U")+COUNTIF(C21:R21,"U☻")+COUNTIF(C21:R21,"U☺")</f>
        <v>1</v>
      </c>
      <c r="AB21" s="47" t="n">
        <f aca="false">COUNTIF(C21:R21,"KVIT")+COUNTIF(C21:R21,"KVIT☻")+COUNTIF(C21:R21,"kvit$")</f>
        <v>3</v>
      </c>
      <c r="AC21" s="48" t="n">
        <f aca="false">COUNTBLANK(C21:S21)-3</f>
        <v>-2</v>
      </c>
      <c r="AD21" s="48" t="n">
        <f aca="false">COUNTIF(C21:R21,"x")</f>
        <v>1</v>
      </c>
      <c r="AE21" s="47" t="n">
        <f aca="false">COUNTIF(C21:R21,"51")+COUNTIF(C21:R21,"51☻")+COUNTIF(C21:R21,"2")+COUNTIF(C21:R21,"52")+COUNTIF(C21:R21,"52☻")+COUNTIF(C21:R21,"51$")+COUNTIF(C21:R21,"52$")</f>
        <v>3</v>
      </c>
      <c r="AF21" s="12" t="str">
        <f aca="false">Vzorci_vnosov!$A$21</f>
        <v>☺</v>
      </c>
      <c r="AG21" s="49" t="str">
        <f aca="false">RIGHT(C21,1)</f>
        <v>¶</v>
      </c>
      <c r="AH21" s="49" t="str">
        <f aca="false">RIGHT(D21,1)</f>
        <v>☻</v>
      </c>
      <c r="AI21" s="49" t="str">
        <f aca="false">RIGHT(E21,1)</f>
        <v>T</v>
      </c>
      <c r="AJ21" s="49" t="str">
        <f aca="false">RIGHT(F21,1)</f>
        <v>U</v>
      </c>
      <c r="AK21" s="49" t="str">
        <f aca="false">RIGHT(G21,1)</f>
        <v>D</v>
      </c>
      <c r="AL21" s="49" t="str">
        <f aca="false">RIGHT(H21,1)</f>
        <v>L</v>
      </c>
      <c r="AM21" s="49" t="str">
        <f aca="false">RIGHT(I21,1)</f>
        <v>2</v>
      </c>
      <c r="AN21" s="49" t="str">
        <f aca="false">RIGHT(J21,1)</f>
        <v>T</v>
      </c>
      <c r="AO21" s="49" t="str">
        <f aca="false">RIGHT(K21,1)</f>
        <v>T</v>
      </c>
      <c r="AP21" s="49" t="str">
        <f aca="false">RIGHT(L21,1)</f>
        <v>$</v>
      </c>
      <c r="AQ21" s="49" t="str">
        <f aca="false">RIGHT(M21,1)</f>
        <v>R</v>
      </c>
      <c r="AR21" s="49" t="str">
        <f aca="false">RIGHT(N21,1)</f>
        <v>X</v>
      </c>
      <c r="AS21" s="49" t="e">
        <f aca="false">NA()</f>
        <v>#N/A</v>
      </c>
      <c r="AT21" s="49" t="e">
        <f aca="false">NA()</f>
        <v>#N/A</v>
      </c>
      <c r="AU21" s="49" t="str">
        <f aca="false">RIGHT(O21,1)</f>
        <v>D</v>
      </c>
      <c r="AV21" s="49" t="str">
        <f aca="false">RIGHT(P21,1)</f>
        <v>☺</v>
      </c>
      <c r="AW21" s="49" t="str">
        <f aca="false">RIGHT(Q21,1)</f>
        <v>1</v>
      </c>
      <c r="AX21" s="49" t="str">
        <f aca="false">RIGHT(R21,1)</f>
        <v/>
      </c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IU21" s="2"/>
      <c r="IV21" s="2"/>
    </row>
    <row r="22" s="26" customFormat="true" ht="19.5" hidden="false" customHeight="true" outlineLevel="0" collapsed="false">
      <c r="A22" s="51" t="n">
        <v>43820</v>
      </c>
      <c r="B22" s="52" t="str">
        <f aca="false">TEXT(A22,"Ddd")</f>
        <v>so</v>
      </c>
      <c r="C22" s="56"/>
      <c r="D22" s="56"/>
      <c r="E22" s="44" t="str">
        <f aca="false">Vzorci_vnosov!$A$14</f>
        <v>☻</v>
      </c>
      <c r="F22" s="56"/>
      <c r="G22" s="56"/>
      <c r="H22" s="56"/>
      <c r="I22" s="98" t="str">
        <f aca="false">Vzorci_vnosov!$A$17</f>
        <v>51$</v>
      </c>
      <c r="J22" s="56"/>
      <c r="K22" s="56"/>
      <c r="L22" s="56"/>
      <c r="M22" s="56"/>
      <c r="N22" s="56"/>
      <c r="O22" s="56"/>
      <c r="P22" s="56"/>
      <c r="Q22" s="45" t="str">
        <f aca="false">Vzorci_vnosov!$A$21</f>
        <v>☺</v>
      </c>
      <c r="R22" s="56"/>
      <c r="S22" s="56"/>
      <c r="T22" s="56" t="s">
        <v>28</v>
      </c>
      <c r="U22" s="59" t="s">
        <v>23</v>
      </c>
      <c r="V22" s="47" t="n">
        <f aca="false">COUNTIF(AG22:AX22,"☺")</f>
        <v>1</v>
      </c>
      <c r="W22" s="47" t="n">
        <f aca="false">COUNTIF(C22:R22,"51")+COUNTIF(C22:R22,"51$")+COUNTIF(C22:R22,"51☻")</f>
        <v>1</v>
      </c>
      <c r="X22" s="47" t="n">
        <f aca="false">COUNTIF(C22:R22,"52")+COUNTIF(C22:R22,"52$")+COUNTIF(C22:R22,"52☻")</f>
        <v>0</v>
      </c>
      <c r="Y22" s="47" t="n">
        <f aca="false">COUNTIF(C22:R22,"51¶")</f>
        <v>0</v>
      </c>
      <c r="Z22" s="47" t="n">
        <f aca="false">COUNTIF(C22:R22,"52¶")</f>
        <v>0</v>
      </c>
      <c r="AA22" s="47" t="n">
        <f aca="false">COUNTIF(C22:R22,"U")+COUNTIF(C22:R22,"U☻")+COUNTIF(C22:R22,"U☺")</f>
        <v>0</v>
      </c>
      <c r="AB22" s="47" t="n">
        <f aca="false">COUNTIF(C22:R22,"KVIT")+COUNTIF(C22:R22,"KVIT☻")+COUNTIF(C22:R22,"kvit$")</f>
        <v>0</v>
      </c>
      <c r="AC22" s="48" t="n">
        <f aca="false">COUNTBLANK(C22:S22)-3</f>
        <v>11</v>
      </c>
      <c r="AD22" s="48" t="n">
        <f aca="false">COUNTIF(C22:R22,"x")</f>
        <v>0</v>
      </c>
      <c r="AE22" s="47" t="n">
        <f aca="false">COUNTIF(C22:R22,"51")+COUNTIF(C22:R22,"51☻")+COUNTIF(C22:R22,"2")+COUNTIF(C22:R22,"52")+COUNTIF(C22:R22,"52☻")+COUNTIF(C22:R22,"51$")+COUNTIF(C22:R22,"52$")</f>
        <v>1</v>
      </c>
      <c r="AF22" s="13" t="str">
        <f aca="false">Vzorci_vnosov!$A$22</f>
        <v>U☺</v>
      </c>
      <c r="AG22" s="49" t="str">
        <f aca="false">RIGHT(C22,1)</f>
        <v/>
      </c>
      <c r="AH22" s="49" t="str">
        <f aca="false">RIGHT(D22,1)</f>
        <v/>
      </c>
      <c r="AI22" s="49" t="str">
        <f aca="false">RIGHT(E22,1)</f>
        <v>☻</v>
      </c>
      <c r="AJ22" s="49" t="str">
        <f aca="false">RIGHT(F22,1)</f>
        <v/>
      </c>
      <c r="AK22" s="49" t="str">
        <f aca="false">RIGHT(G22,1)</f>
        <v/>
      </c>
      <c r="AL22" s="49" t="str">
        <f aca="false">RIGHT(H22,1)</f>
        <v/>
      </c>
      <c r="AM22" s="49" t="str">
        <f aca="false">RIGHT(I22,1)</f>
        <v>$</v>
      </c>
      <c r="AN22" s="49" t="str">
        <f aca="false">RIGHT(J22,1)</f>
        <v/>
      </c>
      <c r="AO22" s="49" t="str">
        <f aca="false">RIGHT(K22,1)</f>
        <v/>
      </c>
      <c r="AP22" s="49" t="str">
        <f aca="false">RIGHT(L22,1)</f>
        <v/>
      </c>
      <c r="AQ22" s="49" t="str">
        <f aca="false">RIGHT(M22,1)</f>
        <v/>
      </c>
      <c r="AR22" s="49" t="str">
        <f aca="false">RIGHT(N22,1)</f>
        <v/>
      </c>
      <c r="AS22" s="49" t="e">
        <f aca="false">NA()</f>
        <v>#N/A</v>
      </c>
      <c r="AT22" s="49" t="e">
        <f aca="false">NA()</f>
        <v>#N/A</v>
      </c>
      <c r="AU22" s="49" t="str">
        <f aca="false">RIGHT(O22,1)</f>
        <v/>
      </c>
      <c r="AV22" s="49" t="str">
        <f aca="false">RIGHT(P22,1)</f>
        <v/>
      </c>
      <c r="AW22" s="49" t="str">
        <f aca="false">RIGHT(Q22,1)</f>
        <v>☺</v>
      </c>
      <c r="AX22" s="49" t="str">
        <f aca="false">RIGHT(R22,1)</f>
        <v/>
      </c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IU22" s="2"/>
      <c r="IV22" s="2"/>
    </row>
    <row r="23" s="26" customFormat="true" ht="19.5" hidden="false" customHeight="true" outlineLevel="0" collapsed="false">
      <c r="A23" s="51" t="n">
        <v>43821</v>
      </c>
      <c r="B23" s="52" t="str">
        <f aca="false">TEXT(A23,"Ddd")</f>
        <v>ne</v>
      </c>
      <c r="C23" s="56"/>
      <c r="D23" s="56"/>
      <c r="E23" s="44" t="str">
        <f aca="false">Vzorci_vnosov!$A$14</f>
        <v>☻</v>
      </c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45" t="str">
        <f aca="false">Vzorci_vnosov!$A$21</f>
        <v>☺</v>
      </c>
      <c r="Q23" s="56"/>
      <c r="R23" s="56"/>
      <c r="S23" s="56"/>
      <c r="T23" s="56" t="s">
        <v>27</v>
      </c>
      <c r="U23" s="59" t="s">
        <v>28</v>
      </c>
      <c r="V23" s="47" t="n">
        <f aca="false">COUNTIF(AG23:AX23,"☺")</f>
        <v>1</v>
      </c>
      <c r="W23" s="47" t="n">
        <f aca="false">COUNTIF(C23:R23,"51")+COUNTIF(C23:R23,"51$")+COUNTIF(C23:R23,"51☻")</f>
        <v>0</v>
      </c>
      <c r="X23" s="47" t="n">
        <f aca="false">COUNTIF(C23:R23,"52")+COUNTIF(C23:R23,"52$")+COUNTIF(C23:R23,"52☻")</f>
        <v>0</v>
      </c>
      <c r="Y23" s="47" t="n">
        <f aca="false">COUNTIF(C23:R23,"51¶")</f>
        <v>0</v>
      </c>
      <c r="Z23" s="47" t="n">
        <f aca="false">COUNTIF(C23:R23,"52¶")</f>
        <v>0</v>
      </c>
      <c r="AA23" s="47" t="n">
        <f aca="false">COUNTIF(C23:R23,"U")+COUNTIF(C23:R23,"U☻")+COUNTIF(C23:R23,"U☺")</f>
        <v>0</v>
      </c>
      <c r="AB23" s="47" t="n">
        <f aca="false">COUNTIF(C23:R23,"KVIT")+COUNTIF(C23:R23,"KVIT☻")+COUNTIF(C23:R23,"kvit$")</f>
        <v>0</v>
      </c>
      <c r="AC23" s="48" t="n">
        <f aca="false">COUNTBLANK(C23:S23)-3</f>
        <v>12</v>
      </c>
      <c r="AD23" s="48" t="n">
        <f aca="false">COUNTIF(C23:R23,"x")</f>
        <v>0</v>
      </c>
      <c r="AE23" s="47" t="n">
        <f aca="false">COUNTIF(C23:R23,"51")+COUNTIF(C23:R23,"51☻")+COUNTIF(C23:R23,"2")+COUNTIF(C23:R23,"52")+COUNTIF(C23:R23,"52☻")+COUNTIF(C23:R23,"51$")+COUNTIF(C23:R23,"52$")</f>
        <v>0</v>
      </c>
      <c r="AF23" s="13" t="str">
        <f aca="false">Vzorci_vnosov!$A$23</f>
        <v>51☺</v>
      </c>
      <c r="AG23" s="49" t="str">
        <f aca="false">RIGHT(C23,1)</f>
        <v/>
      </c>
      <c r="AH23" s="49" t="str">
        <f aca="false">RIGHT(D23,1)</f>
        <v/>
      </c>
      <c r="AI23" s="49" t="str">
        <f aca="false">RIGHT(E23,1)</f>
        <v>☻</v>
      </c>
      <c r="AJ23" s="49" t="str">
        <f aca="false">RIGHT(F23,1)</f>
        <v/>
      </c>
      <c r="AK23" s="49" t="str">
        <f aca="false">RIGHT(G23,1)</f>
        <v/>
      </c>
      <c r="AL23" s="49" t="str">
        <f aca="false">RIGHT(H23,1)</f>
        <v/>
      </c>
      <c r="AM23" s="49" t="str">
        <f aca="false">RIGHT(I23,1)</f>
        <v/>
      </c>
      <c r="AN23" s="49" t="str">
        <f aca="false">RIGHT(J23,1)</f>
        <v/>
      </c>
      <c r="AO23" s="49" t="str">
        <f aca="false">RIGHT(K23,1)</f>
        <v/>
      </c>
      <c r="AP23" s="49" t="str">
        <f aca="false">RIGHT(L23,1)</f>
        <v/>
      </c>
      <c r="AQ23" s="49" t="str">
        <f aca="false">RIGHT(M23,1)</f>
        <v/>
      </c>
      <c r="AR23" s="49" t="str">
        <f aca="false">RIGHT(N23,1)</f>
        <v/>
      </c>
      <c r="AS23" s="49" t="e">
        <f aca="false">NA()</f>
        <v>#N/A</v>
      </c>
      <c r="AT23" s="49" t="e">
        <f aca="false">NA()</f>
        <v>#N/A</v>
      </c>
      <c r="AU23" s="49" t="str">
        <f aca="false">RIGHT(O23,1)</f>
        <v/>
      </c>
      <c r="AV23" s="49" t="str">
        <f aca="false">RIGHT(P23,1)</f>
        <v>☺</v>
      </c>
      <c r="AW23" s="49" t="str">
        <f aca="false">RIGHT(Q23,1)</f>
        <v/>
      </c>
      <c r="AX23" s="49" t="str">
        <f aca="false">RIGHT(R23,1)</f>
        <v/>
      </c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IU23" s="2"/>
      <c r="IV23" s="2"/>
    </row>
    <row r="24" s="26" customFormat="true" ht="19.5" hidden="false" customHeight="true" outlineLevel="0" collapsed="false">
      <c r="A24" s="51" t="n">
        <v>43822</v>
      </c>
      <c r="B24" s="52" t="str">
        <f aca="false">TEXT(A24,"Ddd")</f>
        <v>po</v>
      </c>
      <c r="C24" s="53" t="str">
        <f aca="false">Vzorci_vnosov!$A$12</f>
        <v>D</v>
      </c>
      <c r="D24" s="53" t="str">
        <f aca="false">Vzorci_vnosov!$A$6</f>
        <v>KVIT</v>
      </c>
      <c r="E24" s="55" t="str">
        <f aca="false">Vzorci_vnosov!$A$11</f>
        <v>X</v>
      </c>
      <c r="F24" s="54" t="str">
        <f aca="false">Vzorci_vnosov!$A$7</f>
        <v>KVIT☻</v>
      </c>
      <c r="G24" s="53" t="str">
        <f aca="false">Vzorci_vnosov!$A$12</f>
        <v>D</v>
      </c>
      <c r="H24" s="53" t="str">
        <f aca="false">Vzorci_vnosov!$A$13</f>
        <v>BOL</v>
      </c>
      <c r="I24" s="53" t="str">
        <f aca="false">Vzorci_vnosov!$A$12</f>
        <v>D</v>
      </c>
      <c r="J24" s="53" t="str">
        <f aca="false">Vzorci_vnosov!$A$6</f>
        <v>KVIT</v>
      </c>
      <c r="K24" s="98" t="str">
        <f aca="false">Vzorci_vnosov!$A$17</f>
        <v>51$</v>
      </c>
      <c r="L24" s="53" t="str">
        <f aca="false">Vzorci_vnosov!$A$4</f>
        <v>51</v>
      </c>
      <c r="M24" s="56" t="s">
        <v>79</v>
      </c>
      <c r="N24" s="61" t="str">
        <f aca="false">Vzorci_vnosov!$A$29</f>
        <v>Rt</v>
      </c>
      <c r="O24" s="53" t="str">
        <f aca="false">Vzorci_vnosov!$A$5</f>
        <v>52</v>
      </c>
      <c r="P24" s="55" t="str">
        <f aca="false">Vzorci_vnosov!$A$11</f>
        <v>X</v>
      </c>
      <c r="Q24" s="53" t="str">
        <f aca="false">Vzorci_vnosov!$A$4</f>
        <v>51</v>
      </c>
      <c r="R24" s="56"/>
      <c r="S24" s="53" t="str">
        <f aca="false">Vzorci_vnosov!$A$15</f>
        <v>SO</v>
      </c>
      <c r="T24" s="56" t="s">
        <v>70</v>
      </c>
      <c r="U24" s="59" t="s">
        <v>3</v>
      </c>
      <c r="V24" s="47" t="n">
        <f aca="false">COUNTIF(AG24:AX24,"☺")</f>
        <v>0</v>
      </c>
      <c r="W24" s="47" t="n">
        <f aca="false">COUNTIF(C24:R24,"51")+COUNTIF(C24:R24,"51$")+COUNTIF(C24:R24,"51☻")</f>
        <v>3</v>
      </c>
      <c r="X24" s="47" t="n">
        <f aca="false">COUNTIF(C24:R24,"52")+COUNTIF(C24:R24,"52$")+COUNTIF(C24:R24,"52☻")</f>
        <v>1</v>
      </c>
      <c r="Y24" s="47" t="n">
        <f aca="false">COUNTIF(C24:R24,"51¶")</f>
        <v>0</v>
      </c>
      <c r="Z24" s="47" t="n">
        <f aca="false">COUNTIF(C24:R24,"52¶")</f>
        <v>0</v>
      </c>
      <c r="AA24" s="47" t="n">
        <f aca="false">COUNTIF(C24:R24,"U")+COUNTIF(C24:R24,"U☻")+COUNTIF(C24:R24,"U☺")</f>
        <v>0</v>
      </c>
      <c r="AB24" s="47" t="n">
        <f aca="false">COUNTIF(C24:R24,"KVIT")+COUNTIF(C24:R24,"KVIT☻")+COUNTIF(C24:R24,"kvit$")</f>
        <v>3</v>
      </c>
      <c r="AC24" s="48" t="n">
        <f aca="false">COUNTBLANK(C24:S24)-3</f>
        <v>-2</v>
      </c>
      <c r="AD24" s="48" t="n">
        <f aca="false">COUNTIF(C24:R24,"x")</f>
        <v>2</v>
      </c>
      <c r="AE24" s="47" t="n">
        <f aca="false">COUNTIF(C24:R24,"51")+COUNTIF(C24:R24,"51☻")+COUNTIF(C24:R24,"2")+COUNTIF(C24:R24,"52")+COUNTIF(C24:R24,"52☻")+COUNTIF(C24:R24,"51$")+COUNTIF(C24:R24,"52$")</f>
        <v>4</v>
      </c>
      <c r="AF24" s="13" t="str">
        <f aca="false">Vzorci_vnosov!$A$24</f>
        <v>52☺</v>
      </c>
      <c r="AG24" s="49" t="str">
        <f aca="false">RIGHT(C24,1)</f>
        <v>D</v>
      </c>
      <c r="AH24" s="49" t="str">
        <f aca="false">RIGHT(D24,1)</f>
        <v>T</v>
      </c>
      <c r="AI24" s="49" t="str">
        <f aca="false">RIGHT(E24,1)</f>
        <v>X</v>
      </c>
      <c r="AJ24" s="49" t="str">
        <f aca="false">RIGHT(F24,1)</f>
        <v>☻</v>
      </c>
      <c r="AK24" s="49" t="str">
        <f aca="false">RIGHT(G24,1)</f>
        <v>D</v>
      </c>
      <c r="AL24" s="49" t="str">
        <f aca="false">RIGHT(H24,1)</f>
        <v>L</v>
      </c>
      <c r="AM24" s="49" t="str">
        <f aca="false">RIGHT(I24,1)</f>
        <v>D</v>
      </c>
      <c r="AN24" s="49" t="str">
        <f aca="false">RIGHT(J24,1)</f>
        <v>T</v>
      </c>
      <c r="AO24" s="49" t="str">
        <f aca="false">RIGHT(K24,1)</f>
        <v>$</v>
      </c>
      <c r="AP24" s="49" t="str">
        <f aca="false">RIGHT(L24,1)</f>
        <v>1</v>
      </c>
      <c r="AQ24" s="49" t="str">
        <f aca="false">RIGHT(M24,1)</f>
        <v>R</v>
      </c>
      <c r="AR24" s="49" t="str">
        <f aca="false">RIGHT(N24,1)</f>
        <v>t</v>
      </c>
      <c r="AS24" s="49" t="e">
        <f aca="false">NA()</f>
        <v>#N/A</v>
      </c>
      <c r="AT24" s="49" t="e">
        <f aca="false">NA()</f>
        <v>#N/A</v>
      </c>
      <c r="AU24" s="49" t="str">
        <f aca="false">RIGHT(O24,1)</f>
        <v>2</v>
      </c>
      <c r="AV24" s="49" t="str">
        <f aca="false">RIGHT(P24,1)</f>
        <v>X</v>
      </c>
      <c r="AW24" s="49" t="str">
        <f aca="false">RIGHT(Q24,1)</f>
        <v>1</v>
      </c>
      <c r="AX24" s="49" t="str">
        <f aca="false">RIGHT(R24,1)</f>
        <v/>
      </c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IU24" s="2"/>
      <c r="IV24" s="2"/>
    </row>
    <row r="25" s="26" customFormat="true" ht="19.5" hidden="false" customHeight="true" outlineLevel="0" collapsed="false">
      <c r="A25" s="51" t="n">
        <v>43823</v>
      </c>
      <c r="B25" s="52" t="str">
        <f aca="false">TEXT(A25,"Ddd")</f>
        <v>út</v>
      </c>
      <c r="C25" s="53" t="str">
        <f aca="false">Vzorci_vnosov!$A$12</f>
        <v>D</v>
      </c>
      <c r="D25" s="53" t="str">
        <f aca="false">Vzorci_vnosov!$A$6</f>
        <v>KVIT</v>
      </c>
      <c r="E25" s="4" t="str">
        <f aca="false">Vzorci_vnosov!$A$12</f>
        <v>D</v>
      </c>
      <c r="F25" s="55" t="str">
        <f aca="false">Vzorci_vnosov!$A$11</f>
        <v>X</v>
      </c>
      <c r="G25" s="53" t="str">
        <f aca="false">Vzorci_vnosov!$A$12</f>
        <v>D</v>
      </c>
      <c r="H25" s="53" t="str">
        <f aca="false">Vzorci_vnosov!$A$13</f>
        <v>BOL</v>
      </c>
      <c r="I25" s="53" t="str">
        <f aca="false">Vzorci_vnosov!$A$12</f>
        <v>D</v>
      </c>
      <c r="J25" s="54" t="str">
        <f aca="false">Vzorci_vnosov!$A$7</f>
        <v>KVIT☻</v>
      </c>
      <c r="K25" s="53" t="str">
        <f aca="false">Vzorci_vnosov!$A$12</f>
        <v>D</v>
      </c>
      <c r="L25" s="53" t="str">
        <f aca="false">Vzorci_vnosov!$A$4</f>
        <v>51</v>
      </c>
      <c r="M25" s="56" t="s">
        <v>79</v>
      </c>
      <c r="N25" s="53" t="str">
        <f aca="false">Vzorci_vnosov!$A$6</f>
        <v>KVIT</v>
      </c>
      <c r="O25" s="53" t="str">
        <f aca="false">Vzorci_vnosov!$A$12</f>
        <v>D</v>
      </c>
      <c r="P25" s="53" t="str">
        <f aca="false">Vzorci_vnosov!$A$4</f>
        <v>51</v>
      </c>
      <c r="Q25" s="58" t="str">
        <f aca="false">Vzorci_vnosov!$A$23</f>
        <v>51☺</v>
      </c>
      <c r="R25" s="56"/>
      <c r="S25" s="53" t="str">
        <f aca="false">Vzorci_vnosov!$A$15</f>
        <v>SO</v>
      </c>
      <c r="T25" s="56" t="s">
        <v>28</v>
      </c>
      <c r="U25" s="59" t="s">
        <v>3</v>
      </c>
      <c r="V25" s="47" t="n">
        <f aca="false">COUNTIF(AG25:AX25,"☺")</f>
        <v>1</v>
      </c>
      <c r="W25" s="47" t="n">
        <f aca="false">COUNTIF(C25:R25,"51")+COUNTIF(C25:R25,"51$")+COUNTIF(C25:R25,"51☻")</f>
        <v>2</v>
      </c>
      <c r="X25" s="47" t="n">
        <f aca="false">COUNTIF(C25:R25,"52")+COUNTIF(C25:R25,"52$")+COUNTIF(C25:R25,"52☻")</f>
        <v>0</v>
      </c>
      <c r="Y25" s="47" t="n">
        <f aca="false">COUNTIF(C25:R25,"51¶")</f>
        <v>0</v>
      </c>
      <c r="Z25" s="47" t="n">
        <f aca="false">COUNTIF(C25:R25,"52¶")</f>
        <v>0</v>
      </c>
      <c r="AA25" s="47" t="n">
        <f aca="false">COUNTIF(C25:R25,"U")+COUNTIF(C25:R25,"U☻")+COUNTIF(C25:R25,"U☺")</f>
        <v>0</v>
      </c>
      <c r="AB25" s="47" t="n">
        <f aca="false">COUNTIF(C25:R25,"KVIT")+COUNTIF(C25:R25,"KVIT☻")+COUNTIF(C25:R25,"kvit$")</f>
        <v>3</v>
      </c>
      <c r="AC25" s="48" t="n">
        <f aca="false">COUNTBLANK(C25:S25)-3</f>
        <v>-2</v>
      </c>
      <c r="AD25" s="48" t="n">
        <f aca="false">COUNTIF(C25:R25,"x")</f>
        <v>1</v>
      </c>
      <c r="AE25" s="47" t="n">
        <f aca="false">COUNTIF(C25:R25,"51")+COUNTIF(C25:R25,"51☻")+COUNTIF(C25:R25,"2")+COUNTIF(C25:R25,"52")+COUNTIF(C25:R25,"52☻")+COUNTIF(C25:R25,"51$")+COUNTIF(C25:R25,"52$")</f>
        <v>2</v>
      </c>
      <c r="AF25" s="7" t="str">
        <f aca="false">Vzorci_vnosov!$A$25</f>
        <v>51¶</v>
      </c>
      <c r="AG25" s="49" t="str">
        <f aca="false">RIGHT(C25,1)</f>
        <v>D</v>
      </c>
      <c r="AH25" s="49" t="str">
        <f aca="false">RIGHT(D25,1)</f>
        <v>T</v>
      </c>
      <c r="AI25" s="49" t="str">
        <f aca="false">RIGHT(E25,1)</f>
        <v>D</v>
      </c>
      <c r="AJ25" s="49" t="str">
        <f aca="false">RIGHT(F25,1)</f>
        <v>X</v>
      </c>
      <c r="AK25" s="49" t="str">
        <f aca="false">RIGHT(G25,1)</f>
        <v>D</v>
      </c>
      <c r="AL25" s="49" t="str">
        <f aca="false">RIGHT(H25,1)</f>
        <v>L</v>
      </c>
      <c r="AM25" s="49" t="str">
        <f aca="false">RIGHT(I25,1)</f>
        <v>D</v>
      </c>
      <c r="AN25" s="49" t="str">
        <f aca="false">RIGHT(J25,1)</f>
        <v>☻</v>
      </c>
      <c r="AO25" s="49" t="str">
        <f aca="false">RIGHT(K25,1)</f>
        <v>D</v>
      </c>
      <c r="AP25" s="49" t="str">
        <f aca="false">RIGHT(L25,1)</f>
        <v>1</v>
      </c>
      <c r="AQ25" s="49" t="str">
        <f aca="false">RIGHT(M25,1)</f>
        <v>R</v>
      </c>
      <c r="AR25" s="49" t="str">
        <f aca="false">RIGHT(N25,1)</f>
        <v>T</v>
      </c>
      <c r="AS25" s="49" t="e">
        <f aca="false">NA()</f>
        <v>#N/A</v>
      </c>
      <c r="AT25" s="49" t="e">
        <f aca="false">NA()</f>
        <v>#N/A</v>
      </c>
      <c r="AU25" s="49" t="str">
        <f aca="false">RIGHT(O25,1)</f>
        <v>D</v>
      </c>
      <c r="AV25" s="49" t="str">
        <f aca="false">RIGHT(P25,1)</f>
        <v>1</v>
      </c>
      <c r="AW25" s="49" t="str">
        <f aca="false">RIGHT(Q25,1)</f>
        <v>☺</v>
      </c>
      <c r="AX25" s="49" t="str">
        <f aca="false">RIGHT(R25,1)</f>
        <v/>
      </c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IU25" s="2"/>
      <c r="IV25" s="2"/>
    </row>
    <row r="26" s="26" customFormat="true" ht="19.5" hidden="false" customHeight="true" outlineLevel="0" collapsed="false">
      <c r="A26" s="85" t="n">
        <v>43824</v>
      </c>
      <c r="B26" s="86" t="str">
        <f aca="false">TEXT(A26,"Ddd")</f>
        <v>st</v>
      </c>
      <c r="C26" s="89"/>
      <c r="D26" s="89"/>
      <c r="E26" s="89"/>
      <c r="F26" s="89"/>
      <c r="G26" s="89"/>
      <c r="H26" s="89"/>
      <c r="I26" s="89"/>
      <c r="J26" s="89"/>
      <c r="K26" s="8" t="str">
        <f aca="false">Vzorci_vnosov!$A$14</f>
        <v>☻</v>
      </c>
      <c r="L26" s="12" t="str">
        <f aca="false">Vzorci_vnosov!$A$21</f>
        <v>☺</v>
      </c>
      <c r="M26" s="89"/>
      <c r="N26" s="89"/>
      <c r="O26" s="89"/>
      <c r="P26" s="89"/>
      <c r="Q26" s="89"/>
      <c r="R26" s="89"/>
      <c r="S26" s="89"/>
      <c r="T26" s="89" t="s">
        <v>19</v>
      </c>
      <c r="U26" s="89" t="s">
        <v>3</v>
      </c>
      <c r="V26" s="47" t="n">
        <f aca="false">COUNTIF(AG26:AX26,"☺")</f>
        <v>1</v>
      </c>
      <c r="W26" s="47" t="n">
        <f aca="false">COUNTIF(C26:R26,"51")+COUNTIF(C26:R26,"51$")+COUNTIF(C26:R26,"51☻")</f>
        <v>0</v>
      </c>
      <c r="X26" s="47" t="n">
        <f aca="false">COUNTIF(C26:R26,"52")+COUNTIF(C26:R26,"52$")+COUNTIF(C26:R26,"52☻")</f>
        <v>0</v>
      </c>
      <c r="Y26" s="47" t="n">
        <f aca="false">COUNTIF(C26:R26,"51¶")</f>
        <v>0</v>
      </c>
      <c r="Z26" s="47" t="n">
        <f aca="false">COUNTIF(C26:R26,"52¶")</f>
        <v>0</v>
      </c>
      <c r="AA26" s="47" t="n">
        <f aca="false">COUNTIF(C26:R26,"U")+COUNTIF(C26:R26,"U☻")+COUNTIF(C26:R26,"U☺")</f>
        <v>0</v>
      </c>
      <c r="AB26" s="47" t="n">
        <f aca="false">COUNTIF(C26:R26,"KVIT")+COUNTIF(C26:R26,"KVIT☻")+COUNTIF(C26:R26,"kvit$")</f>
        <v>0</v>
      </c>
      <c r="AC26" s="48" t="n">
        <f aca="false">COUNTBLANK(C26:S26)-3</f>
        <v>12</v>
      </c>
      <c r="AD26" s="48" t="n">
        <f aca="false">COUNTIF(C26:R26,"x")</f>
        <v>0</v>
      </c>
      <c r="AE26" s="47" t="n">
        <f aca="false">COUNTIF(C26:R26,"51")+COUNTIF(C26:R26,"51☻")+COUNTIF(C26:R26,"2")+COUNTIF(C26:R26,"52")+COUNTIF(C26:R26,"52☻")+COUNTIF(C26:R26,"51$")+COUNTIF(C26:R26,"52$")</f>
        <v>0</v>
      </c>
      <c r="AF26" s="7" t="str">
        <f aca="false">Vzorci_vnosov!$A$26</f>
        <v>52¶</v>
      </c>
      <c r="AG26" s="49" t="str">
        <f aca="false">RIGHT(C26,1)</f>
        <v/>
      </c>
      <c r="AH26" s="49" t="str">
        <f aca="false">RIGHT(D26,1)</f>
        <v/>
      </c>
      <c r="AI26" s="49" t="str">
        <f aca="false">RIGHT(E26,1)</f>
        <v/>
      </c>
      <c r="AJ26" s="49" t="str">
        <f aca="false">RIGHT(F26,1)</f>
        <v/>
      </c>
      <c r="AK26" s="49" t="str">
        <f aca="false">RIGHT(G26,1)</f>
        <v/>
      </c>
      <c r="AL26" s="49" t="str">
        <f aca="false">RIGHT(H26,1)</f>
        <v/>
      </c>
      <c r="AM26" s="49" t="str">
        <f aca="false">RIGHT(I26,1)</f>
        <v/>
      </c>
      <c r="AN26" s="49" t="str">
        <f aca="false">RIGHT(J26,1)</f>
        <v/>
      </c>
      <c r="AO26" s="49" t="str">
        <f aca="false">RIGHT(K26,1)</f>
        <v>☻</v>
      </c>
      <c r="AP26" s="49" t="str">
        <f aca="false">RIGHT(L26,1)</f>
        <v>☺</v>
      </c>
      <c r="AQ26" s="49" t="str">
        <f aca="false">RIGHT(M26,1)</f>
        <v/>
      </c>
      <c r="AR26" s="49" t="str">
        <f aca="false">RIGHT(N26,1)</f>
        <v/>
      </c>
      <c r="AS26" s="49" t="e">
        <f aca="false">NA()</f>
        <v>#N/A</v>
      </c>
      <c r="AT26" s="49" t="e">
        <f aca="false">NA()</f>
        <v>#N/A</v>
      </c>
      <c r="AU26" s="49" t="str">
        <f aca="false">RIGHT(O26,1)</f>
        <v/>
      </c>
      <c r="AV26" s="49" t="str">
        <f aca="false">RIGHT(P26,1)</f>
        <v/>
      </c>
      <c r="AW26" s="49" t="str">
        <f aca="false">RIGHT(Q26,1)</f>
        <v/>
      </c>
      <c r="AX26" s="49" t="str">
        <f aca="false">RIGHT(R26,1)</f>
        <v/>
      </c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IU26" s="2"/>
      <c r="IV26" s="2"/>
    </row>
    <row r="27" s="26" customFormat="true" ht="19.5" hidden="false" customHeight="true" outlineLevel="0" collapsed="false">
      <c r="A27" s="85" t="n">
        <v>43825</v>
      </c>
      <c r="B27" s="86" t="str">
        <f aca="false">TEXT(A27,"Ddd")</f>
        <v>čt</v>
      </c>
      <c r="C27" s="89"/>
      <c r="D27" s="89"/>
      <c r="E27" s="89"/>
      <c r="F27" s="89"/>
      <c r="G27" s="89"/>
      <c r="H27" s="89"/>
      <c r="I27" s="89"/>
      <c r="J27" s="89"/>
      <c r="K27" s="8" t="str">
        <f aca="false">Vzorci_vnosov!$A$14</f>
        <v>☻</v>
      </c>
      <c r="L27" s="45" t="str">
        <f aca="false">Vzorci_vnosov!$A$21</f>
        <v>☺</v>
      </c>
      <c r="M27" s="89"/>
      <c r="N27" s="89"/>
      <c r="O27" s="89"/>
      <c r="P27" s="89"/>
      <c r="Q27" s="89"/>
      <c r="R27" s="89"/>
      <c r="S27" s="89"/>
      <c r="T27" s="89" t="s">
        <v>19</v>
      </c>
      <c r="U27" s="89" t="s">
        <v>3</v>
      </c>
      <c r="V27" s="47" t="n">
        <f aca="false">COUNTIF(AG27:AX27,"☺")</f>
        <v>1</v>
      </c>
      <c r="W27" s="47" t="n">
        <f aca="false">COUNTIF(C27:R27,"51")+COUNTIF(C27:R27,"51$")+COUNTIF(C27:R27,"51☻")</f>
        <v>0</v>
      </c>
      <c r="X27" s="47" t="n">
        <f aca="false">COUNTIF(C27:R27,"52")+COUNTIF(C27:R27,"52$")+COUNTIF(C27:R27,"52☻")</f>
        <v>0</v>
      </c>
      <c r="Y27" s="47" t="n">
        <f aca="false">COUNTIF(C27:R27,"51¶")</f>
        <v>0</v>
      </c>
      <c r="Z27" s="47" t="n">
        <f aca="false">COUNTIF(C27:R27,"52¶")</f>
        <v>0</v>
      </c>
      <c r="AA27" s="47" t="n">
        <f aca="false">COUNTIF(C27:R27,"U")+COUNTIF(C27:R27,"U☻")+COUNTIF(C27:R27,"U☺")</f>
        <v>0</v>
      </c>
      <c r="AB27" s="47" t="n">
        <f aca="false">COUNTIF(C27:R27,"KVIT")+COUNTIF(C27:R27,"KVIT☻")+COUNTIF(C27:R27,"kvit$")</f>
        <v>0</v>
      </c>
      <c r="AC27" s="48" t="n">
        <f aca="false">COUNTBLANK(C27:S27)-3</f>
        <v>12</v>
      </c>
      <c r="AD27" s="48" t="n">
        <f aca="false">COUNTIF(C27:R27,"x")</f>
        <v>0</v>
      </c>
      <c r="AE27" s="47" t="n">
        <f aca="false">COUNTIF(C27:R27,"51")+COUNTIF(C27:R27,"51☻")+COUNTIF(C27:R27,"2")+COUNTIF(C27:R27,"52")+COUNTIF(C27:R27,"52☻")+COUNTIF(C27:R27,"51$")+COUNTIF(C27:R27,"52$")</f>
        <v>0</v>
      </c>
      <c r="AF27" s="14" t="str">
        <f aca="false">Vzorci_vnosov!$A$27</f>
        <v>KVIT☺</v>
      </c>
      <c r="AG27" s="49" t="str">
        <f aca="false">RIGHT(C27,1)</f>
        <v/>
      </c>
      <c r="AH27" s="49" t="str">
        <f aca="false">RIGHT(D27,1)</f>
        <v/>
      </c>
      <c r="AI27" s="49" t="str">
        <f aca="false">RIGHT(E27,1)</f>
        <v/>
      </c>
      <c r="AJ27" s="49" t="str">
        <f aca="false">RIGHT(F27,1)</f>
        <v/>
      </c>
      <c r="AK27" s="49" t="str">
        <f aca="false">RIGHT(G27,1)</f>
        <v/>
      </c>
      <c r="AL27" s="49" t="str">
        <f aca="false">RIGHT(H27,1)</f>
        <v/>
      </c>
      <c r="AM27" s="49" t="str">
        <f aca="false">RIGHT(I27,1)</f>
        <v/>
      </c>
      <c r="AN27" s="49" t="str">
        <f aca="false">RIGHT(J27,1)</f>
        <v/>
      </c>
      <c r="AO27" s="49" t="str">
        <f aca="false">RIGHT(K27,1)</f>
        <v>☻</v>
      </c>
      <c r="AP27" s="49" t="str">
        <f aca="false">RIGHT(L27,1)</f>
        <v>☺</v>
      </c>
      <c r="AQ27" s="49" t="str">
        <f aca="false">RIGHT(M27,1)</f>
        <v/>
      </c>
      <c r="AR27" s="49" t="str">
        <f aca="false">RIGHT(N27,1)</f>
        <v/>
      </c>
      <c r="AS27" s="49" t="e">
        <f aca="false">NA()</f>
        <v>#N/A</v>
      </c>
      <c r="AT27" s="49" t="e">
        <f aca="false">NA()</f>
        <v>#N/A</v>
      </c>
      <c r="AU27" s="49" t="str">
        <f aca="false">RIGHT(O27,1)</f>
        <v/>
      </c>
      <c r="AV27" s="49" t="str">
        <f aca="false">RIGHT(P27,1)</f>
        <v/>
      </c>
      <c r="AW27" s="49" t="str">
        <f aca="false">RIGHT(Q27,1)</f>
        <v/>
      </c>
      <c r="AX27" s="49" t="str">
        <f aca="false">RIGHT(R27,1)</f>
        <v/>
      </c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IU27" s="2"/>
      <c r="IV27" s="2"/>
    </row>
    <row r="28" s="26" customFormat="true" ht="19.5" hidden="false" customHeight="true" outlineLevel="0" collapsed="false">
      <c r="A28" s="51" t="n">
        <v>43826</v>
      </c>
      <c r="B28" s="52" t="str">
        <f aca="false">TEXT(A28,"Ddd")</f>
        <v>pá</v>
      </c>
      <c r="C28" s="53" t="str">
        <f aca="false">Vzorci_vnosov!$A$12</f>
        <v>D</v>
      </c>
      <c r="D28" s="53" t="str">
        <f aca="false">Vzorci_vnosov!$A$12</f>
        <v>D</v>
      </c>
      <c r="E28" s="4" t="str">
        <f aca="false">Vzorci_vnosov!$A$12</f>
        <v>D</v>
      </c>
      <c r="F28" s="53" t="str">
        <f aca="false">Vzorci_vnosov!$A$12</f>
        <v>D</v>
      </c>
      <c r="G28" s="58" t="str">
        <f aca="false">Vzorci_vnosov!$A$23</f>
        <v>51☺</v>
      </c>
      <c r="H28" s="4" t="str">
        <f aca="false">Vzorci_vnosov!$A$12</f>
        <v>D</v>
      </c>
      <c r="I28" s="53" t="str">
        <f aca="false">Vzorci_vnosov!$A$12</f>
        <v>D</v>
      </c>
      <c r="J28" s="54" t="str">
        <f aca="false">Vzorci_vnosov!$A$7</f>
        <v>KVIT☻</v>
      </c>
      <c r="K28" s="55" t="str">
        <f aca="false">Vzorci_vnosov!$A$11</f>
        <v>X</v>
      </c>
      <c r="L28" s="55" t="str">
        <f aca="false">Vzorci_vnosov!$A$11</f>
        <v>X</v>
      </c>
      <c r="M28" s="56" t="s">
        <v>79</v>
      </c>
      <c r="N28" s="53" t="str">
        <f aca="false">Vzorci_vnosov!$A$12</f>
        <v>D</v>
      </c>
      <c r="O28" s="55" t="str">
        <f aca="false">Vzorci_vnosov!$A$11</f>
        <v>X</v>
      </c>
      <c r="P28" s="53" t="str">
        <f aca="false">Vzorci_vnosov!$A$12</f>
        <v>D</v>
      </c>
      <c r="Q28" s="53" t="str">
        <f aca="false">Vzorci_vnosov!$A$5</f>
        <v>52</v>
      </c>
      <c r="R28" s="56"/>
      <c r="S28" s="53" t="str">
        <f aca="false">Vzorci_vnosov!$A$15</f>
        <v>SO</v>
      </c>
      <c r="T28" s="56" t="s">
        <v>9</v>
      </c>
      <c r="U28" s="59" t="s">
        <v>23</v>
      </c>
      <c r="V28" s="47" t="n">
        <f aca="false">COUNTIF(AG28:AX28,"☺")</f>
        <v>1</v>
      </c>
      <c r="W28" s="47" t="n">
        <f aca="false">COUNTIF(C28:R28,"51")+COUNTIF(C28:R28,"51$")+COUNTIF(C28:R28,"51☻")</f>
        <v>0</v>
      </c>
      <c r="X28" s="47" t="n">
        <f aca="false">COUNTIF(C28:R28,"52")+COUNTIF(C28:R28,"52$")+COUNTIF(C28:R28,"52☻")</f>
        <v>1</v>
      </c>
      <c r="Y28" s="47" t="n">
        <f aca="false">COUNTIF(C28:R28,"51¶")</f>
        <v>0</v>
      </c>
      <c r="Z28" s="47" t="n">
        <f aca="false">COUNTIF(C28:R28,"52¶")</f>
        <v>0</v>
      </c>
      <c r="AA28" s="47" t="n">
        <f aca="false">COUNTIF(C28:R28,"U")+COUNTIF(C28:R28,"U☻")+COUNTIF(C28:R28,"U☺")</f>
        <v>0</v>
      </c>
      <c r="AB28" s="47" t="n">
        <f aca="false">COUNTIF(C28:R28,"KVIT")+COUNTIF(C28:R28,"KVIT☻")+COUNTIF(C28:R28,"kvit$")</f>
        <v>1</v>
      </c>
      <c r="AC28" s="48" t="n">
        <f aca="false">COUNTBLANK(C28:S28)-3</f>
        <v>-2</v>
      </c>
      <c r="AD28" s="48" t="n">
        <f aca="false">COUNTIF(C28:R28,"x")</f>
        <v>3</v>
      </c>
      <c r="AE28" s="47" t="n">
        <f aca="false">COUNTIF(C28:R28,"51")+COUNTIF(C28:R28,"51☻")+COUNTIF(C28:R28,"2")+COUNTIF(C28:R28,"52")+COUNTIF(C28:R28,"52☻")+COUNTIF(C28:R28,"51$")+COUNTIF(C28:R28,"52$")</f>
        <v>1</v>
      </c>
      <c r="AF28" s="63" t="str">
        <f aca="false">Vzorci_vnosov!$A$28</f>
        <v>KO</v>
      </c>
      <c r="AG28" s="49" t="str">
        <f aca="false">RIGHT(C28,1)</f>
        <v>D</v>
      </c>
      <c r="AH28" s="49" t="str">
        <f aca="false">RIGHT(D28,1)</f>
        <v>D</v>
      </c>
      <c r="AI28" s="49" t="str">
        <f aca="false">RIGHT(E28,1)</f>
        <v>D</v>
      </c>
      <c r="AJ28" s="49" t="str">
        <f aca="false">RIGHT(F28,1)</f>
        <v>D</v>
      </c>
      <c r="AK28" s="49" t="str">
        <f aca="false">RIGHT(G28,1)</f>
        <v>☺</v>
      </c>
      <c r="AL28" s="49" t="str">
        <f aca="false">RIGHT(H28,1)</f>
        <v>D</v>
      </c>
      <c r="AM28" s="49" t="str">
        <f aca="false">RIGHT(I28,1)</f>
        <v>D</v>
      </c>
      <c r="AN28" s="49" t="str">
        <f aca="false">RIGHT(J28,1)</f>
        <v>☻</v>
      </c>
      <c r="AO28" s="49" t="str">
        <f aca="false">RIGHT(K28,1)</f>
        <v>X</v>
      </c>
      <c r="AP28" s="49" t="str">
        <f aca="false">RIGHT(L28,1)</f>
        <v>X</v>
      </c>
      <c r="AQ28" s="49" t="str">
        <f aca="false">RIGHT(M28,1)</f>
        <v>R</v>
      </c>
      <c r="AR28" s="49" t="str">
        <f aca="false">RIGHT(N28,1)</f>
        <v>D</v>
      </c>
      <c r="AS28" s="49" t="e">
        <f aca="false">NA()</f>
        <v>#N/A</v>
      </c>
      <c r="AT28" s="49" t="e">
        <f aca="false">NA()</f>
        <v>#N/A</v>
      </c>
      <c r="AU28" s="49" t="str">
        <f aca="false">RIGHT(O28,1)</f>
        <v>X</v>
      </c>
      <c r="AV28" s="49" t="str">
        <f aca="false">RIGHT(P28,1)</f>
        <v>D</v>
      </c>
      <c r="AW28" s="49" t="str">
        <f aca="false">RIGHT(Q28,1)</f>
        <v>2</v>
      </c>
      <c r="AX28" s="49" t="str">
        <f aca="false">RIGHT(R28,1)</f>
        <v/>
      </c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IU28" s="2"/>
      <c r="IV28" s="2"/>
    </row>
    <row r="29" s="26" customFormat="true" ht="19.5" hidden="false" customHeight="true" outlineLevel="0" collapsed="false">
      <c r="A29" s="51" t="n">
        <v>43827</v>
      </c>
      <c r="B29" s="52" t="str">
        <f aca="false">TEXT(A29,"Ddd")</f>
        <v>so</v>
      </c>
      <c r="C29" s="56"/>
      <c r="D29" s="56"/>
      <c r="E29" s="56"/>
      <c r="F29" s="56"/>
      <c r="G29" s="56"/>
      <c r="H29" s="53"/>
      <c r="I29" s="56"/>
      <c r="J29" s="56"/>
      <c r="K29" s="8" t="str">
        <f aca="false">Vzorci_vnosov!$A$14</f>
        <v>☻</v>
      </c>
      <c r="L29" s="56"/>
      <c r="M29" s="56"/>
      <c r="N29" s="45" t="str">
        <f aca="false">Vzorci_vnosov!$A$21</f>
        <v>☺</v>
      </c>
      <c r="O29" s="56"/>
      <c r="P29" s="56"/>
      <c r="Q29" s="56"/>
      <c r="R29" s="56"/>
      <c r="S29" s="56"/>
      <c r="T29" s="56" t="s">
        <v>23</v>
      </c>
      <c r="U29" s="59" t="s">
        <v>28</v>
      </c>
      <c r="V29" s="47" t="n">
        <f aca="false">COUNTIF(AG29:AX29,"☺")</f>
        <v>1</v>
      </c>
      <c r="W29" s="47" t="n">
        <f aca="false">COUNTIF(C29:R29,"51")+COUNTIF(C29:R29,"51$")+COUNTIF(C29:R29,"51☻")</f>
        <v>0</v>
      </c>
      <c r="X29" s="47" t="n">
        <f aca="false">COUNTIF(C29:R29,"52")+COUNTIF(C29:R29,"52$")+COUNTIF(C29:R29,"52☻")</f>
        <v>0</v>
      </c>
      <c r="Y29" s="47" t="n">
        <f aca="false">COUNTIF(C29:R29,"51¶")</f>
        <v>0</v>
      </c>
      <c r="Z29" s="47" t="n">
        <f aca="false">COUNTIF(C29:R29,"52¶")</f>
        <v>0</v>
      </c>
      <c r="AA29" s="47" t="n">
        <f aca="false">COUNTIF(C29:R29,"U")+COUNTIF(C29:R29,"U☻")+COUNTIF(C29:R29,"U☺")</f>
        <v>0</v>
      </c>
      <c r="AB29" s="47" t="n">
        <f aca="false">COUNTIF(C29:R29,"KVIT")+COUNTIF(C29:R29,"KVIT☻")+COUNTIF(C29:R29,"kvit$")</f>
        <v>0</v>
      </c>
      <c r="AC29" s="48" t="n">
        <f aca="false">COUNTBLANK(C29:S29)-3</f>
        <v>12</v>
      </c>
      <c r="AD29" s="48" t="n">
        <f aca="false">COUNTIF(C29:R29,"x")</f>
        <v>0</v>
      </c>
      <c r="AE29" s="47" t="n">
        <f aca="false">COUNTIF(C29:R29,"51")+COUNTIF(C29:R29,"51☻")+COUNTIF(C29:R29,"2")+COUNTIF(C29:R29,"52")+COUNTIF(C29:R29,"52☻")+COUNTIF(C29:R29,"51$")+COUNTIF(C29:R29,"52$")</f>
        <v>0</v>
      </c>
      <c r="AF29" s="63" t="str">
        <f aca="false">Vzorci_vnosov!$A$29</f>
        <v>Rt</v>
      </c>
      <c r="AG29" s="49" t="str">
        <f aca="false">RIGHT(C29,1)</f>
        <v/>
      </c>
      <c r="AH29" s="49" t="str">
        <f aca="false">RIGHT(D29,1)</f>
        <v/>
      </c>
      <c r="AI29" s="49" t="str">
        <f aca="false">RIGHT(E29,1)</f>
        <v/>
      </c>
      <c r="AJ29" s="49" t="str">
        <f aca="false">RIGHT(F29,1)</f>
        <v/>
      </c>
      <c r="AK29" s="49" t="str">
        <f aca="false">RIGHT(G29,1)</f>
        <v/>
      </c>
      <c r="AL29" s="49" t="str">
        <f aca="false">RIGHT(H29,1)</f>
        <v/>
      </c>
      <c r="AM29" s="49" t="str">
        <f aca="false">RIGHT(I29,1)</f>
        <v/>
      </c>
      <c r="AN29" s="49" t="str">
        <f aca="false">RIGHT(J29,1)</f>
        <v/>
      </c>
      <c r="AO29" s="49" t="str">
        <f aca="false">RIGHT(K29,1)</f>
        <v>☻</v>
      </c>
      <c r="AP29" s="49" t="str">
        <f aca="false">RIGHT(L29,1)</f>
        <v/>
      </c>
      <c r="AQ29" s="49" t="str">
        <f aca="false">RIGHT(M29,1)</f>
        <v/>
      </c>
      <c r="AR29" s="49" t="str">
        <f aca="false">RIGHT(N29,1)</f>
        <v>☺</v>
      </c>
      <c r="AS29" s="49" t="e">
        <f aca="false">NA()</f>
        <v>#N/A</v>
      </c>
      <c r="AT29" s="49" t="e">
        <f aca="false">NA()</f>
        <v>#N/A</v>
      </c>
      <c r="AU29" s="49" t="str">
        <f aca="false">RIGHT(O29,1)</f>
        <v/>
      </c>
      <c r="AV29" s="49" t="str">
        <f aca="false">RIGHT(P29,1)</f>
        <v/>
      </c>
      <c r="AW29" s="49" t="str">
        <f aca="false">RIGHT(Q29,1)</f>
        <v/>
      </c>
      <c r="AX29" s="49" t="str">
        <f aca="false">RIGHT(R29,1)</f>
        <v/>
      </c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IU29" s="2"/>
      <c r="IV29" s="2"/>
    </row>
    <row r="30" s="26" customFormat="true" ht="19.5" hidden="false" customHeight="true" outlineLevel="0" collapsed="false">
      <c r="A30" s="51" t="n">
        <v>43828</v>
      </c>
      <c r="B30" s="52" t="str">
        <f aca="false">TEXT(A30,"Ddd")</f>
        <v>ne</v>
      </c>
      <c r="C30" s="56"/>
      <c r="D30" s="56"/>
      <c r="E30" s="56"/>
      <c r="F30" s="56"/>
      <c r="G30" s="56"/>
      <c r="H30" s="56"/>
      <c r="I30" s="56"/>
      <c r="J30" s="56"/>
      <c r="K30" s="8" t="str">
        <f aca="false">Vzorci_vnosov!$A$14</f>
        <v>☻</v>
      </c>
      <c r="L30" s="56"/>
      <c r="M30" s="56"/>
      <c r="N30" s="45" t="str">
        <f aca="false">Vzorci_vnosov!$A$21</f>
        <v>☺</v>
      </c>
      <c r="O30" s="56"/>
      <c r="P30" s="56"/>
      <c r="Q30" s="56"/>
      <c r="R30" s="56"/>
      <c r="S30" s="56"/>
      <c r="T30" s="56" t="s">
        <v>23</v>
      </c>
      <c r="U30" s="59" t="s">
        <v>3</v>
      </c>
      <c r="V30" s="47" t="n">
        <f aca="false">COUNTIF(AG30:AX30,"☺")</f>
        <v>1</v>
      </c>
      <c r="W30" s="47" t="n">
        <f aca="false">COUNTIF(C30:R30,"51")+COUNTIF(C30:R30,"51$")+COUNTIF(C30:R30,"51☻")</f>
        <v>0</v>
      </c>
      <c r="X30" s="47" t="n">
        <f aca="false">COUNTIF(C30:R30,"52")+COUNTIF(C30:R30,"52$")+COUNTIF(C30:R30,"52☻")</f>
        <v>0</v>
      </c>
      <c r="Y30" s="47" t="n">
        <f aca="false">COUNTIF(C30:R30,"51¶")</f>
        <v>0</v>
      </c>
      <c r="Z30" s="47" t="n">
        <f aca="false">COUNTIF(C30:R30,"52¶")</f>
        <v>0</v>
      </c>
      <c r="AA30" s="47" t="n">
        <f aca="false">COUNTIF(C30:R30,"U")+COUNTIF(C30:R30,"U☻")+COUNTIF(C30:R30,"U☺")</f>
        <v>0</v>
      </c>
      <c r="AB30" s="47" t="n">
        <f aca="false">COUNTIF(C30:R30,"KVIT")+COUNTIF(C30:R30,"KVIT☻")+COUNTIF(C30:R30,"kvit$")</f>
        <v>0</v>
      </c>
      <c r="AC30" s="48" t="n">
        <f aca="false">COUNTBLANK(C30:S30)-3</f>
        <v>12</v>
      </c>
      <c r="AD30" s="48" t="n">
        <f aca="false">COUNTIF(C30:R30,"x")</f>
        <v>0</v>
      </c>
      <c r="AE30" s="47" t="n">
        <f aca="false">COUNTIF(C30:R30,"51")+COUNTIF(C30:R30,"51☻")+COUNTIF(C30:R30,"2")+COUNTIF(C30:R30,"52")+COUNTIF(C30:R30,"52☻")+COUNTIF(C30:R30,"51$")+COUNTIF(C30:R30,"52$")</f>
        <v>0</v>
      </c>
      <c r="AF30" s="4" t="str">
        <f aca="false">Vzorci_vnosov!$A$30</f>
        <v>Rt☻</v>
      </c>
      <c r="AG30" s="49" t="str">
        <f aca="false">RIGHT(C30,1)</f>
        <v/>
      </c>
      <c r="AH30" s="49" t="str">
        <f aca="false">RIGHT(D30,1)</f>
        <v/>
      </c>
      <c r="AI30" s="49" t="str">
        <f aca="false">RIGHT(E30,1)</f>
        <v/>
      </c>
      <c r="AJ30" s="49" t="str">
        <f aca="false">RIGHT(F30,1)</f>
        <v/>
      </c>
      <c r="AK30" s="49" t="str">
        <f aca="false">RIGHT(G30,1)</f>
        <v/>
      </c>
      <c r="AL30" s="49" t="str">
        <f aca="false">RIGHT(H30,1)</f>
        <v/>
      </c>
      <c r="AM30" s="49" t="str">
        <f aca="false">RIGHT(I30,1)</f>
        <v/>
      </c>
      <c r="AN30" s="49" t="str">
        <f aca="false">RIGHT(J30,1)</f>
        <v/>
      </c>
      <c r="AO30" s="49" t="str">
        <f aca="false">RIGHT(K30,1)</f>
        <v>☻</v>
      </c>
      <c r="AP30" s="49" t="str">
        <f aca="false">RIGHT(L30,1)</f>
        <v/>
      </c>
      <c r="AQ30" s="49" t="str">
        <f aca="false">RIGHT(M30,1)</f>
        <v/>
      </c>
      <c r="AR30" s="49" t="str">
        <f aca="false">RIGHT(N30,1)</f>
        <v>☺</v>
      </c>
      <c r="AS30" s="49" t="e">
        <f aca="false">NA()</f>
        <v>#N/A</v>
      </c>
      <c r="AT30" s="49" t="e">
        <f aca="false">NA()</f>
        <v>#N/A</v>
      </c>
      <c r="AU30" s="49" t="str">
        <f aca="false">RIGHT(O30,1)</f>
        <v/>
      </c>
      <c r="AV30" s="49" t="str">
        <f aca="false">RIGHT(P30,1)</f>
        <v/>
      </c>
      <c r="AW30" s="49" t="str">
        <f aca="false">RIGHT(Q30,1)</f>
        <v/>
      </c>
      <c r="AX30" s="49" t="str">
        <f aca="false">RIGHT(R30,1)</f>
        <v/>
      </c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IU30" s="2"/>
      <c r="IV30" s="2"/>
    </row>
    <row r="31" s="26" customFormat="true" ht="19.5" hidden="false" customHeight="true" outlineLevel="0" collapsed="false">
      <c r="A31" s="51" t="n">
        <v>43829</v>
      </c>
      <c r="B31" s="52" t="str">
        <f aca="false">TEXT(A31,"Ddd")</f>
        <v>po</v>
      </c>
      <c r="C31" s="53" t="str">
        <f aca="false">Vzorci_vnosov!$A$12</f>
        <v>D</v>
      </c>
      <c r="D31" s="53" t="str">
        <f aca="false">Vzorci_vnosov!$A$6</f>
        <v>KVIT</v>
      </c>
      <c r="E31" s="98" t="str">
        <f aca="false">Vzorci_vnosov!$A$17</f>
        <v>51$</v>
      </c>
      <c r="F31" s="53" t="str">
        <f aca="false">Vzorci_vnosov!$A$6</f>
        <v>KVIT</v>
      </c>
      <c r="G31" s="53" t="str">
        <f aca="false">Vzorci_vnosov!$A$5</f>
        <v>52</v>
      </c>
      <c r="H31" s="4" t="str">
        <f aca="false">Vzorci_vnosov!$A$12</f>
        <v>D</v>
      </c>
      <c r="I31" s="53" t="str">
        <f aca="false">Vzorci_vnosov!$A$12</f>
        <v>D</v>
      </c>
      <c r="J31" s="54" t="str">
        <f aca="false">Vzorci_vnosov!$A$7</f>
        <v>KVIT☻</v>
      </c>
      <c r="K31" s="55" t="str">
        <f aca="false">Vzorci_vnosov!$A$11</f>
        <v>X</v>
      </c>
      <c r="L31" s="4" t="str">
        <f aca="false">Vzorci_vnosov!$A$12</f>
        <v>D</v>
      </c>
      <c r="M31" s="56" t="s">
        <v>79</v>
      </c>
      <c r="N31" s="53" t="str">
        <f aca="false">Vzorci_vnosov!$A$4</f>
        <v>51</v>
      </c>
      <c r="O31" s="53" t="str">
        <f aca="false">Vzorci_vnosov!$A$5</f>
        <v>52</v>
      </c>
      <c r="P31" s="53" t="str">
        <f aca="false">Vzorci_vnosov!$A$12</f>
        <v>D</v>
      </c>
      <c r="Q31" s="58" t="str">
        <f aca="false">Vzorci_vnosov!$A$23</f>
        <v>51☺</v>
      </c>
      <c r="R31" s="56"/>
      <c r="S31" s="53" t="str">
        <f aca="false">Vzorci_vnosov!$A$15</f>
        <v>SO</v>
      </c>
      <c r="T31" s="56" t="s">
        <v>28</v>
      </c>
      <c r="U31" s="59" t="s">
        <v>3</v>
      </c>
      <c r="V31" s="47" t="n">
        <f aca="false">COUNTIF(AG31:AX31,"☺")</f>
        <v>1</v>
      </c>
      <c r="W31" s="47" t="n">
        <f aca="false">COUNTIF(C31:R31,"51")+COUNTIF(C31:R31,"51$")+COUNTIF(C31:R31,"51☻")</f>
        <v>2</v>
      </c>
      <c r="X31" s="47" t="n">
        <f aca="false">COUNTIF(C31:R31,"52")+COUNTIF(C31:R31,"52$")+COUNTIF(C31:R31,"52☻")</f>
        <v>2</v>
      </c>
      <c r="Y31" s="47" t="n">
        <f aca="false">COUNTIF(C31:R31,"51¶")</f>
        <v>0</v>
      </c>
      <c r="Z31" s="47" t="n">
        <f aca="false">COUNTIF(C31:R31,"52¶")</f>
        <v>0</v>
      </c>
      <c r="AA31" s="47" t="n">
        <f aca="false">COUNTIF(C31:R31,"U")+COUNTIF(C31:R31,"U☻")+COUNTIF(C31:R31,"U☺")</f>
        <v>0</v>
      </c>
      <c r="AB31" s="47" t="n">
        <f aca="false">COUNTIF(C31:R31,"KVIT")+COUNTIF(C31:R31,"KVIT☻")+COUNTIF(C31:R31,"kvit$")</f>
        <v>3</v>
      </c>
      <c r="AC31" s="48" t="n">
        <f aca="false">COUNTBLANK(C31:S31)-3</f>
        <v>-2</v>
      </c>
      <c r="AD31" s="48" t="n">
        <f aca="false">COUNTIF(C31:R31,"x")</f>
        <v>1</v>
      </c>
      <c r="AE31" s="47" t="n">
        <f aca="false">COUNTIF(C31:R31,"51")+COUNTIF(C31:R31,"51☻")+COUNTIF(C31:R31,"2")+COUNTIF(C31:R31,"52")+COUNTIF(C31:R31,"52☻")+COUNTIF(C31:R31,"51$")+COUNTIF(C31:R31,"52$")</f>
        <v>4</v>
      </c>
      <c r="AF31" s="16" t="str">
        <f aca="false">Vzorci_vnosov!$A$31</f>
        <v>Rt☺</v>
      </c>
      <c r="AG31" s="49" t="str">
        <f aca="false">RIGHT(C31,1)</f>
        <v>D</v>
      </c>
      <c r="AH31" s="49" t="str">
        <f aca="false">RIGHT(D31,1)</f>
        <v>T</v>
      </c>
      <c r="AI31" s="49" t="str">
        <f aca="false">RIGHT(E31,1)</f>
        <v>$</v>
      </c>
      <c r="AJ31" s="49" t="str">
        <f aca="false">RIGHT(F31,1)</f>
        <v>T</v>
      </c>
      <c r="AK31" s="49" t="str">
        <f aca="false">RIGHT(G31,1)</f>
        <v>2</v>
      </c>
      <c r="AL31" s="49" t="str">
        <f aca="false">RIGHT(H31,1)</f>
        <v>D</v>
      </c>
      <c r="AM31" s="49" t="str">
        <f aca="false">RIGHT(I31,1)</f>
        <v>D</v>
      </c>
      <c r="AN31" s="49" t="str">
        <f aca="false">RIGHT(J31,1)</f>
        <v>☻</v>
      </c>
      <c r="AO31" s="49" t="str">
        <f aca="false">RIGHT(K31,1)</f>
        <v>X</v>
      </c>
      <c r="AP31" s="49" t="str">
        <f aca="false">RIGHT(L31,1)</f>
        <v>D</v>
      </c>
      <c r="AQ31" s="49" t="str">
        <f aca="false">RIGHT(M31,1)</f>
        <v>R</v>
      </c>
      <c r="AR31" s="49" t="str">
        <f aca="false">RIGHT(N31,1)</f>
        <v>1</v>
      </c>
      <c r="AS31" s="49" t="e">
        <f aca="false">NA()</f>
        <v>#N/A</v>
      </c>
      <c r="AT31" s="49" t="e">
        <f aca="false">NA()</f>
        <v>#N/A</v>
      </c>
      <c r="AU31" s="49" t="str">
        <f aca="false">RIGHT(O31,1)</f>
        <v>2</v>
      </c>
      <c r="AV31" s="49" t="str">
        <f aca="false">RIGHT(P31,1)</f>
        <v>D</v>
      </c>
      <c r="AW31" s="49" t="str">
        <f aca="false">RIGHT(Q31,1)</f>
        <v>☺</v>
      </c>
      <c r="AX31" s="49" t="str">
        <f aca="false">RIGHT(R31,1)</f>
        <v/>
      </c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IU31" s="2"/>
      <c r="IV31" s="2"/>
    </row>
    <row r="32" s="26" customFormat="true" ht="19.5" hidden="false" customHeight="true" outlineLevel="0" collapsed="false">
      <c r="A32" s="51" t="n">
        <v>43830</v>
      </c>
      <c r="B32" s="52" t="str">
        <f aca="false">TEXT(A32,"Ddd")</f>
        <v>út</v>
      </c>
      <c r="C32" s="53" t="str">
        <f aca="false">Vzorci_vnosov!$A$12</f>
        <v>D</v>
      </c>
      <c r="D32" s="53" t="str">
        <f aca="false">Vzorci_vnosov!$A$6</f>
        <v>KVIT</v>
      </c>
      <c r="E32" s="6" t="str">
        <f aca="false">Vzorci_vnosov!$A$7</f>
        <v>KVIT☻</v>
      </c>
      <c r="F32" s="53" t="str">
        <f aca="false">Vzorci_vnosov!$A$6</f>
        <v>KVIT</v>
      </c>
      <c r="G32" s="58" t="str">
        <f aca="false">Vzorci_vnosov!$A$23</f>
        <v>51☺</v>
      </c>
      <c r="H32" s="4" t="str">
        <f aca="false">Vzorci_vnosov!$A$12</f>
        <v>D</v>
      </c>
      <c r="I32" s="53" t="str">
        <f aca="false">Vzorci_vnosov!$A$12</f>
        <v>D</v>
      </c>
      <c r="J32" s="55" t="str">
        <f aca="false">Vzorci_vnosov!$A$11</f>
        <v>X</v>
      </c>
      <c r="K32" s="4" t="str">
        <f aca="false">Vzorci_vnosov!$A$12</f>
        <v>D</v>
      </c>
      <c r="L32" s="4" t="str">
        <f aca="false">Vzorci_vnosov!$A$12</f>
        <v>D</v>
      </c>
      <c r="M32" s="56" t="s">
        <v>79</v>
      </c>
      <c r="N32" s="53" t="str">
        <f aca="false">Vzorci_vnosov!$A$4</f>
        <v>51</v>
      </c>
      <c r="O32" s="53" t="str">
        <f aca="false">Vzorci_vnosov!$A$5</f>
        <v>52</v>
      </c>
      <c r="P32" s="53" t="str">
        <f aca="false">Vzorci_vnosov!$A$12</f>
        <v>D</v>
      </c>
      <c r="Q32" s="55" t="str">
        <f aca="false">Vzorci_vnosov!$A$11</f>
        <v>X</v>
      </c>
      <c r="R32" s="56"/>
      <c r="S32" s="53" t="str">
        <f aca="false">Vzorci_vnosov!$A$15</f>
        <v>SO</v>
      </c>
      <c r="T32" s="56" t="s">
        <v>9</v>
      </c>
      <c r="U32" s="59" t="s">
        <v>3</v>
      </c>
      <c r="V32" s="47" t="n">
        <f aca="false">COUNTIF(AG32:AX32,"☺")</f>
        <v>1</v>
      </c>
      <c r="W32" s="47" t="n">
        <f aca="false">COUNTIF(C32:R32,"51")+COUNTIF(C32:R32,"51$")+COUNTIF(C32:R32,"51☻")</f>
        <v>1</v>
      </c>
      <c r="X32" s="47" t="n">
        <f aca="false">COUNTIF(C32:R32,"52")+COUNTIF(C32:R32,"52$")+COUNTIF(C32:R32,"52☻")</f>
        <v>1</v>
      </c>
      <c r="Y32" s="47" t="n">
        <f aca="false">COUNTIF(C32:R32,"51¶")</f>
        <v>0</v>
      </c>
      <c r="Z32" s="47" t="n">
        <f aca="false">COUNTIF(C32:R32,"52¶")</f>
        <v>0</v>
      </c>
      <c r="AA32" s="47" t="n">
        <f aca="false">COUNTIF(C32:R32,"U")+COUNTIF(C32:R32,"U☻")+COUNTIF(C32:R32,"U☺")</f>
        <v>0</v>
      </c>
      <c r="AB32" s="47" t="n">
        <f aca="false">COUNTIF(C32:R32,"KVIT")+COUNTIF(C32:R32,"KVIT☻")+COUNTIF(C32:R32,"kvit$")</f>
        <v>3</v>
      </c>
      <c r="AC32" s="48" t="n">
        <f aca="false">COUNTBLANK(C32:S32)-3</f>
        <v>-2</v>
      </c>
      <c r="AD32" s="48" t="n">
        <f aca="false">COUNTIF(C32:R32,"x")</f>
        <v>2</v>
      </c>
      <c r="AE32" s="47" t="n">
        <f aca="false">COUNTIF(C32:R32,"51")+COUNTIF(C32:R32,"51☻")+COUNTIF(C32:R32,"2")+COUNTIF(C32:R32,"52")+COUNTIF(C32:R32,"52☻")+COUNTIF(C32:R32,"51$")+COUNTIF(C32:R32,"52$")</f>
        <v>2</v>
      </c>
      <c r="AF32" s="7" t="str">
        <f aca="false">Vzorci_vnosov!$A$32</f>
        <v>Am</v>
      </c>
      <c r="AG32" s="49" t="str">
        <f aca="false">RIGHT(C32,1)</f>
        <v>D</v>
      </c>
      <c r="AH32" s="49" t="str">
        <f aca="false">RIGHT(D32,1)</f>
        <v>T</v>
      </c>
      <c r="AI32" s="49" t="str">
        <f aca="false">RIGHT(E32,1)</f>
        <v>☻</v>
      </c>
      <c r="AJ32" s="49" t="str">
        <f aca="false">RIGHT(F32,1)</f>
        <v>T</v>
      </c>
      <c r="AK32" s="49" t="str">
        <f aca="false">RIGHT(G32,1)</f>
        <v>☺</v>
      </c>
      <c r="AL32" s="49" t="str">
        <f aca="false">RIGHT(H32,1)</f>
        <v>D</v>
      </c>
      <c r="AM32" s="49" t="str">
        <f aca="false">RIGHT(I32,1)</f>
        <v>D</v>
      </c>
      <c r="AN32" s="49" t="str">
        <f aca="false">RIGHT(J32,1)</f>
        <v>X</v>
      </c>
      <c r="AO32" s="49" t="str">
        <f aca="false">RIGHT(K32,1)</f>
        <v>D</v>
      </c>
      <c r="AP32" s="49" t="str">
        <f aca="false">RIGHT(L32,1)</f>
        <v>D</v>
      </c>
      <c r="AQ32" s="49" t="str">
        <f aca="false">RIGHT(M32,1)</f>
        <v>R</v>
      </c>
      <c r="AR32" s="49" t="str">
        <f aca="false">RIGHT(N32,1)</f>
        <v>1</v>
      </c>
      <c r="AS32" s="49" t="e">
        <f aca="false">NA()</f>
        <v>#N/A</v>
      </c>
      <c r="AT32" s="49" t="e">
        <f aca="false">NA()</f>
        <v>#N/A</v>
      </c>
      <c r="AU32" s="49" t="str">
        <f aca="false">RIGHT(O32,1)</f>
        <v>2</v>
      </c>
      <c r="AV32" s="49" t="str">
        <f aca="false">RIGHT(P32,1)</f>
        <v>D</v>
      </c>
      <c r="AW32" s="49" t="str">
        <f aca="false">RIGHT(Q32,1)</f>
        <v>X</v>
      </c>
      <c r="AX32" s="49" t="str">
        <f aca="false">RIGHT(R32,1)</f>
        <v/>
      </c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IU32" s="2"/>
      <c r="IV32" s="2"/>
    </row>
    <row r="33" customFormat="false" ht="12.75" hidden="false" customHeight="true" outlineLevel="0" collapsed="false">
      <c r="AF33" s="4" t="str">
        <f aca="false">Vzorci_vnosov!$A$33</f>
        <v>Am☻</v>
      </c>
      <c r="BD33" s="25"/>
      <c r="BE33" s="25"/>
      <c r="BF33" s="25"/>
      <c r="BG33" s="25"/>
      <c r="BH33" s="25"/>
    </row>
    <row r="34" customFormat="false" ht="12.75" hidden="false" customHeight="true" outlineLevel="0" collapsed="false">
      <c r="C34" s="5" t="str">
        <f aca="false">$C$1</f>
        <v>GOR</v>
      </c>
      <c r="D34" s="5" t="str">
        <f aca="false">$D$1</f>
        <v>ŠOŠ</v>
      </c>
      <c r="E34" s="5" t="str">
        <f aca="false">$E$1</f>
        <v>PIN</v>
      </c>
      <c r="F34" s="5" t="str">
        <f aca="false">$F$1</f>
        <v>KON</v>
      </c>
      <c r="G34" s="5" t="str">
        <f aca="false">$G$1</f>
        <v>ORO</v>
      </c>
      <c r="H34" s="5" t="str">
        <f aca="false">$H$1</f>
        <v>MIO</v>
      </c>
      <c r="I34" s="5" t="str">
        <f aca="false">$I$1</f>
        <v>BOŽ</v>
      </c>
      <c r="J34" s="5" t="str">
        <f aca="false">$J$1</f>
        <v>TOM</v>
      </c>
      <c r="K34" s="5" t="str">
        <f aca="false">$K$1</f>
        <v>MŠŠ</v>
      </c>
      <c r="L34" s="5" t="str">
        <f aca="false">$L$1</f>
        <v>ŽIV</v>
      </c>
      <c r="M34" s="5" t="str">
        <f aca="false">$M$1</f>
        <v>TAL</v>
      </c>
      <c r="N34" s="5" t="str">
        <f aca="false">$N$1</f>
        <v>PIR</v>
      </c>
      <c r="O34" s="5" t="str">
        <f aca="false">$O$1</f>
        <v>HOL</v>
      </c>
      <c r="P34" s="5" t="str">
        <f aca="false">$P$1</f>
        <v>BUT</v>
      </c>
      <c r="Q34" s="5" t="str">
        <f aca="false">$Q$1</f>
        <v>ŽRJ</v>
      </c>
      <c r="R34" s="5" t="str">
        <f aca="false">$R$1</f>
        <v>NOV3</v>
      </c>
      <c r="S34" s="5" t="str">
        <f aca="false">$S$1</f>
        <v>JNK</v>
      </c>
      <c r="AF34" s="16" t="str">
        <f aca="false">Vzorci_vnosov!$A$34</f>
        <v>Am☺</v>
      </c>
      <c r="BD34" s="25"/>
      <c r="BE34" s="25"/>
      <c r="BF34" s="25"/>
      <c r="BG34" s="25"/>
      <c r="BH34" s="25"/>
    </row>
    <row r="35" customFormat="false" ht="17" hidden="false" customHeight="true" outlineLevel="0" collapsed="false">
      <c r="B35" s="65" t="str">
        <f aca="false">Vzorci_vnosov!$A$20</f>
        <v>☺</v>
      </c>
      <c r="C35" s="66" t="n">
        <f aca="false">COUNTIF(AH2:AH32,"☺")</f>
        <v>0</v>
      </c>
      <c r="D35" s="66" t="n">
        <f aca="false">COUNTIF(AI2:AI32,"☺")</f>
        <v>0</v>
      </c>
      <c r="E35" s="66" t="n">
        <f aca="false">COUNTIF(AJ2:AJ32,"☺")</f>
        <v>0</v>
      </c>
      <c r="F35" s="66" t="n">
        <f aca="false">COUNTIF(AK2:AK32,"☺")</f>
        <v>3</v>
      </c>
      <c r="G35" s="66" t="n">
        <f aca="false">COUNTIF(AL2:AL32,"☺")</f>
        <v>2</v>
      </c>
      <c r="H35" s="66" t="n">
        <f aca="false">COUNTIF(AM2:AM32,"☺")</f>
        <v>4</v>
      </c>
      <c r="I35" s="66" t="n">
        <f aca="false">COUNTIF(AN2:AN32,"☺")</f>
        <v>0</v>
      </c>
      <c r="J35" s="66" t="n">
        <f aca="false">COUNTIF(AO2:AO32,"☺")</f>
        <v>0</v>
      </c>
      <c r="K35" s="66" t="n">
        <f aca="false">COUNTIF(AP2:AP32,"☺")</f>
        <v>5</v>
      </c>
      <c r="L35" s="66" t="n">
        <f aca="false">COUNTIF(AQ2:AQ32,"☺")</f>
        <v>0</v>
      </c>
      <c r="M35" s="66" t="n">
        <f aca="false">COUNTIF(AR2:AR32,"☺")</f>
        <v>3</v>
      </c>
      <c r="N35" s="66" t="n">
        <f aca="false">COUNTIF(AS2:AS32,"☺")</f>
        <v>0</v>
      </c>
      <c r="O35" s="66" t="n">
        <f aca="false">COUNTIF(AU2:AU32,"☺")</f>
        <v>0</v>
      </c>
      <c r="P35" s="66" t="n">
        <f aca="false">COUNTIF(AV2:AV32,"☺")</f>
        <v>3</v>
      </c>
      <c r="Q35" s="66" t="n">
        <f aca="false">COUNTIF(AW2:AW32,"☺")</f>
        <v>4</v>
      </c>
      <c r="R35" s="66" t="n">
        <f aca="false">COUNTIF(AX2:AX32,"☺")</f>
        <v>0</v>
      </c>
      <c r="S35" s="66" t="n">
        <f aca="false">COUNTIF(AY2:AY32,"☺")</f>
        <v>0</v>
      </c>
      <c r="AF35" s="7" t="str">
        <f aca="false">Vzorci_vnosov!$A$35</f>
        <v>Ta</v>
      </c>
      <c r="BD35" s="25"/>
      <c r="BE35" s="25"/>
      <c r="BF35" s="25"/>
      <c r="BG35" s="25"/>
      <c r="BH35" s="25"/>
    </row>
    <row r="36" s="69" customFormat="true" ht="17" hidden="false" customHeight="true" outlineLevel="0" collapsed="false">
      <c r="A36" s="67"/>
      <c r="B36" s="7" t="str">
        <f aca="false">Vzorci_vnosov!$A$16</f>
        <v>☻</v>
      </c>
      <c r="C36" s="66" t="n">
        <f aca="false">COUNTIF(AH2:AH32,"☻")</f>
        <v>4</v>
      </c>
      <c r="D36" s="66" t="n">
        <f aca="false">COUNTIF(AI2:AI32,"☻")</f>
        <v>5</v>
      </c>
      <c r="E36" s="66" t="n">
        <f aca="false">COUNTIF(AJ2:AJ32,"☻")</f>
        <v>5</v>
      </c>
      <c r="F36" s="66" t="n">
        <f aca="false">COUNTIF(AK2:AK32,"☻")</f>
        <v>0</v>
      </c>
      <c r="G36" s="66" t="n">
        <f aca="false">COUNTIF(AL2:AL32,"☻")</f>
        <v>0</v>
      </c>
      <c r="H36" s="66" t="n">
        <f aca="false">COUNTIF(AM2:AM32,"☻")</f>
        <v>0</v>
      </c>
      <c r="I36" s="66" t="n">
        <f aca="false">COUNTIF(AN2:AN32,"☻")</f>
        <v>4</v>
      </c>
      <c r="J36" s="66" t="n">
        <f aca="false">COUNTIF(AO2:AO32,"☻")</f>
        <v>5</v>
      </c>
      <c r="K36" s="66" t="n">
        <f aca="false">COUNTIF(AP2:AP32,"☻")</f>
        <v>0</v>
      </c>
      <c r="L36" s="66" t="n">
        <f aca="false">COUNTIF(AQ2:AQ32,"☻")</f>
        <v>0</v>
      </c>
      <c r="M36" s="66" t="n">
        <f aca="false">COUNTIF(AR2:AR32,"☻")</f>
        <v>3</v>
      </c>
      <c r="N36" s="66" t="n">
        <f aca="false">COUNTIF(AS2:AS32,"☻")</f>
        <v>0</v>
      </c>
      <c r="O36" s="66" t="n">
        <f aca="false">COUNTIF(AU2:AU32,"☻")</f>
        <v>0</v>
      </c>
      <c r="P36" s="66" t="n">
        <f aca="false">COUNTIF(AV2:AV32,"☻")</f>
        <v>0</v>
      </c>
      <c r="Q36" s="66" t="n">
        <f aca="false">COUNTIF(AW2:AW32,"☻")</f>
        <v>0</v>
      </c>
      <c r="R36" s="66" t="n">
        <f aca="false">COUNTIF(AX2:AX32,"☻")</f>
        <v>0</v>
      </c>
      <c r="S36" s="66" t="n">
        <f aca="false">COUNTIF(AY2:AY32,"☻")</f>
        <v>0</v>
      </c>
      <c r="T36" s="66"/>
      <c r="U36" s="68"/>
      <c r="V36" s="36"/>
      <c r="W36" s="36"/>
      <c r="X36" s="36"/>
      <c r="Y36" s="36"/>
      <c r="Z36" s="36"/>
      <c r="AA36" s="36"/>
      <c r="AB36" s="36"/>
      <c r="AC36" s="36"/>
      <c r="AD36" s="37"/>
      <c r="AE36" s="37"/>
      <c r="AF36" s="4" t="str">
        <f aca="false">Vzorci_vnosov!$A$36</f>
        <v>Ta☻</v>
      </c>
      <c r="AY36" s="70"/>
      <c r="AZ36" s="70"/>
      <c r="BA36" s="70"/>
      <c r="BB36" s="70"/>
      <c r="BC36" s="70"/>
      <c r="BD36" s="70"/>
      <c r="BE36" s="70"/>
      <c r="BF36" s="70"/>
      <c r="BG36" s="70"/>
      <c r="BH36" s="70"/>
    </row>
    <row r="37" s="69" customFormat="true" ht="17" hidden="false" customHeight="true" outlineLevel="0" collapsed="false">
      <c r="A37" s="67"/>
      <c r="B37" s="17" t="str">
        <f aca="false">Vzorci_vnosov!$A$42</f>
        <v>Σ</v>
      </c>
      <c r="C37" s="71" t="n">
        <f aca="false">SUM(C35:C36)</f>
        <v>4</v>
      </c>
      <c r="D37" s="71" t="n">
        <f aca="false">SUM(D35:D36)</f>
        <v>5</v>
      </c>
      <c r="E37" s="71" t="n">
        <f aca="false">SUM(E35:E36)</f>
        <v>5</v>
      </c>
      <c r="F37" s="71" t="n">
        <f aca="false">SUM(F35:F36)</f>
        <v>3</v>
      </c>
      <c r="G37" s="71" t="n">
        <f aca="false">SUM(G35:G36)</f>
        <v>2</v>
      </c>
      <c r="H37" s="71" t="n">
        <f aca="false">SUM(H35:H36)</f>
        <v>4</v>
      </c>
      <c r="I37" s="71" t="n">
        <f aca="false">SUM(I35:I36)</f>
        <v>4</v>
      </c>
      <c r="J37" s="71" t="n">
        <f aca="false">SUM(J35:J36)</f>
        <v>5</v>
      </c>
      <c r="K37" s="71" t="n">
        <f aca="false">SUM(K35:K36)</f>
        <v>5</v>
      </c>
      <c r="L37" s="71" t="n">
        <f aca="false">SUM(L35:L36)</f>
        <v>0</v>
      </c>
      <c r="M37" s="71" t="n">
        <f aca="false">SUM(M35:M36)</f>
        <v>6</v>
      </c>
      <c r="N37" s="71" t="n">
        <f aca="false">SUM(N35:N36)</f>
        <v>0</v>
      </c>
      <c r="O37" s="71" t="n">
        <f aca="false">SUM(O35:O36)</f>
        <v>0</v>
      </c>
      <c r="P37" s="71" t="n">
        <f aca="false">SUM(P35:P36)</f>
        <v>3</v>
      </c>
      <c r="Q37" s="71" t="n">
        <f aca="false">SUM(Q35:Q36)</f>
        <v>4</v>
      </c>
      <c r="R37" s="71" t="n">
        <f aca="false">SUM(R35:R36)</f>
        <v>0</v>
      </c>
      <c r="S37" s="71" t="n">
        <f aca="false">SUM(S35:S36)</f>
        <v>0</v>
      </c>
      <c r="T37" s="66"/>
      <c r="U37" s="68"/>
      <c r="V37" s="36"/>
      <c r="W37" s="36"/>
      <c r="X37" s="36"/>
      <c r="Y37" s="36"/>
      <c r="Z37" s="36"/>
      <c r="AA37" s="36"/>
      <c r="AB37" s="36"/>
      <c r="AC37" s="36"/>
      <c r="AD37" s="37"/>
      <c r="AE37" s="37"/>
      <c r="AF37" s="13" t="str">
        <f aca="false">Vzorci_vnosov!$A$37</f>
        <v>Ta☺</v>
      </c>
      <c r="AY37" s="70"/>
      <c r="AZ37" s="70"/>
      <c r="BA37" s="70"/>
      <c r="BB37" s="70"/>
      <c r="BC37" s="70"/>
      <c r="BD37" s="70"/>
      <c r="BE37" s="70"/>
      <c r="BF37" s="70"/>
      <c r="BG37" s="70"/>
      <c r="BH37" s="70"/>
    </row>
    <row r="38" s="69" customFormat="true" ht="17" hidden="false" customHeight="true" outlineLevel="0" collapsed="false">
      <c r="A38" s="67"/>
      <c r="B38" s="4" t="str">
        <f aca="false">Vzorci_vnosov!$A$6</f>
        <v>KVIT</v>
      </c>
      <c r="C38" s="66" t="n">
        <f aca="false">COUNTIF(C2:C32,"KVIT")+COUNTIF(C2:C32,"51KVIT")+COUNTIF(C2:C32,"52KVIT")+COUNTIF(C2:C32,"KVIT$")+COUNTIF(C2:C32,"KVIT☻")+COUNTIF(C2:C32,"KVIT☺")</f>
        <v>0</v>
      </c>
      <c r="D38" s="66" t="n">
        <f aca="false">COUNTIF(D2:D32,"KVIT")+COUNTIF(D2:D32,"51KVIT")+COUNTIF(D2:D32,"52KVIT")+COUNTIF(D2:D32,"KVIT$")+COUNTIF(D2:D32,"KVIT☻")+COUNTIF(D2:D32,"KVIT☺")</f>
        <v>9</v>
      </c>
      <c r="E38" s="66" t="n">
        <f aca="false">COUNTIF(E2:E32,"KVIT")+COUNTIF(E2:E32,"51KVIT")+COUNTIF(E2:E32,"52KVIT")+COUNTIF(E2:E32,"KVIT$")+COUNTIF(E2:E32,"KVIT☻")+COUNTIF(E2:E32,"KVIT☺")</f>
        <v>11</v>
      </c>
      <c r="F38" s="66" t="n">
        <f aca="false">COUNTIF(F2:F32,"KVIT")+COUNTIF(F2:F32,"51KVIT")+COUNTIF(F2:F32,"52KVIT")+COUNTIF(F2:F32,"KVIT$")+COUNTIF(F2:F32,"KVIT☻")+COUNTIF(F2:F32,"KVIT☺")</f>
        <v>8</v>
      </c>
      <c r="G38" s="66" t="n">
        <f aca="false">COUNTIF(G2:G32,"KVIT")+COUNTIF(G2:G32,"51KVIT")+COUNTIF(G2:G32,"52KVIT")+COUNTIF(G2:G32,"KVIT$")+COUNTIF(G2:G32,"KVIT☻")+COUNTIF(G2:G32,"KVIT☺")</f>
        <v>0</v>
      </c>
      <c r="H38" s="66" t="n">
        <f aca="false">COUNTIF(H2:H32,"KVIT")+COUNTIF(H2:H32,"51KVIT")+COUNTIF(H2:H32,"52KVIT")+COUNTIF(H2:H32,"KVIT$")+COUNTIF(H2:H32,"KVIT☻")+COUNTIF(H2:H32,"KVIT☺")</f>
        <v>0</v>
      </c>
      <c r="I38" s="66" t="n">
        <f aca="false">COUNTIF(I2:I32,"KVIT")+COUNTIF(I2:I32,"51KVIT")+COUNTIF(I2:I32,"52KVIT")+COUNTIF(I2:I32,"KVIT$")+COUNTIF(I2:I32,"KVIT☻")+COUNTIF(I2:I32,"KVIT☺")</f>
        <v>0</v>
      </c>
      <c r="J38" s="66" t="n">
        <f aca="false">COUNTIF(J2:J32,"KVIT")+COUNTIF(J2:J32,"51KVIT")+COUNTIF(J2:J32,"52KVIT")+COUNTIF(J2:J32,"KVIT$")+COUNTIF(J2:J32,"KVIT☻")+COUNTIF(J2:J32,"KVIT☺")</f>
        <v>11</v>
      </c>
      <c r="K38" s="66" t="n">
        <f aca="false">COUNTIF(K2:K32,"KVIT")+COUNTIF(K2:K32,"51KVIT")+COUNTIF(K2:K32,"52KVIT")+COUNTIF(K2:K32,"KVIT$")+COUNTIF(K2:K32,"KVIT☻")+COUNTIF(K2:K32,"KVIT☺")</f>
        <v>8</v>
      </c>
      <c r="L38" s="66" t="n">
        <f aca="false">COUNTIF(L2:L32,"KVIT")+COUNTIF(L2:L32,"51KVIT")+COUNTIF(L2:L32,"52KVIT")+COUNTIF(L2:L32,"KVIT$")+COUNTIF(L2:L32,"KVIT☻")+COUNTIF(L2:L32,"KVIT☺")</f>
        <v>0</v>
      </c>
      <c r="M38" s="66" t="n">
        <f aca="false">COUNTIF(M2:M32,"KVIT")+COUNTIF(M2:M32,"51KVIT")+COUNTIF(M2:M32,"52KVIT")+COUNTIF(M2:M32,"KVIT$")+COUNTIF(M2:M32,"KVIT☻")+COUNTIF(M2:M32,"KVIT☺")</f>
        <v>0</v>
      </c>
      <c r="N38" s="66" t="n">
        <f aca="false">COUNTIF(N2:N32,"KVIT")+COUNTIF(N2:N32,"51KVIT")+COUNTIF(N2:N32,"52KVIT")+COUNTIF(N2:N32,"KVIT$")+COUNTIF(N2:N32,"KVIT☻")+COUNTIF(N2:N32,"KVIT☺")</f>
        <v>4</v>
      </c>
      <c r="O38" s="66" t="n">
        <f aca="false">COUNTIF(O2:O32,"KVIT")+COUNTIF(O2:O32,"51KVIT")+COUNTIF(O2:O32,"52KVIT")+COUNTIF(O2:O32,"KVIT$")+COUNTIF(O2:O32,"KVIT☻")+COUNTIF(O2:O32,"KVIT☺")</f>
        <v>0</v>
      </c>
      <c r="P38" s="66" t="n">
        <f aca="false">COUNTIF(P2:P32,"KVIT")+COUNTIF(P2:P32,"51KVIT")+COUNTIF(P2:P32,"52KVIT")+COUNTIF(P2:P32,"KVIT$")+COUNTIF(P2:P32,"KVIT☻")+COUNTIF(P2:P32,"KVIT☺")</f>
        <v>3</v>
      </c>
      <c r="Q38" s="66" t="n">
        <f aca="false">COUNTIF(Q2:Q32,"KVIT")+COUNTIF(Q2:Q32,"51KVIT")+COUNTIF(Q2:Q32,"52KVIT")+COUNTIF(Q2:Q32,"KVIT$")+COUNTIF(Q2:Q32,"KVIT☻")+COUNTIF(Q2:Q32,"KVIT☺")</f>
        <v>0</v>
      </c>
      <c r="R38" s="66" t="n">
        <f aca="false">COUNTIF(R2:R32,"KVIT")+COUNTIF(R2:R32,"51KVIT")+COUNTIF(R2:R32,"52KVIT")+COUNTIF(R2:R32,"KVIT$")+COUNTIF(R2:R32,"KVIT☻")+COUNTIF(R2:R32,"KVIT☺")</f>
        <v>0</v>
      </c>
      <c r="S38" s="66" t="n">
        <f aca="false">COUNTIF(S2:S32,"KVIT")+COUNTIF(S2:S32,"51KVIT")+COUNTIF(S2:S32,"52KVIT")+COUNTIF(S2:S32,"KVIT$")+COUNTIF(S2:S32,"KVIT☻")+COUNTIF(S2:S32,"KVIT☺")</f>
        <v>0</v>
      </c>
      <c r="T38" s="66"/>
      <c r="U38" s="66"/>
      <c r="V38" s="36"/>
      <c r="W38" s="36"/>
      <c r="X38" s="36"/>
      <c r="Y38" s="36"/>
      <c r="Z38" s="36"/>
      <c r="AA38" s="36"/>
      <c r="AB38" s="36"/>
      <c r="AC38" s="36"/>
      <c r="AD38" s="37"/>
      <c r="AE38" s="37"/>
      <c r="AF38" s="7" t="str">
        <f aca="false">Vzorci_vnosov!$A$38</f>
        <v>Rf</v>
      </c>
      <c r="AY38" s="70"/>
      <c r="AZ38" s="70"/>
      <c r="BA38" s="70"/>
      <c r="BB38" s="70"/>
      <c r="BC38" s="70"/>
      <c r="BD38" s="70"/>
      <c r="BE38" s="70"/>
      <c r="BF38" s="70"/>
      <c r="BG38" s="70"/>
      <c r="BH38" s="70"/>
    </row>
    <row r="39" s="72" customFormat="true" ht="17" hidden="false" customHeight="true" outlineLevel="0" collapsed="false">
      <c r="A39" s="67"/>
      <c r="B39" s="18" t="str">
        <f aca="false">Vzorci_vnosov!$A$43</f>
        <v>$</v>
      </c>
      <c r="C39" s="66" t="n">
        <f aca="false">COUNTIF(C2:C32,"51$")+COUNTIF(C2:C32,"52$")+COUNTIF(C2:C32,"kvit$")</f>
        <v>0</v>
      </c>
      <c r="D39" s="66" t="n">
        <f aca="false">COUNTIF(D2:D32,"51$")+COUNTIF(D2:D32,"52$")+COUNTIF(D2:D32,"kvit$")</f>
        <v>0</v>
      </c>
      <c r="E39" s="66" t="n">
        <f aca="false">COUNTIF(E2:E32,"51$")+COUNTIF(E2:E32,"52$")+COUNTIF(E2:E32,"kvit$")</f>
        <v>1</v>
      </c>
      <c r="F39" s="66" t="n">
        <f aca="false">COUNTIF(F2:F32,"51$")+COUNTIF(F2:F32,"52$")+COUNTIF(F2:F32,"kvit$")</f>
        <v>1</v>
      </c>
      <c r="G39" s="66" t="n">
        <f aca="false">COUNTIF(G2:G32,"51$")+COUNTIF(G2:G32,"52$")+COUNTIF(G2:G32,"kvit$")</f>
        <v>0</v>
      </c>
      <c r="H39" s="66" t="n">
        <f aca="false">COUNTIF(H2:H32,"51$")+COUNTIF(H2:H32,"52$")+COUNTIF(H2:H32,"kvit$")</f>
        <v>1</v>
      </c>
      <c r="I39" s="66" t="n">
        <f aca="false">COUNTIF(I2:I32,"51$")+COUNTIF(I2:I32,"52$")+COUNTIF(I2:I32,"kvit$")</f>
        <v>2</v>
      </c>
      <c r="J39" s="66" t="n">
        <f aca="false">COUNTIF(J2:J32,"51$")+COUNTIF(J2:J32,"52$")+COUNTIF(J2:J32,"kvit$")</f>
        <v>0</v>
      </c>
      <c r="K39" s="66" t="n">
        <f aca="false">COUNTIF(K2:K32,"51$")+COUNTIF(K2:K32,"52$")+COUNTIF(K2:K32,"kvit$")</f>
        <v>2</v>
      </c>
      <c r="L39" s="66" t="n">
        <f aca="false">COUNTIF(L2:L32,"51$")+COUNTIF(L2:L32,"52$")+COUNTIF(L2:L32,"kvit$")</f>
        <v>2</v>
      </c>
      <c r="M39" s="66" t="n">
        <f aca="false">COUNTIF(M2:M32,"51$")+COUNTIF(M2:M32,"52$")+COUNTIF(M2:M32,"kvit$")</f>
        <v>0</v>
      </c>
      <c r="N39" s="66" t="n">
        <f aca="false">COUNTIF(N2:N32,"51$")+COUNTIF(N2:N32,"52$")+COUNTIF(N2:N32,"kvit$")</f>
        <v>1</v>
      </c>
      <c r="O39" s="66" t="n">
        <f aca="false">COUNTIF(O2:O32,"51$")+COUNTIF(O2:O32,"52$")+COUNTIF(O2:O32,"kvit$")</f>
        <v>0</v>
      </c>
      <c r="P39" s="66" t="n">
        <f aca="false">COUNTIF(P2:P32,"51$")+COUNTIF(P2:P32,"52$")+COUNTIF(P2:P32,"kvit$")</f>
        <v>1</v>
      </c>
      <c r="Q39" s="66" t="n">
        <f aca="false">COUNTIF(Q2:Q32,"51$")+COUNTIF(Q2:Q32,"52$")+COUNTIF(Q2:Q32,"kvit$")</f>
        <v>1</v>
      </c>
      <c r="R39" s="66" t="n">
        <f aca="false">COUNTIF(R2:R32,"51$")+COUNTIF(R2:R32,"52$")+COUNTIF(R2:R32,"kvit$")</f>
        <v>0</v>
      </c>
      <c r="S39" s="66" t="n">
        <f aca="false">COUNTIF(S2:S32,"51$")+COUNTIF(S2:S32,"52$")+COUNTIF(S2:S32,"kvit$")</f>
        <v>0</v>
      </c>
      <c r="T39" s="66"/>
      <c r="U39" s="66"/>
      <c r="V39" s="36"/>
      <c r="W39" s="36"/>
      <c r="X39" s="36"/>
      <c r="Y39" s="36"/>
      <c r="Z39" s="36"/>
      <c r="AA39" s="36"/>
      <c r="AB39" s="36"/>
      <c r="AC39" s="36"/>
      <c r="AD39" s="37"/>
      <c r="AE39" s="37"/>
      <c r="AF39" s="4" t="str">
        <f aca="false">Vzorci_vnosov!$A$39</f>
        <v>Rf☻</v>
      </c>
      <c r="AG39" s="69"/>
      <c r="AY39" s="73"/>
      <c r="AZ39" s="73"/>
      <c r="BA39" s="73"/>
      <c r="BB39" s="73"/>
      <c r="BC39" s="73"/>
      <c r="BD39" s="73"/>
      <c r="BE39" s="73"/>
      <c r="BF39" s="73"/>
      <c r="BG39" s="73"/>
      <c r="BH39" s="73"/>
    </row>
    <row r="40" customFormat="false" ht="17" hidden="false" customHeight="true" outlineLevel="0" collapsed="false">
      <c r="B40" s="28" t="str">
        <f aca="false">Vzorci_vnosov!$A$12</f>
        <v>D</v>
      </c>
      <c r="C40" s="74" t="n">
        <f aca="false">COUNTIF(C2:C32,"D")</f>
        <v>5</v>
      </c>
      <c r="D40" s="74" t="n">
        <f aca="false">COUNTIF(D2:D32,"D")</f>
        <v>5</v>
      </c>
      <c r="E40" s="74" t="n">
        <f aca="false">COUNTIF(E2:E32,"D")</f>
        <v>5</v>
      </c>
      <c r="F40" s="74" t="n">
        <f aca="false">COUNTIF(F2:F32,"D")</f>
        <v>2</v>
      </c>
      <c r="G40" s="74" t="n">
        <f aca="false">COUNTIF(G2:G32,"D")</f>
        <v>6</v>
      </c>
      <c r="H40" s="74" t="n">
        <f aca="false">COUNTIF(H2:H32,"D")</f>
        <v>3</v>
      </c>
      <c r="I40" s="74" t="n">
        <f aca="false">COUNTIF(I2:I32,"D")</f>
        <v>5</v>
      </c>
      <c r="J40" s="74" t="n">
        <f aca="false">COUNTIF(J2:J32,"D")</f>
        <v>4</v>
      </c>
      <c r="K40" s="74" t="n">
        <f aca="false">COUNTIF(K2:K32,"D")</f>
        <v>2</v>
      </c>
      <c r="L40" s="74" t="n">
        <f aca="false">COUNTIF(L2:L32,"D")</f>
        <v>2</v>
      </c>
      <c r="M40" s="74" t="n">
        <f aca="false">COUNTIF(M2:M32,"D")</f>
        <v>0</v>
      </c>
      <c r="N40" s="74" t="n">
        <f aca="false">COUNTIF(N2:N32,"D")</f>
        <v>2</v>
      </c>
      <c r="O40" s="74" t="n">
        <f aca="false">COUNTIF(O2:O32,"D")</f>
        <v>6</v>
      </c>
      <c r="P40" s="74" t="n">
        <f aca="false">COUNTIF(P2:P32,"D")</f>
        <v>3</v>
      </c>
      <c r="Q40" s="74" t="n">
        <f aca="false">COUNTIF(Q2:Q32,"D")</f>
        <v>0</v>
      </c>
      <c r="R40" s="74" t="n">
        <f aca="false">COUNTIF(R2:R32,"D")</f>
        <v>0</v>
      </c>
      <c r="S40" s="74" t="n">
        <f aca="false">COUNTIF(S2:S32,"D")</f>
        <v>0</v>
      </c>
      <c r="AF40" s="13" t="str">
        <f aca="false">Vzorci_vnosov!$A$40</f>
        <v>Rf☺</v>
      </c>
      <c r="BD40" s="25"/>
      <c r="BE40" s="25"/>
      <c r="BF40" s="25"/>
      <c r="BG40" s="25"/>
      <c r="BH40" s="25"/>
    </row>
    <row r="41" customFormat="false" ht="17" hidden="false" customHeight="true" outlineLevel="0" collapsed="false">
      <c r="B41" s="28" t="str">
        <f aca="false">Vzorci_vnosov!$A$15</f>
        <v>SO</v>
      </c>
      <c r="C41" s="74" t="n">
        <f aca="false">COUNTIF(C2:C32,"SO")</f>
        <v>0</v>
      </c>
      <c r="D41" s="74" t="n">
        <f aca="false">COUNTIF(D2:D32,"SO")</f>
        <v>0</v>
      </c>
      <c r="E41" s="74" t="n">
        <f aca="false">COUNTIF(E2:E32,"SO")</f>
        <v>0</v>
      </c>
      <c r="F41" s="74" t="n">
        <f aca="false">COUNTIF(F2:F32,"SO")</f>
        <v>0</v>
      </c>
      <c r="G41" s="74" t="n">
        <f aca="false">COUNTIF(G2:G32,"SO")</f>
        <v>0</v>
      </c>
      <c r="H41" s="74" t="n">
        <f aca="false">COUNTIF(H2:H32,"SO")</f>
        <v>1</v>
      </c>
      <c r="I41" s="74" t="n">
        <f aca="false">COUNTIF(I2:I32,"SO")</f>
        <v>0</v>
      </c>
      <c r="J41" s="74" t="n">
        <f aca="false">COUNTIF(J2:J32,"SO")</f>
        <v>0</v>
      </c>
      <c r="K41" s="74" t="n">
        <f aca="false">COUNTIF(K2:K32,"SO")</f>
        <v>1</v>
      </c>
      <c r="L41" s="74" t="n">
        <f aca="false">COUNTIF(L2:L32,"SO")</f>
        <v>0</v>
      </c>
      <c r="M41" s="74" t="n">
        <f aca="false">COUNTIF(M2:M32,"SO")</f>
        <v>0</v>
      </c>
      <c r="N41" s="74" t="n">
        <f aca="false">COUNTIF(N2:N32,"SO")</f>
        <v>0</v>
      </c>
      <c r="O41" s="74" t="n">
        <f aca="false">COUNTIF(O2:O32,"SO")</f>
        <v>0</v>
      </c>
      <c r="P41" s="74" t="n">
        <f aca="false">COUNTIF(P2:P32,"SO")</f>
        <v>1</v>
      </c>
      <c r="Q41" s="74" t="n">
        <f aca="false">COUNTIF(Q2:Q32,"SO")</f>
        <v>1</v>
      </c>
      <c r="R41" s="74" t="n">
        <f aca="false">COUNTIF(R2:R32,"SO")</f>
        <v>0</v>
      </c>
      <c r="S41" s="74" t="n">
        <f aca="false">COUNTIF(S2:S32,"SO")</f>
        <v>20</v>
      </c>
      <c r="AF41" s="7" t="str">
        <f aca="false">Vzorci_vnosov!$A$41</f>
        <v>TAV</v>
      </c>
      <c r="BD41" s="25"/>
      <c r="BE41" s="25"/>
      <c r="BF41" s="25"/>
      <c r="BG41" s="25"/>
      <c r="BH41" s="25"/>
    </row>
    <row r="42" customFormat="false" ht="17" hidden="false" customHeight="true" outlineLevel="0" collapsed="false">
      <c r="B42" s="28" t="str">
        <f aca="false">Vzorci_vnosov!$A$13</f>
        <v>BOL</v>
      </c>
      <c r="C42" s="74" t="n">
        <f aca="false">COUNTIF(C2:C32,"BOL")</f>
        <v>3</v>
      </c>
      <c r="D42" s="74" t="n">
        <f aca="false">COUNTIF(D2:D32,"BOL")</f>
        <v>0</v>
      </c>
      <c r="E42" s="74" t="n">
        <f aca="false">COUNTIF(E2:E32,"BOL")</f>
        <v>0</v>
      </c>
      <c r="F42" s="74" t="n">
        <f aca="false">COUNTIF(F2:F32,"BOL")</f>
        <v>2</v>
      </c>
      <c r="G42" s="74" t="n">
        <f aca="false">COUNTIF(G2:G32,"BOL")</f>
        <v>0</v>
      </c>
      <c r="H42" s="74" t="n">
        <f aca="false">COUNTIF(H2:H32,"BOL")</f>
        <v>7</v>
      </c>
      <c r="I42" s="74" t="n">
        <f aca="false">COUNTIF(I2:I32,"BOL")</f>
        <v>0</v>
      </c>
      <c r="J42" s="74" t="n">
        <f aca="false">COUNTIF(J2:J32,"BOL")</f>
        <v>0</v>
      </c>
      <c r="K42" s="74" t="n">
        <f aca="false">COUNTIF(K2:K32,"BOL")</f>
        <v>0</v>
      </c>
      <c r="L42" s="74" t="n">
        <f aca="false">COUNTIF(L2:L32,"BOL")</f>
        <v>0</v>
      </c>
      <c r="M42" s="74" t="n">
        <f aca="false">COUNTIF(M2:M32,"BOL")</f>
        <v>0</v>
      </c>
      <c r="N42" s="74" t="n">
        <f aca="false">COUNTIF(N2:N32,"BOL")</f>
        <v>0</v>
      </c>
      <c r="O42" s="74" t="n">
        <f aca="false">COUNTIF(O2:O32,"BOL")</f>
        <v>1</v>
      </c>
      <c r="P42" s="74" t="n">
        <f aca="false">COUNTIF(P2:P32,"BOL")</f>
        <v>1</v>
      </c>
      <c r="Q42" s="74" t="n">
        <f aca="false">COUNTIF(Q2:Q32,"BOL")</f>
        <v>0</v>
      </c>
      <c r="R42" s="74" t="n">
        <f aca="false">COUNTIF(R2:R32,"BOL")</f>
        <v>0</v>
      </c>
      <c r="S42" s="74" t="n">
        <f aca="false">COUNTIF(S2:S32,"BOL")</f>
        <v>0</v>
      </c>
      <c r="AF42" s="3"/>
      <c r="BD42" s="25"/>
      <c r="BE42" s="25"/>
      <c r="BF42" s="25"/>
      <c r="BG42" s="25"/>
      <c r="BH42" s="25"/>
    </row>
    <row r="43" customFormat="false" ht="17" hidden="false" customHeight="true" outlineLevel="0" collapsed="false">
      <c r="B43" s="20" t="str">
        <f aca="false">Vzorci_vnosov!$A$11</f>
        <v>X</v>
      </c>
      <c r="C43" s="74" t="n">
        <f aca="false">COUNTIF(C2:C32,"X")</f>
        <v>2</v>
      </c>
      <c r="D43" s="74" t="n">
        <f aca="false">COUNTIF(D2:D32,"X")</f>
        <v>2</v>
      </c>
      <c r="E43" s="74" t="n">
        <f aca="false">COUNTIF(E2:E32,"X")</f>
        <v>3</v>
      </c>
      <c r="F43" s="74" t="n">
        <f aca="false">COUNTIF(F2:F32,"X")</f>
        <v>5</v>
      </c>
      <c r="G43" s="74" t="n">
        <f aca="false">COUNTIF(G2:G32,"X")</f>
        <v>0</v>
      </c>
      <c r="H43" s="74" t="n">
        <f aca="false">COUNTIF(H2:H32,"X")</f>
        <v>1</v>
      </c>
      <c r="I43" s="74" t="n">
        <f aca="false">COUNTIF(I2:I32,"X")</f>
        <v>4</v>
      </c>
      <c r="J43" s="74" t="n">
        <f aca="false">COUNTIF(J2:J32,"X")</f>
        <v>2</v>
      </c>
      <c r="K43" s="74" t="n">
        <f aca="false">COUNTIF(K2:K32,"X")</f>
        <v>3</v>
      </c>
      <c r="L43" s="74" t="n">
        <f aca="false">COUNTIF(L2:L32,"X")</f>
        <v>2</v>
      </c>
      <c r="M43" s="74" t="n">
        <f aca="false">COUNTIF(M2:M32,"X")</f>
        <v>0</v>
      </c>
      <c r="N43" s="74" t="n">
        <f aca="false">COUNTIF(N2:N32,"X")</f>
        <v>5</v>
      </c>
      <c r="O43" s="74" t="n">
        <f aca="false">COUNTIF(O2:O32,"X")</f>
        <v>5</v>
      </c>
      <c r="P43" s="74" t="n">
        <f aca="false">COUNTIF(P2:P32,"X")</f>
        <v>2</v>
      </c>
      <c r="Q43" s="74" t="n">
        <f aca="false">COUNTIF(Q2:Q32,"X")</f>
        <v>2</v>
      </c>
      <c r="R43" s="74" t="n">
        <f aca="false">COUNTIF(R2:R32,"X")</f>
        <v>0</v>
      </c>
      <c r="S43" s="74" t="n">
        <f aca="false">COUNTIF(S2:S32,"X")</f>
        <v>0</v>
      </c>
      <c r="BD43" s="25"/>
      <c r="BE43" s="25"/>
      <c r="BF43" s="25"/>
      <c r="BG43" s="25"/>
      <c r="BH43" s="25"/>
    </row>
    <row r="44" customFormat="false" ht="17" hidden="false" customHeight="true" outlineLevel="0" collapsed="false">
      <c r="B44" s="19" t="s">
        <v>57</v>
      </c>
      <c r="C44" s="74" t="n">
        <f aca="false">COUNTIF(U2:U32,"KOS")</f>
        <v>0</v>
      </c>
      <c r="D44" s="74" t="n">
        <f aca="false">COUNTIF(U2:U32,"ŠOŠ")</f>
        <v>8</v>
      </c>
      <c r="E44" s="74" t="n">
        <f aca="false">COUNTIF(U2:U32,"PIN")</f>
        <v>3</v>
      </c>
      <c r="F44" s="74" t="n">
        <f aca="false">COUNTIF(U2:U32,"KON")</f>
        <v>0</v>
      </c>
      <c r="G44" s="74" t="n">
        <f aca="false">COUNTIF(U2:U32,"oro")</f>
        <v>0</v>
      </c>
      <c r="H44" s="74" t="n">
        <f aca="false">COUNTIF(U2:U32,"MIO")</f>
        <v>1</v>
      </c>
      <c r="I44" s="74" t="n">
        <f aca="false">COUNTIF(U2:U32,"BOŽ")</f>
        <v>4</v>
      </c>
      <c r="J44" s="74" t="n">
        <f aca="false">COUNTIF(U2:U32,"TOM")</f>
        <v>0</v>
      </c>
      <c r="K44" s="74" t="n">
        <f aca="false">COUNTIF(U2:U32,"MŠŠ")</f>
        <v>3</v>
      </c>
      <c r="L44" s="74" t="n">
        <f aca="false">COUNTIF(U2:U32,"ŽIV")</f>
        <v>0</v>
      </c>
      <c r="M44" s="74" t="n">
        <f aca="false">COUNTIF(U2:U32,"TAL")</f>
        <v>0</v>
      </c>
      <c r="N44" s="74" t="n">
        <f aca="false">COUNTIF(U2:U32,"PIR")</f>
        <v>4</v>
      </c>
      <c r="O44" s="74" t="n">
        <f aca="false">COUNTIF(U2:U32,"HOL")</f>
        <v>0</v>
      </c>
      <c r="P44" s="74" t="n">
        <f aca="false">COUNTIF(U2:U32,P1)</f>
        <v>3</v>
      </c>
      <c r="Q44" s="74" t="n">
        <f aca="false">COUNTIF(U2:U32,Q1)</f>
        <v>5</v>
      </c>
      <c r="R44" s="74" t="n">
        <f aca="false">COUNTIF(U2:U32,R1)</f>
        <v>0</v>
      </c>
      <c r="S44" s="74" t="n">
        <f aca="false">COUNTIF(V2:V32,S1)</f>
        <v>0</v>
      </c>
      <c r="BD44" s="25"/>
      <c r="BE44" s="25"/>
      <c r="BF44" s="25"/>
      <c r="BG44" s="25"/>
      <c r="BH44" s="25"/>
    </row>
    <row r="45" customFormat="false" ht="17" hidden="false" customHeight="true" outlineLevel="0" collapsed="false">
      <c r="B45" s="20" t="str">
        <f aca="false">Vzorci_vnosov!$A$45</f>
        <v>¶</v>
      </c>
      <c r="C45" s="66" t="n">
        <f aca="false">COUNTIF(C2:C32,"51¶")+COUNTIF(C2:C32,"52¶")+COUNTIF(C2:C32,"kvit¶")</f>
        <v>2</v>
      </c>
      <c r="D45" s="66" t="n">
        <f aca="false">COUNTIF(D2:D32,"51¶")+COUNTIF(D2:D32,"52¶")+COUNTIF(D2:D32,"kvit¶")</f>
        <v>0</v>
      </c>
      <c r="E45" s="66" t="n">
        <f aca="false">COUNTIF(E2:E32,"51¶")+COUNTIF(E2:E32,"52¶")+COUNTIF(E2:E32,"kvit¶")</f>
        <v>0</v>
      </c>
      <c r="F45" s="66" t="n">
        <f aca="false">COUNTIF(F2:F32,"51¶")+COUNTIF(F2:F32,"52¶")+COUNTIF(F2:F32,"kvit¶")</f>
        <v>0</v>
      </c>
      <c r="G45" s="66" t="n">
        <f aca="false">COUNTIF(G2:G32,"51¶")+COUNTIF(G2:G32,"52¶")+COUNTIF(G2:G32,"kvit¶")</f>
        <v>0</v>
      </c>
      <c r="H45" s="66" t="n">
        <f aca="false">COUNTIF(H2:H32,"51¶")+COUNTIF(H2:H32,"52¶")+COUNTIF(H2:H32,"kvit¶")</f>
        <v>2</v>
      </c>
      <c r="I45" s="66" t="n">
        <f aca="false">COUNTIF(I2:I32,"51¶")+COUNTIF(I2:I32,"52¶")+COUNTIF(I2:I32,"kvit¶")</f>
        <v>0</v>
      </c>
      <c r="J45" s="66" t="n">
        <f aca="false">COUNTIF(J2:J32,"51¶")+COUNTIF(J2:J32,"52¶")+COUNTIF(J2:J32,"kvit¶")</f>
        <v>0</v>
      </c>
      <c r="K45" s="66" t="n">
        <f aca="false">COUNTIF(K2:K32,"51¶")+COUNTIF(K2:K32,"52¶")+COUNTIF(K2:K32,"kvit¶")</f>
        <v>1</v>
      </c>
      <c r="L45" s="66" t="n">
        <f aca="false">COUNTIF(L2:L32,"51¶")+COUNTIF(L2:L32,"52¶")+COUNTIF(L2:L32,"kvit¶")</f>
        <v>0</v>
      </c>
      <c r="M45" s="66" t="n">
        <f aca="false">COUNTIF(M2:M32,"51¶")+COUNTIF(M2:M32,"52¶")+COUNTIF(M2:M32,"kvit¶")</f>
        <v>0</v>
      </c>
      <c r="N45" s="66" t="n">
        <f aca="false">COUNTIF(N2:N32,"51¶")+COUNTIF(N2:N32,"52¶")+COUNTIF(N2:N32,"kvit¶")</f>
        <v>1</v>
      </c>
      <c r="O45" s="66" t="n">
        <f aca="false">COUNTIF(O2:O32,"51¶")+COUNTIF(O2:O32,"52¶")+COUNTIF(O2:O32,"kvit¶")</f>
        <v>0</v>
      </c>
      <c r="P45" s="66" t="n">
        <f aca="false">COUNTIF(P2:P32,"51¶")+COUNTIF(P2:P32,"52¶")+COUNTIF(P2:P32,"kvit¶")</f>
        <v>2</v>
      </c>
      <c r="Q45" s="66" t="n">
        <f aca="false">COUNTIF(Q2:Q32,"51¶")+COUNTIF(Q2:Q32,"52¶")+COUNTIF(Q2:Q32,"kvit¶")</f>
        <v>3</v>
      </c>
      <c r="R45" s="66" t="n">
        <f aca="false">COUNTIF(R2:R32,"51¶")+COUNTIF(R2:R32,"52¶")+COUNTIF(R2:R32,"kvit¶")</f>
        <v>0</v>
      </c>
      <c r="S45" s="66" t="n">
        <f aca="false">COUNTIF(S2:S32,"51¶")+COUNTIF(S2:S32,"52¶")+COUNTIF(S2:S32,"kvit¶")</f>
        <v>0</v>
      </c>
      <c r="BD45" s="25"/>
      <c r="BE45" s="25"/>
      <c r="BF45" s="25"/>
      <c r="BG45" s="25"/>
      <c r="BH45" s="25"/>
    </row>
    <row r="46" customFormat="false" ht="17" hidden="false" customHeight="true" outlineLevel="0" collapsed="false">
      <c r="B46" s="28" t="str">
        <f aca="false">Vzorci_vnosov!$A$8</f>
        <v>U</v>
      </c>
      <c r="C46" s="66" t="n">
        <f aca="false">COUNTIF(C2:C32,"U☺")+COUNTIF(C2:C32,"U☻")+COUNTIF(C2:C32,"U")</f>
        <v>0</v>
      </c>
      <c r="D46" s="66" t="n">
        <f aca="false">COUNTIF(D2:D32,"U☺")+COUNTIF(D2:D32,"U☻")+COUNTIF(D2:D32,"U")</f>
        <v>0</v>
      </c>
      <c r="E46" s="66" t="n">
        <f aca="false">COUNTIF(E2:E32,"U☺")+COUNTIF(E2:E32,"U☻")+COUNTIF(E2:E32,"U")</f>
        <v>0</v>
      </c>
      <c r="F46" s="66" t="n">
        <f aca="false">COUNTIF(F2:F32,"U☺")+COUNTIF(F2:F32,"U☻")+COUNTIF(F2:F32,"U")</f>
        <v>1</v>
      </c>
      <c r="G46" s="66" t="n">
        <f aca="false">COUNTIF(G2:G32,"U☺")+COUNTIF(G2:G32,"U☻")+COUNTIF(G2:G32,"U")</f>
        <v>1</v>
      </c>
      <c r="H46" s="66" t="n">
        <f aca="false">COUNTIF(H2:H32,"U☺")+COUNTIF(H2:H32,"U☻")+COUNTIF(H2:H32,"U")</f>
        <v>1</v>
      </c>
      <c r="I46" s="66" t="n">
        <f aca="false">COUNTIF(I2:I32,"U☺")+COUNTIF(I2:I32,"U☻")+COUNTIF(I2:I32,"U")</f>
        <v>3</v>
      </c>
      <c r="J46" s="66" t="n">
        <f aca="false">COUNTIF(J2:J32,"U☺")+COUNTIF(J2:J32,"U☻")+COUNTIF(J2:J32,"U")</f>
        <v>1</v>
      </c>
      <c r="K46" s="66" t="n">
        <f aca="false">COUNTIF(K2:K32,"U☺")+COUNTIF(K2:K32,"U☻")+COUNTIF(K2:K32,"U")</f>
        <v>0</v>
      </c>
      <c r="L46" s="66" t="n">
        <f aca="false">COUNTIF(L2:L32,"U☺")+COUNTIF(L2:L32,"U☻")+COUNTIF(L2:L32,"U")</f>
        <v>2</v>
      </c>
      <c r="M46" s="66" t="n">
        <f aca="false">COUNTIF(M2:M32,"U☺")+COUNTIF(M2:M32,"U☻")+COUNTIF(M2:M32,"U")</f>
        <v>0</v>
      </c>
      <c r="N46" s="66" t="n">
        <f aca="false">COUNTIF(N2:N32,"U☺")+COUNTIF(N2:N32,"U☻")+COUNTIF(N2:N32,"U")</f>
        <v>1</v>
      </c>
      <c r="O46" s="66" t="n">
        <f aca="false">COUNTIF(O2:O32,"U☺")+COUNTIF(O2:O32,"U☻")+COUNTIF(O2:O32,"U")</f>
        <v>1</v>
      </c>
      <c r="P46" s="66" t="n">
        <f aca="false">COUNTIF(P2:P32,"U☺")+COUNTIF(P2:P32,"U☻")+COUNTIF(P2:P32,"U")</f>
        <v>2</v>
      </c>
      <c r="Q46" s="66" t="n">
        <f aca="false">COUNTIF(Q2:Q32,"U☺")+COUNTIF(Q2:Q32,"U☻")+COUNTIF(Q2:Q32,"U")</f>
        <v>3</v>
      </c>
      <c r="R46" s="66" t="n">
        <f aca="false">COUNTIF(R2:R32,"U☺")+COUNTIF(R2:R32,"U☻")+COUNTIF(R2:R32,"U")</f>
        <v>0</v>
      </c>
      <c r="S46" s="66" t="n">
        <f aca="false">COUNTIF(S2:S32,"U☺")+COUNTIF(S2:S32,"U☻")+COUNTIF(S2:S32,"U")</f>
        <v>0</v>
      </c>
      <c r="BD46" s="25"/>
      <c r="BE46" s="25"/>
      <c r="BF46" s="25"/>
      <c r="BG46" s="25"/>
      <c r="BH46" s="25"/>
    </row>
  </sheetData>
  <sheetProtection sheet="true" objects="true" scenarios="true"/>
  <conditionalFormatting sqref="A2:B32 C26:J27 U6:U9 T3:T7 T10:T14 C22:D23 T24:T25 C29:J30 T28:U28 T31:U32 R28 G2 I2:T2 M26:U26 L29:M30 C2:E2 M28 G9:T9 E16:T16 O29:U30 M31:M32 M27:P27 R27:U27 F8:K8 M8 O8:T8 F23:O23 G22:H22 R22:T22 Q23:T23 M3 C8:D9 R31:R32 R24:R25 R10:R14 C15:C16 M10:M14 R17:R21 R3:R7 M24:M25 T19:T21 U14:U16 U22:U25 M17:M21 E15:G15 I15:T15 J22:O22">
    <cfRule type="expression" priority="2" aboveAverage="0" equalAverage="0" bottom="0" percent="0" rank="0" text="" dxfId="363">
      <formula>WEEKDAY(december!$A2,2)=6</formula>
    </cfRule>
    <cfRule type="expression" priority="3" aboveAverage="0" equalAverage="0" bottom="0" percent="0" rank="0" text="" dxfId="364">
      <formula>WEEKDAY(december!$A2,2)=7</formula>
    </cfRule>
  </conditionalFormatting>
  <conditionalFormatting sqref="V2:AB32">
    <cfRule type="cellIs" priority="4" operator="lessThan" aboveAverage="0" equalAverage="0" bottom="0" percent="0" rank="0" text="" dxfId="365">
      <formula>1</formula>
    </cfRule>
    <cfRule type="cellIs" priority="5" operator="greaterThan" aboveAverage="0" equalAverage="0" bottom="0" percent="0" rank="0" text="" dxfId="366">
      <formula>1</formula>
    </cfRule>
  </conditionalFormatting>
  <conditionalFormatting sqref="AC2:AC32">
    <cfRule type="cellIs" priority="6" operator="notEqual" aboveAverage="0" equalAverage="0" bottom="0" percent="0" rank="0" text="" dxfId="367">
      <formula>0</formula>
    </cfRule>
  </conditionalFormatting>
  <conditionalFormatting sqref="AD2:AD32">
    <cfRule type="cellIs" priority="7" operator="equal" aboveAverage="0" equalAverage="0" bottom="0" percent="0" rank="0" text="" dxfId="368">
      <formula>1</formula>
    </cfRule>
    <cfRule type="cellIs" priority="8" operator="greaterThan" aboveAverage="0" equalAverage="0" bottom="0" percent="0" rank="0" text="" dxfId="369">
      <formula>1</formula>
    </cfRule>
  </conditionalFormatting>
  <conditionalFormatting sqref="AE2:AE32">
    <cfRule type="cellIs" priority="9" operator="lessThan" aboveAverage="0" equalAverage="0" bottom="0" percent="0" rank="0" text="" dxfId="370">
      <formula>2</formula>
    </cfRule>
    <cfRule type="cellIs" priority="10" operator="greaterThan" aboveAverage="0" equalAverage="0" bottom="0" percent="0" rank="0" text="" dxfId="371">
      <formula>2</formula>
    </cfRule>
  </conditionalFormatting>
  <conditionalFormatting sqref="L6:L7">
    <cfRule type="expression" priority="11" aboveAverage="0" equalAverage="0" bottom="0" percent="0" rank="0" text="" dxfId="372">
      <formula>WEEKDAY(december!$A6,2)=6</formula>
    </cfRule>
    <cfRule type="expression" priority="12" aboveAverage="0" equalAverage="0" bottom="0" percent="0" rank="0" text="" dxfId="373">
      <formula>WEEKDAY(december!$A6,2)=7</formula>
    </cfRule>
  </conditionalFormatting>
  <conditionalFormatting sqref="M4:M7">
    <cfRule type="expression" priority="13" aboveAverage="0" equalAverage="0" bottom="0" percent="0" rank="0" text="" dxfId="374">
      <formula>WEEKDAY(december!$A4,2)=6</formula>
    </cfRule>
    <cfRule type="expression" priority="14" aboveAverage="0" equalAverage="0" bottom="0" percent="0" rank="0" text="" dxfId="375">
      <formula>WEEKDAY(december!$A4,2)=7</formula>
    </cfRule>
  </conditionalFormatting>
  <conditionalFormatting sqref="Q27">
    <cfRule type="expression" priority="15" aboveAverage="0" equalAverage="0" bottom="0" percent="0" rank="0" text="" dxfId="376">
      <formula>WEEKDAY(december!$A27,2)=6</formula>
    </cfRule>
    <cfRule type="expression" priority="16" aboveAverage="0" equalAverage="0" bottom="0" percent="0" rank="0" text="" dxfId="377">
      <formula>WEEKDAY(december!$A27,2)=7</formula>
    </cfRule>
  </conditionalFormatting>
  <conditionalFormatting sqref="D3">
    <cfRule type="expression" priority="17" aboveAverage="0" equalAverage="0" bottom="0" percent="0" rank="0" text="" dxfId="378">
      <formula>WEEKDAY(december!$A3,2)=6</formula>
    </cfRule>
    <cfRule type="expression" priority="18" aboveAverage="0" equalAverage="0" bottom="0" percent="0" rank="0" text="" dxfId="379">
      <formula>WEEKDAY(december!$A3,2)=7</formula>
    </cfRule>
  </conditionalFormatting>
  <conditionalFormatting sqref="D18">
    <cfRule type="expression" priority="19" aboveAverage="0" equalAverage="0" bottom="0" percent="0" rank="0" text="" dxfId="380">
      <formula>WEEKDAY(december!$A18,2)=6</formula>
    </cfRule>
    <cfRule type="expression" priority="20" aboveAverage="0" equalAverage="0" bottom="0" percent="0" rank="0" text="" dxfId="381">
      <formula>WEEKDAY(december!$A18,2)=7</formula>
    </cfRule>
  </conditionalFormatting>
  <conditionalFormatting sqref="E8:E9">
    <cfRule type="expression" priority="21" aboveAverage="0" equalAverage="0" bottom="0" percent="0" rank="0" text="" dxfId="382">
      <formula>WEEKDAY(december!$A8,2)=6</formula>
    </cfRule>
    <cfRule type="expression" priority="22" aboveAverage="0" equalAverage="0" bottom="0" percent="0" rank="0" text="" dxfId="383">
      <formula>WEEKDAY(december!$A8,2)=7</formula>
    </cfRule>
  </conditionalFormatting>
  <conditionalFormatting sqref="D10">
    <cfRule type="expression" priority="23" aboveAverage="0" equalAverage="0" bottom="0" percent="0" rank="0" text="" dxfId="384">
      <formula>WEEKDAY(december!$A10,2)=6</formula>
    </cfRule>
    <cfRule type="expression" priority="24" aboveAverage="0" equalAverage="0" bottom="0" percent="0" rank="0" text="" dxfId="385">
      <formula>WEEKDAY(december!$A10,2)=7</formula>
    </cfRule>
  </conditionalFormatting>
  <conditionalFormatting sqref="F22">
    <cfRule type="expression" priority="25" aboveAverage="0" equalAverage="0" bottom="0" percent="0" rank="0" text="" dxfId="386">
      <formula>WEEKDAY(december!$A22,2)=6</formula>
    </cfRule>
    <cfRule type="expression" priority="26" aboveAverage="0" equalAverage="0" bottom="0" percent="0" rank="0" text="" dxfId="387">
      <formula>WEEKDAY(december!$A22,2)=7</formula>
    </cfRule>
  </conditionalFormatting>
  <conditionalFormatting sqref="P22">
    <cfRule type="expression" priority="27" aboveAverage="0" equalAverage="0" bottom="0" percent="0" rank="0" text="" dxfId="388">
      <formula>WEEKDAY(december!$A22,2)=6</formula>
    </cfRule>
    <cfRule type="expression" priority="28" aboveAverage="0" equalAverage="0" bottom="0" percent="0" rank="0" text="" dxfId="389">
      <formula>WEEKDAY(december!$A22,2)=7</formula>
    </cfRule>
  </conditionalFormatting>
  <printOptions headings="false" gridLines="false" gridLinesSet="true" horizontalCentered="false" verticalCentered="false"/>
  <pageMargins left="0.7875" right="0.7875" top="0.954166666666667" bottom="0.511805555555556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&amp;L&amp;"Arial,Regular"&amp;12Zadnja sprememba:  &amp;C&amp;"Arial,Regular"&amp;D   &amp;T</oddHeader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S13" activeCellId="0" sqref="S13"/>
    </sheetView>
  </sheetViews>
  <sheetFormatPr defaultColWidth="6.79296875" defaultRowHeight="12.75" zeroHeight="false" outlineLevelRow="0" outlineLevelCol="0"/>
  <cols>
    <col collapsed="false" customWidth="false" hidden="false" outlineLevel="0" max="2" min="1" style="2" width="6.81"/>
    <col collapsed="false" customWidth="true" hidden="false" outlineLevel="0" max="17" min="3" style="2" width="6.2"/>
    <col collapsed="false" customWidth="true" hidden="true" outlineLevel="0" max="18" min="18" style="2" width="6.2"/>
    <col collapsed="false" customWidth="true" hidden="false" outlineLevel="0" max="19" min="19" style="2" width="6.2"/>
    <col collapsed="false" customWidth="false" hidden="false" outlineLevel="0" max="257" min="20" style="2" width="6.81"/>
  </cols>
  <sheetData>
    <row r="1" customFormat="false" ht="24.75" hidden="false" customHeight="true" outlineLevel="0" collapsed="false">
      <c r="C1" s="99" t="s">
        <v>92</v>
      </c>
      <c r="D1" s="99"/>
      <c r="E1" s="99"/>
      <c r="F1" s="99"/>
      <c r="G1" s="99"/>
      <c r="H1" s="99"/>
      <c r="I1" s="99"/>
      <c r="J1" s="99"/>
      <c r="K1" s="99"/>
    </row>
    <row r="4" customFormat="false" ht="12.75" hidden="false" customHeight="true" outlineLevel="0" collapsed="false">
      <c r="C4" s="5" t="str">
        <f aca="false">Vzorci_vnosov!$C$2</f>
        <v>KOS</v>
      </c>
      <c r="D4" s="5" t="str">
        <f aca="false">Vzorci_vnosov!$C$3</f>
        <v>ŠOŠ</v>
      </c>
      <c r="E4" s="5" t="str">
        <f aca="false">Vzorci_vnosov!$C$4</f>
        <v>PIN</v>
      </c>
      <c r="F4" s="5" t="str">
        <f aca="false">Vzorci_vnosov!$C$5</f>
        <v>KON</v>
      </c>
      <c r="G4" s="5" t="str">
        <f aca="false">Vzorci_vnosov!$C$6</f>
        <v>ORO</v>
      </c>
      <c r="H4" s="5" t="str">
        <f aca="false">Vzorci_vnosov!$C$7</f>
        <v>MIO</v>
      </c>
      <c r="I4" s="5" t="str">
        <f aca="false">Vzorci_vnosov!$C$8</f>
        <v>BOŽ</v>
      </c>
      <c r="J4" s="5" t="str">
        <f aca="false">Vzorci_vnosov!$C$9</f>
        <v>TOM</v>
      </c>
      <c r="K4" s="5" t="str">
        <f aca="false">Vzorci_vnosov!$C$10</f>
        <v>MŠŠ</v>
      </c>
      <c r="L4" s="5" t="str">
        <f aca="false">Vzorci_vnosov!$C$11</f>
        <v>ŽIV</v>
      </c>
      <c r="M4" s="5" t="str">
        <f aca="false">Vzorci_vnosov!$C$12</f>
        <v>TAL</v>
      </c>
      <c r="N4" s="5" t="str">
        <f aca="false">Vzorci_vnosov!$C$13</f>
        <v>PIR</v>
      </c>
      <c r="O4" s="5" t="str">
        <f aca="false">Vzorci_vnosov!$C$14</f>
        <v>HOL</v>
      </c>
      <c r="P4" s="5" t="str">
        <f aca="false">Vzorci_vnosov!$C$15</f>
        <v>BUT</v>
      </c>
      <c r="Q4" s="5" t="str">
        <f aca="false">Vzorci_vnosov!$C$16</f>
        <v>ŽRJ</v>
      </c>
      <c r="R4" s="5" t="str">
        <f aca="false">Vzorci_vnosov!$C$17</f>
        <v>NOV3</v>
      </c>
      <c r="S4" s="5" t="str">
        <f aca="false">Vzorci_vnosov!$C$18</f>
        <v>JNK</v>
      </c>
    </row>
    <row r="5" customFormat="false" ht="21" hidden="false" customHeight="true" outlineLevel="0" collapsed="false">
      <c r="B5" s="100" t="str">
        <f aca="false">Vzorci_vnosov!$A$20</f>
        <v>☺</v>
      </c>
      <c r="C5" s="101" t="n">
        <f aca="false">SUM(januar!C35,februar!C35,marec!C35,april!C35,maj!C35,junij!C35,julij!C35,avgust!C35,september!C35,oktober!C35,november!C35,december!C35)</f>
        <v>5</v>
      </c>
      <c r="D5" s="101" t="n">
        <f aca="false">SUM(januar!D35,februar!D35,marec!D35,april!D35,maj!D35,junij!D35,julij!D35,avgust!D35,september!D35,oktober!D35,november!D35,december!D35)</f>
        <v>0</v>
      </c>
      <c r="E5" s="101" t="n">
        <f aca="false">SUM(januar!E35,februar!E35,marec!E35,april!E35,maj!E35,junij!E35,julij!E35,avgust!E35,september!E35,oktober!E35,november!E35,december!E35)</f>
        <v>0</v>
      </c>
      <c r="F5" s="101" t="n">
        <f aca="false">SUM(januar!F35,februar!F35,marec!F35,april!F35,maj!F35,junij!F35,julij!F35,avgust!F35,september!F35,oktober!F35,november!F35,december!F35)</f>
        <v>3</v>
      </c>
      <c r="G5" s="101" t="n">
        <f aca="false">SUM(januar!G35,februar!G35,marec!G35,april!G35,maj!G35,junij!G35,julij!G35,avgust!G35,september!G35,oktober!G35,november!G35,december!G35)</f>
        <v>36</v>
      </c>
      <c r="H5" s="101" t="n">
        <f aca="false">SUM(januar!H35,februar!H35,marec!H35,april!H35,maj!H35,junij!H35,julij!H35,avgust!H35,september!H35,oktober!H35,november!H35,december!H35)</f>
        <v>41</v>
      </c>
      <c r="I5" s="101" t="n">
        <f aca="false">SUM(januar!I35,februar!I35,marec!I35,april!I35,maj!I35,junij!I35,julij!I35,avgust!I35,september!I35,oktober!I35,november!I35,december!I35)</f>
        <v>46</v>
      </c>
      <c r="J5" s="101" t="n">
        <f aca="false">SUM(januar!J35,februar!J35,marec!J35,april!J35,maj!J35,junij!J35,julij!J35,avgust!J35,september!J35,oktober!J35,november!J35,december!J35)</f>
        <v>12</v>
      </c>
      <c r="K5" s="101" t="n">
        <f aca="false">SUM(januar!K35,februar!K35,marec!K35,april!K35,maj!K35,junij!K35,julij!K35,avgust!K35,september!K35,oktober!K35,november!K35,december!K35)</f>
        <v>5</v>
      </c>
      <c r="L5" s="101" t="n">
        <f aca="false">SUM(januar!L35,februar!L35,marec!L35,april!L35,maj!L35,junij!L35,julij!L35,avgust!L35,september!L35,oktober!L35,november!L35,december!L35)</f>
        <v>47</v>
      </c>
      <c r="M5" s="101" t="n">
        <f aca="false">SUM(januar!M35,februar!M35,marec!M35,april!M35,maj!M35,junij!M35,julij!M35,avgust!M35,september!M35,oktober!M35,november!M35,december!M35)</f>
        <v>3</v>
      </c>
      <c r="N5" s="101" t="n">
        <f aca="false">SUM(januar!N35,februar!N35,marec!N35,april!N35,maj!N35,junij!N35,julij!N35,avgust!N35,september!N35,oktober!N35,november!N35,december!N35)</f>
        <v>26</v>
      </c>
      <c r="O5" s="101" t="n">
        <f aca="false">SUM(januar!O35,februar!O35,marec!O35,april!O35,maj!O35,junij!O35,julij!O35,avgust!O35,september!O35,oktober!O35,november!O35,december!O35)</f>
        <v>4</v>
      </c>
      <c r="P5" s="101" t="n">
        <f aca="false">SUM(januar!P35,februar!P35,marec!P35,april!P35,maj!P35,junij!P35,julij!P35,avgust!P35,september!P35,oktober!P35,november!P35,december!P35)</f>
        <v>42</v>
      </c>
      <c r="Q5" s="101" t="n">
        <f aca="false">SUM(januar!Q35,februar!Q35,marec!Q35,april!Q35,maj!R35,junij!Q35,julij!Q35,avgust!Q35,september!Q35,oktober!Q35,november!Q35,december!Q35)</f>
        <v>20</v>
      </c>
      <c r="R5" s="101" t="n">
        <f aca="false">SUM(januar!T35,februar!V35,marec!S35,april!S35,maj!S35,junij!S35,julij!S35,avgust!S35,september!S35,oktober!S35,november!S35,december!R35)</f>
        <v>8</v>
      </c>
      <c r="S5" s="101" t="n">
        <f aca="false">SUM(januar!S35,februar!S35,marec!S35,april!S35,maj!S35,junij!S35,julij!S35,avgust!S35,september!S35,oktober!S35,november!S35,december!S35)</f>
        <v>8</v>
      </c>
      <c r="AB5" s="38"/>
    </row>
    <row r="6" s="69" customFormat="true" ht="19.5" hidden="false" customHeight="true" outlineLevel="0" collapsed="false">
      <c r="B6" s="102" t="str">
        <f aca="false">Vzorci_vnosov!$A$16</f>
        <v>☻</v>
      </c>
      <c r="C6" s="101" t="n">
        <f aca="false">SUM(januar!C36,februar!C36,marec!C36,april!C36,maj!C36,junij!C36,julij!C36,avgust!C36,september!C36,oktober!C36,november!C36,december!C36)</f>
        <v>35</v>
      </c>
      <c r="D6" s="101" t="n">
        <f aca="false">SUM(januar!D36,februar!D36,marec!D36,april!D36,maj!D36,junij!D36,julij!D36,avgust!D36,september!D36,oktober!D36,november!D36,december!D36)</f>
        <v>49</v>
      </c>
      <c r="E6" s="101" t="n">
        <f aca="false">SUM(januar!E36,februar!E36,marec!E36,april!E36,maj!E36,junij!E36,julij!E36,avgust!E36,september!E36,oktober!E36,november!E36,december!E36)</f>
        <v>50</v>
      </c>
      <c r="F6" s="101" t="n">
        <f aca="false">SUM(januar!F36,februar!F36,marec!F36,april!F36,maj!F36,junij!F36,julij!F36,avgust!F36,september!F36,oktober!F36,november!F36,december!F36)</f>
        <v>48</v>
      </c>
      <c r="G6" s="101" t="n">
        <f aca="false">SUM(januar!G36,februar!G36,marec!G36,april!G36,maj!G36,junij!G36,julij!G36,avgust!G36,september!G36,oktober!G36,november!G36,december!G36)</f>
        <v>0</v>
      </c>
      <c r="H6" s="101" t="n">
        <f aca="false">SUM(januar!H36,februar!H36,marec!H36,april!H36,maj!H36,junij!H36,julij!H36,avgust!H36,september!H36,oktober!H36,november!H36,december!H36)</f>
        <v>0</v>
      </c>
      <c r="I6" s="101" t="n">
        <f aca="false">SUM(januar!I36,februar!I36,marec!I36,april!I36,maj!I36,junij!I36,julij!I36,avgust!I36,september!I36,oktober!I36,november!I36,december!I36)</f>
        <v>4</v>
      </c>
      <c r="J6" s="101" t="n">
        <f aca="false">SUM(januar!J36,februar!J36,marec!J36,april!J36,maj!J36,junij!J36,julij!J36,avgust!J36,september!J36,oktober!J36,november!J36,december!J36)</f>
        <v>38</v>
      </c>
      <c r="K6" s="101" t="n">
        <f aca="false">SUM(januar!K36,februar!K36,marec!K36,april!K36,maj!K36,junij!K36,julij!K36,avgust!K36,september!K36,oktober!K36,november!K36,december!K36)</f>
        <v>48</v>
      </c>
      <c r="L6" s="101" t="n">
        <f aca="false">SUM(januar!L36,februar!L36,marec!L36,april!L36,maj!L36,junij!L36,julij!L36,avgust!L36,september!L36,oktober!L36,november!L36,december!L36)</f>
        <v>0</v>
      </c>
      <c r="M6" s="101" t="n">
        <f aca="false">SUM(januar!M36,februar!M36,marec!M36,april!M36,maj!M36,junij!M36,julij!M36,avgust!M36,september!M36,oktober!M36,november!M36,december!M36)</f>
        <v>3</v>
      </c>
      <c r="N6" s="101" t="n">
        <f aca="false">SUM(januar!N36,februar!N36,marec!N36,april!N36,maj!N36,junij!N36,julij!N36,avgust!N36,september!N36,oktober!N36,november!N36,december!N36)</f>
        <v>39</v>
      </c>
      <c r="O6" s="101" t="n">
        <f aca="false">SUM(januar!O36,februar!O36,marec!O36,april!O36,maj!O36,junij!O36,julij!O36,avgust!O36,september!O36,oktober!O36,november!O36,december!O36)</f>
        <v>0</v>
      </c>
      <c r="P6" s="101" t="n">
        <f aca="false">SUM(januar!P36,februar!P36,marec!P36,april!P36,maj!P36,junij!P36,julij!P36,avgust!P36,september!P36,oktober!P36,november!P36,december!P36)</f>
        <v>0</v>
      </c>
      <c r="Q6" s="101" t="n">
        <f aca="false">SUM(januar!Q36,februar!Q36,marec!Q36,april!Q36,maj!R36,junij!Q36,julij!Q36,avgust!Q36,september!Q36,oktober!Q36,november!Q36,december!Q36)</f>
        <v>0</v>
      </c>
      <c r="R6" s="101" t="n">
        <f aca="false">SUM(januar!T36,februar!V36,marec!S36,april!S36,maj!S36,junij!S36,julij!S36,avgust!S36,september!S36,oktober!S36,november!S36,december!R36)</f>
        <v>0</v>
      </c>
      <c r="S6" s="101" t="n">
        <f aca="false">SUM(januar!S36,februar!S36,marec!S36,april!S36,maj!S36,junij!S36,julij!S36,avgust!S36,september!S36,oktober!S36,november!S36,december!S36)</f>
        <v>0</v>
      </c>
      <c r="T6" s="103"/>
      <c r="U6" s="103"/>
      <c r="V6" s="103"/>
      <c r="W6" s="103"/>
      <c r="X6" s="103"/>
      <c r="Y6" s="103"/>
      <c r="AB6" s="38"/>
    </row>
    <row r="7" s="69" customFormat="true" ht="19.5" hidden="false" customHeight="true" outlineLevel="0" collapsed="false">
      <c r="B7" s="102" t="str">
        <f aca="false">Vzorci_vnosov!$A$42</f>
        <v>Σ</v>
      </c>
      <c r="C7" s="101" t="n">
        <f aca="false">SUM(januar!C37,februar!C37,marec!C37,april!C37,maj!C37,junij!C37,julij!C37,avgust!C37,september!C37,oktober!C37,november!C37,december!C37)</f>
        <v>40</v>
      </c>
      <c r="D7" s="101" t="n">
        <f aca="false">SUM(januar!D37,februar!D37,marec!D37,april!D37,maj!D37,junij!D37,julij!D37,avgust!D37,september!D37,oktober!D37,november!D37,december!D37)</f>
        <v>49</v>
      </c>
      <c r="E7" s="101" t="n">
        <f aca="false">SUM(januar!E37,februar!E37,marec!E37,april!E37,maj!E37,junij!E37,julij!E37,avgust!E37,september!E37,oktober!E37,november!E37,december!E37)</f>
        <v>50</v>
      </c>
      <c r="F7" s="101" t="n">
        <f aca="false">SUM(januar!F37,februar!F37,marec!F37,april!F37,maj!F37,junij!F37,julij!F37,avgust!F37,september!F37,oktober!F37,november!F37,december!F37)</f>
        <v>51</v>
      </c>
      <c r="G7" s="101" t="n">
        <f aca="false">SUM(januar!G37,februar!G37,marec!G37,april!G37,maj!G37,junij!G37,julij!G37,avgust!G37,september!G37,oktober!G37,november!G37,december!G37)</f>
        <v>36</v>
      </c>
      <c r="H7" s="101" t="n">
        <f aca="false">SUM(januar!H37,februar!H37,marec!H37,april!H37,maj!H37,junij!H37,julij!H37,avgust!H37,september!H37,oktober!H37,november!H37,december!H37)</f>
        <v>41</v>
      </c>
      <c r="I7" s="101" t="n">
        <f aca="false">SUM(januar!I37,februar!I37,marec!I37,april!I37,maj!I37,junij!I37,julij!I37,avgust!I37,september!I37,oktober!I37,november!I37,december!I37)</f>
        <v>50</v>
      </c>
      <c r="J7" s="101" t="n">
        <f aca="false">SUM(januar!J37,februar!J37,marec!J37,april!J37,maj!J37,junij!J37,julij!J37,avgust!J37,september!J37,oktober!J37,november!J37,december!J37)</f>
        <v>50</v>
      </c>
      <c r="K7" s="101" t="n">
        <f aca="false">SUM(januar!K37,februar!K37,marec!K37,april!K37,maj!K37,junij!K37,julij!K37,avgust!K37,september!K37,oktober!K37,november!K37,december!K37)</f>
        <v>53</v>
      </c>
      <c r="L7" s="101" t="n">
        <f aca="false">SUM(januar!L37,februar!L37,marec!L37,april!L37,maj!L37,junij!L37,julij!L37,avgust!L37,september!L37,oktober!L37,november!L37,december!L37)</f>
        <v>47</v>
      </c>
      <c r="M7" s="101" t="n">
        <f aca="false">SUM(januar!M37,februar!M37,marec!M37,april!M37,maj!M37,junij!M37,julij!M37,avgust!M37,september!M37,oktober!M37,november!M37,december!M37)</f>
        <v>6</v>
      </c>
      <c r="N7" s="101" t="n">
        <f aca="false">SUM(januar!N37,februar!N37,marec!N37,april!N37,maj!N37,junij!N37,julij!N37,avgust!N37,september!N37,oktober!N37,november!N37,december!N37)</f>
        <v>65</v>
      </c>
      <c r="O7" s="101" t="n">
        <f aca="false">SUM(januar!O37,februar!O37,marec!O37,april!O37,maj!O37,junij!O37,julij!O37,avgust!O37,september!O37,oktober!O37,november!O37,december!O37)</f>
        <v>4</v>
      </c>
      <c r="P7" s="101" t="n">
        <f aca="false">SUM(januar!P37,februar!P37,marec!P37,april!P37,maj!P37,junij!P37,julij!P37,avgust!P37,september!P37,oktober!P37,november!P37,december!P37)</f>
        <v>42</v>
      </c>
      <c r="Q7" s="101" t="n">
        <f aca="false">SUM(januar!Q37,februar!Q37,marec!Q37,april!Q37,maj!R37,junij!Q37,julij!Q37,avgust!Q37,september!Q37,oktober!Q37,november!Q37,december!Q37)</f>
        <v>20</v>
      </c>
      <c r="R7" s="101" t="n">
        <f aca="false">SUM(januar!T37,februar!V37,marec!S37,april!S37,maj!S37,junij!S37,julij!S37,avgust!S37,september!S37,oktober!S37,november!S37,december!R37)</f>
        <v>8</v>
      </c>
      <c r="S7" s="101" t="n">
        <f aca="false">SUM(januar!S37,februar!S37,marec!S37,april!S37,maj!S37,junij!S37,julij!S37,avgust!S37,september!S37,oktober!S37,november!S37,december!S37)</f>
        <v>8</v>
      </c>
      <c r="T7" s="103"/>
      <c r="U7" s="103"/>
      <c r="V7" s="103"/>
      <c r="W7" s="103"/>
      <c r="X7" s="103"/>
      <c r="Y7" s="103"/>
      <c r="AB7" s="38"/>
    </row>
    <row r="8" s="69" customFormat="true" ht="19.5" hidden="false" customHeight="true" outlineLevel="0" collapsed="false">
      <c r="B8" s="7" t="str">
        <f aca="false">Vzorci_vnosov!$A$6</f>
        <v>KVIT</v>
      </c>
      <c r="C8" s="101" t="n">
        <f aca="false">SUM(januar!C38,februar!C38,marec!C38,april!C38,maj!C38,junij!C38,julij!C38,avgust!C38,september!C38,oktober!C38,november!C38,december!C38)</f>
        <v>57</v>
      </c>
      <c r="D8" s="101" t="n">
        <f aca="false">SUM(januar!D38,februar!D38,marec!D38,april!D38,maj!D38,junij!D38,julij!D38,avgust!D38,september!D38,oktober!D38,november!D38,december!D38)</f>
        <v>69</v>
      </c>
      <c r="E8" s="101" t="n">
        <f aca="false">SUM(januar!E38,februar!E38,marec!E38,april!E38,maj!E38,junij!E38,julij!E38,avgust!E38,september!E38,oktober!E38,november!E38,december!E38)</f>
        <v>123</v>
      </c>
      <c r="F8" s="101" t="n">
        <f aca="false">SUM(januar!F38,februar!F38,marec!F38,april!F38,maj!F38,junij!F38,julij!F38,avgust!F38,september!F38,oktober!F38,november!F38,december!F38)</f>
        <v>104</v>
      </c>
      <c r="G8" s="101" t="n">
        <f aca="false">SUM(januar!G38,februar!G38,marec!G38,april!G38,maj!G38,junij!G38,julij!G38,avgust!G38,september!G38,oktober!G38,november!G38,december!G38)</f>
        <v>0</v>
      </c>
      <c r="H8" s="101" t="n">
        <f aca="false">SUM(januar!H38,februar!H38,marec!H38,april!H38,maj!H38,junij!H38,julij!H38,avgust!H38,september!H38,oktober!H38,november!H38,december!H38)</f>
        <v>0</v>
      </c>
      <c r="I8" s="101" t="n">
        <f aca="false">SUM(januar!I38,februar!I38,marec!I38,april!I38,maj!I38,junij!I38,julij!I38,avgust!I38,september!I38,oktober!I38,november!I38,december!I38)</f>
        <v>0</v>
      </c>
      <c r="J8" s="101" t="n">
        <f aca="false">SUM(januar!J38,februar!J38,marec!J38,april!J38,maj!J38,junij!J38,julij!J38,avgust!J38,september!J38,oktober!J38,november!J38,december!J38)</f>
        <v>73</v>
      </c>
      <c r="K8" s="101" t="n">
        <f aca="false">SUM(januar!K38,februar!K38,marec!K38,april!K38,maj!K38,junij!K38,julij!K38,avgust!K38,september!K38,oktober!K38,november!K38,december!K38)</f>
        <v>105</v>
      </c>
      <c r="L8" s="101" t="n">
        <f aca="false">SUM(januar!L38,februar!L38,marec!L38,april!L38,maj!L38,junij!L38,julij!L38,avgust!L38,september!L38,oktober!L38,november!L38,december!L38)</f>
        <v>0</v>
      </c>
      <c r="M8" s="101" t="n">
        <f aca="false">SUM(januar!M38,februar!M38,marec!M38,april!M38,maj!M38,junij!M38,julij!M38,avgust!M38,september!M38,oktober!M38,november!M38,december!M38)</f>
        <v>0</v>
      </c>
      <c r="N8" s="101" t="n">
        <f aca="false">SUM(januar!N38,februar!N38,marec!N38,april!N38,maj!N38,junij!N38,julij!N38,avgust!N38,september!N38,oktober!N38,november!N38,december!N38)</f>
        <v>56</v>
      </c>
      <c r="O8" s="101" t="n">
        <f aca="false">SUM(januar!O38,februar!O38,marec!O38,april!O38,maj!O38,junij!O38,julij!O38,avgust!O38,september!O38,oktober!O38,november!O38,december!O38)</f>
        <v>1</v>
      </c>
      <c r="P8" s="101" t="n">
        <f aca="false">SUM(januar!P38,februar!P38,marec!P38,april!P38,maj!P38,junij!P38,julij!P38,avgust!P38,september!P38,oktober!P38,november!P38,december!P38)</f>
        <v>41</v>
      </c>
      <c r="Q8" s="101" t="n">
        <f aca="false">SUM(januar!Q38,februar!Q38,marec!Q38,april!Q38,maj!R38,junij!Q38,julij!Q38,avgust!Q38,september!Q38,oktober!Q38,november!Q38,december!Q38)</f>
        <v>1</v>
      </c>
      <c r="R8" s="101" t="n">
        <f aca="false">SUM(januar!T38,februar!V38,marec!S38,april!S38,maj!S38,junij!S38,julij!S38,avgust!S38,september!S38,oktober!S38,november!S38,december!R38)</f>
        <v>19</v>
      </c>
      <c r="S8" s="101" t="n">
        <f aca="false">SUM(januar!S38,februar!S38,marec!S38,april!S38,maj!S38,junij!S38,julij!S38,avgust!S38,september!S38,oktober!S38,november!S38,december!S38)</f>
        <v>19</v>
      </c>
      <c r="T8" s="103"/>
      <c r="U8" s="103"/>
      <c r="V8" s="103"/>
      <c r="W8" s="103"/>
      <c r="X8" s="103"/>
      <c r="Y8" s="103"/>
      <c r="AB8" s="38"/>
    </row>
    <row r="9" s="72" customFormat="true" ht="15.75" hidden="false" customHeight="true" outlineLevel="0" collapsed="false">
      <c r="A9" s="69"/>
      <c r="B9" s="104" t="str">
        <f aca="false">Vzorci_vnosov!$A$43</f>
        <v>$</v>
      </c>
      <c r="C9" s="101" t="n">
        <f aca="false">SUM(januar!C39,februar!C39,marec!C39,april!C39,maj!C39,junij!C39,julij!C39,avgust!C39,september!C39,oktober!C39,november!C39,december!C39)</f>
        <v>0</v>
      </c>
      <c r="D9" s="101" t="n">
        <f aca="false">SUM(januar!D39,februar!D39,marec!D39,april!D39,maj!D39,junij!D39,julij!D39,avgust!D39,september!D39,oktober!D39,november!D39,december!D39)</f>
        <v>0</v>
      </c>
      <c r="E9" s="101" t="n">
        <f aca="false">SUM(januar!E39,februar!E39,marec!E39,april!E39,maj!E39,junij!E39,julij!E39,avgust!E39,september!E39,oktober!E39,november!E39,december!E39)</f>
        <v>1</v>
      </c>
      <c r="F9" s="101" t="n">
        <f aca="false">SUM(januar!F39,februar!F39,marec!F39,april!F39,maj!F39,junij!F39,julij!F39,avgust!F39,september!F39,oktober!F39,november!F39,december!F39)</f>
        <v>1</v>
      </c>
      <c r="G9" s="101" t="n">
        <f aca="false">SUM(januar!G39,februar!G39,marec!G39,april!G39,maj!G39,junij!G39,julij!G39,avgust!G39,september!G39,oktober!G39,november!G39,december!G39)</f>
        <v>0</v>
      </c>
      <c r="H9" s="101" t="n">
        <f aca="false">SUM(januar!H39,februar!H39,marec!H39,april!H39,maj!H39,junij!H39,julij!H39,avgust!H39,september!H39,oktober!H39,november!H39,december!H39)</f>
        <v>1</v>
      </c>
      <c r="I9" s="101" t="n">
        <f aca="false">SUM(januar!I39,februar!I39,marec!I39,april!I39,maj!I39,junij!I39,julij!I39,avgust!I39,september!I39,oktober!I39,november!I39,december!I39)</f>
        <v>2</v>
      </c>
      <c r="J9" s="101" t="n">
        <f aca="false">SUM(januar!J39,februar!J39,marec!J39,april!J39,maj!J39,junij!J39,julij!J39,avgust!J39,september!J39,oktober!J39,november!J39,december!J39)</f>
        <v>0</v>
      </c>
      <c r="K9" s="101" t="n">
        <f aca="false">SUM(januar!K39,februar!K39,marec!K39,april!K39,maj!K39,junij!K39,julij!K39,avgust!K39,september!K39,oktober!K39,november!K39,december!K39)</f>
        <v>2</v>
      </c>
      <c r="L9" s="101" t="n">
        <f aca="false">SUM(januar!L39,februar!L39,marec!L39,april!L39,maj!L39,junij!L39,julij!L39,avgust!L39,september!L39,oktober!L39,november!L39,december!L39)</f>
        <v>2</v>
      </c>
      <c r="M9" s="101" t="n">
        <f aca="false">SUM(januar!M39,februar!M39,marec!M39,april!M39,maj!M39,junij!M39,julij!M39,avgust!M39,september!M39,oktober!M39,november!M39,december!M39)</f>
        <v>0</v>
      </c>
      <c r="N9" s="101" t="n">
        <f aca="false">SUM(januar!N39,februar!N39,marec!N39,april!N39,maj!N39,junij!N39,julij!N39,avgust!N39,september!N39,oktober!N39,november!N39,december!N39)</f>
        <v>1</v>
      </c>
      <c r="O9" s="101" t="n">
        <f aca="false">SUM(januar!O39,februar!O39,marec!O39,april!O39,maj!O39,junij!O39,julij!O39,avgust!O39,september!O39,oktober!O39,november!O39,december!O39)</f>
        <v>0</v>
      </c>
      <c r="P9" s="101" t="n">
        <f aca="false">SUM(januar!P39,februar!P39,marec!P39,april!P39,maj!P39,junij!P39,julij!P39,avgust!P39,september!P39,oktober!P39,november!P39,december!P39)</f>
        <v>1</v>
      </c>
      <c r="Q9" s="101" t="n">
        <f aca="false">SUM(januar!Q39,februar!Q39,marec!Q39,april!Q39,maj!R39,junij!Q39,julij!Q39,avgust!Q39,september!Q39,oktober!Q39,november!Q39,december!Q39)</f>
        <v>1</v>
      </c>
      <c r="R9" s="101" t="n">
        <f aca="false">SUM(januar!T39,februar!V39,marec!S39,april!S39,maj!S39,junij!S39,julij!S39,avgust!S39,september!S39,oktober!S39,november!S39,december!R39)</f>
        <v>0</v>
      </c>
      <c r="S9" s="101" t="n">
        <f aca="false">SUM(januar!S39,februar!S39,marec!S39,april!S39,maj!S39,junij!S39,julij!S39,avgust!S39,september!S39,oktober!S39,november!S39,december!S39)</f>
        <v>0</v>
      </c>
      <c r="T9" s="103"/>
      <c r="U9" s="103"/>
      <c r="V9" s="103"/>
      <c r="W9" s="103"/>
      <c r="X9" s="103"/>
      <c r="Y9" s="103"/>
      <c r="Z9" s="69"/>
      <c r="AA9" s="69"/>
      <c r="AB9" s="38"/>
      <c r="AC9" s="69"/>
    </row>
    <row r="10" customFormat="false" ht="14" hidden="false" customHeight="true" outlineLevel="0" collapsed="false">
      <c r="B10" s="105" t="str">
        <f aca="false">Vzorci_vnosov!$A$12</f>
        <v>D</v>
      </c>
      <c r="C10" s="101" t="n">
        <f aca="false">SUM(januar!C40,februar!C40,marec!C40,april!C40,maj!C40,junij!C40,julij!C40,avgust!C40,september!C40,oktober!C40,november!C40,december!C40)</f>
        <v>54</v>
      </c>
      <c r="D10" s="101" t="n">
        <f aca="false">SUM(januar!D40,februar!D40,marec!D40,april!D40,maj!D40,junij!D40,julij!D40,avgust!D40,september!D40,oktober!D40,november!D40,december!D40)</f>
        <v>52</v>
      </c>
      <c r="E10" s="101" t="n">
        <f aca="false">SUM(januar!E40,februar!E40,marec!E40,april!E40,maj!E40,junij!E40,julij!E40,avgust!E40,september!E40,oktober!E40,november!E40,december!E40)</f>
        <v>53</v>
      </c>
      <c r="F10" s="101" t="n">
        <f aca="false">SUM(januar!F40,februar!F40,marec!F40,april!F40,maj!F40,junij!F40,julij!F40,avgust!F40,september!F40,oktober!F40,november!F40,december!F40)</f>
        <v>52</v>
      </c>
      <c r="G10" s="101" t="n">
        <f aca="false">SUM(januar!G40,februar!G40,marec!G40,april!G40,maj!G40,junij!G40,julij!G40,avgust!G40,september!G40,oktober!G40,november!G40,december!G40)</f>
        <v>60</v>
      </c>
      <c r="H10" s="101" t="n">
        <f aca="false">SUM(januar!H40,februar!H40,marec!H40,april!H40,maj!H40,junij!H40,julij!H40,avgust!H40,september!H40,oktober!H40,november!H40,december!H40)</f>
        <v>59</v>
      </c>
      <c r="I10" s="101" t="n">
        <f aca="false">SUM(januar!I40,februar!I40,marec!I40,april!I40,maj!I40,junij!I40,julij!I40,avgust!I40,september!I40,oktober!I40,november!I40,december!I40)</f>
        <v>53</v>
      </c>
      <c r="J10" s="101" t="n">
        <f aca="false">SUM(januar!J40,februar!J40,marec!J40,april!J40,maj!J40,junij!J40,julij!J40,avgust!J40,september!J40,oktober!J40,november!J40,december!J40)</f>
        <v>58</v>
      </c>
      <c r="K10" s="101" t="n">
        <f aca="false">SUM(januar!K40,februar!K40,marec!K40,april!K40,maj!K40,junij!K40,julij!K40,avgust!K40,september!K40,oktober!K40,november!K40,december!K40)</f>
        <v>52</v>
      </c>
      <c r="L10" s="101" t="n">
        <f aca="false">SUM(januar!L40,februar!L40,marec!L40,april!L40,maj!L40,junij!L40,julij!L40,avgust!L40,september!L40,oktober!L40,november!L40,december!L40)</f>
        <v>46</v>
      </c>
      <c r="M10" s="101" t="n">
        <f aca="false">SUM(januar!M40,februar!M40,marec!M40,april!M40,maj!M40,junij!M40,julij!M40,avgust!M40,september!M40,oktober!M40,november!M40,december!M40)</f>
        <v>54</v>
      </c>
      <c r="N10" s="101" t="n">
        <f aca="false">SUM(januar!N40,februar!N40,marec!N40,april!N40,maj!N40,junij!N40,julij!N40,avgust!N40,september!N40,oktober!N40,november!N40,december!N40)</f>
        <v>50</v>
      </c>
      <c r="O10" s="101" t="n">
        <f aca="false">SUM(januar!O40,februar!O40,marec!O40,april!O40,maj!O40,junij!O40,julij!O40,avgust!O40,september!O40,oktober!O40,november!O40,december!O40)</f>
        <v>36</v>
      </c>
      <c r="P10" s="101" t="n">
        <f aca="false">SUM(januar!P40,februar!P40,marec!P40,april!P40,maj!P40,junij!P40,julij!P40,avgust!P40,september!P40,oktober!P40,november!P40,december!P40)</f>
        <v>40</v>
      </c>
      <c r="Q10" s="101" t="n">
        <f aca="false">SUM(januar!Q40,februar!Q40,marec!Q40,april!Q40,maj!R40,junij!Q40,julij!Q40,avgust!Q40,september!Q40,oktober!Q40,november!Q40,december!Q40)</f>
        <v>6</v>
      </c>
      <c r="R10" s="101" t="n">
        <f aca="false">SUM(januar!T40,februar!V40,marec!S40,april!S40,maj!S40,junij!S40,julij!S40,avgust!S40,september!S40,oktober!S40,november!S40,december!R40)</f>
        <v>7</v>
      </c>
      <c r="S10" s="101" t="n">
        <f aca="false">SUM(januar!S40,februar!S40,marec!S40,april!S40,maj!S40,junij!S40,julij!S40,avgust!S40,september!S40,oktober!S40,november!S40,december!S40)</f>
        <v>7</v>
      </c>
      <c r="AB10" s="38"/>
    </row>
    <row r="11" customFormat="false" ht="14" hidden="false" customHeight="true" outlineLevel="0" collapsed="false">
      <c r="B11" s="105" t="str">
        <f aca="false">Vzorci_vnosov!$A$15</f>
        <v>SO</v>
      </c>
      <c r="C11" s="101" t="n">
        <f aca="false">SUM(januar!C41,februar!C41,marec!C41,april!C41,maj!C41,junij!C41,julij!C41,avgust!C41,september!C41,oktober!C41,november!C41,december!C41)</f>
        <v>0</v>
      </c>
      <c r="D11" s="101" t="n">
        <f aca="false">SUM(januar!D41,februar!D41,marec!D41,april!D41,maj!D41,junij!D41,julij!D41,avgust!D41,september!D41,oktober!D41,november!D41,december!D41)</f>
        <v>51</v>
      </c>
      <c r="E11" s="101" t="n">
        <f aca="false">SUM(januar!E41,februar!E41,marec!E41,april!E41,maj!E41,junij!E41,julij!E41,avgust!E41,september!E41,oktober!E41,november!E41,december!E41)</f>
        <v>9</v>
      </c>
      <c r="F11" s="101" t="n">
        <f aca="false">SUM(januar!F41,februar!F41,marec!F41,april!F41,maj!F41,junij!F41,julij!F41,avgust!F41,september!F41,oktober!F41,november!F41,december!F41)</f>
        <v>8</v>
      </c>
      <c r="G11" s="101" t="n">
        <f aca="false">SUM(januar!G41,februar!G41,marec!G41,april!G41,maj!G41,junij!G41,julij!G41,avgust!G41,september!G41,oktober!G41,november!G41,december!G41)</f>
        <v>11</v>
      </c>
      <c r="H11" s="101" t="n">
        <f aca="false">SUM(januar!H41,februar!H41,marec!H41,april!H41,maj!H41,junij!H41,julij!H41,avgust!H41,september!H41,oktober!H41,november!H41,december!H41)</f>
        <v>9</v>
      </c>
      <c r="I11" s="101" t="n">
        <f aca="false">SUM(januar!I41,februar!I41,marec!I41,april!I41,maj!I41,junij!I41,julij!I41,avgust!I41,september!I41,oktober!I41,november!I41,december!I41)</f>
        <v>0</v>
      </c>
      <c r="J11" s="101" t="n">
        <f aca="false">SUM(januar!J41,februar!J41,marec!J41,april!J41,maj!J41,junij!J41,julij!J41,avgust!J41,september!J41,oktober!J41,november!J41,december!J41)</f>
        <v>20</v>
      </c>
      <c r="K11" s="101" t="n">
        <f aca="false">SUM(januar!K41,februar!K41,marec!K41,april!K41,maj!K41,junij!K41,julij!K41,avgust!K41,september!K41,oktober!K41,november!K41,december!K41)</f>
        <v>6</v>
      </c>
      <c r="L11" s="101" t="n">
        <f aca="false">SUM(januar!L41,februar!L41,marec!L41,april!L41,maj!L41,junij!L41,julij!L41,avgust!L41,september!L41,oktober!L41,november!L41,december!L41)</f>
        <v>0</v>
      </c>
      <c r="M11" s="101" t="n">
        <f aca="false">SUM(januar!M41,februar!M41,marec!M41,april!M41,maj!M41,junij!M41,julij!M41,avgust!M41,september!M41,oktober!M41,november!M41,december!M41)</f>
        <v>10</v>
      </c>
      <c r="N11" s="101" t="n">
        <f aca="false">SUM(januar!N41,februar!N41,marec!N41,april!N41,maj!N41,junij!N41,julij!N41,avgust!N41,september!N41,oktober!N41,november!N41,december!N41)</f>
        <v>2</v>
      </c>
      <c r="O11" s="101" t="n">
        <f aca="false">SUM(januar!O41,februar!O41,marec!O41,april!O41,maj!O41,junij!O41,julij!O41,avgust!O41,september!O41,oktober!O41,november!O41,december!O41)</f>
        <v>0</v>
      </c>
      <c r="P11" s="101" t="n">
        <f aca="false">SUM(januar!P41,februar!P41,marec!P41,april!P41,maj!P41,junij!P41,julij!P41,avgust!P41,september!P41,oktober!P41,november!P41,december!P41)</f>
        <v>7</v>
      </c>
      <c r="Q11" s="101" t="n">
        <f aca="false">SUM(januar!Q41,februar!Q41,marec!Q41,april!Q41,maj!R41,junij!Q41,julij!Q41,avgust!Q41,september!Q41,oktober!Q41,november!Q41,december!Q41)</f>
        <v>1</v>
      </c>
      <c r="R11" s="101" t="n">
        <f aca="false">SUM(januar!T41,februar!V41,marec!S41,april!S41,maj!S41,junij!S41,julij!S41,avgust!S41,september!S41,oktober!S41,november!S41,december!R41)</f>
        <v>25</v>
      </c>
      <c r="S11" s="101" t="n">
        <f aca="false">SUM(januar!S41,februar!S41,marec!S41,april!S41,maj!S41,junij!S41,julij!S41,avgust!S41,september!S41,oktober!S41,november!S41,december!S41)</f>
        <v>45</v>
      </c>
      <c r="AB11" s="38"/>
    </row>
    <row r="12" customFormat="false" ht="14" hidden="false" customHeight="true" outlineLevel="0" collapsed="false">
      <c r="B12" s="106" t="str">
        <f aca="false">Vzorci_vnosov!$A$13</f>
        <v>BOL</v>
      </c>
      <c r="C12" s="101" t="n">
        <f aca="false">SUM(januar!C42,februar!C42,marec!C42,april!C42,maj!C42,junij!C42,julij!C42,avgust!C42,september!C42,oktober!C42,november!C42,december!C42)</f>
        <v>3</v>
      </c>
      <c r="D12" s="101" t="n">
        <f aca="false">SUM(januar!D42,februar!D42,marec!D42,april!D42,maj!D42,junij!D42,julij!D42,avgust!D42,september!D42,oktober!D42,november!D42,december!D42)</f>
        <v>3</v>
      </c>
      <c r="E12" s="101" t="n">
        <f aca="false">SUM(januar!E42,februar!E42,marec!E42,april!E42,maj!E42,junij!E42,julij!E42,avgust!E42,september!E42,oktober!E42,november!E42,december!E42)</f>
        <v>0</v>
      </c>
      <c r="F12" s="101" t="n">
        <f aca="false">SUM(januar!F42,februar!F42,marec!F42,april!F42,maj!F42,junij!F42,julij!F42,avgust!F42,september!F42,oktober!F42,november!F42,december!F42)</f>
        <v>4</v>
      </c>
      <c r="G12" s="101" t="n">
        <f aca="false">SUM(januar!G42,februar!G42,marec!G42,april!G42,maj!G42,junij!G42,julij!G42,avgust!G42,september!G42,oktober!G42,november!G42,december!G42)</f>
        <v>5</v>
      </c>
      <c r="H12" s="101" t="n">
        <f aca="false">SUM(januar!H42,februar!H42,marec!H42,april!H42,maj!H42,junij!H42,julij!H42,avgust!H42,september!H42,oktober!H42,november!H42,december!H42)</f>
        <v>9</v>
      </c>
      <c r="I12" s="101" t="n">
        <f aca="false">SUM(januar!I42,februar!I42,marec!I42,april!I42,maj!I42,junij!I42,julij!I42,avgust!I42,september!I42,oktober!I42,november!I42,december!I42)</f>
        <v>2</v>
      </c>
      <c r="J12" s="101" t="n">
        <f aca="false">SUM(januar!J42,februar!J42,marec!J42,april!J42,maj!J42,junij!J42,julij!J42,avgust!J42,september!J42,oktober!J42,november!J42,december!J42)</f>
        <v>0</v>
      </c>
      <c r="K12" s="101" t="n">
        <f aca="false">SUM(januar!K42,februar!K42,marec!K42,april!K42,maj!K42,junij!K42,julij!K42,avgust!K42,september!K42,oktober!K42,november!K42,december!K42)</f>
        <v>0</v>
      </c>
      <c r="L12" s="101" t="n">
        <f aca="false">SUM(januar!L42,februar!L42,marec!L42,april!L42,maj!L42,junij!L42,julij!L42,avgust!L42,september!L42,oktober!L42,november!L42,december!L42)</f>
        <v>11</v>
      </c>
      <c r="M12" s="101" t="n">
        <f aca="false">SUM(januar!M42,februar!M42,marec!M42,april!M42,maj!M42,junij!M42,julij!M42,avgust!M42,september!M42,oktober!M42,november!M42,december!M42)</f>
        <v>27</v>
      </c>
      <c r="N12" s="101" t="n">
        <f aca="false">SUM(januar!N42,februar!N42,marec!N42,april!N42,maj!N42,junij!N42,julij!N42,avgust!N42,september!N42,oktober!N42,november!N42,december!N42)</f>
        <v>0</v>
      </c>
      <c r="O12" s="101" t="n">
        <f aca="false">SUM(januar!O42,februar!O42,marec!O42,april!O42,maj!O42,junij!O42,julij!O42,avgust!O42,september!O42,oktober!O42,november!O42,december!O42)</f>
        <v>5</v>
      </c>
      <c r="P12" s="101" t="n">
        <f aca="false">SUM(januar!P42,februar!P42,marec!P42,april!P42,maj!P42,junij!P42,julij!P42,avgust!P42,september!P42,oktober!P42,november!P42,december!P42)</f>
        <v>3</v>
      </c>
      <c r="Q12" s="101" t="n">
        <f aca="false">SUM(januar!Q42,februar!Q42,marec!Q42,april!Q42,maj!R42,junij!Q42,julij!Q42,avgust!Q42,september!Q42,oktober!Q42,november!Q42,december!Q42)</f>
        <v>0</v>
      </c>
      <c r="R12" s="101" t="n">
        <f aca="false">SUM(januar!T42,februar!V42,marec!S42,april!S42,maj!S42,junij!S42,julij!S42,avgust!S42,september!S42,oktober!S42,november!S42,december!R42)</f>
        <v>0</v>
      </c>
      <c r="S12" s="101" t="n">
        <f aca="false">SUM(januar!S42,februar!S42,marec!S42,april!S42,maj!S42,junij!S42,julij!S42,avgust!S42,september!S42,oktober!S42,november!S42,december!S42)</f>
        <v>0</v>
      </c>
      <c r="AB12" s="38"/>
    </row>
    <row r="13" customFormat="false" ht="14" hidden="false" customHeight="true" outlineLevel="0" collapsed="false">
      <c r="B13" s="107" t="str">
        <f aca="false">Vzorci_vnosov!$A$11</f>
        <v>X</v>
      </c>
      <c r="C13" s="101" t="n">
        <f aca="false">SUM(januar!C43,februar!C43,marec!C43,april!C43,maj!C43,junij!C43,julij!C43,avgust!C43,september!C43,oktober!C43,november!C43,december!C43)</f>
        <v>30</v>
      </c>
      <c r="D13" s="101" t="n">
        <f aca="false">SUM(januar!D43,februar!D43,marec!D43,april!D43,maj!D43,junij!D43,julij!D43,avgust!D43,september!D43,oktober!D43,november!D43,december!D43)</f>
        <v>31</v>
      </c>
      <c r="E13" s="101" t="n">
        <f aca="false">SUM(januar!E43,februar!E43,marec!E43,april!E43,maj!E43,junij!E43,julij!E43,avgust!E43,september!E43,oktober!E43,november!E43,december!E43)</f>
        <v>34</v>
      </c>
      <c r="F13" s="101" t="n">
        <f aca="false">SUM(januar!F43,februar!F43,marec!F43,april!F43,maj!F43,junij!F43,julij!F43,avgust!F43,september!F43,oktober!F43,november!F43,december!F43)</f>
        <v>40</v>
      </c>
      <c r="G13" s="101" t="n">
        <f aca="false">SUM(januar!G43,februar!G43,marec!G43,april!G43,maj!G43,junij!G43,julij!G43,avgust!G43,september!G43,oktober!G43,november!G43,december!G43)</f>
        <v>7</v>
      </c>
      <c r="H13" s="101" t="n">
        <f aca="false">SUM(januar!H43,februar!H43,marec!H43,april!H43,maj!H43,junij!H43,julij!H43,avgust!H43,september!H43,oktober!H43,november!H43,december!H43)</f>
        <v>44</v>
      </c>
      <c r="I13" s="101" t="n">
        <f aca="false">SUM(januar!I43,februar!I43,marec!I43,april!I43,maj!I43,junij!I43,julij!I43,avgust!I43,september!I43,oktober!I43,november!I43,december!I43)</f>
        <v>40</v>
      </c>
      <c r="J13" s="101" t="n">
        <f aca="false">SUM(januar!J43,februar!J43,marec!J43,april!J43,maj!J43,junij!J43,julij!J43,avgust!J43,september!J43,oktober!J43,november!J43,december!J43)</f>
        <v>41</v>
      </c>
      <c r="K13" s="101" t="n">
        <f aca="false">SUM(januar!K43,februar!K43,marec!K43,april!K43,maj!K43,junij!K43,julij!K43,avgust!K43,september!K43,oktober!K43,november!K43,december!K43)</f>
        <v>36</v>
      </c>
      <c r="L13" s="101" t="n">
        <f aca="false">SUM(januar!L43,februar!L43,marec!L43,april!L43,maj!L43,junij!L43,julij!L43,avgust!L43,september!L43,oktober!L43,november!L43,december!L43)</f>
        <v>37</v>
      </c>
      <c r="M13" s="101" t="n">
        <f aca="false">SUM(januar!M43,februar!M43,marec!M43,april!M43,maj!M43,junij!M43,julij!M43,avgust!M43,september!M43,oktober!M43,november!M43,december!M43)</f>
        <v>0</v>
      </c>
      <c r="N13" s="101" t="n">
        <f aca="false">SUM(januar!N43,februar!N43,marec!N43,april!N43,maj!N43,junij!N43,julij!N43,avgust!N43,september!N43,oktober!N43,november!N43,december!N43)</f>
        <v>46</v>
      </c>
      <c r="O13" s="101" t="n">
        <f aca="false">SUM(januar!O43,februar!O43,marec!O43,april!O43,maj!O43,junij!O43,julij!O43,avgust!O43,september!O43,oktober!O43,november!O43,december!O43)</f>
        <v>108</v>
      </c>
      <c r="P13" s="101" t="n">
        <f aca="false">SUM(januar!P43,februar!P43,marec!P43,april!P43,maj!P43,junij!P43,julij!P43,avgust!P43,september!P43,oktober!P43,november!P43,december!P43)</f>
        <v>29</v>
      </c>
      <c r="Q13" s="101" t="n">
        <f aca="false">SUM(januar!Q43,februar!Q43,marec!Q43,april!Q43,maj!R43,junij!Q43,julij!Q43,avgust!Q43,september!Q43,oktober!Q43,november!Q43,december!Q43)</f>
        <v>12</v>
      </c>
      <c r="R13" s="101" t="n">
        <f aca="false">SUM(januar!T43,februar!V43,marec!S43,april!S43,maj!S43,junij!S43,julij!S43,avgust!S43,september!S43,oktober!S43,november!S43,december!R43)</f>
        <v>46</v>
      </c>
      <c r="S13" s="101" t="n">
        <f aca="false">SUM(januar!S43,februar!S43,marec!S43,april!S43,maj!S43,junij!S43,julij!S43,avgust!S43,september!S43,oktober!S43,november!S43,december!S43)</f>
        <v>86</v>
      </c>
      <c r="AB13" s="38"/>
    </row>
    <row r="14" customFormat="false" ht="14" hidden="false" customHeight="true" outlineLevel="0" collapsed="false">
      <c r="B14" s="108" t="str">
        <f aca="false">Vzorci_vnosov!$A$44</f>
        <v>TX</v>
      </c>
      <c r="C14" s="101" t="n">
        <f aca="false">SUM(januar!C44,februar!C44,marec!C44,april!C44,maj!C44,junij!C44,julij!C44,avgust!C44,september!C44,oktober!C44,november!C44,december!C44)</f>
        <v>4</v>
      </c>
      <c r="D14" s="101" t="n">
        <f aca="false">SUM(januar!D44,februar!D44,marec!D44,april!D44,maj!D44,junij!D44,julij!D44,avgust!D44,september!D44,oktober!D44,november!D44,december!D44)</f>
        <v>44</v>
      </c>
      <c r="E14" s="101" t="n">
        <f aca="false">SUM(januar!E44,februar!E44,marec!E44,april!E44,maj!E44,junij!E44,julij!E44,avgust!E44,september!E44,oktober!E44,november!E44,december!E44)</f>
        <v>29</v>
      </c>
      <c r="F14" s="101" t="n">
        <f aca="false">SUM(januar!F44,februar!F44,marec!F44,april!F44,maj!F44,junij!F44,julij!F44,avgust!F44,september!F44,oktober!F44,november!F44,december!F44)</f>
        <v>30</v>
      </c>
      <c r="G14" s="101" t="n">
        <f aca="false">SUM(januar!G44,februar!G44,marec!G44,april!G44,maj!G44,junij!G44,julij!G44,avgust!G44,september!G44,oktober!G44,november!G44,december!G44)</f>
        <v>0</v>
      </c>
      <c r="H14" s="101" t="n">
        <f aca="false">SUM(januar!H44,februar!H44,marec!H44,april!H44,maj!H44,junij!H44,julij!H44,avgust!H44,september!H44,oktober!H44,november!H44,december!H44)</f>
        <v>38</v>
      </c>
      <c r="I14" s="101" t="n">
        <f aca="false">SUM(januar!I44,februar!I44,marec!I44,april!I44,maj!I44,junij!I44,julij!I44,avgust!I44,september!I44,oktober!I44,november!I44,december!I44)</f>
        <v>39</v>
      </c>
      <c r="J14" s="101" t="n">
        <f aca="false">SUM(januar!J44,februar!J44,marec!J44,april!J44,maj!J44,junij!J44,julij!J44,avgust!J44,september!J44,oktober!J44,november!J44,december!J44)</f>
        <v>6</v>
      </c>
      <c r="K14" s="101" t="n">
        <f aca="false">SUM(januar!K44,februar!K44,marec!K44,april!K44,maj!K44,junij!K44,julij!K44,avgust!K44,september!K44,oktober!K44,november!K44,december!K44)</f>
        <v>41</v>
      </c>
      <c r="L14" s="101" t="n">
        <f aca="false">SUM(januar!L44,februar!L44,marec!L44,april!L44,maj!L44,junij!L44,julij!L44,avgust!L44,september!L44,oktober!L44,november!L44,december!L44)</f>
        <v>17</v>
      </c>
      <c r="M14" s="101" t="n">
        <f aca="false">SUM(januar!M44,februar!M44,marec!M44,april!M44,maj!M44,junij!M44,julij!M44,avgust!M44,september!M44,oktober!M44,november!M44,december!M44)</f>
        <v>0</v>
      </c>
      <c r="N14" s="101" t="n">
        <f aca="false">SUM(januar!N44,februar!N44,marec!N44,april!N44,maj!N44,junij!N44,julij!N44,avgust!N44,september!N44,oktober!N44,november!N44,december!N44)</f>
        <v>50</v>
      </c>
      <c r="O14" s="101" t="n">
        <f aca="false">SUM(januar!O44,februar!O44,marec!O44,april!O44,maj!O44,junij!O44,julij!O44,avgust!O44,september!O44,oktober!O44,november!O44,december!O44)</f>
        <v>0</v>
      </c>
      <c r="P14" s="101" t="n">
        <f aca="false">SUM(januar!P44,februar!P44,marec!P44,april!P44,maj!P44,junij!P44,julij!P44,avgust!P44,september!P44,oktober!P44,november!P44,december!P44)</f>
        <v>50</v>
      </c>
      <c r="Q14" s="101" t="n">
        <f aca="false">SUM(januar!Q44,februar!Q44,marec!Q44,april!Q44,maj!R44,junij!Q44,julij!Q44,avgust!Q44,september!Q44,oktober!Q44,november!Q44,december!Q44)</f>
        <v>16</v>
      </c>
      <c r="R14" s="101" t="n">
        <f aca="false">SUM(januar!T44,februar!V44,marec!S44,april!S44,maj!S44,junij!S44,julij!S44,avgust!S44,september!S44,oktober!S44,november!S44,december!R44)</f>
        <v>0</v>
      </c>
      <c r="S14" s="101" t="n">
        <f aca="false">SUM(januar!S44,februar!S44,marec!S44,april!S44,maj!S44,junij!S44,julij!S44,avgust!S44,september!S44,oktober!S44,november!S44,december!S44)</f>
        <v>0</v>
      </c>
      <c r="AB14" s="38"/>
    </row>
    <row r="15" customFormat="false" ht="14" hidden="false" customHeight="true" outlineLevel="0" collapsed="false">
      <c r="B15" s="107" t="str">
        <f aca="false">Vzorci_vnosov!$A$45</f>
        <v>¶</v>
      </c>
      <c r="C15" s="101" t="n">
        <f aca="false">SUM(januar!C45,februar!C45,marec!C45,april!C45,maj!C45,junij!C45,julij!C45,avgust!C45,september!C45,oktober!C45,november!C45,december!C45)</f>
        <v>12</v>
      </c>
      <c r="D15" s="101" t="n">
        <f aca="false">SUM(januar!D45,februar!D45,marec!D45,april!D45,maj!D45,junij!D45,julij!D45,avgust!D45,september!D45,oktober!D45,november!D45,december!D45)</f>
        <v>2</v>
      </c>
      <c r="E15" s="101" t="n">
        <f aca="false">SUM(januar!E45,februar!E45,marec!E45,april!E45,maj!E45,junij!E45,julij!E45,avgust!E45,september!E45,oktober!E45,november!E45,december!E45)</f>
        <v>14</v>
      </c>
      <c r="F15" s="101" t="n">
        <f aca="false">SUM(januar!F45,februar!F45,marec!F45,april!F45,maj!F45,junij!F45,julij!F45,avgust!F45,september!F45,oktober!F45,november!F45,december!F45)</f>
        <v>14</v>
      </c>
      <c r="G15" s="101" t="n">
        <f aca="false">SUM(januar!G45,februar!G45,marec!G45,april!G45,maj!G45,junij!G45,julij!G45,avgust!G45,september!G45,oktober!G45,november!G45,december!G45)</f>
        <v>12</v>
      </c>
      <c r="H15" s="101" t="n">
        <f aca="false">SUM(januar!H45,februar!H45,marec!H45,april!H45,maj!H45,junij!H45,julij!H45,avgust!H45,september!H45,oktober!H45,november!H45,december!H45)</f>
        <v>18</v>
      </c>
      <c r="I15" s="101" t="n">
        <f aca="false">SUM(januar!I45,februar!I45,marec!I45,april!I45,maj!I45,junij!I45,julij!I45,avgust!I45,september!I45,oktober!I45,november!I45,december!I45)</f>
        <v>25</v>
      </c>
      <c r="J15" s="101" t="n">
        <f aca="false">SUM(januar!J45,februar!J45,marec!J45,april!J45,maj!J45,junij!J45,julij!J45,avgust!J45,september!J45,oktober!J45,november!J45,december!J45)</f>
        <v>9</v>
      </c>
      <c r="K15" s="101" t="n">
        <f aca="false">SUM(januar!K45,februar!K45,marec!K45,april!K45,maj!K45,junij!K45,julij!K45,avgust!K45,september!K45,oktober!K45,november!K45,december!K45)</f>
        <v>7</v>
      </c>
      <c r="L15" s="101" t="n">
        <f aca="false">SUM(januar!L45,februar!L45,marec!L45,april!L45,maj!L45,junij!L45,julij!L45,avgust!L45,september!L45,oktober!L45,november!L45,december!L45)</f>
        <v>15</v>
      </c>
      <c r="M15" s="101" t="n">
        <f aca="false">SUM(januar!M45,februar!M45,marec!M45,april!M45,maj!M45,junij!M45,julij!M45,avgust!M45,september!M45,oktober!M45,november!M45,december!M45)</f>
        <v>0</v>
      </c>
      <c r="N15" s="101" t="n">
        <f aca="false">SUM(januar!N45,februar!N45,marec!N45,april!N45,maj!N45,junij!N45,julij!N45,avgust!N45,september!N45,oktober!N45,november!N45,december!N45)</f>
        <v>15</v>
      </c>
      <c r="O15" s="101" t="n">
        <f aca="false">SUM(januar!O45,februar!O45,marec!O45,april!O45,maj!O45,junij!O45,julij!O45,avgust!O45,september!O45,oktober!O45,november!O45,december!O45)</f>
        <v>15</v>
      </c>
      <c r="P15" s="101" t="n">
        <f aca="false">SUM(januar!P45,februar!P45,marec!P45,april!P45,maj!P45,junij!P45,julij!P45,avgust!P45,september!P45,oktober!P45,november!P45,december!P45)</f>
        <v>17</v>
      </c>
      <c r="Q15" s="101" t="n">
        <f aca="false">SUM(januar!Q45,februar!Q45,marec!Q45,april!Q45,maj!R45,junij!Q45,julij!Q45,avgust!Q45,september!Q45,oktober!Q45,november!Q45,december!Q45)</f>
        <v>16</v>
      </c>
      <c r="R15" s="101" t="n">
        <f aca="false">SUM(januar!T45,februar!V45,marec!S45,april!S45,maj!S45,junij!S45,julij!S45,avgust!S45,september!S45,oktober!S45,november!S45,december!R45)</f>
        <v>4</v>
      </c>
      <c r="S15" s="101" t="n">
        <f aca="false">SUM(januar!S45,februar!S45,marec!S45,april!S45,maj!S45,junij!S45,julij!S45,avgust!S45,september!S45,oktober!S45,november!S45,december!S45)</f>
        <v>4</v>
      </c>
    </row>
    <row r="16" customFormat="false" ht="14" hidden="false" customHeight="true" outlineLevel="0" collapsed="false">
      <c r="B16" s="105" t="str">
        <f aca="false">Vzorci_vnosov!$A$8</f>
        <v>U</v>
      </c>
      <c r="C16" s="101" t="n">
        <f aca="false">SUM(januar!C46,februar!C46,marec!C46,april!C46,maj!C46,junij!C46,julij!C46,avgust!C46,september!C46,oktober!C46,november!C46,december!C46)</f>
        <v>9</v>
      </c>
      <c r="D16" s="101" t="n">
        <f aca="false">SUM(januar!D46,februar!D46,marec!D46,april!D46,maj!D46,junij!D46,julij!D46,avgust!D46,september!D46,oktober!D46,november!D46,december!D46)</f>
        <v>4</v>
      </c>
      <c r="E16" s="101" t="n">
        <f aca="false">SUM(januar!E46,februar!E46,marec!E46,april!E46,maj!E46,junij!E46,julij!E46,avgust!E46,september!E46,oktober!E46,november!E46,december!E46)</f>
        <v>7</v>
      </c>
      <c r="F16" s="101" t="n">
        <f aca="false">SUM(januar!F46,februar!F46,marec!F46,april!F46,maj!F46,junij!F46,julij!F46,avgust!F46,september!F46,oktober!F46,november!F46,december!F46)</f>
        <v>8</v>
      </c>
      <c r="G16" s="101" t="n">
        <f aca="false">SUM(januar!G46,februar!G46,marec!G46,april!G46,maj!G46,junij!G46,julij!G46,avgust!G46,september!G46,oktober!G46,november!G46,december!G46)</f>
        <v>5</v>
      </c>
      <c r="H16" s="101" t="n">
        <f aca="false">SUM(januar!H46,februar!H46,marec!H46,april!H46,maj!H46,junij!H46,julij!H46,avgust!H46,september!H46,oktober!H46,november!H46,december!H46)</f>
        <v>9</v>
      </c>
      <c r="I16" s="101" t="n">
        <f aca="false">SUM(januar!I46,februar!I46,marec!I46,april!I46,maj!I46,junij!I46,julij!I46,avgust!I46,september!I46,oktober!I46,november!I46,december!I46)</f>
        <v>26</v>
      </c>
      <c r="J16" s="101" t="n">
        <f aca="false">SUM(januar!J46,februar!J46,marec!J46,april!J46,maj!J46,junij!J46,julij!J46,avgust!J46,september!J46,oktober!J46,november!J46,december!J46)</f>
        <v>6</v>
      </c>
      <c r="K16" s="101" t="n">
        <f aca="false">SUM(januar!K46,februar!K46,marec!K46,april!K46,maj!K46,junij!K46,julij!K46,avgust!K46,september!K46,oktober!K46,november!K46,december!K46)</f>
        <v>2</v>
      </c>
      <c r="L16" s="101" t="n">
        <f aca="false">SUM(januar!L46,februar!L46,marec!L46,april!L46,maj!L46,junij!L46,julij!L46,avgust!L46,september!L46,oktober!L46,november!L46,december!L46)</f>
        <v>15</v>
      </c>
      <c r="M16" s="101" t="n">
        <f aca="false">SUM(januar!M46,februar!M46,marec!M46,april!M46,maj!M46,junij!M46,julij!M46,avgust!M46,september!M46,oktober!M46,november!M46,december!M46)</f>
        <v>0</v>
      </c>
      <c r="N16" s="101" t="n">
        <f aca="false">SUM(januar!N46,februar!N46,marec!N46,april!N46,maj!N46,junij!N46,julij!N46,avgust!N46,september!N46,oktober!N46,november!N46,december!N46)</f>
        <v>9</v>
      </c>
      <c r="O16" s="101" t="n">
        <f aca="false">SUM(januar!O46,februar!O46,marec!O46,april!O46,maj!O46,junij!O46,julij!O46,avgust!O46,september!O46,oktober!O46,november!O46,december!O46)</f>
        <v>13</v>
      </c>
      <c r="P16" s="101" t="n">
        <f aca="false">SUM(januar!P46,februar!P46,marec!P46,april!P46,maj!P46,junij!P46,julij!P46,avgust!P46,september!P46,oktober!P46,november!P46,december!P46)</f>
        <v>25</v>
      </c>
      <c r="Q16" s="101" t="n">
        <f aca="false">SUM(januar!Q46,februar!Q46,marec!Q46,april!Q46,maj!R46,junij!Q46,julij!Q46,avgust!Q46,september!Q46,oktober!Q46,november!Q46,december!Q46)</f>
        <v>11</v>
      </c>
      <c r="R16" s="101" t="n">
        <f aca="false">SUM(januar!T46,februar!V46,marec!S46,april!S46,maj!S46,junij!S46,julij!S46,avgust!S46,september!S46,oktober!S46,november!S46,december!R46)</f>
        <v>4</v>
      </c>
      <c r="S16" s="101" t="n">
        <f aca="false">SUM(januar!S46,februar!S46,marec!S46,april!S46,maj!S46,junij!S46,julij!S46,avgust!S46,september!S46,oktober!S46,november!S46,december!S46)</f>
        <v>4</v>
      </c>
    </row>
  </sheetData>
  <sheetProtection sheet="true"/>
  <mergeCells count="1">
    <mergeCell ref="C1:K1"/>
  </mergeCells>
  <printOptions headings="false" gridLines="false" gridLinesSet="true" horizontalCentered="false" verticalCentered="false"/>
  <pageMargins left="0.7875" right="0.7875" top="0.926388888888889" bottom="0.926388888888889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4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N5" activeCellId="0" sqref="N5"/>
    </sheetView>
  </sheetViews>
  <sheetFormatPr defaultColWidth="9.9921875" defaultRowHeight="17" zeroHeight="false" outlineLevelRow="0" outlineLevelCol="0"/>
  <cols>
    <col collapsed="false" customWidth="true" hidden="false" outlineLevel="0" max="1" min="1" style="21" width="5.8"/>
    <col collapsed="false" customWidth="true" hidden="false" outlineLevel="0" max="2" min="2" style="22" width="3.2"/>
    <col collapsed="false" customWidth="true" hidden="false" outlineLevel="0" max="16" min="3" style="23" width="4.4"/>
    <col collapsed="false" customWidth="true" hidden="true" outlineLevel="0" max="18" min="17" style="23" width="4.4"/>
    <col collapsed="false" customWidth="true" hidden="false" outlineLevel="0" max="21" min="19" style="23" width="4.4"/>
    <col collapsed="false" customWidth="true" hidden="false" outlineLevel="0" max="32" min="22" style="23" width="3.6"/>
    <col collapsed="false" customWidth="true" hidden="false" outlineLevel="0" max="33" min="33" style="24" width="4"/>
    <col collapsed="false" customWidth="true" hidden="true" outlineLevel="0" max="51" min="34" style="2" width="14.22"/>
    <col collapsed="false" customWidth="true" hidden="false" outlineLevel="0" max="52" min="52" style="25" width="3.6"/>
    <col collapsed="false" customWidth="true" hidden="false" outlineLevel="0" max="56" min="53" style="25" width="6.81"/>
    <col collapsed="false" customWidth="true" hidden="false" outlineLevel="0" max="65" min="57" style="2" width="6.81"/>
    <col collapsed="false" customWidth="true" hidden="false" outlineLevel="0" max="66" min="66" style="25" width="3.6"/>
    <col collapsed="false" customWidth="true" hidden="false" outlineLevel="0" max="70" min="67" style="25" width="6.81"/>
    <col collapsed="false" customWidth="true" hidden="false" outlineLevel="0" max="242" min="71" style="26" width="6.81"/>
    <col collapsed="false" customWidth="false" hidden="false" outlineLevel="0" max="257" min="243" style="26" width="10.01"/>
  </cols>
  <sheetData>
    <row r="1" s="38" customFormat="true" ht="19.5" hidden="false" customHeight="true" outlineLevel="0" collapsed="false">
      <c r="A1" s="27" t="s">
        <v>59</v>
      </c>
      <c r="B1" s="28"/>
      <c r="C1" s="5" t="str">
        <f aca="false">Vzorci_vnosov!$C$2</f>
        <v>KOS</v>
      </c>
      <c r="D1" s="5" t="str">
        <f aca="false">Vzorci_vnosov!$C$3</f>
        <v>ŠOŠ</v>
      </c>
      <c r="E1" s="5" t="str">
        <f aca="false">Vzorci_vnosov!$C$4</f>
        <v>PIN</v>
      </c>
      <c r="F1" s="5" t="str">
        <f aca="false">Vzorci_vnosov!$C$5</f>
        <v>KON</v>
      </c>
      <c r="G1" s="5" t="str">
        <f aca="false">Vzorci_vnosov!$C$6</f>
        <v>ORO</v>
      </c>
      <c r="H1" s="5" t="str">
        <f aca="false">Vzorci_vnosov!$C$7</f>
        <v>MIO</v>
      </c>
      <c r="I1" s="5" t="str">
        <f aca="false">Vzorci_vnosov!$C$8</f>
        <v>BOŽ</v>
      </c>
      <c r="J1" s="5" t="str">
        <f aca="false">Vzorci_vnosov!$C$9</f>
        <v>TOM</v>
      </c>
      <c r="K1" s="5" t="str">
        <f aca="false">Vzorci_vnosov!$C$10</f>
        <v>MŠŠ</v>
      </c>
      <c r="L1" s="5" t="str">
        <f aca="false">Vzorci_vnosov!$C$11</f>
        <v>ŽIV</v>
      </c>
      <c r="M1" s="5" t="str">
        <f aca="false">Vzorci_vnosov!$C$12</f>
        <v>TAL</v>
      </c>
      <c r="N1" s="5" t="str">
        <f aca="false">Vzorci_vnosov!$C$13</f>
        <v>PIR</v>
      </c>
      <c r="O1" s="5" t="str">
        <f aca="false">Vzorci_vnosov!$C$14</f>
        <v>HOL</v>
      </c>
      <c r="P1" s="5" t="str">
        <f aca="false">Vzorci_vnosov!$C$15</f>
        <v>BUT</v>
      </c>
      <c r="Q1" s="5" t="str">
        <f aca="false">Vzorci_vnosov!$C$16</f>
        <v>ŽRJ</v>
      </c>
      <c r="R1" s="5" t="str">
        <f aca="false">Vzorci_vnosov!$C$17</f>
        <v>NOV3</v>
      </c>
      <c r="S1" s="5" t="s">
        <v>60</v>
      </c>
      <c r="T1" s="29" t="s">
        <v>61</v>
      </c>
      <c r="U1" s="30" t="s">
        <v>57</v>
      </c>
      <c r="V1" s="31" t="str">
        <f aca="false">Vzorci_vnosov!$A$16</f>
        <v>☻</v>
      </c>
      <c r="W1" s="32" t="s">
        <v>34</v>
      </c>
      <c r="X1" s="33" t="str">
        <f aca="false">Vzorci_vnosov!$A$4</f>
        <v>51</v>
      </c>
      <c r="Y1" s="33" t="str">
        <f aca="false">Vzorci_vnosov!$A$5</f>
        <v>52</v>
      </c>
      <c r="Z1" s="7" t="str">
        <f aca="false">Vzorci_vnosov!$A$25</f>
        <v>51¶</v>
      </c>
      <c r="AA1" s="7" t="str">
        <f aca="false">Vzorci_vnosov!$A$26</f>
        <v>52¶</v>
      </c>
      <c r="AB1" s="34" t="str">
        <f aca="false">Vzorci_vnosov!$A$8</f>
        <v>U</v>
      </c>
      <c r="AC1" s="33" t="str">
        <f aca="false">Vzorci_vnosov!$A$6</f>
        <v>KVIT</v>
      </c>
      <c r="AD1" s="35" t="s">
        <v>62</v>
      </c>
      <c r="AE1" s="36" t="s">
        <v>18</v>
      </c>
      <c r="AF1" s="37" t="s">
        <v>63</v>
      </c>
      <c r="AG1" s="3"/>
      <c r="AZ1" s="39"/>
      <c r="BA1" s="39"/>
      <c r="BB1" s="39"/>
      <c r="BC1" s="39"/>
      <c r="BD1" s="39"/>
      <c r="BN1" s="39"/>
      <c r="BO1" s="39"/>
      <c r="BP1" s="39"/>
      <c r="BQ1" s="39"/>
      <c r="BR1" s="39"/>
    </row>
    <row r="2" s="38" customFormat="true" ht="19.5" hidden="false" customHeight="true" outlineLevel="0" collapsed="false">
      <c r="A2" s="40" t="n">
        <v>43466</v>
      </c>
      <c r="B2" s="41" t="str">
        <f aca="false">TEXT(A2,"Ddd")</f>
        <v>út</v>
      </c>
      <c r="C2" s="42"/>
      <c r="D2" s="43"/>
      <c r="E2" s="43"/>
      <c r="F2" s="44" t="str">
        <f aca="false">Vzorci_vnosov!$A$14</f>
        <v>☻</v>
      </c>
      <c r="G2" s="43"/>
      <c r="H2" s="43"/>
      <c r="I2" s="45" t="str">
        <f aca="false">Vzorci_vnosov!$A$21</f>
        <v>☺</v>
      </c>
      <c r="J2" s="43"/>
      <c r="K2" s="43"/>
      <c r="L2" s="43"/>
      <c r="M2" s="46"/>
      <c r="N2" s="43"/>
      <c r="O2" s="43"/>
      <c r="P2" s="43"/>
      <c r="Q2" s="43"/>
      <c r="R2" s="43"/>
      <c r="S2" s="43"/>
      <c r="T2" s="43" t="s">
        <v>13</v>
      </c>
      <c r="U2" s="43" t="s">
        <v>3</v>
      </c>
      <c r="V2" s="47" t="n">
        <f aca="false">COUNTIF(AH2:AY2,"☻")</f>
        <v>1</v>
      </c>
      <c r="W2" s="47" t="n">
        <f aca="false">COUNTIF(AH2:AY2,"☺")</f>
        <v>1</v>
      </c>
      <c r="X2" s="47" t="n">
        <f aca="false">COUNTIF(C2:T2,"51")+COUNTIF(C2:T2,"51$")+COUNTIF(C2:T2,"51☻")</f>
        <v>0</v>
      </c>
      <c r="Y2" s="47" t="n">
        <f aca="false">COUNTIF(C2:T2,"52")+COUNTIF(C2:T2,"52$")+COUNTIF(C2:T2,"52☻")</f>
        <v>0</v>
      </c>
      <c r="Z2" s="47" t="n">
        <f aca="false">COUNTIF(C2:T2,"51¶")</f>
        <v>0</v>
      </c>
      <c r="AA2" s="47" t="n">
        <f aca="false">COUNTIF(C2:T2,"52¶")</f>
        <v>0</v>
      </c>
      <c r="AB2" s="47" t="n">
        <f aca="false">COUNTIF(C2:T2,"U")+COUNTIF(C2:T2,"U☻")+COUNTIF(C2:T2,"U☺")</f>
        <v>0</v>
      </c>
      <c r="AC2" s="47" t="n">
        <f aca="false">COUNTIF(C2:T2,"KVIT")+COUNTIF(C2:T2,"KVIT☻")+COUNTIF(C2:T2,"kvit$")</f>
        <v>0</v>
      </c>
      <c r="AD2" s="48" t="n">
        <f aca="false">COUNTBLANK(C2:S2)-3</f>
        <v>12</v>
      </c>
      <c r="AE2" s="48" t="n">
        <f aca="false">COUNTIF(C2:T2,"x")</f>
        <v>0</v>
      </c>
      <c r="AF2" s="47" t="n">
        <f aca="false">COUNTIF(C2:T2,"51")+COUNTIF(C2:T2,"51☻")+COUNTIF(C2:T2,"2")+COUNTIF(C2:T2,"52")+COUNTIF(C2:T2,"52☻")+COUNTIF(C2:T2,"51$")+COUNTIF(C2:T2,"52$")</f>
        <v>0</v>
      </c>
      <c r="AG2" s="4" t="str">
        <f aca="false">Vzorci_vnosov!$A$2</f>
        <v>51☻</v>
      </c>
      <c r="AH2" s="49" t="str">
        <f aca="false">RIGHT(C2,1)</f>
        <v/>
      </c>
      <c r="AI2" s="49" t="str">
        <f aca="false">RIGHT(D2,1)</f>
        <v/>
      </c>
      <c r="AJ2" s="49" t="str">
        <f aca="false">RIGHT(E2,1)</f>
        <v/>
      </c>
      <c r="AK2" s="49" t="str">
        <f aca="false">RIGHT(F2,1)</f>
        <v>☻</v>
      </c>
      <c r="AL2" s="49" t="str">
        <f aca="false">RIGHT(G2,1)</f>
        <v/>
      </c>
      <c r="AM2" s="49" t="str">
        <f aca="false">RIGHT(H2,1)</f>
        <v/>
      </c>
      <c r="AN2" s="49" t="str">
        <f aca="false">RIGHT(I2,1)</f>
        <v>☺</v>
      </c>
      <c r="AO2" s="49" t="str">
        <f aca="false">RIGHT(J2,1)</f>
        <v/>
      </c>
      <c r="AP2" s="49" t="str">
        <f aca="false">RIGHT(K2,1)</f>
        <v/>
      </c>
      <c r="AQ2" s="49" t="str">
        <f aca="false">RIGHT(L2,1)</f>
        <v/>
      </c>
      <c r="AR2" s="49" t="str">
        <f aca="false">RIGHT(M2,1)</f>
        <v/>
      </c>
      <c r="AS2" s="49" t="str">
        <f aca="false">RIGHT(N2,1)</f>
        <v/>
      </c>
      <c r="AT2" s="49" t="str">
        <f aca="false">RIGHT(O2,1)</f>
        <v/>
      </c>
      <c r="AU2" s="49" t="str">
        <f aca="false">RIGHT(P2,1)</f>
        <v/>
      </c>
      <c r="AV2" s="49" t="str">
        <f aca="false">RIGHT(Q2,1)</f>
        <v/>
      </c>
      <c r="AW2" s="49" t="str">
        <f aca="false">RIGHT(R2,1)</f>
        <v/>
      </c>
      <c r="AX2" s="49" t="str">
        <f aca="false">RIGHT(S2,1)</f>
        <v/>
      </c>
      <c r="AY2" s="49" t="str">
        <f aca="false">RIGHT(T2,1)</f>
        <v>Ž</v>
      </c>
      <c r="AZ2" s="39"/>
      <c r="BA2" s="39"/>
      <c r="BB2" s="39"/>
      <c r="BC2" s="39"/>
      <c r="BD2" s="39"/>
      <c r="BN2" s="39"/>
      <c r="BO2" s="39"/>
      <c r="BP2" s="39"/>
      <c r="BQ2" s="39"/>
      <c r="BR2" s="39"/>
    </row>
    <row r="3" customFormat="false" ht="19.5" hidden="false" customHeight="true" outlineLevel="0" collapsed="false">
      <c r="A3" s="40" t="n">
        <v>43467</v>
      </c>
      <c r="B3" s="41" t="str">
        <f aca="false">TEXT(A3,"Ddd")</f>
        <v>st</v>
      </c>
      <c r="C3" s="43"/>
      <c r="D3" s="43"/>
      <c r="E3" s="43"/>
      <c r="F3" s="44" t="str">
        <f aca="false">Vzorci_vnosov!$A$14</f>
        <v>☻</v>
      </c>
      <c r="G3" s="43"/>
      <c r="H3" s="43"/>
      <c r="I3" s="43"/>
      <c r="J3" s="43"/>
      <c r="K3" s="43"/>
      <c r="L3" s="43"/>
      <c r="M3" s="43"/>
      <c r="N3" s="45" t="str">
        <f aca="false">Vzorci_vnosov!$A$21</f>
        <v>☺</v>
      </c>
      <c r="O3" s="43"/>
      <c r="P3" s="43"/>
      <c r="Q3" s="43"/>
      <c r="R3" s="43"/>
      <c r="S3" s="43"/>
      <c r="T3" s="43" t="s">
        <v>23</v>
      </c>
      <c r="U3" s="43" t="s">
        <v>3</v>
      </c>
      <c r="V3" s="47" t="n">
        <f aca="false">COUNTIF(AH3:AY3,"☻")</f>
        <v>1</v>
      </c>
      <c r="W3" s="47" t="n">
        <f aca="false">COUNTIF(AH3:AY3,"☺")</f>
        <v>1</v>
      </c>
      <c r="X3" s="47" t="n">
        <f aca="false">COUNTIF(C3:T3,"51")+COUNTIF(C3:T3,"51$")+COUNTIF(C3:T3,"51☻")</f>
        <v>0</v>
      </c>
      <c r="Y3" s="47" t="n">
        <f aca="false">COUNTIF(C3:T3,"52")+COUNTIF(C3:T3,"52$")+COUNTIF(C3:T3,"52☻")</f>
        <v>0</v>
      </c>
      <c r="Z3" s="47" t="n">
        <f aca="false">COUNTIF(C3:T3,"51¶")</f>
        <v>0</v>
      </c>
      <c r="AA3" s="47" t="n">
        <f aca="false">COUNTIF(C3:T3,"52¶")</f>
        <v>0</v>
      </c>
      <c r="AB3" s="47" t="n">
        <f aca="false">COUNTIF(C3:T3,"U")+COUNTIF(C3:T3,"U☻")+COUNTIF(C3:T3,"U☺")</f>
        <v>0</v>
      </c>
      <c r="AC3" s="47" t="n">
        <f aca="false">COUNTIF(C3:T3,"KVIT")+COUNTIF(C3:T3,"KVIT☻")+COUNTIF(C3:T3,"kvit$")</f>
        <v>0</v>
      </c>
      <c r="AD3" s="48" t="n">
        <f aca="false">COUNTBLANK(C3:S3)-3</f>
        <v>12</v>
      </c>
      <c r="AE3" s="48" t="n">
        <f aca="false">COUNTIF(C3:T3,"x")</f>
        <v>0</v>
      </c>
      <c r="AF3" s="47" t="n">
        <f aca="false">COUNTIF(C3:T3,"51")+COUNTIF(C3:T3,"51☻")+COUNTIF(C3:T3,"2")+COUNTIF(C3:T3,"52")+COUNTIF(C3:T3,"52☻")+COUNTIF(C3:T3,"51$")+COUNTIF(C3:T3,"52$")</f>
        <v>0</v>
      </c>
      <c r="AG3" s="4" t="str">
        <f aca="false">Vzorci_vnosov!$A$3</f>
        <v>52☻</v>
      </c>
      <c r="AH3" s="49" t="str">
        <f aca="false">RIGHT(C3,1)</f>
        <v/>
      </c>
      <c r="AI3" s="49" t="str">
        <f aca="false">RIGHT(D3,1)</f>
        <v/>
      </c>
      <c r="AJ3" s="49" t="str">
        <f aca="false">RIGHT(E3,1)</f>
        <v/>
      </c>
      <c r="AK3" s="49" t="str">
        <f aca="false">RIGHT(F3,1)</f>
        <v>☻</v>
      </c>
      <c r="AL3" s="49" t="str">
        <f aca="false">RIGHT(G3,1)</f>
        <v/>
      </c>
      <c r="AM3" s="49" t="str">
        <f aca="false">RIGHT(H3,1)</f>
        <v/>
      </c>
      <c r="AN3" s="49" t="str">
        <f aca="false">RIGHT(I3,1)</f>
        <v/>
      </c>
      <c r="AO3" s="49" t="str">
        <f aca="false">RIGHT(J3,1)</f>
        <v/>
      </c>
      <c r="AP3" s="49" t="str">
        <f aca="false">RIGHT(K3,1)</f>
        <v/>
      </c>
      <c r="AQ3" s="49" t="str">
        <f aca="false">RIGHT(L3,1)</f>
        <v/>
      </c>
      <c r="AR3" s="49" t="str">
        <f aca="false">RIGHT(M3,1)</f>
        <v/>
      </c>
      <c r="AS3" s="49" t="str">
        <f aca="false">RIGHT(N3,1)</f>
        <v>☺</v>
      </c>
      <c r="AT3" s="49" t="str">
        <f aca="false">RIGHT(O3,1)</f>
        <v/>
      </c>
      <c r="AU3" s="49" t="str">
        <f aca="false">RIGHT(P3,1)</f>
        <v/>
      </c>
      <c r="AV3" s="49" t="str">
        <f aca="false">RIGHT(Q3,1)</f>
        <v/>
      </c>
      <c r="AW3" s="49" t="str">
        <f aca="false">RIGHT(R3,1)</f>
        <v/>
      </c>
      <c r="AX3" s="49" t="str">
        <f aca="false">RIGHT(S3,1)</f>
        <v/>
      </c>
      <c r="AY3" s="49" t="str">
        <f aca="false">RIGHT(T3,1)</f>
        <v>R</v>
      </c>
      <c r="AZ3" s="50"/>
      <c r="BA3" s="50" t="s">
        <v>64</v>
      </c>
      <c r="BB3" s="50"/>
      <c r="BC3" s="50"/>
      <c r="BD3" s="50"/>
      <c r="BE3" s="26"/>
      <c r="BF3" s="26"/>
      <c r="BG3" s="26"/>
      <c r="BH3" s="26"/>
      <c r="BI3" s="26"/>
      <c r="BJ3" s="26"/>
      <c r="BK3" s="26"/>
      <c r="BL3" s="26"/>
      <c r="BM3" s="26"/>
      <c r="BN3" s="50"/>
      <c r="BO3" s="50"/>
      <c r="BP3" s="50"/>
      <c r="BQ3" s="50"/>
      <c r="BR3" s="50"/>
    </row>
    <row r="4" customFormat="false" ht="19.5" hidden="false" customHeight="true" outlineLevel="0" collapsed="false">
      <c r="A4" s="51" t="n">
        <v>43468</v>
      </c>
      <c r="B4" s="52" t="str">
        <f aca="false">TEXT(A4,"Ddd")</f>
        <v>čt</v>
      </c>
      <c r="C4" s="53" t="str">
        <f aca="false">Vzorci_vnosov!$A$12</f>
        <v>D</v>
      </c>
      <c r="D4" s="53" t="str">
        <f aca="false">Vzorci_vnosov!$A$12</f>
        <v>D</v>
      </c>
      <c r="E4" s="53" t="str">
        <f aca="false">Vzorci_vnosov!$A$6</f>
        <v>KVIT</v>
      </c>
      <c r="F4" s="53" t="str">
        <f aca="false">Vzorci_vnosov!$A$13</f>
        <v>BOL</v>
      </c>
      <c r="G4" s="53" t="str">
        <f aca="false">Vzorci_vnosov!$A$12</f>
        <v>D</v>
      </c>
      <c r="H4" s="53" t="str">
        <f aca="false">Vzorci_vnosov!$A$12</f>
        <v>D</v>
      </c>
      <c r="I4" s="53" t="str">
        <f aca="false">Vzorci_vnosov!$A$12</f>
        <v>D</v>
      </c>
      <c r="J4" s="53" t="str">
        <f aca="false">Vzorci_vnosov!$A$12</f>
        <v>D</v>
      </c>
      <c r="K4" s="54" t="str">
        <f aca="false">Vzorci_vnosov!$A$7</f>
        <v>KVIT☻</v>
      </c>
      <c r="L4" s="53" t="str">
        <f aca="false">Vzorci_vnosov!$A$12</f>
        <v>D</v>
      </c>
      <c r="M4" s="53" t="str">
        <f aca="false">Vzorci_vnosov!$A$5</f>
        <v>52</v>
      </c>
      <c r="N4" s="53" t="str">
        <f aca="false">Vzorci_vnosov!$A$4</f>
        <v>51</v>
      </c>
      <c r="O4" s="55" t="str">
        <f aca="false">Vzorci_vnosov!$A$11</f>
        <v>X</v>
      </c>
      <c r="P4" s="55" t="str">
        <f aca="false">Vzorci_vnosov!$A$25</f>
        <v>51¶</v>
      </c>
      <c r="Q4" s="56"/>
      <c r="R4" s="56"/>
      <c r="S4" s="55" t="str">
        <f aca="false">Vzorci_vnosov!$A$11</f>
        <v>X</v>
      </c>
      <c r="T4" s="56" t="s">
        <v>65</v>
      </c>
      <c r="U4" s="57" t="str">
        <f aca="false">Vzorci_vnosov!$C$4</f>
        <v>PIN</v>
      </c>
      <c r="V4" s="47" t="n">
        <f aca="false">COUNTIF(AH4:AY4,"☻")</f>
        <v>1</v>
      </c>
      <c r="W4" s="47" t="n">
        <f aca="false">COUNTIF(AH4:AY4,"☺")</f>
        <v>0</v>
      </c>
      <c r="X4" s="47" t="n">
        <f aca="false">COUNTIF(C4:T4,"51")+COUNTIF(C4:T4,"51$")+COUNTIF(C4:T4,"51☻")</f>
        <v>1</v>
      </c>
      <c r="Y4" s="47" t="n">
        <f aca="false">COUNTIF(C4:T4,"52")+COUNTIF(C4:T4,"52$")+COUNTIF(C4:T4,"52☻")</f>
        <v>1</v>
      </c>
      <c r="Z4" s="47" t="n">
        <f aca="false">COUNTIF(C4:T4,"51¶")</f>
        <v>1</v>
      </c>
      <c r="AA4" s="47" t="n">
        <f aca="false">COUNTIF(C4:T4,"52¶")</f>
        <v>0</v>
      </c>
      <c r="AB4" s="47" t="n">
        <f aca="false">COUNTIF(C4:T4,"U")+COUNTIF(C4:T4,"U☻")+COUNTIF(C4:T4,"U☺")</f>
        <v>0</v>
      </c>
      <c r="AC4" s="47" t="n">
        <f aca="false">COUNTIF(C4:T4,"KVIT")+COUNTIF(C4:T4,"KVIT☻")+COUNTIF(C4:T4,"kvit$")</f>
        <v>2</v>
      </c>
      <c r="AD4" s="48" t="n">
        <f aca="false">COUNTBLANK(C4:S4)-3</f>
        <v>-1</v>
      </c>
      <c r="AE4" s="48" t="n">
        <f aca="false">COUNTIF(C4:T4,"x")</f>
        <v>2</v>
      </c>
      <c r="AF4" s="47" t="n">
        <f aca="false">COUNTIF(C4:T4,"51")+COUNTIF(C4:T4,"51☻")+COUNTIF(C4:T4,"2")+COUNTIF(C4:T4,"52")+COUNTIF(C4:T4,"52☻")+COUNTIF(C4:T4,"51$")+COUNTIF(C4:T4,"52$")</f>
        <v>2</v>
      </c>
      <c r="AG4" s="4" t="str">
        <f aca="false">Vzorci_vnosov!$A$4</f>
        <v>51</v>
      </c>
      <c r="AH4" s="49" t="str">
        <f aca="false">RIGHT(C4,1)</f>
        <v>D</v>
      </c>
      <c r="AI4" s="49" t="str">
        <f aca="false">RIGHT(D4,1)</f>
        <v>D</v>
      </c>
      <c r="AJ4" s="49" t="str">
        <f aca="false">RIGHT(E4,1)</f>
        <v>T</v>
      </c>
      <c r="AK4" s="49" t="str">
        <f aca="false">RIGHT(F4,1)</f>
        <v>L</v>
      </c>
      <c r="AL4" s="49" t="str">
        <f aca="false">RIGHT(G4,1)</f>
        <v>D</v>
      </c>
      <c r="AM4" s="49" t="str">
        <f aca="false">RIGHT(H4,1)</f>
        <v>D</v>
      </c>
      <c r="AN4" s="49" t="str">
        <f aca="false">RIGHT(I4,1)</f>
        <v>D</v>
      </c>
      <c r="AO4" s="49" t="str">
        <f aca="false">RIGHT(J4,1)</f>
        <v>D</v>
      </c>
      <c r="AP4" s="49" t="str">
        <f aca="false">RIGHT(K4,1)</f>
        <v>☻</v>
      </c>
      <c r="AQ4" s="49" t="str">
        <f aca="false">RIGHT(L4,1)</f>
        <v>D</v>
      </c>
      <c r="AR4" s="49" t="str">
        <f aca="false">RIGHT(M4,1)</f>
        <v>2</v>
      </c>
      <c r="AS4" s="49" t="str">
        <f aca="false">RIGHT(N4,1)</f>
        <v>1</v>
      </c>
      <c r="AT4" s="49" t="str">
        <f aca="false">RIGHT(O4,1)</f>
        <v>X</v>
      </c>
      <c r="AU4" s="49" t="str">
        <f aca="false">RIGHT(P4,1)</f>
        <v>¶</v>
      </c>
      <c r="AV4" s="49" t="str">
        <f aca="false">RIGHT(Q4,1)</f>
        <v/>
      </c>
      <c r="AW4" s="49" t="str">
        <f aca="false">RIGHT(R4,1)</f>
        <v/>
      </c>
      <c r="AX4" s="49" t="str">
        <f aca="false">RIGHT(S4,1)</f>
        <v>X</v>
      </c>
      <c r="AY4" s="49" t="str">
        <f aca="false">RIGHT(T4,1)</f>
        <v>U</v>
      </c>
      <c r="AZ4" s="50"/>
      <c r="BA4" s="50"/>
      <c r="BB4" s="50"/>
      <c r="BC4" s="50"/>
      <c r="BD4" s="50"/>
      <c r="BE4" s="26"/>
      <c r="BF4" s="26"/>
      <c r="BG4" s="26"/>
      <c r="BH4" s="26"/>
      <c r="BI4" s="26"/>
      <c r="BJ4" s="26"/>
      <c r="BK4" s="26"/>
      <c r="BL4" s="26"/>
      <c r="BM4" s="26"/>
      <c r="BN4" s="50"/>
      <c r="BO4" s="50"/>
      <c r="BP4" s="50"/>
      <c r="BQ4" s="50"/>
      <c r="BR4" s="50"/>
    </row>
    <row r="5" customFormat="false" ht="19.5" hidden="false" customHeight="true" outlineLevel="0" collapsed="false">
      <c r="A5" s="51" t="n">
        <v>43469</v>
      </c>
      <c r="B5" s="52" t="str">
        <f aca="false">TEXT(A5,"Ddd")</f>
        <v>pá</v>
      </c>
      <c r="C5" s="53" t="str">
        <f aca="false">Vzorci_vnosov!$A$12</f>
        <v>D</v>
      </c>
      <c r="D5" s="54" t="str">
        <f aca="false">Vzorci_vnosov!$A$7</f>
        <v>KVIT☻</v>
      </c>
      <c r="E5" s="53" t="str">
        <f aca="false">Vzorci_vnosov!$A$6</f>
        <v>KVIT</v>
      </c>
      <c r="F5" s="53" t="str">
        <f aca="false">Vzorci_vnosov!$A$13</f>
        <v>BOL</v>
      </c>
      <c r="G5" s="53" t="str">
        <f aca="false">Vzorci_vnosov!$A$12</f>
        <v>D</v>
      </c>
      <c r="H5" s="53" t="str">
        <f aca="false">Vzorci_vnosov!$A$12</f>
        <v>D</v>
      </c>
      <c r="I5" s="53" t="str">
        <f aca="false">Vzorci_vnosov!$A$12</f>
        <v>D</v>
      </c>
      <c r="J5" s="53" t="str">
        <f aca="false">Vzorci_vnosov!$A$12</f>
        <v>D</v>
      </c>
      <c r="K5" s="55" t="str">
        <f aca="false">Vzorci_vnosov!$A$11</f>
        <v>X</v>
      </c>
      <c r="L5" s="53" t="str">
        <f aca="false">Vzorci_vnosov!$A$12</f>
        <v>D</v>
      </c>
      <c r="M5" s="53" t="str">
        <f aca="false">Vzorci_vnosov!$A$5</f>
        <v>52</v>
      </c>
      <c r="N5" s="55" t="str">
        <f aca="false">Vzorci_vnosov!$A$26</f>
        <v>52¶</v>
      </c>
      <c r="O5" s="55" t="str">
        <f aca="false">Vzorci_vnosov!$A$11</f>
        <v>X</v>
      </c>
      <c r="P5" s="58" t="str">
        <f aca="false">Vzorci_vnosov!$A$23</f>
        <v>51☺</v>
      </c>
      <c r="Q5" s="56"/>
      <c r="R5" s="56"/>
      <c r="S5" s="55" t="str">
        <f aca="false">Vzorci_vnosov!$A$11</f>
        <v>X</v>
      </c>
      <c r="T5" s="56" t="s">
        <v>27</v>
      </c>
      <c r="U5" s="59" t="s">
        <v>7</v>
      </c>
      <c r="V5" s="47" t="n">
        <f aca="false">COUNTIF(AH5:AY5,"☻")</f>
        <v>1</v>
      </c>
      <c r="W5" s="47" t="n">
        <f aca="false">COUNTIF(AH5:AY5,"☺")</f>
        <v>1</v>
      </c>
      <c r="X5" s="47" t="n">
        <f aca="false">COUNTIF(C5:T5,"51")+COUNTIF(C5:T5,"51$")+COUNTIF(C5:T5,"51☻")</f>
        <v>0</v>
      </c>
      <c r="Y5" s="47" t="n">
        <f aca="false">COUNTIF(C5:T5,"52")+COUNTIF(C5:T5,"52$")+COUNTIF(C5:T5,"52☻")</f>
        <v>1</v>
      </c>
      <c r="Z5" s="47" t="n">
        <f aca="false">COUNTIF(C5:T5,"51¶")</f>
        <v>0</v>
      </c>
      <c r="AA5" s="47" t="n">
        <f aca="false">COUNTIF(C5:T5,"52¶")</f>
        <v>1</v>
      </c>
      <c r="AB5" s="47" t="n">
        <f aca="false">COUNTIF(C5:T5,"U")+COUNTIF(C5:T5,"U☻")+COUNTIF(C5:T5,"U☺")</f>
        <v>0</v>
      </c>
      <c r="AC5" s="47" t="n">
        <f aca="false">COUNTIF(C5:T5,"KVIT")+COUNTIF(C5:T5,"KVIT☻")+COUNTIF(C5:T5,"kvit$")</f>
        <v>2</v>
      </c>
      <c r="AD5" s="48" t="n">
        <f aca="false">COUNTBLANK(C5:S5)-3</f>
        <v>-1</v>
      </c>
      <c r="AE5" s="48" t="n">
        <f aca="false">COUNTIF(C5:T5,"x")</f>
        <v>3</v>
      </c>
      <c r="AF5" s="47" t="n">
        <f aca="false">COUNTIF(C5:T5,"51")+COUNTIF(C5:T5,"51☻")+COUNTIF(C5:T5,"2")+COUNTIF(C5:T5,"52")+COUNTIF(C5:T5,"52☻")+COUNTIF(C5:T5,"51$")+COUNTIF(C5:T5,"52$")</f>
        <v>1</v>
      </c>
      <c r="AG5" s="4" t="str">
        <f aca="false">Vzorci_vnosov!$A$5</f>
        <v>52</v>
      </c>
      <c r="AH5" s="49" t="str">
        <f aca="false">RIGHT(C5,1)</f>
        <v>D</v>
      </c>
      <c r="AI5" s="49" t="str">
        <f aca="false">RIGHT(D5,1)</f>
        <v>☻</v>
      </c>
      <c r="AJ5" s="49" t="str">
        <f aca="false">RIGHT(E5,1)</f>
        <v>T</v>
      </c>
      <c r="AK5" s="49" t="str">
        <f aca="false">RIGHT(F5,1)</f>
        <v>L</v>
      </c>
      <c r="AL5" s="49" t="str">
        <f aca="false">RIGHT(G5,1)</f>
        <v>D</v>
      </c>
      <c r="AM5" s="49" t="str">
        <f aca="false">RIGHT(H5,1)</f>
        <v>D</v>
      </c>
      <c r="AN5" s="49" t="str">
        <f aca="false">RIGHT(I5,1)</f>
        <v>D</v>
      </c>
      <c r="AO5" s="49" t="str">
        <f aca="false">RIGHT(J5,1)</f>
        <v>D</v>
      </c>
      <c r="AP5" s="49" t="str">
        <f aca="false">RIGHT(K5,1)</f>
        <v>X</v>
      </c>
      <c r="AQ5" s="49" t="str">
        <f aca="false">RIGHT(L5,1)</f>
        <v>D</v>
      </c>
      <c r="AR5" s="49" t="str">
        <f aca="false">RIGHT(M5,1)</f>
        <v>2</v>
      </c>
      <c r="AS5" s="49" t="str">
        <f aca="false">RIGHT(N5,1)</f>
        <v>¶</v>
      </c>
      <c r="AT5" s="49" t="str">
        <f aca="false">RIGHT(O5,1)</f>
        <v>X</v>
      </c>
      <c r="AU5" s="49" t="str">
        <f aca="false">RIGHT(P5,1)</f>
        <v>☺</v>
      </c>
      <c r="AV5" s="49" t="str">
        <f aca="false">RIGHT(Q5,1)</f>
        <v/>
      </c>
      <c r="AW5" s="49" t="str">
        <f aca="false">RIGHT(R5,1)</f>
        <v/>
      </c>
      <c r="AX5" s="49" t="str">
        <f aca="false">RIGHT(S5,1)</f>
        <v>X</v>
      </c>
      <c r="AY5" s="49" t="str">
        <f aca="false">RIGHT(T5,1)</f>
        <v>T</v>
      </c>
      <c r="AZ5" s="50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50"/>
      <c r="BO5" s="50"/>
      <c r="BP5" s="50"/>
      <c r="BQ5" s="50"/>
      <c r="BR5" s="50"/>
    </row>
    <row r="6" customFormat="false" ht="19.5" hidden="false" customHeight="true" outlineLevel="0" collapsed="false">
      <c r="A6" s="51" t="n">
        <v>43470</v>
      </c>
      <c r="B6" s="52" t="str">
        <f aca="false">TEXT(A6,"Ddd")</f>
        <v>so</v>
      </c>
      <c r="C6" s="56"/>
      <c r="D6" s="56"/>
      <c r="E6" s="44" t="str">
        <f aca="false">Vzorci_vnosov!$A$14</f>
        <v>☻</v>
      </c>
      <c r="F6" s="56"/>
      <c r="G6" s="56"/>
      <c r="H6" s="56"/>
      <c r="I6" s="56"/>
      <c r="J6" s="56"/>
      <c r="K6" s="56"/>
      <c r="L6" s="56"/>
      <c r="M6" s="56"/>
      <c r="N6" s="45" t="str">
        <f aca="false">Vzorci_vnosov!$A$21</f>
        <v>☺</v>
      </c>
      <c r="O6" s="56"/>
      <c r="P6" s="56"/>
      <c r="Q6" s="56"/>
      <c r="R6" s="56"/>
      <c r="S6" s="56"/>
      <c r="T6" s="56"/>
      <c r="U6" s="59" t="s">
        <v>27</v>
      </c>
      <c r="V6" s="47" t="n">
        <f aca="false">COUNTIF(AH6:AY6,"☻")</f>
        <v>1</v>
      </c>
      <c r="W6" s="47" t="n">
        <f aca="false">COUNTIF(AH6:AY6,"☺")</f>
        <v>1</v>
      </c>
      <c r="X6" s="47" t="n">
        <f aca="false">COUNTIF(C6:T6,"51")+COUNTIF(C6:T6,"51$")+COUNTIF(C6:T6,"51☻")</f>
        <v>0</v>
      </c>
      <c r="Y6" s="47" t="n">
        <f aca="false">COUNTIF(C6:T6,"52")+COUNTIF(C6:T6,"52$")+COUNTIF(C6:T6,"52☻")</f>
        <v>0</v>
      </c>
      <c r="Z6" s="47" t="n">
        <f aca="false">COUNTIF(C6:T6,"51¶")</f>
        <v>0</v>
      </c>
      <c r="AA6" s="47" t="n">
        <f aca="false">COUNTIF(C6:T6,"52¶")</f>
        <v>0</v>
      </c>
      <c r="AB6" s="47" t="n">
        <f aca="false">COUNTIF(C6:T6,"U")+COUNTIF(C6:T6,"U☻")+COUNTIF(C6:T6,"U☺")</f>
        <v>0</v>
      </c>
      <c r="AC6" s="47" t="n">
        <f aca="false">COUNTIF(C6:T6,"KVIT")+COUNTIF(C6:T6,"KVIT☻")+COUNTIF(C6:T6,"kvit$")</f>
        <v>0</v>
      </c>
      <c r="AD6" s="48" t="n">
        <f aca="false">COUNTBLANK(C6:S6)-3</f>
        <v>12</v>
      </c>
      <c r="AE6" s="48" t="n">
        <f aca="false">COUNTIF(C6:T6,"x")</f>
        <v>0</v>
      </c>
      <c r="AF6" s="47" t="n">
        <f aca="false">COUNTIF(C6:T6,"51")+COUNTIF(C6:T6,"51☻")+COUNTIF(C6:T6,"2")+COUNTIF(C6:T6,"52")+COUNTIF(C6:T6,"52☻")+COUNTIF(C6:T6,"51$")+COUNTIF(C6:T6,"52$")</f>
        <v>0</v>
      </c>
      <c r="AG6" s="4" t="str">
        <f aca="false">Vzorci_vnosov!$A$6</f>
        <v>KVIT</v>
      </c>
      <c r="AH6" s="49" t="str">
        <f aca="false">RIGHT(C6,1)</f>
        <v/>
      </c>
      <c r="AI6" s="49" t="str">
        <f aca="false">RIGHT(D6,1)</f>
        <v/>
      </c>
      <c r="AJ6" s="49" t="str">
        <f aca="false">RIGHT(E6,1)</f>
        <v>☻</v>
      </c>
      <c r="AK6" s="49" t="str">
        <f aca="false">RIGHT(F6,1)</f>
        <v/>
      </c>
      <c r="AL6" s="49" t="str">
        <f aca="false">RIGHT(G6,1)</f>
        <v/>
      </c>
      <c r="AM6" s="49" t="str">
        <f aca="false">RIGHT(H6,1)</f>
        <v/>
      </c>
      <c r="AN6" s="49" t="str">
        <f aca="false">RIGHT(I6,1)</f>
        <v/>
      </c>
      <c r="AO6" s="49" t="str">
        <f aca="false">RIGHT(J6,1)</f>
        <v/>
      </c>
      <c r="AP6" s="49" t="str">
        <f aca="false">RIGHT(K6,1)</f>
        <v/>
      </c>
      <c r="AQ6" s="49" t="str">
        <f aca="false">RIGHT(L6,1)</f>
        <v/>
      </c>
      <c r="AR6" s="49" t="str">
        <f aca="false">RIGHT(M6,1)</f>
        <v/>
      </c>
      <c r="AS6" s="49" t="str">
        <f aca="false">RIGHT(N6,1)</f>
        <v>☺</v>
      </c>
      <c r="AT6" s="49" t="str">
        <f aca="false">RIGHT(O6,1)</f>
        <v/>
      </c>
      <c r="AU6" s="49" t="str">
        <f aca="false">RIGHT(P6,1)</f>
        <v/>
      </c>
      <c r="AV6" s="49" t="str">
        <f aca="false">RIGHT(Q6,1)</f>
        <v/>
      </c>
      <c r="AW6" s="49" t="str">
        <f aca="false">RIGHT(R6,1)</f>
        <v/>
      </c>
      <c r="AX6" s="49" t="str">
        <f aca="false">RIGHT(S6,1)</f>
        <v/>
      </c>
      <c r="AY6" s="49" t="str">
        <f aca="false">RIGHT(T6,1)</f>
        <v/>
      </c>
      <c r="AZ6" s="50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50"/>
      <c r="BO6" s="50"/>
      <c r="BP6" s="50"/>
      <c r="BQ6" s="50"/>
      <c r="BR6" s="50"/>
    </row>
    <row r="7" customFormat="false" ht="19.5" hidden="false" customHeight="true" outlineLevel="0" collapsed="false">
      <c r="A7" s="51" t="n">
        <v>43471</v>
      </c>
      <c r="B7" s="52" t="str">
        <f aca="false">TEXT(A7,"Ddd")</f>
        <v>ne</v>
      </c>
      <c r="C7" s="56"/>
      <c r="D7" s="56"/>
      <c r="E7" s="44" t="str">
        <f aca="false">Vzorci_vnosov!$A$14</f>
        <v>☻</v>
      </c>
      <c r="F7" s="56"/>
      <c r="G7" s="56"/>
      <c r="H7" s="56"/>
      <c r="I7" s="56"/>
      <c r="J7" s="56"/>
      <c r="K7" s="56"/>
      <c r="L7" s="56"/>
      <c r="M7" s="56"/>
      <c r="N7" s="45" t="str">
        <f aca="false">Vzorci_vnosov!$A$21</f>
        <v>☺</v>
      </c>
      <c r="O7" s="56"/>
      <c r="P7" s="56"/>
      <c r="Q7" s="56"/>
      <c r="R7" s="56"/>
      <c r="S7" s="56"/>
      <c r="T7" s="56"/>
      <c r="U7" s="59" t="s">
        <v>27</v>
      </c>
      <c r="V7" s="47" t="n">
        <f aca="false">COUNTIF(AH7:AY7,"☻")</f>
        <v>1</v>
      </c>
      <c r="W7" s="47" t="n">
        <f aca="false">COUNTIF(AH7:AY7,"☺")</f>
        <v>1</v>
      </c>
      <c r="X7" s="47" t="n">
        <f aca="false">COUNTIF(C7:T7,"51")+COUNTIF(C7:T7,"51$")+COUNTIF(C7:T7,"51☻")</f>
        <v>0</v>
      </c>
      <c r="Y7" s="47" t="n">
        <f aca="false">COUNTIF(C7:T7,"52")+COUNTIF(C7:T7,"52$")+COUNTIF(C7:T7,"52☻")</f>
        <v>0</v>
      </c>
      <c r="Z7" s="47" t="n">
        <f aca="false">COUNTIF(C7:T7,"51¶")</f>
        <v>0</v>
      </c>
      <c r="AA7" s="47" t="n">
        <f aca="false">COUNTIF(C7:T7,"52¶")</f>
        <v>0</v>
      </c>
      <c r="AB7" s="47" t="n">
        <f aca="false">COUNTIF(C7:T7,"U")+COUNTIF(C7:T7,"U☻")+COUNTIF(C7:T7,"U☺")</f>
        <v>0</v>
      </c>
      <c r="AC7" s="47" t="n">
        <f aca="false">COUNTIF(C7:T7,"KVIT")+COUNTIF(C7:T7,"KVIT☻")+COUNTIF(C7:T7,"kvit$")</f>
        <v>0</v>
      </c>
      <c r="AD7" s="48" t="n">
        <f aca="false">COUNTBLANK(C7:S7)-3</f>
        <v>12</v>
      </c>
      <c r="AE7" s="48" t="n">
        <f aca="false">COUNTIF(C7:T7,"x")</f>
        <v>0</v>
      </c>
      <c r="AF7" s="47" t="n">
        <f aca="false">COUNTIF(C7:T7,"51")+COUNTIF(C7:T7,"51☻")+COUNTIF(C7:T7,"2")+COUNTIF(C7:T7,"52")+COUNTIF(C7:T7,"52☻")+COUNTIF(C7:T7,"51$")+COUNTIF(C7:T7,"52$")</f>
        <v>0</v>
      </c>
      <c r="AG7" s="6" t="str">
        <f aca="false">Vzorci_vnosov!$A$7</f>
        <v>KVIT☻</v>
      </c>
      <c r="AH7" s="49" t="str">
        <f aca="false">RIGHT(C7,1)</f>
        <v/>
      </c>
      <c r="AI7" s="49" t="str">
        <f aca="false">RIGHT(D7,1)</f>
        <v/>
      </c>
      <c r="AJ7" s="49" t="str">
        <f aca="false">RIGHT(E7,1)</f>
        <v>☻</v>
      </c>
      <c r="AK7" s="49" t="str">
        <f aca="false">RIGHT(F7,1)</f>
        <v/>
      </c>
      <c r="AL7" s="49" t="str">
        <f aca="false">RIGHT(G7,1)</f>
        <v/>
      </c>
      <c r="AM7" s="49" t="str">
        <f aca="false">RIGHT(H7,1)</f>
        <v/>
      </c>
      <c r="AN7" s="49" t="str">
        <f aca="false">RIGHT(I7,1)</f>
        <v/>
      </c>
      <c r="AO7" s="49" t="str">
        <f aca="false">RIGHT(J7,1)</f>
        <v/>
      </c>
      <c r="AP7" s="49" t="str">
        <f aca="false">RIGHT(K7,1)</f>
        <v/>
      </c>
      <c r="AQ7" s="49" t="str">
        <f aca="false">RIGHT(L7,1)</f>
        <v/>
      </c>
      <c r="AR7" s="49" t="str">
        <f aca="false">RIGHT(M7,1)</f>
        <v/>
      </c>
      <c r="AS7" s="49" t="str">
        <f aca="false">RIGHT(N7,1)</f>
        <v>☺</v>
      </c>
      <c r="AT7" s="49" t="str">
        <f aca="false">RIGHT(O7,1)</f>
        <v/>
      </c>
      <c r="AU7" s="49" t="str">
        <f aca="false">RIGHT(P7,1)</f>
        <v/>
      </c>
      <c r="AV7" s="49" t="str">
        <f aca="false">RIGHT(Q7,1)</f>
        <v/>
      </c>
      <c r="AW7" s="49" t="str">
        <f aca="false">RIGHT(R7,1)</f>
        <v/>
      </c>
      <c r="AX7" s="49" t="str">
        <f aca="false">RIGHT(S7,1)</f>
        <v/>
      </c>
      <c r="AY7" s="49" t="str">
        <f aca="false">RIGHT(T7,1)</f>
        <v/>
      </c>
      <c r="AZ7" s="50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50"/>
      <c r="BO7" s="50"/>
      <c r="BP7" s="50"/>
      <c r="BQ7" s="50"/>
      <c r="BR7" s="50"/>
    </row>
    <row r="8" customFormat="false" ht="19.5" hidden="false" customHeight="true" outlineLevel="0" collapsed="false">
      <c r="A8" s="51" t="n">
        <v>43472</v>
      </c>
      <c r="B8" s="52" t="str">
        <f aca="false">TEXT(A8,"Ddd")</f>
        <v>po</v>
      </c>
      <c r="C8" s="54" t="str">
        <f aca="false">Vzorci_vnosov!$A$7</f>
        <v>KVIT☻</v>
      </c>
      <c r="D8" s="53" t="str">
        <f aca="false">Vzorci_vnosov!$A$12</f>
        <v>D</v>
      </c>
      <c r="E8" s="55" t="str">
        <f aca="false">Vzorci_vnosov!$A$11</f>
        <v>X</v>
      </c>
      <c r="F8" s="55" t="str">
        <f aca="false">Vzorci_vnosov!$A$26</f>
        <v>52¶</v>
      </c>
      <c r="G8" s="60" t="str">
        <f aca="false">Vzorci_vnosov!$A$20</f>
        <v>☺</v>
      </c>
      <c r="H8" s="53" t="str">
        <f aca="false">Vzorci_vnosov!$A$8</f>
        <v>U</v>
      </c>
      <c r="I8" s="53" t="str">
        <f aca="false">Vzorci_vnosov!$A$12</f>
        <v>D</v>
      </c>
      <c r="J8" s="53" t="str">
        <f aca="false">Vzorci_vnosov!$A$12</f>
        <v>D</v>
      </c>
      <c r="K8" s="53" t="str">
        <f aca="false">Vzorci_vnosov!$A$6</f>
        <v>KVIT</v>
      </c>
      <c r="L8" s="53" t="str">
        <f aca="false">Vzorci_vnosov!$A$12</f>
        <v>D</v>
      </c>
      <c r="M8" s="53" t="str">
        <f aca="false">Vzorci_vnosov!$A$15</f>
        <v>SO</v>
      </c>
      <c r="N8" s="55" t="str">
        <f aca="false">Vzorci_vnosov!$A$11</f>
        <v>X</v>
      </c>
      <c r="O8" s="53" t="str">
        <f aca="false">Vzorci_vnosov!$A$5</f>
        <v>52</v>
      </c>
      <c r="P8" s="53" t="str">
        <f aca="false">Vzorci_vnosov!$A$4</f>
        <v>51</v>
      </c>
      <c r="Q8" s="56"/>
      <c r="R8" s="56"/>
      <c r="S8" s="55" t="str">
        <f aca="false">Vzorci_vnosov!$A$11</f>
        <v>X</v>
      </c>
      <c r="T8" s="56" t="s">
        <v>9</v>
      </c>
      <c r="U8" s="59" t="s">
        <v>17</v>
      </c>
      <c r="V8" s="47" t="n">
        <f aca="false">COUNTIF(AH8:AY8,"☻")</f>
        <v>1</v>
      </c>
      <c r="W8" s="47" t="n">
        <f aca="false">COUNTIF(AH8:AY8,"☺")</f>
        <v>1</v>
      </c>
      <c r="X8" s="47" t="n">
        <f aca="false">COUNTIF(C8:T8,"51")+COUNTIF(C8:T8,"51$")+COUNTIF(C8:T8,"51☻")</f>
        <v>1</v>
      </c>
      <c r="Y8" s="47" t="n">
        <f aca="false">COUNTIF(C8:T8,"52")+COUNTIF(C8:T8,"52$")+COUNTIF(C8:T8,"52☻")</f>
        <v>1</v>
      </c>
      <c r="Z8" s="47" t="n">
        <f aca="false">COUNTIF(C8:T8,"51¶")</f>
        <v>0</v>
      </c>
      <c r="AA8" s="47" t="n">
        <f aca="false">COUNTIF(C8:T8,"52¶")</f>
        <v>1</v>
      </c>
      <c r="AB8" s="47" t="n">
        <f aca="false">COUNTIF(C8:T8,"U")+COUNTIF(C8:T8,"U☻")+COUNTIF(C8:T8,"U☺")</f>
        <v>1</v>
      </c>
      <c r="AC8" s="47" t="n">
        <f aca="false">COUNTIF(C8:T8,"KVIT")+COUNTIF(C8:T8,"KVIT☻")+COUNTIF(C8:T8,"kvit$")</f>
        <v>2</v>
      </c>
      <c r="AD8" s="48" t="n">
        <f aca="false">COUNTBLANK(C8:S8)-3</f>
        <v>-1</v>
      </c>
      <c r="AE8" s="48" t="n">
        <f aca="false">COUNTIF(C8:T8,"x")</f>
        <v>3</v>
      </c>
      <c r="AF8" s="47" t="n">
        <f aca="false">COUNTIF(C8:T8,"51")+COUNTIF(C8:T8,"51☻")+COUNTIF(C8:T8,"2")+COUNTIF(C8:T8,"52")+COUNTIF(C8:T8,"52☻")+COUNTIF(C8:T8,"51$")+COUNTIF(C8:T8,"52$")</f>
        <v>2</v>
      </c>
      <c r="AG8" s="4" t="str">
        <f aca="false">Vzorci_vnosov!$A$8</f>
        <v>U</v>
      </c>
      <c r="AH8" s="49" t="str">
        <f aca="false">RIGHT(C8,1)</f>
        <v>☻</v>
      </c>
      <c r="AI8" s="49" t="str">
        <f aca="false">RIGHT(D8,1)</f>
        <v>D</v>
      </c>
      <c r="AJ8" s="49" t="str">
        <f aca="false">RIGHT(E8,1)</f>
        <v>X</v>
      </c>
      <c r="AK8" s="49" t="str">
        <f aca="false">RIGHT(F8,1)</f>
        <v>¶</v>
      </c>
      <c r="AL8" s="49" t="str">
        <f aca="false">RIGHT(G8,1)</f>
        <v>☺</v>
      </c>
      <c r="AM8" s="49" t="str">
        <f aca="false">RIGHT(H8,1)</f>
        <v>U</v>
      </c>
      <c r="AN8" s="49" t="str">
        <f aca="false">RIGHT(I8,1)</f>
        <v>D</v>
      </c>
      <c r="AO8" s="49" t="str">
        <f aca="false">RIGHT(J8,1)</f>
        <v>D</v>
      </c>
      <c r="AP8" s="49" t="str">
        <f aca="false">RIGHT(K8,1)</f>
        <v>T</v>
      </c>
      <c r="AQ8" s="49" t="str">
        <f aca="false">RIGHT(L8,1)</f>
        <v>D</v>
      </c>
      <c r="AR8" s="49" t="str">
        <f aca="false">RIGHT(M8,1)</f>
        <v>O</v>
      </c>
      <c r="AS8" s="49" t="str">
        <f aca="false">RIGHT(N8,1)</f>
        <v>X</v>
      </c>
      <c r="AT8" s="49" t="str">
        <f aca="false">RIGHT(O8,1)</f>
        <v>2</v>
      </c>
      <c r="AU8" s="49" t="str">
        <f aca="false">RIGHT(P8,1)</f>
        <v>1</v>
      </c>
      <c r="AV8" s="49" t="str">
        <f aca="false">RIGHT(Q8,1)</f>
        <v/>
      </c>
      <c r="AW8" s="49" t="str">
        <f aca="false">RIGHT(R8,1)</f>
        <v/>
      </c>
      <c r="AX8" s="49" t="str">
        <f aca="false">RIGHT(S8,1)</f>
        <v>X</v>
      </c>
      <c r="AY8" s="49" t="str">
        <f aca="false">RIGHT(T8,1)</f>
        <v>O</v>
      </c>
      <c r="AZ8" s="50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50"/>
      <c r="BO8" s="50"/>
      <c r="BP8" s="50"/>
      <c r="BQ8" s="50"/>
      <c r="BR8" s="50"/>
    </row>
    <row r="9" customFormat="false" ht="19.5" hidden="false" customHeight="true" outlineLevel="0" collapsed="false">
      <c r="A9" s="51" t="n">
        <v>43473</v>
      </c>
      <c r="B9" s="52" t="str">
        <f aca="false">TEXT(A9,"Ddd")</f>
        <v>út</v>
      </c>
      <c r="C9" s="55" t="str">
        <f aca="false">Vzorci_vnosov!$A$11</f>
        <v>X</v>
      </c>
      <c r="D9" s="53" t="str">
        <f aca="false">Vzorci_vnosov!$A$8</f>
        <v>U</v>
      </c>
      <c r="E9" s="54" t="str">
        <f aca="false">Vzorci_vnosov!$A$7</f>
        <v>KVIT☻</v>
      </c>
      <c r="F9" s="53" t="str">
        <f aca="false">Vzorci_vnosov!$A$12</f>
        <v>D</v>
      </c>
      <c r="G9" s="55" t="str">
        <f aca="false">Vzorci_vnosov!$A$11</f>
        <v>X</v>
      </c>
      <c r="H9" s="55" t="str">
        <f aca="false">Vzorci_vnosov!$A$11</f>
        <v>X</v>
      </c>
      <c r="I9" s="53" t="str">
        <f aca="false">Vzorci_vnosov!$A$12</f>
        <v>D</v>
      </c>
      <c r="J9" s="53" t="str">
        <f aca="false">Vzorci_vnosov!$A$12</f>
        <v>D</v>
      </c>
      <c r="K9" s="53" t="str">
        <f aca="false">Vzorci_vnosov!$A$6</f>
        <v>KVIT</v>
      </c>
      <c r="L9" s="53" t="str">
        <f aca="false">Vzorci_vnosov!$A$12</f>
        <v>D</v>
      </c>
      <c r="M9" s="53" t="str">
        <f aca="false">Vzorci_vnosov!$A$15</f>
        <v>SO</v>
      </c>
      <c r="N9" s="55" t="str">
        <f aca="false">Vzorci_vnosov!$A$26</f>
        <v>52¶</v>
      </c>
      <c r="O9" s="53" t="str">
        <f aca="false">Vzorci_vnosov!$A$5</f>
        <v>52</v>
      </c>
      <c r="P9" s="58" t="str">
        <f aca="false">Vzorci_vnosov!$A$23</f>
        <v>51☺</v>
      </c>
      <c r="Q9" s="56"/>
      <c r="R9" s="56"/>
      <c r="S9" s="55" t="str">
        <f aca="false">Vzorci_vnosov!$A$11</f>
        <v>X</v>
      </c>
      <c r="T9" s="56" t="s">
        <v>27</v>
      </c>
      <c r="U9" s="59" t="s">
        <v>3</v>
      </c>
      <c r="V9" s="47" t="n">
        <f aca="false">COUNTIF(AH9:AY9,"☻")</f>
        <v>1</v>
      </c>
      <c r="W9" s="47" t="n">
        <f aca="false">COUNTIF(AH9:AY9,"☺")</f>
        <v>1</v>
      </c>
      <c r="X9" s="47" t="n">
        <f aca="false">COUNTIF(C9:T9,"51")+COUNTIF(C9:T9,"51$")+COUNTIF(C9:T9,"51☻")</f>
        <v>0</v>
      </c>
      <c r="Y9" s="47" t="n">
        <f aca="false">COUNTIF(C9:T9,"52")+COUNTIF(C9:T9,"52$")+COUNTIF(C9:T9,"52☻")</f>
        <v>1</v>
      </c>
      <c r="Z9" s="47" t="n">
        <f aca="false">COUNTIF(C9:T9,"51¶")</f>
        <v>0</v>
      </c>
      <c r="AA9" s="47" t="n">
        <f aca="false">COUNTIF(C9:T9,"52¶")</f>
        <v>1</v>
      </c>
      <c r="AB9" s="47" t="n">
        <f aca="false">COUNTIF(C9:T9,"U")+COUNTIF(C9:T9,"U☻")+COUNTIF(C9:T9,"U☺")</f>
        <v>1</v>
      </c>
      <c r="AC9" s="47" t="n">
        <f aca="false">COUNTIF(C9:T9,"KVIT")+COUNTIF(C9:T9,"KVIT☻")+COUNTIF(C9:T9,"kvit$")</f>
        <v>2</v>
      </c>
      <c r="AD9" s="48" t="n">
        <f aca="false">COUNTBLANK(C9:S9)-3</f>
        <v>-1</v>
      </c>
      <c r="AE9" s="48" t="n">
        <f aca="false">COUNTIF(C9:T9,"x")</f>
        <v>4</v>
      </c>
      <c r="AF9" s="47" t="n">
        <f aca="false">COUNTIF(C9:T9,"51")+COUNTIF(C9:T9,"51☻")+COUNTIF(C9:T9,"2")+COUNTIF(C9:T9,"52")+COUNTIF(C9:T9,"52☻")+COUNTIF(C9:T9,"51$")+COUNTIF(C9:T9,"52$")</f>
        <v>1</v>
      </c>
      <c r="AG9" s="4" t="str">
        <f aca="false">Vzorci_vnosov!$A$9</f>
        <v>U☻</v>
      </c>
      <c r="AH9" s="49" t="str">
        <f aca="false">RIGHT(C9,1)</f>
        <v>X</v>
      </c>
      <c r="AI9" s="49" t="str">
        <f aca="false">RIGHT(D9,1)</f>
        <v>U</v>
      </c>
      <c r="AJ9" s="49" t="str">
        <f aca="false">RIGHT(E9,1)</f>
        <v>☻</v>
      </c>
      <c r="AK9" s="49" t="str">
        <f aca="false">RIGHT(F9,1)</f>
        <v>D</v>
      </c>
      <c r="AL9" s="49" t="str">
        <f aca="false">RIGHT(G9,1)</f>
        <v>X</v>
      </c>
      <c r="AM9" s="49" t="str">
        <f aca="false">RIGHT(H9,1)</f>
        <v>X</v>
      </c>
      <c r="AN9" s="49" t="str">
        <f aca="false">RIGHT(I9,1)</f>
        <v>D</v>
      </c>
      <c r="AO9" s="49" t="str">
        <f aca="false">RIGHT(J9,1)</f>
        <v>D</v>
      </c>
      <c r="AP9" s="49" t="str">
        <f aca="false">RIGHT(K9,1)</f>
        <v>T</v>
      </c>
      <c r="AQ9" s="49" t="str">
        <f aca="false">RIGHT(L9,1)</f>
        <v>D</v>
      </c>
      <c r="AR9" s="49" t="str">
        <f aca="false">RIGHT(M9,1)</f>
        <v>O</v>
      </c>
      <c r="AS9" s="49" t="str">
        <f aca="false">RIGHT(N9,1)</f>
        <v>¶</v>
      </c>
      <c r="AT9" s="49" t="str">
        <f aca="false">RIGHT(O9,1)</f>
        <v>2</v>
      </c>
      <c r="AU9" s="49" t="str">
        <f aca="false">RIGHT(P9,1)</f>
        <v>☺</v>
      </c>
      <c r="AV9" s="49" t="str">
        <f aca="false">RIGHT(Q9,1)</f>
        <v/>
      </c>
      <c r="AW9" s="49" t="str">
        <f aca="false">RIGHT(R9,1)</f>
        <v/>
      </c>
      <c r="AX9" s="49" t="str">
        <f aca="false">RIGHT(S9,1)</f>
        <v>X</v>
      </c>
      <c r="AY9" s="49" t="str">
        <f aca="false">RIGHT(T9,1)</f>
        <v>T</v>
      </c>
      <c r="AZ9" s="50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50"/>
      <c r="BO9" s="50"/>
      <c r="BP9" s="50"/>
      <c r="BQ9" s="50"/>
      <c r="BR9" s="50"/>
    </row>
    <row r="10" customFormat="false" ht="19.5" hidden="false" customHeight="true" outlineLevel="0" collapsed="false">
      <c r="A10" s="51" t="n">
        <v>43474</v>
      </c>
      <c r="B10" s="52" t="str">
        <f aca="false">TEXT(A10,"Ddd")</f>
        <v>st</v>
      </c>
      <c r="C10" s="53" t="str">
        <f aca="false">Vzorci_vnosov!$A$6</f>
        <v>KVIT</v>
      </c>
      <c r="D10" s="56" t="s">
        <v>66</v>
      </c>
      <c r="E10" s="55" t="str">
        <f aca="false">Vzorci_vnosov!$A$11</f>
        <v>X</v>
      </c>
      <c r="F10" s="53" t="str">
        <f aca="false">Vzorci_vnosov!$A$12</f>
        <v>D</v>
      </c>
      <c r="G10" s="61" t="str">
        <f aca="false">Vzorci_vnosov!$A$28</f>
        <v>KO</v>
      </c>
      <c r="H10" s="55" t="str">
        <f aca="false">Vzorci_vnosov!$A$11</f>
        <v>X</v>
      </c>
      <c r="I10" s="58" t="str">
        <f aca="false">Vzorci_vnosov!$A$23</f>
        <v>51☺</v>
      </c>
      <c r="J10" s="53" t="str">
        <f aca="false">Vzorci_vnosov!$A$12</f>
        <v>D</v>
      </c>
      <c r="K10" s="54" t="str">
        <f aca="false">Vzorci_vnosov!$A$7</f>
        <v>KVIT☻</v>
      </c>
      <c r="L10" s="55" t="str">
        <f aca="false">Vzorci_vnosov!$A$26</f>
        <v>52¶</v>
      </c>
      <c r="M10" s="53" t="str">
        <f aca="false">Vzorci_vnosov!$A$15</f>
        <v>SO</v>
      </c>
      <c r="N10" s="55" t="str">
        <f aca="false">Vzorci_vnosov!$A$35</f>
        <v>Ta</v>
      </c>
      <c r="O10" s="53" t="str">
        <f aca="false">Vzorci_vnosov!$A$5</f>
        <v>52</v>
      </c>
      <c r="P10" s="55" t="str">
        <f aca="false">Vzorci_vnosov!$A$11</f>
        <v>X</v>
      </c>
      <c r="Q10" s="56"/>
      <c r="R10" s="56"/>
      <c r="S10" s="55" t="str">
        <f aca="false">Vzorci_vnosov!$A$11</f>
        <v>X</v>
      </c>
      <c r="T10" s="56" t="s">
        <v>13</v>
      </c>
      <c r="U10" s="59" t="s">
        <v>23</v>
      </c>
      <c r="V10" s="47" t="n">
        <f aca="false">COUNTIF(AH10:AY10,"☻")</f>
        <v>1</v>
      </c>
      <c r="W10" s="47" t="n">
        <f aca="false">COUNTIF(AH10:AY10,"☺")</f>
        <v>1</v>
      </c>
      <c r="X10" s="47" t="n">
        <f aca="false">COUNTIF(C10:T10,"51")+COUNTIF(C10:T10,"51$")+COUNTIF(C10:T10,"51☻")</f>
        <v>0</v>
      </c>
      <c r="Y10" s="47" t="n">
        <f aca="false">COUNTIF(C10:T10,"52")+COUNTIF(C10:T10,"52$")+COUNTIF(C10:T10,"52☻")</f>
        <v>1</v>
      </c>
      <c r="Z10" s="47" t="n">
        <f aca="false">COUNTIF(C10:T10,"51¶")</f>
        <v>0</v>
      </c>
      <c r="AA10" s="47" t="n">
        <f aca="false">COUNTIF(C10:T10,"52¶")</f>
        <v>1</v>
      </c>
      <c r="AB10" s="47" t="n">
        <f aca="false">COUNTIF(C10:T10,"U")+COUNTIF(C10:T10,"U☻")+COUNTIF(C10:T10,"U☺")</f>
        <v>0</v>
      </c>
      <c r="AC10" s="47" t="n">
        <f aca="false">COUNTIF(C10:T10,"KVIT")+COUNTIF(C10:T10,"KVIT☻")+COUNTIF(C10:T10,"kvit$")</f>
        <v>2</v>
      </c>
      <c r="AD10" s="48" t="n">
        <f aca="false">COUNTBLANK(C10:S10)-3</f>
        <v>-1</v>
      </c>
      <c r="AE10" s="48" t="n">
        <f aca="false">COUNTIF(C10:T10,"x")</f>
        <v>4</v>
      </c>
      <c r="AF10" s="47" t="n">
        <f aca="false">COUNTIF(C10:T10,"51")+COUNTIF(C10:T10,"51☻")+COUNTIF(C10:T10,"2")+COUNTIF(C10:T10,"52")+COUNTIF(C10:T10,"52☻")+COUNTIF(C10:T10,"51$")+COUNTIF(C10:T10,"52$")</f>
        <v>1</v>
      </c>
      <c r="AG10" s="4" t="str">
        <f aca="false">Vzorci_vnosov!$A$10</f>
        <v>12-20</v>
      </c>
      <c r="AH10" s="49" t="str">
        <f aca="false">RIGHT(C10,1)</f>
        <v>T</v>
      </c>
      <c r="AI10" s="49" t="str">
        <f aca="false">RIGHT(D10,1)</f>
        <v>F</v>
      </c>
      <c r="AJ10" s="49" t="str">
        <f aca="false">RIGHT(E10,1)</f>
        <v>X</v>
      </c>
      <c r="AK10" s="49" t="str">
        <f aca="false">RIGHT(F10,1)</f>
        <v>D</v>
      </c>
      <c r="AL10" s="49" t="str">
        <f aca="false">RIGHT(G10,1)</f>
        <v>O</v>
      </c>
      <c r="AM10" s="49" t="str">
        <f aca="false">RIGHT(H10,1)</f>
        <v>X</v>
      </c>
      <c r="AN10" s="49" t="str">
        <f aca="false">RIGHT(I10,1)</f>
        <v>☺</v>
      </c>
      <c r="AO10" s="49" t="str">
        <f aca="false">RIGHT(J10,1)</f>
        <v>D</v>
      </c>
      <c r="AP10" s="49" t="str">
        <f aca="false">RIGHT(K10,1)</f>
        <v>☻</v>
      </c>
      <c r="AQ10" s="49" t="str">
        <f aca="false">RIGHT(L10,1)</f>
        <v>¶</v>
      </c>
      <c r="AR10" s="49" t="str">
        <f aca="false">RIGHT(M10,1)</f>
        <v>O</v>
      </c>
      <c r="AS10" s="49" t="str">
        <f aca="false">RIGHT(N10,1)</f>
        <v>a</v>
      </c>
      <c r="AT10" s="49" t="str">
        <f aca="false">RIGHT(O10,1)</f>
        <v>2</v>
      </c>
      <c r="AU10" s="49" t="str">
        <f aca="false">RIGHT(P10,1)</f>
        <v>X</v>
      </c>
      <c r="AV10" s="49" t="str">
        <f aca="false">RIGHT(Q10,1)</f>
        <v/>
      </c>
      <c r="AW10" s="49" t="str">
        <f aca="false">RIGHT(R10,1)</f>
        <v/>
      </c>
      <c r="AX10" s="49" t="str">
        <f aca="false">RIGHT(S10,1)</f>
        <v>X</v>
      </c>
      <c r="AY10" s="49" t="str">
        <f aca="false">RIGHT(T10,1)</f>
        <v>Ž</v>
      </c>
      <c r="AZ10" s="50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50"/>
      <c r="BO10" s="50"/>
      <c r="BP10" s="50"/>
      <c r="BQ10" s="50"/>
      <c r="BR10" s="50"/>
    </row>
    <row r="11" customFormat="false" ht="19.5" hidden="false" customHeight="true" outlineLevel="0" collapsed="false">
      <c r="A11" s="51" t="n">
        <v>43475</v>
      </c>
      <c r="B11" s="52" t="str">
        <f aca="false">TEXT(A11,"Ddd")</f>
        <v>čt</v>
      </c>
      <c r="C11" s="56" t="s">
        <v>67</v>
      </c>
      <c r="D11" s="56" t="s">
        <v>66</v>
      </c>
      <c r="E11" s="53" t="str">
        <f aca="false">Vzorci_vnosov!$A$6</f>
        <v>KVIT</v>
      </c>
      <c r="F11" s="55" t="str">
        <f aca="false">Vzorci_vnosov!$A$32</f>
        <v>Am</v>
      </c>
      <c r="G11" s="55" t="str">
        <f aca="false">Vzorci_vnosov!$A$26</f>
        <v>52¶</v>
      </c>
      <c r="H11" s="53" t="str">
        <f aca="false">Vzorci_vnosov!$A$5</f>
        <v>52</v>
      </c>
      <c r="I11" s="55" t="str">
        <f aca="false">Vzorci_vnosov!$A$11</f>
        <v>X</v>
      </c>
      <c r="J11" s="53" t="str">
        <f aca="false">Vzorci_vnosov!$A$12</f>
        <v>D</v>
      </c>
      <c r="K11" s="55" t="str">
        <f aca="false">Vzorci_vnosov!$A$11</f>
        <v>X</v>
      </c>
      <c r="L11" s="56" t="s">
        <v>67</v>
      </c>
      <c r="M11" s="53" t="str">
        <f aca="false">Vzorci_vnosov!$A$15</f>
        <v>SO</v>
      </c>
      <c r="N11" s="54" t="str">
        <f aca="false">Vzorci_vnosov!$A$7</f>
        <v>KVIT☻</v>
      </c>
      <c r="O11" s="55" t="str">
        <f aca="false">Vzorci_vnosov!$A$11</f>
        <v>X</v>
      </c>
      <c r="P11" s="53" t="str">
        <f aca="false">Vzorci_vnosov!$A$8</f>
        <v>U</v>
      </c>
      <c r="Q11" s="56"/>
      <c r="R11" s="56"/>
      <c r="S11" s="55" t="str">
        <f aca="false">Vzorci_vnosov!$A$11</f>
        <v>X</v>
      </c>
      <c r="T11" s="56" t="s">
        <v>65</v>
      </c>
      <c r="U11" s="59" t="s">
        <v>11</v>
      </c>
      <c r="V11" s="47" t="n">
        <f aca="false">COUNTIF(AH11:AY11,"☻")</f>
        <v>1</v>
      </c>
      <c r="W11" s="47" t="n">
        <f aca="false">COUNTIF(AH11:AY11,"☺")</f>
        <v>0</v>
      </c>
      <c r="X11" s="47" t="n">
        <f aca="false">COUNTIF(C11:T11,"51")+COUNTIF(C11:T11,"51$")+COUNTIF(C11:T11,"51☻")</f>
        <v>0</v>
      </c>
      <c r="Y11" s="47" t="n">
        <f aca="false">COUNTIF(C11:T11,"52")+COUNTIF(C11:T11,"52$")+COUNTIF(C11:T11,"52☻")</f>
        <v>1</v>
      </c>
      <c r="Z11" s="47" t="n">
        <f aca="false">COUNTIF(C11:T11,"51¶")</f>
        <v>0</v>
      </c>
      <c r="AA11" s="47" t="n">
        <f aca="false">COUNTIF(C11:T11,"52¶")</f>
        <v>1</v>
      </c>
      <c r="AB11" s="47" t="n">
        <f aca="false">COUNTIF(C11:T11,"U")+COUNTIF(C11:T11,"U☻")+COUNTIF(C11:T11,"U☺")</f>
        <v>1</v>
      </c>
      <c r="AC11" s="47" t="n">
        <f aca="false">COUNTIF(C11:T11,"KVIT")+COUNTIF(C11:T11,"KVIT☻")+COUNTIF(C11:T11,"kvit$")</f>
        <v>2</v>
      </c>
      <c r="AD11" s="48" t="n">
        <f aca="false">COUNTBLANK(C11:S11)-3</f>
        <v>-1</v>
      </c>
      <c r="AE11" s="48" t="n">
        <f aca="false">COUNTIF(C11:T11,"x")</f>
        <v>4</v>
      </c>
      <c r="AF11" s="47" t="n">
        <f aca="false">COUNTIF(C11:T11,"51")+COUNTIF(C11:T11,"51☻")+COUNTIF(C11:T11,"2")+COUNTIF(C11:T11,"52")+COUNTIF(C11:T11,"52☻")+COUNTIF(C11:T11,"51$")+COUNTIF(C11:T11,"52$")</f>
        <v>1</v>
      </c>
      <c r="AG11" s="7" t="str">
        <f aca="false">Vzorci_vnosov!$A$11</f>
        <v>X</v>
      </c>
      <c r="AH11" s="49" t="str">
        <f aca="false">RIGHT(C11,1)</f>
        <v>K</v>
      </c>
      <c r="AI11" s="49" t="str">
        <f aca="false">RIGHT(D11,1)</f>
        <v>F</v>
      </c>
      <c r="AJ11" s="49" t="str">
        <f aca="false">RIGHT(E11,1)</f>
        <v>T</v>
      </c>
      <c r="AK11" s="49" t="str">
        <f aca="false">RIGHT(F11,1)</f>
        <v>m</v>
      </c>
      <c r="AL11" s="49" t="str">
        <f aca="false">RIGHT(G11,1)</f>
        <v>¶</v>
      </c>
      <c r="AM11" s="49" t="str">
        <f aca="false">RIGHT(H11,1)</f>
        <v>2</v>
      </c>
      <c r="AN11" s="49" t="str">
        <f aca="false">RIGHT(I11,1)</f>
        <v>X</v>
      </c>
      <c r="AO11" s="49" t="str">
        <f aca="false">RIGHT(J11,1)</f>
        <v>D</v>
      </c>
      <c r="AP11" s="49" t="str">
        <f aca="false">RIGHT(K11,1)</f>
        <v>X</v>
      </c>
      <c r="AQ11" s="49" t="str">
        <f aca="false">RIGHT(L11,1)</f>
        <v>K</v>
      </c>
      <c r="AR11" s="49" t="str">
        <f aca="false">RIGHT(M11,1)</f>
        <v>O</v>
      </c>
      <c r="AS11" s="49" t="str">
        <f aca="false">RIGHT(N11,1)</f>
        <v>☻</v>
      </c>
      <c r="AT11" s="49" t="str">
        <f aca="false">RIGHT(O11,1)</f>
        <v>X</v>
      </c>
      <c r="AU11" s="49" t="str">
        <f aca="false">RIGHT(P11,1)</f>
        <v>U</v>
      </c>
      <c r="AV11" s="49" t="str">
        <f aca="false">RIGHT(Q11,1)</f>
        <v/>
      </c>
      <c r="AW11" s="49" t="str">
        <f aca="false">RIGHT(R11,1)</f>
        <v/>
      </c>
      <c r="AX11" s="49" t="str">
        <f aca="false">RIGHT(S11,1)</f>
        <v>X</v>
      </c>
      <c r="AY11" s="49" t="str">
        <f aca="false">RIGHT(T11,1)</f>
        <v>U</v>
      </c>
      <c r="AZ11" s="50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50"/>
      <c r="BO11" s="50"/>
      <c r="BP11" s="50"/>
      <c r="BQ11" s="50"/>
      <c r="BR11" s="50"/>
    </row>
    <row r="12" customFormat="false" ht="19.5" hidden="false" customHeight="true" outlineLevel="0" collapsed="false">
      <c r="A12" s="51" t="n">
        <v>43476</v>
      </c>
      <c r="B12" s="52" t="str">
        <f aca="false">TEXT(A12,"Ddd")</f>
        <v>pá</v>
      </c>
      <c r="C12" s="56" t="s">
        <v>67</v>
      </c>
      <c r="D12" s="53" t="str">
        <f aca="false">Vzorci_vnosov!$A$6</f>
        <v>KVIT</v>
      </c>
      <c r="E12" s="54" t="str">
        <f aca="false">Vzorci_vnosov!$A$7</f>
        <v>KVIT☻</v>
      </c>
      <c r="F12" s="53" t="str">
        <f aca="false">Vzorci_vnosov!$A$5</f>
        <v>52</v>
      </c>
      <c r="G12" s="58" t="str">
        <f aca="false">Vzorci_vnosov!$A$23</f>
        <v>51☺</v>
      </c>
      <c r="H12" s="53" t="str">
        <f aca="false">Vzorci_vnosov!$A$8</f>
        <v>U</v>
      </c>
      <c r="I12" s="55" t="str">
        <f aca="false">Vzorci_vnosov!$A$26</f>
        <v>52¶</v>
      </c>
      <c r="J12" s="53" t="str">
        <f aca="false">Vzorci_vnosov!$A$12</f>
        <v>D</v>
      </c>
      <c r="K12" s="53" t="str">
        <f aca="false">Vzorci_vnosov!$A$6</f>
        <v>KVIT</v>
      </c>
      <c r="L12" s="56" t="s">
        <v>67</v>
      </c>
      <c r="M12" s="53" t="str">
        <f aca="false">Vzorci_vnosov!$A$15</f>
        <v>SO</v>
      </c>
      <c r="N12" s="55" t="str">
        <f aca="false">Vzorci_vnosov!$A$11</f>
        <v>X</v>
      </c>
      <c r="O12" s="55" t="str">
        <f aca="false">Vzorci_vnosov!$A$11</f>
        <v>X</v>
      </c>
      <c r="P12" s="53" t="str">
        <f aca="false">Vzorci_vnosov!$A$4</f>
        <v>51</v>
      </c>
      <c r="Q12" s="56"/>
      <c r="R12" s="56"/>
      <c r="S12" s="55" t="str">
        <f aca="false">Vzorci_vnosov!$A$11</f>
        <v>X</v>
      </c>
      <c r="T12" s="56" t="s">
        <v>9</v>
      </c>
      <c r="U12" s="59" t="s">
        <v>11</v>
      </c>
      <c r="V12" s="47" t="n">
        <f aca="false">COUNTIF(AH12:AY12,"☻")</f>
        <v>1</v>
      </c>
      <c r="W12" s="47" t="n">
        <f aca="false">COUNTIF(AH12:AY12,"☺")</f>
        <v>1</v>
      </c>
      <c r="X12" s="47" t="n">
        <f aca="false">COUNTIF(C12:T12,"51")+COUNTIF(C12:T12,"51$")+COUNTIF(C12:T12,"51☻")</f>
        <v>1</v>
      </c>
      <c r="Y12" s="47" t="n">
        <f aca="false">COUNTIF(C12:T12,"52")+COUNTIF(C12:T12,"52$")+COUNTIF(C12:T12,"52☻")</f>
        <v>1</v>
      </c>
      <c r="Z12" s="47" t="n">
        <f aca="false">COUNTIF(C12:T12,"51¶")</f>
        <v>0</v>
      </c>
      <c r="AA12" s="47" t="n">
        <f aca="false">COUNTIF(C12:T12,"52¶")</f>
        <v>1</v>
      </c>
      <c r="AB12" s="47" t="n">
        <f aca="false">COUNTIF(C12:T12,"U")+COUNTIF(C12:T12,"U☻")+COUNTIF(C12:T12,"U☺")</f>
        <v>1</v>
      </c>
      <c r="AC12" s="47" t="n">
        <f aca="false">COUNTIF(C12:T12,"KVIT")+COUNTIF(C12:T12,"KVIT☻")+COUNTIF(C12:T12,"kvit$")</f>
        <v>3</v>
      </c>
      <c r="AD12" s="48" t="n">
        <f aca="false">COUNTBLANK(C12:S12)-3</f>
        <v>-1</v>
      </c>
      <c r="AE12" s="48" t="n">
        <f aca="false">COUNTIF(C12:T12,"x")</f>
        <v>3</v>
      </c>
      <c r="AF12" s="47" t="n">
        <f aca="false">COUNTIF(C12:T12,"51")+COUNTIF(C12:T12,"51☻")+COUNTIF(C12:T12,"2")+COUNTIF(C12:T12,"52")+COUNTIF(C12:T12,"52☻")+COUNTIF(C12:T12,"51$")+COUNTIF(C12:T12,"52$")</f>
        <v>2</v>
      </c>
      <c r="AG12" s="4" t="str">
        <f aca="false">Vzorci_vnosov!$A$12</f>
        <v>D</v>
      </c>
      <c r="AH12" s="49" t="str">
        <f aca="false">RIGHT(C12,1)</f>
        <v>K</v>
      </c>
      <c r="AI12" s="49" t="str">
        <f aca="false">RIGHT(D12,1)</f>
        <v>T</v>
      </c>
      <c r="AJ12" s="49" t="str">
        <f aca="false">RIGHT(E12,1)</f>
        <v>☻</v>
      </c>
      <c r="AK12" s="49" t="str">
        <f aca="false">RIGHT(F12,1)</f>
        <v>2</v>
      </c>
      <c r="AL12" s="49" t="str">
        <f aca="false">RIGHT(G12,1)</f>
        <v>☺</v>
      </c>
      <c r="AM12" s="49" t="str">
        <f aca="false">RIGHT(H12,1)</f>
        <v>U</v>
      </c>
      <c r="AN12" s="49" t="str">
        <f aca="false">RIGHT(I12,1)</f>
        <v>¶</v>
      </c>
      <c r="AO12" s="49" t="str">
        <f aca="false">RIGHT(J12,1)</f>
        <v>D</v>
      </c>
      <c r="AP12" s="49" t="str">
        <f aca="false">RIGHT(K12,1)</f>
        <v>T</v>
      </c>
      <c r="AQ12" s="49" t="str">
        <f aca="false">RIGHT(L12,1)</f>
        <v>K</v>
      </c>
      <c r="AR12" s="49" t="str">
        <f aca="false">RIGHT(M12,1)</f>
        <v>O</v>
      </c>
      <c r="AS12" s="49" t="str">
        <f aca="false">RIGHT(N12,1)</f>
        <v>X</v>
      </c>
      <c r="AT12" s="49" t="str">
        <f aca="false">RIGHT(O12,1)</f>
        <v>X</v>
      </c>
      <c r="AU12" s="49" t="str">
        <f aca="false">RIGHT(P12,1)</f>
        <v>1</v>
      </c>
      <c r="AV12" s="49" t="str">
        <f aca="false">RIGHT(Q12,1)</f>
        <v/>
      </c>
      <c r="AW12" s="49" t="str">
        <f aca="false">RIGHT(R12,1)</f>
        <v/>
      </c>
      <c r="AX12" s="49" t="str">
        <f aca="false">RIGHT(S12,1)</f>
        <v>X</v>
      </c>
      <c r="AY12" s="49" t="str">
        <f aca="false">RIGHT(T12,1)</f>
        <v>O</v>
      </c>
      <c r="AZ12" s="50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50"/>
      <c r="BO12" s="50"/>
      <c r="BP12" s="50"/>
      <c r="BQ12" s="50"/>
      <c r="BR12" s="50"/>
    </row>
    <row r="13" customFormat="false" ht="19.5" hidden="false" customHeight="true" outlineLevel="0" collapsed="false">
      <c r="A13" s="51" t="n">
        <v>43477</v>
      </c>
      <c r="B13" s="52" t="str">
        <f aca="false">TEXT(A13,"Ddd")</f>
        <v>so</v>
      </c>
      <c r="C13" s="56"/>
      <c r="D13" s="56"/>
      <c r="E13" s="56"/>
      <c r="F13" s="56"/>
      <c r="G13" s="56"/>
      <c r="H13" s="56"/>
      <c r="I13" s="56"/>
      <c r="J13" s="56"/>
      <c r="K13" s="44" t="str">
        <f aca="false">Vzorci_vnosov!$A$14</f>
        <v>☻</v>
      </c>
      <c r="L13" s="45" t="str">
        <f aca="false">Vzorci_vnosov!$A$21</f>
        <v>☺</v>
      </c>
      <c r="M13" s="56"/>
      <c r="N13" s="56"/>
      <c r="O13" s="56"/>
      <c r="P13" s="56"/>
      <c r="Q13" s="56"/>
      <c r="R13" s="56"/>
      <c r="S13" s="56"/>
      <c r="T13" s="56" t="s">
        <v>19</v>
      </c>
      <c r="U13" s="59" t="s">
        <v>7</v>
      </c>
      <c r="V13" s="47" t="n">
        <f aca="false">COUNTIF(AH13:AY13,"☻")</f>
        <v>1</v>
      </c>
      <c r="W13" s="47" t="n">
        <f aca="false">COUNTIF(AH13:AY13,"☺")</f>
        <v>1</v>
      </c>
      <c r="X13" s="47" t="n">
        <f aca="false">COUNTIF(C13:T13,"51")+COUNTIF(C13:T13,"51$")+COUNTIF(C13:T13,"51☻")</f>
        <v>0</v>
      </c>
      <c r="Y13" s="47" t="n">
        <f aca="false">COUNTIF(C13:T13,"52")+COUNTIF(C13:T13,"52$")+COUNTIF(C13:T13,"52☻")</f>
        <v>0</v>
      </c>
      <c r="Z13" s="47" t="n">
        <f aca="false">COUNTIF(C13:T13,"51¶")</f>
        <v>0</v>
      </c>
      <c r="AA13" s="47" t="n">
        <f aca="false">COUNTIF(C13:T13,"52¶")</f>
        <v>0</v>
      </c>
      <c r="AB13" s="47" t="n">
        <f aca="false">COUNTIF(C13:T13,"U")+COUNTIF(C13:T13,"U☻")+COUNTIF(C13:T13,"U☺")</f>
        <v>0</v>
      </c>
      <c r="AC13" s="47" t="n">
        <f aca="false">COUNTIF(C13:T13,"KVIT")+COUNTIF(C13:T13,"KVIT☻")+COUNTIF(C13:T13,"kvit$")</f>
        <v>0</v>
      </c>
      <c r="AD13" s="48" t="n">
        <f aca="false">COUNTBLANK(C13:S13)-3</f>
        <v>12</v>
      </c>
      <c r="AE13" s="48" t="n">
        <f aca="false">COUNTIF(C13:T13,"x")</f>
        <v>0</v>
      </c>
      <c r="AF13" s="47" t="n">
        <f aca="false">COUNTIF(C13:T13,"51")+COUNTIF(C13:T13,"51☻")+COUNTIF(C13:T13,"2")+COUNTIF(C13:T13,"52")+COUNTIF(C13:T13,"52☻")+COUNTIF(C13:T13,"51$")+COUNTIF(C13:T13,"52$")</f>
        <v>0</v>
      </c>
      <c r="AG13" s="4" t="str">
        <f aca="false">Vzorci_vnosov!$A$13</f>
        <v>BOL</v>
      </c>
      <c r="AH13" s="49" t="str">
        <f aca="false">RIGHT(C13,1)</f>
        <v/>
      </c>
      <c r="AI13" s="49" t="str">
        <f aca="false">RIGHT(D13,1)</f>
        <v/>
      </c>
      <c r="AJ13" s="49" t="str">
        <f aca="false">RIGHT(E13,1)</f>
        <v/>
      </c>
      <c r="AK13" s="49" t="str">
        <f aca="false">RIGHT(F13,1)</f>
        <v/>
      </c>
      <c r="AL13" s="49" t="str">
        <f aca="false">RIGHT(G13,1)</f>
        <v/>
      </c>
      <c r="AM13" s="49" t="str">
        <f aca="false">RIGHT(H13,1)</f>
        <v/>
      </c>
      <c r="AN13" s="49" t="str">
        <f aca="false">RIGHT(I13,1)</f>
        <v/>
      </c>
      <c r="AO13" s="49" t="str">
        <f aca="false">RIGHT(J13,1)</f>
        <v/>
      </c>
      <c r="AP13" s="49" t="str">
        <f aca="false">RIGHT(K13,1)</f>
        <v>☻</v>
      </c>
      <c r="AQ13" s="49" t="str">
        <f aca="false">RIGHT(L13,1)</f>
        <v>☺</v>
      </c>
      <c r="AR13" s="49" t="str">
        <f aca="false">RIGHT(M13,1)</f>
        <v/>
      </c>
      <c r="AS13" s="49" t="str">
        <f aca="false">RIGHT(N13,1)</f>
        <v/>
      </c>
      <c r="AT13" s="49" t="str">
        <f aca="false">RIGHT(O13,1)</f>
        <v/>
      </c>
      <c r="AU13" s="49" t="str">
        <f aca="false">RIGHT(P13,1)</f>
        <v/>
      </c>
      <c r="AV13" s="49" t="str">
        <f aca="false">RIGHT(Q13,1)</f>
        <v/>
      </c>
      <c r="AW13" s="49" t="str">
        <f aca="false">RIGHT(R13,1)</f>
        <v/>
      </c>
      <c r="AX13" s="49" t="str">
        <f aca="false">RIGHT(S13,1)</f>
        <v/>
      </c>
      <c r="AY13" s="49" t="str">
        <f aca="false">RIGHT(T13,1)</f>
        <v>V</v>
      </c>
      <c r="AZ13" s="50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50"/>
      <c r="BO13" s="50"/>
      <c r="BP13" s="50"/>
      <c r="BQ13" s="50"/>
      <c r="BR13" s="50"/>
    </row>
    <row r="14" customFormat="false" ht="19.5" hidden="false" customHeight="true" outlineLevel="0" collapsed="false">
      <c r="A14" s="51" t="n">
        <v>43478</v>
      </c>
      <c r="B14" s="52" t="str">
        <f aca="false">TEXT(A14,"Ddd")</f>
        <v>ne</v>
      </c>
      <c r="C14" s="56"/>
      <c r="D14" s="56"/>
      <c r="E14" s="56"/>
      <c r="F14" s="56"/>
      <c r="G14" s="56"/>
      <c r="H14" s="56"/>
      <c r="I14" s="45" t="str">
        <f aca="false">Vzorci_vnosov!$A$21</f>
        <v>☺</v>
      </c>
      <c r="J14" s="56"/>
      <c r="K14" s="44" t="str">
        <f aca="false">Vzorci_vnosov!$A$14</f>
        <v>☻</v>
      </c>
      <c r="L14" s="56"/>
      <c r="M14" s="56"/>
      <c r="N14" s="56"/>
      <c r="O14" s="56"/>
      <c r="P14" s="56"/>
      <c r="Q14" s="56"/>
      <c r="R14" s="56"/>
      <c r="S14" s="56"/>
      <c r="T14" s="56" t="s">
        <v>13</v>
      </c>
      <c r="U14" s="59" t="s">
        <v>7</v>
      </c>
      <c r="V14" s="47" t="n">
        <f aca="false">COUNTIF(AH14:AY14,"☻")</f>
        <v>1</v>
      </c>
      <c r="W14" s="47" t="n">
        <f aca="false">COUNTIF(AH14:AY14,"☺")</f>
        <v>1</v>
      </c>
      <c r="X14" s="47" t="n">
        <f aca="false">COUNTIF(C14:T14,"51")+COUNTIF(C14:T14,"51$")+COUNTIF(C14:T14,"51☻")</f>
        <v>0</v>
      </c>
      <c r="Y14" s="47" t="n">
        <f aca="false">COUNTIF(C14:T14,"52")+COUNTIF(C14:T14,"52$")+COUNTIF(C14:T14,"52☻")</f>
        <v>0</v>
      </c>
      <c r="Z14" s="47" t="n">
        <f aca="false">COUNTIF(C14:T14,"51¶")</f>
        <v>0</v>
      </c>
      <c r="AA14" s="47" t="n">
        <f aca="false">COUNTIF(C14:T14,"52¶")</f>
        <v>0</v>
      </c>
      <c r="AB14" s="47" t="n">
        <f aca="false">COUNTIF(C14:T14,"U")+COUNTIF(C14:T14,"U☻")+COUNTIF(C14:T14,"U☺")</f>
        <v>0</v>
      </c>
      <c r="AC14" s="47" t="n">
        <f aca="false">COUNTIF(C14:T14,"KVIT")+COUNTIF(C14:T14,"KVIT☻")+COUNTIF(C14:T14,"kvit$")</f>
        <v>0</v>
      </c>
      <c r="AD14" s="48" t="n">
        <f aca="false">COUNTBLANK(C14:S14)-3</f>
        <v>12</v>
      </c>
      <c r="AE14" s="48" t="n">
        <f aca="false">COUNTIF(C14:T14,"x")</f>
        <v>0</v>
      </c>
      <c r="AF14" s="47" t="n">
        <f aca="false">COUNTIF(C14:T14,"51")+COUNTIF(C14:T14,"51☻")+COUNTIF(C14:T14,"2")+COUNTIF(C14:T14,"52")+COUNTIF(C14:T14,"52☻")+COUNTIF(C14:T14,"51$")+COUNTIF(C14:T14,"52$")</f>
        <v>0</v>
      </c>
      <c r="AG14" s="8" t="str">
        <f aca="false">Vzorci_vnosov!$A$14</f>
        <v>☻</v>
      </c>
      <c r="AH14" s="49" t="str">
        <f aca="false">RIGHT(C14,1)</f>
        <v/>
      </c>
      <c r="AI14" s="49" t="str">
        <f aca="false">RIGHT(D14,1)</f>
        <v/>
      </c>
      <c r="AJ14" s="49" t="str">
        <f aca="false">RIGHT(E14,1)</f>
        <v/>
      </c>
      <c r="AK14" s="49" t="str">
        <f aca="false">RIGHT(F14,1)</f>
        <v/>
      </c>
      <c r="AL14" s="49" t="str">
        <f aca="false">RIGHT(G14,1)</f>
        <v/>
      </c>
      <c r="AM14" s="49" t="str">
        <f aca="false">RIGHT(H14,1)</f>
        <v/>
      </c>
      <c r="AN14" s="49" t="str">
        <f aca="false">RIGHT(I14,1)</f>
        <v>☺</v>
      </c>
      <c r="AO14" s="49" t="str">
        <f aca="false">RIGHT(J14,1)</f>
        <v/>
      </c>
      <c r="AP14" s="49" t="str">
        <f aca="false">RIGHT(K14,1)</f>
        <v>☻</v>
      </c>
      <c r="AQ14" s="49" t="str">
        <f aca="false">RIGHT(L14,1)</f>
        <v/>
      </c>
      <c r="AR14" s="49" t="str">
        <f aca="false">RIGHT(M14,1)</f>
        <v/>
      </c>
      <c r="AS14" s="49" t="str">
        <f aca="false">RIGHT(N14,1)</f>
        <v/>
      </c>
      <c r="AT14" s="49" t="str">
        <f aca="false">RIGHT(O14,1)</f>
        <v/>
      </c>
      <c r="AU14" s="49" t="str">
        <f aca="false">RIGHT(P14,1)</f>
        <v/>
      </c>
      <c r="AV14" s="49" t="str">
        <f aca="false">RIGHT(Q14,1)</f>
        <v/>
      </c>
      <c r="AW14" s="49" t="str">
        <f aca="false">RIGHT(R14,1)</f>
        <v/>
      </c>
      <c r="AX14" s="49" t="str">
        <f aca="false">RIGHT(S14,1)</f>
        <v/>
      </c>
      <c r="AY14" s="49" t="str">
        <f aca="false">RIGHT(T14,1)</f>
        <v>Ž</v>
      </c>
      <c r="AZ14" s="50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50"/>
      <c r="BO14" s="50"/>
      <c r="BP14" s="50"/>
      <c r="BQ14" s="50"/>
      <c r="BR14" s="50"/>
    </row>
    <row r="15" customFormat="false" ht="19.5" hidden="false" customHeight="true" outlineLevel="0" collapsed="false">
      <c r="A15" s="51" t="n">
        <v>43479</v>
      </c>
      <c r="B15" s="52" t="str">
        <f aca="false">TEXT(A15,"Ddd")</f>
        <v>po</v>
      </c>
      <c r="C15" s="53" t="str">
        <f aca="false">Vzorci_vnosov!$A$12</f>
        <v>D</v>
      </c>
      <c r="D15" s="53" t="str">
        <f aca="false">Vzorci_vnosov!$A$6</f>
        <v>KVIT</v>
      </c>
      <c r="E15" s="55" t="str">
        <f aca="false">Vzorci_vnosov!$A$26</f>
        <v>52¶</v>
      </c>
      <c r="F15" s="54" t="str">
        <f aca="false">Vzorci_vnosov!$A$7</f>
        <v>KVIT☻</v>
      </c>
      <c r="G15" s="61" t="str">
        <f aca="false">Vzorci_vnosov!$A$28</f>
        <v>KO</v>
      </c>
      <c r="H15" s="53" t="str">
        <f aca="false">Vzorci_vnosov!$A$4</f>
        <v>51</v>
      </c>
      <c r="I15" s="55" t="str">
        <f aca="false">Vzorci_vnosov!$A$11</f>
        <v>X</v>
      </c>
      <c r="J15" s="53" t="str">
        <f aca="false">Vzorci_vnosov!$A$12</f>
        <v>D</v>
      </c>
      <c r="K15" s="55" t="str">
        <f aca="false">Vzorci_vnosov!$A$11</f>
        <v>X</v>
      </c>
      <c r="L15" s="53" t="str">
        <f aca="false">Vzorci_vnosov!$A$13</f>
        <v>BOL</v>
      </c>
      <c r="M15" s="53" t="str">
        <f aca="false">Vzorci_vnosov!$A$15</f>
        <v>SO</v>
      </c>
      <c r="N15" s="53" t="str">
        <f aca="false">Vzorci_vnosov!$A$6</f>
        <v>KVIT</v>
      </c>
      <c r="O15" s="53" t="str">
        <f aca="false">Vzorci_vnosov!$A$8</f>
        <v>U</v>
      </c>
      <c r="P15" s="53" t="str">
        <f aca="false">Vzorci_vnosov!$A$5</f>
        <v>52</v>
      </c>
      <c r="Q15" s="56"/>
      <c r="R15" s="56"/>
      <c r="S15" s="55" t="str">
        <f aca="false">Vzorci_vnosov!$A$11</f>
        <v>X</v>
      </c>
      <c r="T15" s="56" t="s">
        <v>65</v>
      </c>
      <c r="U15" s="59" t="s">
        <v>3</v>
      </c>
      <c r="V15" s="47" t="n">
        <f aca="false">COUNTIF(AH15:AY15,"☻")</f>
        <v>1</v>
      </c>
      <c r="W15" s="47" t="n">
        <f aca="false">COUNTIF(AH15:AY15,"☺")</f>
        <v>0</v>
      </c>
      <c r="X15" s="47" t="n">
        <f aca="false">COUNTIF(C15:T15,"51")+COUNTIF(C15:T15,"51$")+COUNTIF(C15:T15,"51☻")</f>
        <v>1</v>
      </c>
      <c r="Y15" s="47" t="n">
        <f aca="false">COUNTIF(C15:T15,"52")+COUNTIF(C15:T15,"52$")+COUNTIF(C15:T15,"52☻")</f>
        <v>1</v>
      </c>
      <c r="Z15" s="47" t="n">
        <f aca="false">COUNTIF(C15:T15,"51¶")</f>
        <v>0</v>
      </c>
      <c r="AA15" s="47" t="n">
        <f aca="false">COUNTIF(C15:T15,"52¶")</f>
        <v>1</v>
      </c>
      <c r="AB15" s="47" t="n">
        <f aca="false">COUNTIF(C15:T15,"U")+COUNTIF(C15:T15,"U☻")+COUNTIF(C15:T15,"U☺")</f>
        <v>1</v>
      </c>
      <c r="AC15" s="47" t="n">
        <f aca="false">COUNTIF(C15:T15,"KVIT")+COUNTIF(C15:T15,"KVIT☻")+COUNTIF(C15:T15,"kvit$")</f>
        <v>3</v>
      </c>
      <c r="AD15" s="48" t="n">
        <f aca="false">COUNTBLANK(C15:S15)-3</f>
        <v>-1</v>
      </c>
      <c r="AE15" s="48" t="n">
        <f aca="false">COUNTIF(C15:T15,"x")</f>
        <v>3</v>
      </c>
      <c r="AF15" s="47" t="n">
        <f aca="false">COUNTIF(C15:T15,"51")+COUNTIF(C15:T15,"51☻")+COUNTIF(C15:T15,"2")+COUNTIF(C15:T15,"52")+COUNTIF(C15:T15,"52☻")+COUNTIF(C15:T15,"51$")+COUNTIF(C15:T15,"52$")</f>
        <v>2</v>
      </c>
      <c r="AG15" s="4" t="str">
        <f aca="false">Vzorci_vnosov!$A$15</f>
        <v>SO</v>
      </c>
      <c r="AH15" s="49" t="str">
        <f aca="false">RIGHT(C15,1)</f>
        <v>D</v>
      </c>
      <c r="AI15" s="49" t="str">
        <f aca="false">RIGHT(D15,1)</f>
        <v>T</v>
      </c>
      <c r="AJ15" s="49" t="str">
        <f aca="false">RIGHT(E15,1)</f>
        <v>¶</v>
      </c>
      <c r="AK15" s="49" t="str">
        <f aca="false">RIGHT(F15,1)</f>
        <v>☻</v>
      </c>
      <c r="AL15" s="49" t="str">
        <f aca="false">RIGHT(G15,1)</f>
        <v>O</v>
      </c>
      <c r="AM15" s="49" t="str">
        <f aca="false">RIGHT(H15,1)</f>
        <v>1</v>
      </c>
      <c r="AN15" s="49" t="str">
        <f aca="false">RIGHT(I15,1)</f>
        <v>X</v>
      </c>
      <c r="AO15" s="49" t="str">
        <f aca="false">RIGHT(J15,1)</f>
        <v>D</v>
      </c>
      <c r="AP15" s="49" t="str">
        <f aca="false">RIGHT(K15,1)</f>
        <v>X</v>
      </c>
      <c r="AQ15" s="49" t="str">
        <f aca="false">RIGHT(L15,1)</f>
        <v>L</v>
      </c>
      <c r="AR15" s="49" t="str">
        <f aca="false">RIGHT(M15,1)</f>
        <v>O</v>
      </c>
      <c r="AS15" s="49" t="str">
        <f aca="false">RIGHT(N15,1)</f>
        <v>T</v>
      </c>
      <c r="AT15" s="49" t="str">
        <f aca="false">RIGHT(O15,1)</f>
        <v>U</v>
      </c>
      <c r="AU15" s="49" t="str">
        <f aca="false">RIGHT(P15,1)</f>
        <v>2</v>
      </c>
      <c r="AV15" s="49" t="str">
        <f aca="false">RIGHT(Q15,1)</f>
        <v/>
      </c>
      <c r="AW15" s="49" t="str">
        <f aca="false">RIGHT(R15,1)</f>
        <v/>
      </c>
      <c r="AX15" s="49" t="str">
        <f aca="false">RIGHT(S15,1)</f>
        <v>X</v>
      </c>
      <c r="AY15" s="49" t="str">
        <f aca="false">RIGHT(T15,1)</f>
        <v>U</v>
      </c>
      <c r="AZ15" s="50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50"/>
      <c r="BO15" s="50"/>
      <c r="BP15" s="50"/>
      <c r="BQ15" s="50"/>
      <c r="BR15" s="50"/>
    </row>
    <row r="16" customFormat="false" ht="19.5" hidden="false" customHeight="true" outlineLevel="0" collapsed="false">
      <c r="A16" s="51" t="n">
        <v>43480</v>
      </c>
      <c r="B16" s="52" t="str">
        <f aca="false">TEXT(A16,"Ddd")</f>
        <v>út</v>
      </c>
      <c r="C16" s="53" t="str">
        <f aca="false">Vzorci_vnosov!$A$12</f>
        <v>D</v>
      </c>
      <c r="D16" s="53" t="str">
        <f aca="false">Vzorci_vnosov!$A$6</f>
        <v>KVIT</v>
      </c>
      <c r="E16" s="53" t="str">
        <f aca="false">Vzorci_vnosov!$A$6</f>
        <v>KVIT</v>
      </c>
      <c r="F16" s="55" t="str">
        <f aca="false">Vzorci_vnosov!$A$11</f>
        <v>X</v>
      </c>
      <c r="G16" s="61" t="str">
        <f aca="false">Vzorci_vnosov!$A$28</f>
        <v>KO</v>
      </c>
      <c r="H16" s="58" t="str">
        <f aca="false">Vzorci_vnosov!$A$23</f>
        <v>51☺</v>
      </c>
      <c r="I16" s="55" t="str">
        <f aca="false">Vzorci_vnosov!$A$26</f>
        <v>52¶</v>
      </c>
      <c r="J16" s="53" t="str">
        <f aca="false">Vzorci_vnosov!$A$12</f>
        <v>D</v>
      </c>
      <c r="K16" s="55" t="str">
        <f aca="false">Vzorci_vnosov!$A$32</f>
        <v>Am</v>
      </c>
      <c r="L16" s="53" t="str">
        <f aca="false">Vzorci_vnosov!$A$13</f>
        <v>BOL</v>
      </c>
      <c r="M16" s="53" t="str">
        <f aca="false">Vzorci_vnosov!$A$15</f>
        <v>SO</v>
      </c>
      <c r="N16" s="54" t="str">
        <f aca="false">Vzorci_vnosov!$A$7</f>
        <v>KVIT☻</v>
      </c>
      <c r="O16" s="53" t="str">
        <f aca="false">Vzorci_vnosov!$A$5</f>
        <v>52</v>
      </c>
      <c r="P16" s="55" t="str">
        <f aca="false">Vzorci_vnosov!$A$32</f>
        <v>Am</v>
      </c>
      <c r="Q16" s="56"/>
      <c r="R16" s="56"/>
      <c r="S16" s="55" t="str">
        <f aca="false">Vzorci_vnosov!$A$11</f>
        <v>X</v>
      </c>
      <c r="T16" s="56" t="s">
        <v>11</v>
      </c>
      <c r="U16" s="59" t="s">
        <v>3</v>
      </c>
      <c r="V16" s="47" t="n">
        <f aca="false">COUNTIF(AH16:AY16,"☻")</f>
        <v>1</v>
      </c>
      <c r="W16" s="47" t="n">
        <f aca="false">COUNTIF(AH16:AY16,"☺")</f>
        <v>1</v>
      </c>
      <c r="X16" s="47" t="n">
        <f aca="false">COUNTIF(C16:T16,"51")+COUNTIF(C16:T16,"51$")+COUNTIF(C16:T16,"51☻")</f>
        <v>0</v>
      </c>
      <c r="Y16" s="47" t="n">
        <f aca="false">COUNTIF(C16:T16,"52")+COUNTIF(C16:T16,"52$")+COUNTIF(C16:T16,"52☻")</f>
        <v>1</v>
      </c>
      <c r="Z16" s="47" t="n">
        <f aca="false">COUNTIF(C16:T16,"51¶")</f>
        <v>0</v>
      </c>
      <c r="AA16" s="47" t="n">
        <f aca="false">COUNTIF(C16:T16,"52¶")</f>
        <v>1</v>
      </c>
      <c r="AB16" s="47" t="n">
        <f aca="false">COUNTIF(C16:T16,"U")+COUNTIF(C16:T16,"U☻")+COUNTIF(C16:T16,"U☺")</f>
        <v>0</v>
      </c>
      <c r="AC16" s="47" t="n">
        <f aca="false">COUNTIF(C16:T16,"KVIT")+COUNTIF(C16:T16,"KVIT☻")+COUNTIF(C16:T16,"kvit$")</f>
        <v>3</v>
      </c>
      <c r="AD16" s="48" t="n">
        <f aca="false">COUNTBLANK(C16:S16)-3</f>
        <v>-1</v>
      </c>
      <c r="AE16" s="48" t="n">
        <f aca="false">COUNTIF(C16:T16,"x")</f>
        <v>2</v>
      </c>
      <c r="AF16" s="47" t="n">
        <f aca="false">COUNTIF(C16:T16,"51")+COUNTIF(C16:T16,"51☻")+COUNTIF(C16:T16,"2")+COUNTIF(C16:T16,"52")+COUNTIF(C16:T16,"52☻")+COUNTIF(C16:T16,"51$")+COUNTIF(C16:T16,"52$")</f>
        <v>1</v>
      </c>
      <c r="AG16" s="7" t="str">
        <f aca="false">Vzorci_vnosov!$A$16</f>
        <v>☻</v>
      </c>
      <c r="AH16" s="49" t="str">
        <f aca="false">RIGHT(C16,1)</f>
        <v>D</v>
      </c>
      <c r="AI16" s="49" t="str">
        <f aca="false">RIGHT(D16,1)</f>
        <v>T</v>
      </c>
      <c r="AJ16" s="49" t="str">
        <f aca="false">RIGHT(E16,1)</f>
        <v>T</v>
      </c>
      <c r="AK16" s="49" t="str">
        <f aca="false">RIGHT(F16,1)</f>
        <v>X</v>
      </c>
      <c r="AL16" s="49" t="str">
        <f aca="false">RIGHT(G16,1)</f>
        <v>O</v>
      </c>
      <c r="AM16" s="49" t="str">
        <f aca="false">RIGHT(H16,1)</f>
        <v>☺</v>
      </c>
      <c r="AN16" s="49" t="str">
        <f aca="false">RIGHT(I16,1)</f>
        <v>¶</v>
      </c>
      <c r="AO16" s="49" t="str">
        <f aca="false">RIGHT(J16,1)</f>
        <v>D</v>
      </c>
      <c r="AP16" s="49" t="str">
        <f aca="false">RIGHT(K16,1)</f>
        <v>m</v>
      </c>
      <c r="AQ16" s="49" t="str">
        <f aca="false">RIGHT(L16,1)</f>
        <v>L</v>
      </c>
      <c r="AR16" s="49" t="str">
        <f aca="false">RIGHT(M16,1)</f>
        <v>O</v>
      </c>
      <c r="AS16" s="49" t="str">
        <f aca="false">RIGHT(N16,1)</f>
        <v>☻</v>
      </c>
      <c r="AT16" s="49" t="str">
        <f aca="false">RIGHT(O16,1)</f>
        <v>2</v>
      </c>
      <c r="AU16" s="49" t="str">
        <f aca="false">RIGHT(P16,1)</f>
        <v>m</v>
      </c>
      <c r="AV16" s="49" t="str">
        <f aca="false">RIGHT(Q16,1)</f>
        <v/>
      </c>
      <c r="AW16" s="49" t="str">
        <f aca="false">RIGHT(R16,1)</f>
        <v/>
      </c>
      <c r="AX16" s="49" t="str">
        <f aca="false">RIGHT(S16,1)</f>
        <v>X</v>
      </c>
      <c r="AY16" s="49" t="str">
        <f aca="false">RIGHT(T16,1)</f>
        <v>O</v>
      </c>
      <c r="AZ16" s="50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50"/>
      <c r="BO16" s="50"/>
      <c r="BP16" s="50"/>
      <c r="BQ16" s="50"/>
      <c r="BR16" s="50"/>
    </row>
    <row r="17" customFormat="false" ht="19.5" hidden="false" customHeight="true" outlineLevel="0" collapsed="false">
      <c r="A17" s="51" t="n">
        <v>43481</v>
      </c>
      <c r="B17" s="52" t="str">
        <f aca="false">TEXT(A17,"Ddd")</f>
        <v>st</v>
      </c>
      <c r="C17" s="55" t="str">
        <f aca="false">Vzorci_vnosov!$A$26</f>
        <v>52¶</v>
      </c>
      <c r="D17" s="54" t="str">
        <f aca="false">Vzorci_vnosov!$A$7</f>
        <v>KVIT☻</v>
      </c>
      <c r="E17" s="53" t="str">
        <f aca="false">Vzorci_vnosov!$A$6</f>
        <v>KVIT</v>
      </c>
      <c r="F17" s="53" t="str">
        <f aca="false">Vzorci_vnosov!$A$4</f>
        <v>51</v>
      </c>
      <c r="G17" s="61" t="str">
        <f aca="false">Vzorci_vnosov!$A$28</f>
        <v>KO</v>
      </c>
      <c r="H17" s="55" t="str">
        <f aca="false">Vzorci_vnosov!$A$11</f>
        <v>X</v>
      </c>
      <c r="I17" s="58" t="str">
        <f aca="false">Vzorci_vnosov!$A$23</f>
        <v>51☺</v>
      </c>
      <c r="J17" s="53" t="str">
        <f aca="false">Vzorci_vnosov!$A$12</f>
        <v>D</v>
      </c>
      <c r="K17" s="55" t="str">
        <f aca="false">Vzorci_vnosov!$A$35</f>
        <v>Ta</v>
      </c>
      <c r="L17" s="53" t="str">
        <f aca="false">Vzorci_vnosov!$A$5</f>
        <v>52</v>
      </c>
      <c r="M17" s="53" t="str">
        <f aca="false">Vzorci_vnosov!$A$15</f>
        <v>SO</v>
      </c>
      <c r="N17" s="53" t="str">
        <f aca="false">Vzorci_vnosov!$A$6</f>
        <v>KVIT</v>
      </c>
      <c r="O17" s="55" t="str">
        <f aca="false">Vzorci_vnosov!$A$11</f>
        <v>X</v>
      </c>
      <c r="P17" s="53" t="str">
        <f aca="false">Vzorci_vnosov!$A$8</f>
        <v>U</v>
      </c>
      <c r="Q17" s="56"/>
      <c r="R17" s="56"/>
      <c r="S17" s="55" t="str">
        <f aca="false">Vzorci_vnosov!$A$11</f>
        <v>X</v>
      </c>
      <c r="T17" s="56" t="s">
        <v>13</v>
      </c>
      <c r="U17" s="59" t="s">
        <v>5</v>
      </c>
      <c r="V17" s="47" t="n">
        <f aca="false">COUNTIF(AH17:AY17,"☻")</f>
        <v>1</v>
      </c>
      <c r="W17" s="47" t="n">
        <f aca="false">COUNTIF(AH17:AY17,"☺")</f>
        <v>1</v>
      </c>
      <c r="X17" s="47" t="n">
        <f aca="false">COUNTIF(C17:T17,"51")+COUNTIF(C17:T17,"51$")+COUNTIF(C17:T17,"51☻")</f>
        <v>1</v>
      </c>
      <c r="Y17" s="47" t="n">
        <f aca="false">COUNTIF(C17:T17,"52")+COUNTIF(C17:T17,"52$")+COUNTIF(C17:T17,"52☻")</f>
        <v>1</v>
      </c>
      <c r="Z17" s="47" t="n">
        <f aca="false">COUNTIF(C17:T17,"51¶")</f>
        <v>0</v>
      </c>
      <c r="AA17" s="47" t="n">
        <f aca="false">COUNTIF(C17:T17,"52¶")</f>
        <v>1</v>
      </c>
      <c r="AB17" s="47" t="n">
        <f aca="false">COUNTIF(C17:T17,"U")+COUNTIF(C17:T17,"U☻")+COUNTIF(C17:T17,"U☺")</f>
        <v>1</v>
      </c>
      <c r="AC17" s="47" t="n">
        <f aca="false">COUNTIF(C17:T17,"KVIT")+COUNTIF(C17:T17,"KVIT☻")+COUNTIF(C17:T17,"kvit$")</f>
        <v>3</v>
      </c>
      <c r="AD17" s="48" t="n">
        <f aca="false">COUNTBLANK(C17:S17)-3</f>
        <v>-1</v>
      </c>
      <c r="AE17" s="48" t="n">
        <f aca="false">COUNTIF(C17:T17,"x")</f>
        <v>3</v>
      </c>
      <c r="AF17" s="47" t="n">
        <f aca="false">COUNTIF(C17:T17,"51")+COUNTIF(C17:T17,"51☻")+COUNTIF(C17:T17,"2")+COUNTIF(C17:T17,"52")+COUNTIF(C17:T17,"52☻")+COUNTIF(C17:T17,"51$")+COUNTIF(C17:T17,"52$")</f>
        <v>2</v>
      </c>
      <c r="AG17" s="9" t="str">
        <f aca="false">Vzorci_vnosov!$A$17</f>
        <v>51$</v>
      </c>
      <c r="AH17" s="49" t="str">
        <f aca="false">RIGHT(C17,1)</f>
        <v>¶</v>
      </c>
      <c r="AI17" s="49" t="str">
        <f aca="false">RIGHT(D17,1)</f>
        <v>☻</v>
      </c>
      <c r="AJ17" s="49" t="str">
        <f aca="false">RIGHT(E17,1)</f>
        <v>T</v>
      </c>
      <c r="AK17" s="49" t="str">
        <f aca="false">RIGHT(F17,1)</f>
        <v>1</v>
      </c>
      <c r="AL17" s="49" t="str">
        <f aca="false">RIGHT(G17,1)</f>
        <v>O</v>
      </c>
      <c r="AM17" s="49" t="str">
        <f aca="false">RIGHT(H17,1)</f>
        <v>X</v>
      </c>
      <c r="AN17" s="49" t="str">
        <f aca="false">RIGHT(I17,1)</f>
        <v>☺</v>
      </c>
      <c r="AO17" s="49" t="str">
        <f aca="false">RIGHT(J17,1)</f>
        <v>D</v>
      </c>
      <c r="AP17" s="49" t="str">
        <f aca="false">RIGHT(K17,1)</f>
        <v>a</v>
      </c>
      <c r="AQ17" s="49" t="str">
        <f aca="false">RIGHT(L17,1)</f>
        <v>2</v>
      </c>
      <c r="AR17" s="49" t="str">
        <f aca="false">RIGHT(M17,1)</f>
        <v>O</v>
      </c>
      <c r="AS17" s="49" t="str">
        <f aca="false">RIGHT(N17,1)</f>
        <v>T</v>
      </c>
      <c r="AT17" s="49" t="str">
        <f aca="false">RIGHT(O17,1)</f>
        <v>X</v>
      </c>
      <c r="AU17" s="49" t="str">
        <f aca="false">RIGHT(P17,1)</f>
        <v>U</v>
      </c>
      <c r="AV17" s="49" t="str">
        <f aca="false">RIGHT(Q17,1)</f>
        <v/>
      </c>
      <c r="AW17" s="49" t="str">
        <f aca="false">RIGHT(R17,1)</f>
        <v/>
      </c>
      <c r="AX17" s="49" t="str">
        <f aca="false">RIGHT(S17,1)</f>
        <v>X</v>
      </c>
      <c r="AY17" s="49" t="str">
        <f aca="false">RIGHT(T17,1)</f>
        <v>Ž</v>
      </c>
      <c r="AZ17" s="50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50"/>
      <c r="BO17" s="50"/>
      <c r="BP17" s="50"/>
      <c r="BQ17" s="50"/>
      <c r="BR17" s="50"/>
    </row>
    <row r="18" customFormat="false" ht="19.5" hidden="false" customHeight="true" outlineLevel="0" collapsed="false">
      <c r="A18" s="51" t="n">
        <v>43482</v>
      </c>
      <c r="B18" s="52" t="str">
        <f aca="false">TEXT(A18,"Ddd")</f>
        <v>čt</v>
      </c>
      <c r="C18" s="53" t="str">
        <f aca="false">Vzorci_vnosov!$A$6</f>
        <v>KVIT</v>
      </c>
      <c r="D18" s="55" t="str">
        <f aca="false">Vzorci_vnosov!$A$11</f>
        <v>X</v>
      </c>
      <c r="E18" s="53" t="str">
        <f aca="false">Vzorci_vnosov!$A$6</f>
        <v>KVIT</v>
      </c>
      <c r="F18" s="53" t="str">
        <f aca="false">Vzorci_vnosov!$A$12</f>
        <v>D</v>
      </c>
      <c r="G18" s="55" t="str">
        <f aca="false">Vzorci_vnosov!$A$32</f>
        <v>Am</v>
      </c>
      <c r="H18" s="53" t="str">
        <f aca="false">Vzorci_vnosov!$A$5</f>
        <v>52</v>
      </c>
      <c r="I18" s="55" t="str">
        <f aca="false">Vzorci_vnosov!$A$11</f>
        <v>X</v>
      </c>
      <c r="J18" s="53" t="str">
        <f aca="false">Vzorci_vnosov!$A$12</f>
        <v>D</v>
      </c>
      <c r="K18" s="55" t="str">
        <f aca="false">Vzorci_vnosov!$A$16</f>
        <v>☻</v>
      </c>
      <c r="L18" s="58" t="str">
        <f aca="false">Vzorci_vnosov!$A$23</f>
        <v>51☺</v>
      </c>
      <c r="M18" s="53" t="str">
        <f aca="false">Vzorci_vnosov!$A$15</f>
        <v>SO</v>
      </c>
      <c r="N18" s="53" t="str">
        <f aca="false">Vzorci_vnosov!$A$12</f>
        <v>D</v>
      </c>
      <c r="O18" s="55" t="str">
        <f aca="false">Vzorci_vnosov!$A$11</f>
        <v>X</v>
      </c>
      <c r="P18" s="55" t="str">
        <f aca="false">Vzorci_vnosov!$A$26</f>
        <v>52¶</v>
      </c>
      <c r="Q18" s="56"/>
      <c r="R18" s="56"/>
      <c r="S18" s="55" t="str">
        <f aca="false">Vzorci_vnosov!$A$11</f>
        <v>X</v>
      </c>
      <c r="T18" s="56" t="s">
        <v>19</v>
      </c>
      <c r="U18" s="59" t="s">
        <v>5</v>
      </c>
      <c r="V18" s="47" t="n">
        <f aca="false">COUNTIF(AH18:AY18,"☻")</f>
        <v>1</v>
      </c>
      <c r="W18" s="47" t="n">
        <f aca="false">COUNTIF(AH18:AY18,"☺")</f>
        <v>1</v>
      </c>
      <c r="X18" s="47" t="n">
        <f aca="false">COUNTIF(C18:T18,"51")+COUNTIF(C18:T18,"51$")+COUNTIF(C18:T18,"51☻")</f>
        <v>0</v>
      </c>
      <c r="Y18" s="47" t="n">
        <f aca="false">COUNTIF(C18:T18,"52")+COUNTIF(C18:T18,"52$")+COUNTIF(C18:T18,"52☻")</f>
        <v>1</v>
      </c>
      <c r="Z18" s="47" t="n">
        <f aca="false">COUNTIF(C18:T18,"51¶")</f>
        <v>0</v>
      </c>
      <c r="AA18" s="47" t="n">
        <f aca="false">COUNTIF(C18:T18,"52¶")</f>
        <v>1</v>
      </c>
      <c r="AB18" s="47" t="n">
        <f aca="false">COUNTIF(C18:T18,"U")+COUNTIF(C18:T18,"U☻")+COUNTIF(C18:T18,"U☺")</f>
        <v>0</v>
      </c>
      <c r="AC18" s="47" t="n">
        <f aca="false">COUNTIF(C18:T18,"KVIT")+COUNTIF(C18:T18,"KVIT☻")+COUNTIF(C18:T18,"kvit$")</f>
        <v>2</v>
      </c>
      <c r="AD18" s="48" t="n">
        <f aca="false">COUNTBLANK(C18:S18)-3</f>
        <v>-1</v>
      </c>
      <c r="AE18" s="48" t="n">
        <f aca="false">COUNTIF(C18:T18,"x")</f>
        <v>4</v>
      </c>
      <c r="AF18" s="47" t="n">
        <f aca="false">COUNTIF(C18:T18,"51")+COUNTIF(C18:T18,"51☻")+COUNTIF(C18:T18,"2")+COUNTIF(C18:T18,"52")+COUNTIF(C18:T18,"52☻")+COUNTIF(C18:T18,"51$")+COUNTIF(C18:T18,"52$")</f>
        <v>1</v>
      </c>
      <c r="AG18" s="9" t="str">
        <f aca="false">Vzorci_vnosov!$A$18</f>
        <v>52$</v>
      </c>
      <c r="AH18" s="49" t="str">
        <f aca="false">RIGHT(C18,1)</f>
        <v>T</v>
      </c>
      <c r="AI18" s="49" t="str">
        <f aca="false">RIGHT(D18,1)</f>
        <v>X</v>
      </c>
      <c r="AJ18" s="49" t="str">
        <f aca="false">RIGHT(E18,1)</f>
        <v>T</v>
      </c>
      <c r="AK18" s="49" t="str">
        <f aca="false">RIGHT(F18,1)</f>
        <v>D</v>
      </c>
      <c r="AL18" s="49" t="str">
        <f aca="false">RIGHT(G18,1)</f>
        <v>m</v>
      </c>
      <c r="AM18" s="49" t="str">
        <f aca="false">RIGHT(H18,1)</f>
        <v>2</v>
      </c>
      <c r="AN18" s="49" t="str">
        <f aca="false">RIGHT(I18,1)</f>
        <v>X</v>
      </c>
      <c r="AO18" s="49" t="str">
        <f aca="false">RIGHT(J18,1)</f>
        <v>D</v>
      </c>
      <c r="AP18" s="49" t="str">
        <f aca="false">RIGHT(K18,1)</f>
        <v>☻</v>
      </c>
      <c r="AQ18" s="49" t="str">
        <f aca="false">RIGHT(L18,1)</f>
        <v>☺</v>
      </c>
      <c r="AR18" s="49" t="str">
        <f aca="false">RIGHT(M18,1)</f>
        <v>O</v>
      </c>
      <c r="AS18" s="49" t="str">
        <f aca="false">RIGHT(N18,1)</f>
        <v>D</v>
      </c>
      <c r="AT18" s="49" t="str">
        <f aca="false">RIGHT(O18,1)</f>
        <v>X</v>
      </c>
      <c r="AU18" s="49" t="str">
        <f aca="false">RIGHT(P18,1)</f>
        <v>¶</v>
      </c>
      <c r="AV18" s="49" t="str">
        <f aca="false">RIGHT(Q18,1)</f>
        <v/>
      </c>
      <c r="AW18" s="49" t="str">
        <f aca="false">RIGHT(R18,1)</f>
        <v/>
      </c>
      <c r="AX18" s="49" t="str">
        <f aca="false">RIGHT(S18,1)</f>
        <v>X</v>
      </c>
      <c r="AY18" s="49" t="str">
        <f aca="false">RIGHT(T18,1)</f>
        <v>V</v>
      </c>
      <c r="AZ18" s="50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50"/>
      <c r="BO18" s="50"/>
      <c r="BP18" s="50"/>
      <c r="BQ18" s="50"/>
      <c r="BR18" s="50"/>
    </row>
    <row r="19" customFormat="false" ht="19.5" hidden="false" customHeight="true" outlineLevel="0" collapsed="false">
      <c r="A19" s="51" t="n">
        <v>43483</v>
      </c>
      <c r="B19" s="52" t="str">
        <f aca="false">TEXT(A19,"Ddd")</f>
        <v>pá</v>
      </c>
      <c r="C19" s="54" t="str">
        <f aca="false">Vzorci_vnosov!$A$7</f>
        <v>KVIT☻</v>
      </c>
      <c r="D19" s="53" t="str">
        <f aca="false">Vzorci_vnosov!$A$6</f>
        <v>KVIT</v>
      </c>
      <c r="E19" s="55" t="str">
        <f aca="false">Vzorci_vnosov!$A$26</f>
        <v>52¶</v>
      </c>
      <c r="F19" s="53" t="str">
        <f aca="false">Vzorci_vnosov!$A$12</f>
        <v>D</v>
      </c>
      <c r="G19" s="58" t="str">
        <f aca="false">Vzorci_vnosov!$A$23</f>
        <v>51☺</v>
      </c>
      <c r="H19" s="53" t="str">
        <f aca="false">Vzorci_vnosov!$A$4</f>
        <v>51</v>
      </c>
      <c r="I19" s="53" t="str">
        <f aca="false">Vzorci_vnosov!$A$5</f>
        <v>52</v>
      </c>
      <c r="J19" s="53" t="str">
        <f aca="false">Vzorci_vnosov!$A$12</f>
        <v>D</v>
      </c>
      <c r="K19" s="55" t="str">
        <f aca="false">Vzorci_vnosov!$A$11</f>
        <v>X</v>
      </c>
      <c r="L19" s="55" t="str">
        <f aca="false">Vzorci_vnosov!$A$11</f>
        <v>X</v>
      </c>
      <c r="M19" s="53" t="str">
        <f aca="false">Vzorci_vnosov!$A$15</f>
        <v>SO</v>
      </c>
      <c r="N19" s="53" t="str">
        <f aca="false">Vzorci_vnosov!$A$12</f>
        <v>D</v>
      </c>
      <c r="O19" s="55" t="str">
        <f aca="false">Vzorci_vnosov!$A$11</f>
        <v>X</v>
      </c>
      <c r="P19" s="53" t="str">
        <f aca="false">Vzorci_vnosov!$A$8</f>
        <v>U</v>
      </c>
      <c r="Q19" s="56"/>
      <c r="R19" s="56"/>
      <c r="S19" s="55" t="str">
        <f aca="false">Vzorci_vnosov!$A$11</f>
        <v>X</v>
      </c>
      <c r="T19" s="56" t="s">
        <v>9</v>
      </c>
      <c r="U19" s="59" t="s">
        <v>11</v>
      </c>
      <c r="V19" s="47" t="n">
        <f aca="false">COUNTIF(AH19:AY19,"☻")</f>
        <v>1</v>
      </c>
      <c r="W19" s="47" t="n">
        <f aca="false">COUNTIF(AH19:AY19,"☺")</f>
        <v>1</v>
      </c>
      <c r="X19" s="47" t="n">
        <f aca="false">COUNTIF(C19:T19,"51")+COUNTIF(C19:T19,"51$")+COUNTIF(C19:T19,"51☻")</f>
        <v>1</v>
      </c>
      <c r="Y19" s="47" t="n">
        <f aca="false">COUNTIF(C19:T19,"52")+COUNTIF(C19:T19,"52$")+COUNTIF(C19:T19,"52☻")</f>
        <v>1</v>
      </c>
      <c r="Z19" s="47" t="n">
        <f aca="false">COUNTIF(C19:T19,"51¶")</f>
        <v>0</v>
      </c>
      <c r="AA19" s="47" t="n">
        <f aca="false">COUNTIF(C19:T19,"52¶")</f>
        <v>1</v>
      </c>
      <c r="AB19" s="47" t="n">
        <f aca="false">COUNTIF(C19:T19,"U")+COUNTIF(C19:T19,"U☻")+COUNTIF(C19:T19,"U☺")</f>
        <v>1</v>
      </c>
      <c r="AC19" s="47" t="n">
        <f aca="false">COUNTIF(C19:T19,"KVIT")+COUNTIF(C19:T19,"KVIT☻")+COUNTIF(C19:T19,"kvit$")</f>
        <v>2</v>
      </c>
      <c r="AD19" s="48" t="n">
        <f aca="false">COUNTBLANK(C19:S19)-3</f>
        <v>-1</v>
      </c>
      <c r="AE19" s="48" t="n">
        <f aca="false">COUNTIF(C19:T19,"x")</f>
        <v>4</v>
      </c>
      <c r="AF19" s="47" t="n">
        <f aca="false">COUNTIF(C19:T19,"51")+COUNTIF(C19:T19,"51☻")+COUNTIF(C19:T19,"2")+COUNTIF(C19:T19,"52")+COUNTIF(C19:T19,"52☻")+COUNTIF(C19:T19,"51$")+COUNTIF(C19:T19,"52$")</f>
        <v>2</v>
      </c>
      <c r="AG19" s="10" t="str">
        <f aca="false">Vzorci_vnosov!$A$19</f>
        <v>KVIT$</v>
      </c>
      <c r="AH19" s="49" t="str">
        <f aca="false">RIGHT(C19,1)</f>
        <v>☻</v>
      </c>
      <c r="AI19" s="49" t="str">
        <f aca="false">RIGHT(D19,1)</f>
        <v>T</v>
      </c>
      <c r="AJ19" s="49" t="str">
        <f aca="false">RIGHT(E19,1)</f>
        <v>¶</v>
      </c>
      <c r="AK19" s="49" t="str">
        <f aca="false">RIGHT(F19,1)</f>
        <v>D</v>
      </c>
      <c r="AL19" s="49" t="str">
        <f aca="false">RIGHT(G19,1)</f>
        <v>☺</v>
      </c>
      <c r="AM19" s="49" t="str">
        <f aca="false">RIGHT(H19,1)</f>
        <v>1</v>
      </c>
      <c r="AN19" s="49" t="str">
        <f aca="false">RIGHT(I19,1)</f>
        <v>2</v>
      </c>
      <c r="AO19" s="49" t="str">
        <f aca="false">RIGHT(J19,1)</f>
        <v>D</v>
      </c>
      <c r="AP19" s="49" t="str">
        <f aca="false">RIGHT(K19,1)</f>
        <v>X</v>
      </c>
      <c r="AQ19" s="49" t="str">
        <f aca="false">RIGHT(L19,1)</f>
        <v>X</v>
      </c>
      <c r="AR19" s="49" t="str">
        <f aca="false">RIGHT(M19,1)</f>
        <v>O</v>
      </c>
      <c r="AS19" s="49" t="str">
        <f aca="false">RIGHT(N19,1)</f>
        <v>D</v>
      </c>
      <c r="AT19" s="49" t="str">
        <f aca="false">RIGHT(O19,1)</f>
        <v>X</v>
      </c>
      <c r="AU19" s="49" t="str">
        <f aca="false">RIGHT(P19,1)</f>
        <v>U</v>
      </c>
      <c r="AV19" s="49" t="str">
        <f aca="false">RIGHT(Q19,1)</f>
        <v/>
      </c>
      <c r="AW19" s="49" t="str">
        <f aca="false">RIGHT(R19,1)</f>
        <v/>
      </c>
      <c r="AX19" s="49" t="str">
        <f aca="false">RIGHT(S19,1)</f>
        <v>X</v>
      </c>
      <c r="AY19" s="49" t="str">
        <f aca="false">RIGHT(T19,1)</f>
        <v>O</v>
      </c>
      <c r="AZ19" s="50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50"/>
      <c r="BO19" s="50"/>
      <c r="BP19" s="50"/>
      <c r="BQ19" s="50"/>
      <c r="BR19" s="50"/>
    </row>
    <row r="20" customFormat="false" ht="19.5" hidden="false" customHeight="true" outlineLevel="0" collapsed="false">
      <c r="A20" s="51" t="n">
        <v>43484</v>
      </c>
      <c r="B20" s="52" t="str">
        <f aca="false">TEXT(A20,"Ddd")</f>
        <v>so</v>
      </c>
      <c r="C20" s="56"/>
      <c r="D20" s="44" t="str">
        <f aca="false">Vzorci_vnosov!$A$14</f>
        <v>☻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 t="s">
        <v>68</v>
      </c>
      <c r="U20" s="59" t="s">
        <v>11</v>
      </c>
      <c r="V20" s="47" t="n">
        <f aca="false">COUNTIF(AH20:AY20,"☻")</f>
        <v>1</v>
      </c>
      <c r="W20" s="47" t="n">
        <f aca="false">COUNTIF(AH20:AY20,"☺")</f>
        <v>0</v>
      </c>
      <c r="X20" s="47" t="n">
        <f aca="false">COUNTIF(C20:T20,"51")+COUNTIF(C20:T20,"51$")+COUNTIF(C20:T20,"51☻")</f>
        <v>0</v>
      </c>
      <c r="Y20" s="47" t="n">
        <f aca="false">COUNTIF(C20:T20,"52")+COUNTIF(C20:T20,"52$")+COUNTIF(C20:T20,"52☻")</f>
        <v>0</v>
      </c>
      <c r="Z20" s="47" t="n">
        <f aca="false">COUNTIF(C20:T20,"51¶")</f>
        <v>0</v>
      </c>
      <c r="AA20" s="47" t="n">
        <f aca="false">COUNTIF(C20:T20,"52¶")</f>
        <v>0</v>
      </c>
      <c r="AB20" s="47" t="n">
        <f aca="false">COUNTIF(C20:T20,"U")+COUNTIF(C20:T20,"U☻")+COUNTIF(C20:T20,"U☺")</f>
        <v>0</v>
      </c>
      <c r="AC20" s="47" t="n">
        <f aca="false">COUNTIF(C20:T20,"KVIT")+COUNTIF(C20:T20,"KVIT☻")+COUNTIF(C20:T20,"kvit$")</f>
        <v>0</v>
      </c>
      <c r="AD20" s="48" t="n">
        <f aca="false">COUNTBLANK(C20:S20)-3</f>
        <v>13</v>
      </c>
      <c r="AE20" s="48" t="n">
        <f aca="false">COUNTIF(C20:T20,"x")</f>
        <v>0</v>
      </c>
      <c r="AF20" s="47" t="n">
        <f aca="false">COUNTIF(C20:T20,"51")+COUNTIF(C20:T20,"51☻")+COUNTIF(C20:T20,"2")+COUNTIF(C20:T20,"52")+COUNTIF(C20:T20,"52☻")+COUNTIF(C20:T20,"51$")+COUNTIF(C20:T20,"52$")</f>
        <v>0</v>
      </c>
      <c r="AG20" s="11" t="str">
        <f aca="false">Vzorci_vnosov!$A$20</f>
        <v>☺</v>
      </c>
      <c r="AH20" s="49" t="str">
        <f aca="false">RIGHT(C20,1)</f>
        <v/>
      </c>
      <c r="AI20" s="49" t="str">
        <f aca="false">RIGHT(D20,1)</f>
        <v>☻</v>
      </c>
      <c r="AJ20" s="49" t="str">
        <f aca="false">RIGHT(E20,1)</f>
        <v/>
      </c>
      <c r="AK20" s="49" t="str">
        <f aca="false">RIGHT(F20,1)</f>
        <v/>
      </c>
      <c r="AL20" s="49" t="str">
        <f aca="false">RIGHT(G20,1)</f>
        <v/>
      </c>
      <c r="AM20" s="49" t="str">
        <f aca="false">RIGHT(H20,1)</f>
        <v/>
      </c>
      <c r="AN20" s="49" t="str">
        <f aca="false">RIGHT(I20,1)</f>
        <v/>
      </c>
      <c r="AO20" s="49" t="str">
        <f aca="false">RIGHT(J20,1)</f>
        <v/>
      </c>
      <c r="AP20" s="49" t="str">
        <f aca="false">RIGHT(K20,1)</f>
        <v/>
      </c>
      <c r="AQ20" s="49" t="str">
        <f aca="false">RIGHT(L20,1)</f>
        <v/>
      </c>
      <c r="AR20" s="49" t="str">
        <f aca="false">RIGHT(M20,1)</f>
        <v/>
      </c>
      <c r="AS20" s="49" t="str">
        <f aca="false">RIGHT(N20,1)</f>
        <v/>
      </c>
      <c r="AT20" s="49" t="str">
        <f aca="false">RIGHT(O20,1)</f>
        <v/>
      </c>
      <c r="AU20" s="49" t="str">
        <f aca="false">RIGHT(P20,1)</f>
        <v/>
      </c>
      <c r="AV20" s="49" t="str">
        <f aca="false">RIGHT(Q20,1)</f>
        <v/>
      </c>
      <c r="AW20" s="49" t="str">
        <f aca="false">RIGHT(R20,1)</f>
        <v/>
      </c>
      <c r="AX20" s="49" t="str">
        <f aca="false">RIGHT(S20,1)</f>
        <v/>
      </c>
      <c r="AY20" s="49" t="str">
        <f aca="false">RIGHT(T20,1)</f>
        <v>N</v>
      </c>
      <c r="AZ20" s="50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50"/>
      <c r="BO20" s="50"/>
      <c r="BP20" s="50"/>
      <c r="BQ20" s="50"/>
      <c r="BR20" s="50"/>
    </row>
    <row r="21" customFormat="false" ht="19.5" hidden="false" customHeight="true" outlineLevel="0" collapsed="false">
      <c r="A21" s="51" t="n">
        <v>43485</v>
      </c>
      <c r="B21" s="52" t="str">
        <f aca="false">TEXT(A21,"Ddd")</f>
        <v>ne</v>
      </c>
      <c r="C21" s="56"/>
      <c r="D21" s="44" t="str">
        <f aca="false">Vzorci_vnosov!$A$14</f>
        <v>☻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 t="s">
        <v>68</v>
      </c>
      <c r="U21" s="59" t="s">
        <v>17</v>
      </c>
      <c r="V21" s="47" t="n">
        <f aca="false">COUNTIF(AH21:AY21,"☻")</f>
        <v>1</v>
      </c>
      <c r="W21" s="47" t="n">
        <f aca="false">COUNTIF(AH21:AY21,"☺")</f>
        <v>0</v>
      </c>
      <c r="X21" s="47" t="n">
        <f aca="false">COUNTIF(C21:T21,"51")+COUNTIF(C21:T21,"51$")+COUNTIF(C21:T21,"51☻")</f>
        <v>0</v>
      </c>
      <c r="Y21" s="47" t="n">
        <f aca="false">COUNTIF(C21:T21,"52")+COUNTIF(C21:T21,"52$")+COUNTIF(C21:T21,"52☻")</f>
        <v>0</v>
      </c>
      <c r="Z21" s="47" t="n">
        <f aca="false">COUNTIF(C21:T21,"51¶")</f>
        <v>0</v>
      </c>
      <c r="AA21" s="47" t="n">
        <f aca="false">COUNTIF(C21:T21,"52¶")</f>
        <v>0</v>
      </c>
      <c r="AB21" s="47" t="n">
        <f aca="false">COUNTIF(C21:T21,"U")+COUNTIF(C21:T21,"U☻")+COUNTIF(C21:T21,"U☺")</f>
        <v>0</v>
      </c>
      <c r="AC21" s="47" t="n">
        <f aca="false">COUNTIF(C21:T21,"KVIT")+COUNTIF(C21:T21,"KVIT☻")+COUNTIF(C21:T21,"kvit$")</f>
        <v>0</v>
      </c>
      <c r="AD21" s="48" t="n">
        <f aca="false">COUNTBLANK(C21:S21)-3</f>
        <v>13</v>
      </c>
      <c r="AE21" s="48" t="n">
        <f aca="false">COUNTIF(C21:T21,"x")</f>
        <v>0</v>
      </c>
      <c r="AF21" s="47" t="n">
        <f aca="false">COUNTIF(C21:T21,"51")+COUNTIF(C21:T21,"51☻")+COUNTIF(C21:T21,"2")+COUNTIF(C21:T21,"52")+COUNTIF(C21:T21,"52☻")+COUNTIF(C21:T21,"51$")+COUNTIF(C21:T21,"52$")</f>
        <v>0</v>
      </c>
      <c r="AG21" s="12" t="str">
        <f aca="false">Vzorci_vnosov!$A$21</f>
        <v>☺</v>
      </c>
      <c r="AH21" s="49" t="str">
        <f aca="false">RIGHT(C21,1)</f>
        <v/>
      </c>
      <c r="AI21" s="49" t="str">
        <f aca="false">RIGHT(D21,1)</f>
        <v>☻</v>
      </c>
      <c r="AJ21" s="49" t="str">
        <f aca="false">RIGHT(E21,1)</f>
        <v/>
      </c>
      <c r="AK21" s="49" t="str">
        <f aca="false">RIGHT(F21,1)</f>
        <v/>
      </c>
      <c r="AL21" s="49" t="str">
        <f aca="false">RIGHT(G21,1)</f>
        <v/>
      </c>
      <c r="AM21" s="49" t="str">
        <f aca="false">RIGHT(H21,1)</f>
        <v/>
      </c>
      <c r="AN21" s="49" t="str">
        <f aca="false">RIGHT(I21,1)</f>
        <v/>
      </c>
      <c r="AO21" s="49" t="str">
        <f aca="false">RIGHT(J21,1)</f>
        <v/>
      </c>
      <c r="AP21" s="49" t="str">
        <f aca="false">RIGHT(K21,1)</f>
        <v/>
      </c>
      <c r="AQ21" s="49" t="str">
        <f aca="false">RIGHT(L21,1)</f>
        <v/>
      </c>
      <c r="AR21" s="49" t="str">
        <f aca="false">RIGHT(M21,1)</f>
        <v/>
      </c>
      <c r="AS21" s="49" t="str">
        <f aca="false">RIGHT(N21,1)</f>
        <v/>
      </c>
      <c r="AT21" s="49" t="str">
        <f aca="false">RIGHT(O21,1)</f>
        <v/>
      </c>
      <c r="AU21" s="49" t="str">
        <f aca="false">RIGHT(P21,1)</f>
        <v/>
      </c>
      <c r="AV21" s="49" t="str">
        <f aca="false">RIGHT(Q21,1)</f>
        <v/>
      </c>
      <c r="AW21" s="49" t="str">
        <f aca="false">RIGHT(R21,1)</f>
        <v/>
      </c>
      <c r="AX21" s="49" t="str">
        <f aca="false">RIGHT(S21,1)</f>
        <v/>
      </c>
      <c r="AY21" s="49" t="str">
        <f aca="false">RIGHT(T21,1)</f>
        <v>N</v>
      </c>
      <c r="AZ21" s="50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50"/>
      <c r="BO21" s="50"/>
      <c r="BP21" s="50"/>
      <c r="BQ21" s="50"/>
      <c r="BR21" s="50"/>
    </row>
    <row r="22" customFormat="false" ht="19.5" hidden="false" customHeight="true" outlineLevel="0" collapsed="false">
      <c r="A22" s="51" t="n">
        <v>43486</v>
      </c>
      <c r="B22" s="52" t="str">
        <f aca="false">TEXT(A22,"Ddd")</f>
        <v>po</v>
      </c>
      <c r="C22" s="53" t="str">
        <f aca="false">Vzorci_vnosov!$A$6</f>
        <v>KVIT</v>
      </c>
      <c r="D22" s="55" t="str">
        <f aca="false">Vzorci_vnosov!$A$11</f>
        <v>X</v>
      </c>
      <c r="E22" s="53" t="str">
        <f aca="false">Vzorci_vnosov!$A$6</f>
        <v>KVIT</v>
      </c>
      <c r="F22" s="54" t="str">
        <f aca="false">Vzorci_vnosov!$A$7</f>
        <v>KVIT☻</v>
      </c>
      <c r="G22" s="61" t="str">
        <f aca="false">Vzorci_vnosov!$A$28</f>
        <v>KO</v>
      </c>
      <c r="H22" s="53" t="str">
        <f aca="false">Vzorci_vnosov!$A$5</f>
        <v>52</v>
      </c>
      <c r="I22" s="58" t="str">
        <f aca="false">Vzorci_vnosov!$A$23</f>
        <v>51☺</v>
      </c>
      <c r="J22" s="53" t="str">
        <f aca="false">Vzorci_vnosov!$A$12</f>
        <v>D</v>
      </c>
      <c r="K22" s="53" t="str">
        <f aca="false">Vzorci_vnosov!$A$8</f>
        <v>U</v>
      </c>
      <c r="L22" s="53" t="str">
        <f aca="false">Vzorci_vnosov!$A$12</f>
        <v>D</v>
      </c>
      <c r="M22" s="53" t="str">
        <f aca="false">Vzorci_vnosov!$A$13</f>
        <v>BOL</v>
      </c>
      <c r="N22" s="53" t="str">
        <f aca="false">Vzorci_vnosov!$A$12</f>
        <v>D</v>
      </c>
      <c r="O22" s="55" t="str">
        <f aca="false">Vzorci_vnosov!$A$26</f>
        <v>52¶</v>
      </c>
      <c r="P22" s="53" t="str">
        <f aca="false">Vzorci_vnosov!$A$12</f>
        <v>D</v>
      </c>
      <c r="Q22" s="56"/>
      <c r="R22" s="56"/>
      <c r="S22" s="55" t="str">
        <f aca="false">Vzorci_vnosov!$A$11</f>
        <v>X</v>
      </c>
      <c r="T22" s="56" t="s">
        <v>13</v>
      </c>
      <c r="U22" s="59" t="s">
        <v>17</v>
      </c>
      <c r="V22" s="47" t="n">
        <f aca="false">COUNTIF(AH22:AY22,"☻")</f>
        <v>1</v>
      </c>
      <c r="W22" s="47" t="n">
        <f aca="false">COUNTIF(AH22:AY22,"☺")</f>
        <v>1</v>
      </c>
      <c r="X22" s="47" t="n">
        <f aca="false">COUNTIF(C22:T22,"51")+COUNTIF(C22:T22,"51$")+COUNTIF(C22:T22,"51☻")</f>
        <v>0</v>
      </c>
      <c r="Y22" s="47" t="n">
        <f aca="false">COUNTIF(C22:T22,"52")+COUNTIF(C22:T22,"52$")+COUNTIF(C22:T22,"52☻")</f>
        <v>1</v>
      </c>
      <c r="Z22" s="47" t="n">
        <f aca="false">COUNTIF(C22:T22,"51¶")</f>
        <v>0</v>
      </c>
      <c r="AA22" s="47" t="n">
        <f aca="false">COUNTIF(C22:T22,"52¶")</f>
        <v>1</v>
      </c>
      <c r="AB22" s="47" t="n">
        <f aca="false">COUNTIF(C22:T22,"U")+COUNTIF(C22:T22,"U☻")+COUNTIF(C22:T22,"U☺")</f>
        <v>1</v>
      </c>
      <c r="AC22" s="47" t="n">
        <f aca="false">COUNTIF(C22:T22,"KVIT")+COUNTIF(C22:T22,"KVIT☻")+COUNTIF(C22:T22,"kvit$")</f>
        <v>3</v>
      </c>
      <c r="AD22" s="48" t="n">
        <f aca="false">COUNTBLANK(C22:S22)-3</f>
        <v>-1</v>
      </c>
      <c r="AE22" s="48" t="n">
        <f aca="false">COUNTIF(C22:T22,"x")</f>
        <v>2</v>
      </c>
      <c r="AF22" s="47" t="n">
        <f aca="false">COUNTIF(C22:T22,"51")+COUNTIF(C22:T22,"51☻")+COUNTIF(C22:T22,"2")+COUNTIF(C22:T22,"52")+COUNTIF(C22:T22,"52☻")+COUNTIF(C22:T22,"51$")+COUNTIF(C22:T22,"52$")</f>
        <v>1</v>
      </c>
      <c r="AG22" s="13" t="str">
        <f aca="false">Vzorci_vnosov!$A$22</f>
        <v>U☺</v>
      </c>
      <c r="AH22" s="49" t="str">
        <f aca="false">RIGHT(C22,1)</f>
        <v>T</v>
      </c>
      <c r="AI22" s="49" t="str">
        <f aca="false">RIGHT(D22,1)</f>
        <v>X</v>
      </c>
      <c r="AJ22" s="49" t="str">
        <f aca="false">RIGHT(E22,1)</f>
        <v>T</v>
      </c>
      <c r="AK22" s="49" t="str">
        <f aca="false">RIGHT(F22,1)</f>
        <v>☻</v>
      </c>
      <c r="AL22" s="49" t="str">
        <f aca="false">RIGHT(G22,1)</f>
        <v>O</v>
      </c>
      <c r="AM22" s="49" t="str">
        <f aca="false">RIGHT(H22,1)</f>
        <v>2</v>
      </c>
      <c r="AN22" s="49" t="str">
        <f aca="false">RIGHT(I22,1)</f>
        <v>☺</v>
      </c>
      <c r="AO22" s="49" t="str">
        <f aca="false">RIGHT(J22,1)</f>
        <v>D</v>
      </c>
      <c r="AP22" s="49" t="str">
        <f aca="false">RIGHT(K22,1)</f>
        <v>U</v>
      </c>
      <c r="AQ22" s="49" t="str">
        <f aca="false">RIGHT(L22,1)</f>
        <v>D</v>
      </c>
      <c r="AR22" s="49" t="str">
        <f aca="false">RIGHT(M22,1)</f>
        <v>L</v>
      </c>
      <c r="AS22" s="49" t="str">
        <f aca="false">RIGHT(N22,1)</f>
        <v>D</v>
      </c>
      <c r="AT22" s="49" t="str">
        <f aca="false">RIGHT(O22,1)</f>
        <v>¶</v>
      </c>
      <c r="AU22" s="49" t="str">
        <f aca="false">RIGHT(P22,1)</f>
        <v>D</v>
      </c>
      <c r="AV22" s="49" t="str">
        <f aca="false">RIGHT(Q22,1)</f>
        <v/>
      </c>
      <c r="AW22" s="49" t="str">
        <f aca="false">RIGHT(R22,1)</f>
        <v/>
      </c>
      <c r="AX22" s="49" t="str">
        <f aca="false">RIGHT(S22,1)</f>
        <v>X</v>
      </c>
      <c r="AY22" s="49" t="str">
        <f aca="false">RIGHT(T22,1)</f>
        <v>Ž</v>
      </c>
      <c r="AZ22" s="50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50"/>
      <c r="BO22" s="50"/>
      <c r="BP22" s="50"/>
      <c r="BQ22" s="50"/>
      <c r="BR22" s="50"/>
    </row>
    <row r="23" customFormat="false" ht="19.5" hidden="false" customHeight="true" outlineLevel="0" collapsed="false">
      <c r="A23" s="51" t="n">
        <v>43487</v>
      </c>
      <c r="B23" s="52" t="str">
        <f aca="false">TEXT(A23,"Ddd")</f>
        <v>út</v>
      </c>
      <c r="C23" s="53" t="str">
        <f aca="false">Vzorci_vnosov!$A$6</f>
        <v>KVIT</v>
      </c>
      <c r="D23" s="55" t="str">
        <f aca="false">Vzorci_vnosov!$A$25</f>
        <v>51¶</v>
      </c>
      <c r="E23" s="53" t="str">
        <f aca="false">Vzorci_vnosov!$A$6</f>
        <v>KVIT</v>
      </c>
      <c r="F23" s="55" t="str">
        <f aca="false">Vzorci_vnosov!$A$11</f>
        <v>X</v>
      </c>
      <c r="G23" s="61" t="str">
        <f aca="false">Vzorci_vnosov!$A$28</f>
        <v>KO</v>
      </c>
      <c r="H23" s="55" t="str">
        <f aca="false">Vzorci_vnosov!$A$26</f>
        <v>52¶</v>
      </c>
      <c r="I23" s="55" t="str">
        <f aca="false">Vzorci_vnosov!$A$11</f>
        <v>X</v>
      </c>
      <c r="J23" s="53" t="str">
        <f aca="false">Vzorci_vnosov!$A$12</f>
        <v>D</v>
      </c>
      <c r="K23" s="55" t="str">
        <f aca="false">Vzorci_vnosov!$A$32</f>
        <v>Am</v>
      </c>
      <c r="L23" s="53" t="str">
        <f aca="false">Vzorci_vnosov!$A$4</f>
        <v>51</v>
      </c>
      <c r="M23" s="53" t="str">
        <f aca="false">Vzorci_vnosov!$A$13</f>
        <v>BOL</v>
      </c>
      <c r="N23" s="53" t="str">
        <f aca="false">Vzorci_vnosov!$A$8</f>
        <v>U</v>
      </c>
      <c r="O23" s="53" t="str">
        <f aca="false">Vzorci_vnosov!$A$5</f>
        <v>52</v>
      </c>
      <c r="P23" s="53" t="str">
        <f aca="false">Vzorci_vnosov!$A$12</f>
        <v>D</v>
      </c>
      <c r="Q23" s="56"/>
      <c r="R23" s="56"/>
      <c r="S23" s="55" t="str">
        <f aca="false">Vzorci_vnosov!$A$11</f>
        <v>X</v>
      </c>
      <c r="T23" s="56" t="s">
        <v>69</v>
      </c>
      <c r="U23" s="59" t="s">
        <v>17</v>
      </c>
      <c r="V23" s="47" t="n">
        <f aca="false">COUNTIF(AH23:AY23,"☻")</f>
        <v>0</v>
      </c>
      <c r="W23" s="47" t="n">
        <f aca="false">COUNTIF(AH23:AY23,"☺")</f>
        <v>0</v>
      </c>
      <c r="X23" s="47" t="n">
        <f aca="false">COUNTIF(C23:T23,"51")+COUNTIF(C23:T23,"51$")+COUNTIF(C23:T23,"51☻")</f>
        <v>1</v>
      </c>
      <c r="Y23" s="47" t="n">
        <f aca="false">COUNTIF(C23:T23,"52")+COUNTIF(C23:T23,"52$")+COUNTIF(C23:T23,"52☻")</f>
        <v>1</v>
      </c>
      <c r="Z23" s="47" t="n">
        <f aca="false">COUNTIF(C23:T23,"51¶")</f>
        <v>1</v>
      </c>
      <c r="AA23" s="47" t="n">
        <f aca="false">COUNTIF(C23:T23,"52¶")</f>
        <v>1</v>
      </c>
      <c r="AB23" s="47" t="n">
        <f aca="false">COUNTIF(C23:T23,"U")+COUNTIF(C23:T23,"U☻")+COUNTIF(C23:T23,"U☺")</f>
        <v>1</v>
      </c>
      <c r="AC23" s="47" t="n">
        <f aca="false">COUNTIF(C23:T23,"KVIT")+COUNTIF(C23:T23,"KVIT☻")+COUNTIF(C23:T23,"kvit$")</f>
        <v>2</v>
      </c>
      <c r="AD23" s="48" t="n">
        <f aca="false">COUNTBLANK(C23:S23)-3</f>
        <v>-1</v>
      </c>
      <c r="AE23" s="48" t="n">
        <f aca="false">COUNTIF(C23:T23,"x")</f>
        <v>3</v>
      </c>
      <c r="AF23" s="47" t="n">
        <f aca="false">COUNTIF(C23:T23,"51")+COUNTIF(C23:T23,"51☻")+COUNTIF(C23:T23,"2")+COUNTIF(C23:T23,"52")+COUNTIF(C23:T23,"52☻")+COUNTIF(C23:T23,"51$")+COUNTIF(C23:T23,"52$")</f>
        <v>2</v>
      </c>
      <c r="AG23" s="13" t="str">
        <f aca="false">Vzorci_vnosov!$A$23</f>
        <v>51☺</v>
      </c>
      <c r="AH23" s="49" t="str">
        <f aca="false">RIGHT(C23,1)</f>
        <v>T</v>
      </c>
      <c r="AI23" s="49" t="str">
        <f aca="false">RIGHT(D23,1)</f>
        <v>¶</v>
      </c>
      <c r="AJ23" s="49" t="str">
        <f aca="false">RIGHT(E23,1)</f>
        <v>T</v>
      </c>
      <c r="AK23" s="49" t="str">
        <f aca="false">RIGHT(F23,1)</f>
        <v>X</v>
      </c>
      <c r="AL23" s="49" t="str">
        <f aca="false">RIGHT(G23,1)</f>
        <v>O</v>
      </c>
      <c r="AM23" s="49" t="str">
        <f aca="false">RIGHT(H23,1)</f>
        <v>¶</v>
      </c>
      <c r="AN23" s="49" t="str">
        <f aca="false">RIGHT(I23,1)</f>
        <v>X</v>
      </c>
      <c r="AO23" s="49" t="str">
        <f aca="false">RIGHT(J23,1)</f>
        <v>D</v>
      </c>
      <c r="AP23" s="49" t="str">
        <f aca="false">RIGHT(K23,1)</f>
        <v>m</v>
      </c>
      <c r="AQ23" s="49" t="str">
        <f aca="false">RIGHT(L23,1)</f>
        <v>1</v>
      </c>
      <c r="AR23" s="49" t="str">
        <f aca="false">RIGHT(M23,1)</f>
        <v>L</v>
      </c>
      <c r="AS23" s="49" t="str">
        <f aca="false">RIGHT(N23,1)</f>
        <v>U</v>
      </c>
      <c r="AT23" s="49" t="str">
        <f aca="false">RIGHT(O23,1)</f>
        <v>2</v>
      </c>
      <c r="AU23" s="49" t="str">
        <f aca="false">RIGHT(P23,1)</f>
        <v>D</v>
      </c>
      <c r="AV23" s="49" t="str">
        <f aca="false">RIGHT(Q23,1)</f>
        <v/>
      </c>
      <c r="AW23" s="49" t="str">
        <f aca="false">RIGHT(R23,1)</f>
        <v/>
      </c>
      <c r="AX23" s="49" t="str">
        <f aca="false">RIGHT(S23,1)</f>
        <v>X</v>
      </c>
      <c r="AY23" s="49" t="str">
        <f aca="false">RIGHT(T23,1)</f>
        <v>T</v>
      </c>
      <c r="AZ23" s="50"/>
      <c r="BA23" s="26"/>
      <c r="BB23" s="26"/>
      <c r="BC23" s="26"/>
      <c r="BD23" s="26"/>
      <c r="BE23" s="50"/>
      <c r="BF23" s="50"/>
      <c r="BG23" s="50"/>
      <c r="BH23" s="50"/>
      <c r="BI23" s="50"/>
      <c r="BJ23" s="50"/>
      <c r="BK23" s="26"/>
      <c r="BL23" s="26"/>
      <c r="BM23" s="26"/>
      <c r="BN23" s="50"/>
      <c r="BO23" s="50"/>
      <c r="BP23" s="50"/>
      <c r="BQ23" s="50"/>
      <c r="BR23" s="50"/>
    </row>
    <row r="24" customFormat="false" ht="19.5" hidden="false" customHeight="true" outlineLevel="0" collapsed="false">
      <c r="A24" s="51" t="n">
        <v>43488</v>
      </c>
      <c r="B24" s="52" t="str">
        <f aca="false">TEXT(A24,"Ddd")</f>
        <v>st</v>
      </c>
      <c r="C24" s="55" t="str">
        <f aca="false">Vzorci_vnosov!$A$26</f>
        <v>52¶</v>
      </c>
      <c r="D24" s="53" t="str">
        <f aca="false">Vzorci_vnosov!$A$6</f>
        <v>KVIT</v>
      </c>
      <c r="E24" s="54" t="str">
        <f aca="false">Vzorci_vnosov!$A$7</f>
        <v>KVIT☻</v>
      </c>
      <c r="F24" s="53" t="str">
        <f aca="false">Vzorci_vnosov!$A$8</f>
        <v>U</v>
      </c>
      <c r="G24" s="61" t="str">
        <f aca="false">Vzorci_vnosov!$A$28</f>
        <v>KO</v>
      </c>
      <c r="H24" s="53" t="str">
        <f aca="false">Vzorci_vnosov!$A$12</f>
        <v>D</v>
      </c>
      <c r="I24" s="53" t="str">
        <f aca="false">Vzorci_vnosov!$A$5</f>
        <v>52</v>
      </c>
      <c r="J24" s="58" t="str">
        <f aca="false">Vzorci_vnosov!$A$23</f>
        <v>51☺</v>
      </c>
      <c r="K24" s="55" t="str">
        <f aca="false">Vzorci_vnosov!$A$35</f>
        <v>Ta</v>
      </c>
      <c r="L24" s="53" t="str">
        <f aca="false">Vzorci_vnosov!$A$12</f>
        <v>D</v>
      </c>
      <c r="M24" s="53" t="str">
        <f aca="false">Vzorci_vnosov!$A$13</f>
        <v>BOL</v>
      </c>
      <c r="N24" s="53" t="str">
        <f aca="false">Vzorci_vnosov!$A$4</f>
        <v>51</v>
      </c>
      <c r="O24" s="53" t="str">
        <f aca="false">Vzorci_vnosov!$A$5</f>
        <v>52</v>
      </c>
      <c r="P24" s="55" t="str">
        <f aca="false">Vzorci_vnosov!$A$35</f>
        <v>Ta</v>
      </c>
      <c r="Q24" s="56"/>
      <c r="R24" s="56"/>
      <c r="S24" s="55" t="str">
        <f aca="false">Vzorci_vnosov!$A$11</f>
        <v>X</v>
      </c>
      <c r="T24" s="56" t="s">
        <v>15</v>
      </c>
      <c r="U24" s="59" t="s">
        <v>17</v>
      </c>
      <c r="V24" s="47" t="n">
        <f aca="false">COUNTIF(AH24:AY24,"☻")</f>
        <v>1</v>
      </c>
      <c r="W24" s="47" t="n">
        <f aca="false">COUNTIF(AH24:AY24,"☺")</f>
        <v>1</v>
      </c>
      <c r="X24" s="47" t="n">
        <f aca="false">COUNTIF(C24:T24,"51")+COUNTIF(C24:T24,"51$")+COUNTIF(C24:T24,"51☻")</f>
        <v>1</v>
      </c>
      <c r="Y24" s="47" t="n">
        <f aca="false">COUNTIF(C24:T24,"52")+COUNTIF(C24:T24,"52$")+COUNTIF(C24:T24,"52☻")</f>
        <v>2</v>
      </c>
      <c r="Z24" s="47" t="n">
        <f aca="false">COUNTIF(C24:T24,"51¶")</f>
        <v>0</v>
      </c>
      <c r="AA24" s="47" t="n">
        <f aca="false">COUNTIF(C24:T24,"52¶")</f>
        <v>1</v>
      </c>
      <c r="AB24" s="47" t="n">
        <f aca="false">COUNTIF(C24:T24,"U")+COUNTIF(C24:T24,"U☻")+COUNTIF(C24:T24,"U☺")</f>
        <v>1</v>
      </c>
      <c r="AC24" s="47" t="n">
        <f aca="false">COUNTIF(C24:T24,"KVIT")+COUNTIF(C24:T24,"KVIT☻")+COUNTIF(C24:T24,"kvit$")</f>
        <v>2</v>
      </c>
      <c r="AD24" s="48" t="n">
        <f aca="false">COUNTBLANK(C24:S24)-3</f>
        <v>-1</v>
      </c>
      <c r="AE24" s="48" t="n">
        <f aca="false">COUNTIF(C24:T24,"x")</f>
        <v>1</v>
      </c>
      <c r="AF24" s="47" t="n">
        <f aca="false">COUNTIF(C24:T24,"51")+COUNTIF(C24:T24,"51☻")+COUNTIF(C24:T24,"2")+COUNTIF(C24:T24,"52")+COUNTIF(C24:T24,"52☻")+COUNTIF(C24:T24,"51$")+COUNTIF(C24:T24,"52$")</f>
        <v>3</v>
      </c>
      <c r="AG24" s="13" t="str">
        <f aca="false">Vzorci_vnosov!$A$24</f>
        <v>52☺</v>
      </c>
      <c r="AH24" s="49" t="str">
        <f aca="false">RIGHT(C24,1)</f>
        <v>¶</v>
      </c>
      <c r="AI24" s="49" t="str">
        <f aca="false">RIGHT(D24,1)</f>
        <v>T</v>
      </c>
      <c r="AJ24" s="49" t="str">
        <f aca="false">RIGHT(E24,1)</f>
        <v>☻</v>
      </c>
      <c r="AK24" s="49" t="str">
        <f aca="false">RIGHT(F24,1)</f>
        <v>U</v>
      </c>
      <c r="AL24" s="49" t="str">
        <f aca="false">RIGHT(G24,1)</f>
        <v>O</v>
      </c>
      <c r="AM24" s="49" t="str">
        <f aca="false">RIGHT(H24,1)</f>
        <v>D</v>
      </c>
      <c r="AN24" s="49" t="str">
        <f aca="false">RIGHT(I24,1)</f>
        <v>2</v>
      </c>
      <c r="AO24" s="49" t="str">
        <f aca="false">RIGHT(J24,1)</f>
        <v>☺</v>
      </c>
      <c r="AP24" s="49" t="str">
        <f aca="false">RIGHT(K24,1)</f>
        <v>a</v>
      </c>
      <c r="AQ24" s="49" t="str">
        <f aca="false">RIGHT(L24,1)</f>
        <v>D</v>
      </c>
      <c r="AR24" s="49" t="str">
        <f aca="false">RIGHT(M24,1)</f>
        <v>L</v>
      </c>
      <c r="AS24" s="49" t="str">
        <f aca="false">RIGHT(N24,1)</f>
        <v>1</v>
      </c>
      <c r="AT24" s="49" t="str">
        <f aca="false">RIGHT(O24,1)</f>
        <v>2</v>
      </c>
      <c r="AU24" s="49" t="str">
        <f aca="false">RIGHT(P24,1)</f>
        <v>a</v>
      </c>
      <c r="AV24" s="49" t="str">
        <f aca="false">RIGHT(Q24,1)</f>
        <v/>
      </c>
      <c r="AW24" s="49" t="str">
        <f aca="false">RIGHT(R24,1)</f>
        <v/>
      </c>
      <c r="AX24" s="49" t="str">
        <f aca="false">RIGHT(S24,1)</f>
        <v>X</v>
      </c>
      <c r="AY24" s="49" t="str">
        <f aca="false">RIGHT(T24,1)</f>
        <v>M</v>
      </c>
      <c r="AZ24" s="50"/>
      <c r="BA24" s="26"/>
      <c r="BB24" s="26"/>
      <c r="BC24" s="26"/>
      <c r="BD24" s="26"/>
      <c r="BE24" s="50"/>
      <c r="BF24" s="50"/>
      <c r="BG24" s="50"/>
      <c r="BH24" s="50"/>
      <c r="BI24" s="50"/>
      <c r="BJ24" s="50"/>
      <c r="BK24" s="26"/>
      <c r="BL24" s="26"/>
      <c r="BM24" s="26"/>
      <c r="BN24" s="50"/>
      <c r="BO24" s="50"/>
      <c r="BP24" s="50"/>
      <c r="BQ24" s="50"/>
      <c r="BR24" s="50"/>
    </row>
    <row r="25" customFormat="false" ht="19.5" hidden="false" customHeight="true" outlineLevel="0" collapsed="false">
      <c r="A25" s="51" t="n">
        <v>43489</v>
      </c>
      <c r="B25" s="52" t="str">
        <f aca="false">TEXT(A25,"Ddd")</f>
        <v>čt</v>
      </c>
      <c r="C25" s="53" t="str">
        <f aca="false">Vzorci_vnosov!$A$6</f>
        <v>KVIT</v>
      </c>
      <c r="D25" s="53" t="str">
        <f aca="false">Vzorci_vnosov!$A$12</f>
        <v>D</v>
      </c>
      <c r="E25" s="55" t="str">
        <f aca="false">Vzorci_vnosov!$A$11</f>
        <v>X</v>
      </c>
      <c r="F25" s="54" t="str">
        <f aca="false">Vzorci_vnosov!$A$7</f>
        <v>KVIT☻</v>
      </c>
      <c r="G25" s="55" t="str">
        <f aca="false">Vzorci_vnosov!$A$32</f>
        <v>Am</v>
      </c>
      <c r="H25" s="53" t="str">
        <f aca="false">Vzorci_vnosov!$A$12</f>
        <v>D</v>
      </c>
      <c r="I25" s="53" t="str">
        <f aca="false">Vzorci_vnosov!$A$12</f>
        <v>D</v>
      </c>
      <c r="J25" s="53" t="str">
        <f aca="false">Vzorci_vnosov!$A$12</f>
        <v>D</v>
      </c>
      <c r="K25" s="53" t="str">
        <f aca="false">Vzorci_vnosov!$A$8</f>
        <v>U</v>
      </c>
      <c r="L25" s="55" t="str">
        <f aca="false">Vzorci_vnosov!$A$26</f>
        <v>52¶</v>
      </c>
      <c r="M25" s="53" t="str">
        <f aca="false">Vzorci_vnosov!$A$13</f>
        <v>BOL</v>
      </c>
      <c r="N25" s="53" t="str">
        <f aca="false">Vzorci_vnosov!$A$5</f>
        <v>52</v>
      </c>
      <c r="O25" s="55" t="str">
        <f aca="false">Vzorci_vnosov!$A$11</f>
        <v>X</v>
      </c>
      <c r="P25" s="58" t="str">
        <f aca="false">Vzorci_vnosov!$A$23</f>
        <v>51☺</v>
      </c>
      <c r="Q25" s="56"/>
      <c r="R25" s="56"/>
      <c r="S25" s="55" t="str">
        <f aca="false">Vzorci_vnosov!$A$11</f>
        <v>X</v>
      </c>
      <c r="T25" s="56" t="s">
        <v>27</v>
      </c>
      <c r="U25" s="59" t="s">
        <v>23</v>
      </c>
      <c r="V25" s="47" t="n">
        <f aca="false">COUNTIF(AH25:AY25,"☻")</f>
        <v>1</v>
      </c>
      <c r="W25" s="47" t="n">
        <f aca="false">COUNTIF(AH25:AY25,"☺")</f>
        <v>1</v>
      </c>
      <c r="X25" s="47" t="n">
        <f aca="false">COUNTIF(C25:T25,"51")+COUNTIF(C25:T25,"51$")+COUNTIF(C25:T25,"51☻")</f>
        <v>0</v>
      </c>
      <c r="Y25" s="47" t="n">
        <f aca="false">COUNTIF(C25:T25,"52")+COUNTIF(C25:T25,"52$")+COUNTIF(C25:T25,"52☻")</f>
        <v>1</v>
      </c>
      <c r="Z25" s="47" t="n">
        <f aca="false">COUNTIF(C25:T25,"51¶")</f>
        <v>0</v>
      </c>
      <c r="AA25" s="47" t="n">
        <f aca="false">COUNTIF(C25:T25,"52¶")</f>
        <v>1</v>
      </c>
      <c r="AB25" s="47" t="n">
        <f aca="false">COUNTIF(C25:T25,"U")+COUNTIF(C25:T25,"U☻")+COUNTIF(C25:T25,"U☺")</f>
        <v>1</v>
      </c>
      <c r="AC25" s="47" t="n">
        <f aca="false">COUNTIF(C25:T25,"KVIT")+COUNTIF(C25:T25,"KVIT☻")+COUNTIF(C25:T25,"kvit$")</f>
        <v>2</v>
      </c>
      <c r="AD25" s="48" t="n">
        <f aca="false">COUNTBLANK(C25:S25)-3</f>
        <v>-1</v>
      </c>
      <c r="AE25" s="48" t="n">
        <f aca="false">COUNTIF(C25:T25,"x")</f>
        <v>3</v>
      </c>
      <c r="AF25" s="47" t="n">
        <f aca="false">COUNTIF(C25:T25,"51")+COUNTIF(C25:T25,"51☻")+COUNTIF(C25:T25,"2")+COUNTIF(C25:T25,"52")+COUNTIF(C25:T25,"52☻")+COUNTIF(C25:T25,"51$")+COUNTIF(C25:T25,"52$")</f>
        <v>1</v>
      </c>
      <c r="AG25" s="7" t="str">
        <f aca="false">Vzorci_vnosov!$A$25</f>
        <v>51¶</v>
      </c>
      <c r="AH25" s="49" t="str">
        <f aca="false">RIGHT(C25,1)</f>
        <v>T</v>
      </c>
      <c r="AI25" s="49" t="str">
        <f aca="false">RIGHT(D25,1)</f>
        <v>D</v>
      </c>
      <c r="AJ25" s="49" t="str">
        <f aca="false">RIGHT(E25,1)</f>
        <v>X</v>
      </c>
      <c r="AK25" s="49" t="str">
        <f aca="false">RIGHT(F25,1)</f>
        <v>☻</v>
      </c>
      <c r="AL25" s="49" t="str">
        <f aca="false">RIGHT(G25,1)</f>
        <v>m</v>
      </c>
      <c r="AM25" s="49" t="str">
        <f aca="false">RIGHT(H25,1)</f>
        <v>D</v>
      </c>
      <c r="AN25" s="49" t="str">
        <f aca="false">RIGHT(I25,1)</f>
        <v>D</v>
      </c>
      <c r="AO25" s="49" t="str">
        <f aca="false">RIGHT(J25,1)</f>
        <v>D</v>
      </c>
      <c r="AP25" s="49" t="str">
        <f aca="false">RIGHT(K25,1)</f>
        <v>U</v>
      </c>
      <c r="AQ25" s="49" t="str">
        <f aca="false">RIGHT(L25,1)</f>
        <v>¶</v>
      </c>
      <c r="AR25" s="49" t="str">
        <f aca="false">RIGHT(M25,1)</f>
        <v>L</v>
      </c>
      <c r="AS25" s="49" t="str">
        <f aca="false">RIGHT(N25,1)</f>
        <v>2</v>
      </c>
      <c r="AT25" s="49" t="str">
        <f aca="false">RIGHT(O25,1)</f>
        <v>X</v>
      </c>
      <c r="AU25" s="49" t="str">
        <f aca="false">RIGHT(P25,1)</f>
        <v>☺</v>
      </c>
      <c r="AV25" s="49" t="str">
        <f aca="false">RIGHT(Q25,1)</f>
        <v/>
      </c>
      <c r="AW25" s="49" t="str">
        <f aca="false">RIGHT(R25,1)</f>
        <v/>
      </c>
      <c r="AX25" s="49" t="str">
        <f aca="false">RIGHT(S25,1)</f>
        <v>X</v>
      </c>
      <c r="AY25" s="49" t="str">
        <f aca="false">RIGHT(T25,1)</f>
        <v>T</v>
      </c>
      <c r="AZ25" s="50"/>
      <c r="BA25" s="26"/>
      <c r="BB25" s="26"/>
      <c r="BC25" s="26"/>
      <c r="BD25" s="26"/>
      <c r="BE25" s="50"/>
      <c r="BF25" s="50"/>
      <c r="BG25" s="50"/>
      <c r="BH25" s="50"/>
      <c r="BI25" s="50"/>
      <c r="BJ25" s="50"/>
      <c r="BK25" s="26"/>
      <c r="BL25" s="26"/>
      <c r="BM25" s="26"/>
      <c r="BN25" s="50"/>
      <c r="BO25" s="50"/>
      <c r="BP25" s="50"/>
      <c r="BQ25" s="50"/>
      <c r="BR25" s="50"/>
    </row>
    <row r="26" customFormat="false" ht="19.5" hidden="false" customHeight="true" outlineLevel="0" collapsed="false">
      <c r="A26" s="51" t="n">
        <v>43490</v>
      </c>
      <c r="B26" s="52" t="str">
        <f aca="false">TEXT(A26,"Ddd")</f>
        <v>pá</v>
      </c>
      <c r="C26" s="53" t="str">
        <f aca="false">Vzorci_vnosov!$A$6</f>
        <v>KVIT</v>
      </c>
      <c r="D26" s="56" t="s">
        <v>66</v>
      </c>
      <c r="E26" s="53" t="str">
        <f aca="false">Vzorci_vnosov!$A$6</f>
        <v>KVIT</v>
      </c>
      <c r="F26" s="55" t="str">
        <f aca="false">Vzorci_vnosov!$A$11</f>
        <v>X</v>
      </c>
      <c r="G26" s="58" t="str">
        <f aca="false">Vzorci_vnosov!$A$23</f>
        <v>51☺</v>
      </c>
      <c r="H26" s="53" t="str">
        <f aca="false">Vzorci_vnosov!$A$12</f>
        <v>D</v>
      </c>
      <c r="I26" s="53" t="str">
        <f aca="false">Vzorci_vnosov!$A$12</f>
        <v>D</v>
      </c>
      <c r="J26" s="53" t="str">
        <f aca="false">Vzorci_vnosov!$A$12</f>
        <v>D</v>
      </c>
      <c r="K26" s="55" t="str">
        <f aca="false">Vzorci_vnosov!$A$26</f>
        <v>52¶</v>
      </c>
      <c r="L26" s="53" t="str">
        <f aca="false">Vzorci_vnosov!$A$5</f>
        <v>52</v>
      </c>
      <c r="M26" s="53" t="str">
        <f aca="false">Vzorci_vnosov!$A$13</f>
        <v>BOL</v>
      </c>
      <c r="N26" s="53" t="str">
        <f aca="false">Vzorci_vnosov!$A$8</f>
        <v>U</v>
      </c>
      <c r="O26" s="55" t="str">
        <f aca="false">Vzorci_vnosov!$A$11</f>
        <v>X</v>
      </c>
      <c r="P26" s="55" t="str">
        <f aca="false">Vzorci_vnosov!$A$11</f>
        <v>X</v>
      </c>
      <c r="Q26" s="56"/>
      <c r="R26" s="56"/>
      <c r="S26" s="55" t="str">
        <f aca="false">Vzorci_vnosov!$A$11</f>
        <v>X</v>
      </c>
      <c r="T26" s="56" t="s">
        <v>70</v>
      </c>
      <c r="U26" s="59" t="s">
        <v>23</v>
      </c>
      <c r="V26" s="47" t="n">
        <f aca="false">COUNTIF(AH26:AY26,"☻")</f>
        <v>0</v>
      </c>
      <c r="W26" s="47" t="n">
        <f aca="false">COUNTIF(AH26:AY26,"☺")</f>
        <v>1</v>
      </c>
      <c r="X26" s="47" t="n">
        <f aca="false">COUNTIF(C26:T26,"51")+COUNTIF(C26:T26,"51$")+COUNTIF(C26:T26,"51☻")</f>
        <v>0</v>
      </c>
      <c r="Y26" s="47" t="n">
        <f aca="false">COUNTIF(C26:T26,"52")+COUNTIF(C26:T26,"52$")+COUNTIF(C26:T26,"52☻")</f>
        <v>1</v>
      </c>
      <c r="Z26" s="47" t="n">
        <f aca="false">COUNTIF(C26:T26,"51¶")</f>
        <v>0</v>
      </c>
      <c r="AA26" s="47" t="n">
        <f aca="false">COUNTIF(C26:T26,"52¶")</f>
        <v>1</v>
      </c>
      <c r="AB26" s="47" t="n">
        <f aca="false">COUNTIF(C26:T26,"U")+COUNTIF(C26:T26,"U☻")+COUNTIF(C26:T26,"U☺")</f>
        <v>1</v>
      </c>
      <c r="AC26" s="47" t="n">
        <f aca="false">COUNTIF(C26:T26,"KVIT")+COUNTIF(C26:T26,"KVIT☻")+COUNTIF(C26:T26,"kvit$")</f>
        <v>2</v>
      </c>
      <c r="AD26" s="48" t="n">
        <f aca="false">COUNTBLANK(C26:S26)-3</f>
        <v>-1</v>
      </c>
      <c r="AE26" s="48" t="n">
        <f aca="false">COUNTIF(C26:T26,"x")</f>
        <v>4</v>
      </c>
      <c r="AF26" s="47" t="n">
        <f aca="false">COUNTIF(C26:T26,"51")+COUNTIF(C26:T26,"51☻")+COUNTIF(C26:T26,"2")+COUNTIF(C26:T26,"52")+COUNTIF(C26:T26,"52☻")+COUNTIF(C26:T26,"51$")+COUNTIF(C26:T26,"52$")</f>
        <v>1</v>
      </c>
      <c r="AG26" s="7" t="str">
        <f aca="false">Vzorci_vnosov!$A$26</f>
        <v>52¶</v>
      </c>
      <c r="AH26" s="49" t="str">
        <f aca="false">RIGHT(C26,1)</f>
        <v>T</v>
      </c>
      <c r="AI26" s="49" t="str">
        <f aca="false">RIGHT(D26,1)</f>
        <v>F</v>
      </c>
      <c r="AJ26" s="49" t="str">
        <f aca="false">RIGHT(E26,1)</f>
        <v>T</v>
      </c>
      <c r="AK26" s="49" t="str">
        <f aca="false">RIGHT(F26,1)</f>
        <v>X</v>
      </c>
      <c r="AL26" s="49" t="str">
        <f aca="false">RIGHT(G26,1)</f>
        <v>☺</v>
      </c>
      <c r="AM26" s="49" t="str">
        <f aca="false">RIGHT(H26,1)</f>
        <v>D</v>
      </c>
      <c r="AN26" s="49" t="str">
        <f aca="false">RIGHT(I26,1)</f>
        <v>D</v>
      </c>
      <c r="AO26" s="49" t="str">
        <f aca="false">RIGHT(J26,1)</f>
        <v>D</v>
      </c>
      <c r="AP26" s="49" t="str">
        <f aca="false">RIGHT(K26,1)</f>
        <v>¶</v>
      </c>
      <c r="AQ26" s="49" t="str">
        <f aca="false">RIGHT(L26,1)</f>
        <v>2</v>
      </c>
      <c r="AR26" s="49" t="str">
        <f aca="false">RIGHT(M26,1)</f>
        <v>L</v>
      </c>
      <c r="AS26" s="49" t="str">
        <f aca="false">RIGHT(N26,1)</f>
        <v>U</v>
      </c>
      <c r="AT26" s="49" t="str">
        <f aca="false">RIGHT(O26,1)</f>
        <v>X</v>
      </c>
      <c r="AU26" s="49" t="str">
        <f aca="false">RIGHT(P26,1)</f>
        <v>X</v>
      </c>
      <c r="AV26" s="49" t="str">
        <f aca="false">RIGHT(Q26,1)</f>
        <v/>
      </c>
      <c r="AW26" s="49" t="str">
        <f aca="false">RIGHT(R26,1)</f>
        <v/>
      </c>
      <c r="AX26" s="49" t="str">
        <f aca="false">RIGHT(S26,1)</f>
        <v>X</v>
      </c>
      <c r="AY26" s="49" t="str">
        <f aca="false">RIGHT(T26,1)</f>
        <v>R</v>
      </c>
      <c r="AZ26" s="50"/>
      <c r="BA26" s="26"/>
      <c r="BB26" s="26"/>
      <c r="BC26" s="26"/>
      <c r="BD26" s="26"/>
      <c r="BE26" s="50"/>
      <c r="BF26" s="50"/>
      <c r="BG26" s="50"/>
      <c r="BH26" s="50"/>
      <c r="BI26" s="50"/>
      <c r="BJ26" s="50"/>
      <c r="BK26" s="26"/>
      <c r="BL26" s="26"/>
      <c r="BM26" s="26"/>
      <c r="BN26" s="50"/>
      <c r="BO26" s="50"/>
      <c r="BP26" s="50"/>
      <c r="BQ26" s="50"/>
      <c r="BR26" s="50"/>
    </row>
    <row r="27" customFormat="false" ht="19.5" hidden="false" customHeight="true" outlineLevel="0" collapsed="false">
      <c r="A27" s="51" t="n">
        <v>43491</v>
      </c>
      <c r="B27" s="52" t="str">
        <f aca="false">TEXT(A27,"Ddd")</f>
        <v>so</v>
      </c>
      <c r="C27" s="44" t="str">
        <f aca="false">Vzorci_vnosov!$A$14</f>
        <v>☻</v>
      </c>
      <c r="D27" s="56"/>
      <c r="E27" s="56"/>
      <c r="F27" s="56"/>
      <c r="G27" s="56"/>
      <c r="H27" s="56"/>
      <c r="I27" s="56"/>
      <c r="J27" s="56"/>
      <c r="K27" s="56"/>
      <c r="L27" s="45" t="str">
        <f aca="false">Vzorci_vnosov!$A$21</f>
        <v>☺</v>
      </c>
      <c r="M27" s="56"/>
      <c r="N27" s="56"/>
      <c r="O27" s="56"/>
      <c r="P27" s="56"/>
      <c r="Q27" s="56"/>
      <c r="R27" s="56"/>
      <c r="S27" s="56"/>
      <c r="T27" s="56" t="s">
        <v>19</v>
      </c>
      <c r="U27" s="59" t="s">
        <v>23</v>
      </c>
      <c r="V27" s="47" t="n">
        <f aca="false">COUNTIF(AH27:AY27,"☻")</f>
        <v>1</v>
      </c>
      <c r="W27" s="47" t="n">
        <f aca="false">COUNTIF(AH27:AY27,"☺")</f>
        <v>1</v>
      </c>
      <c r="X27" s="47" t="n">
        <f aca="false">COUNTIF(C27:T27,"51")+COUNTIF(C27:T27,"51$")+COUNTIF(C27:T27,"51☻")</f>
        <v>0</v>
      </c>
      <c r="Y27" s="47" t="n">
        <f aca="false">COUNTIF(C27:T27,"52")+COUNTIF(C27:T27,"52$")+COUNTIF(C27:T27,"52☻")</f>
        <v>0</v>
      </c>
      <c r="Z27" s="47" t="n">
        <f aca="false">COUNTIF(C27:T27,"51¶")</f>
        <v>0</v>
      </c>
      <c r="AA27" s="47" t="n">
        <f aca="false">COUNTIF(C27:T27,"52¶")</f>
        <v>0</v>
      </c>
      <c r="AB27" s="47" t="n">
        <f aca="false">COUNTIF(C27:T27,"U")+COUNTIF(C27:T27,"U☻")+COUNTIF(C27:T27,"U☺")</f>
        <v>0</v>
      </c>
      <c r="AC27" s="47" t="n">
        <f aca="false">COUNTIF(C27:T27,"KVIT")+COUNTIF(C27:T27,"KVIT☻")+COUNTIF(C27:T27,"kvit$")</f>
        <v>0</v>
      </c>
      <c r="AD27" s="48" t="n">
        <f aca="false">COUNTBLANK(C27:S27)-3</f>
        <v>12</v>
      </c>
      <c r="AE27" s="48" t="n">
        <f aca="false">COUNTIF(C27:T27,"x")</f>
        <v>0</v>
      </c>
      <c r="AF27" s="47" t="n">
        <f aca="false">COUNTIF(C27:T27,"51")+COUNTIF(C27:T27,"51☻")+COUNTIF(C27:T27,"2")+COUNTIF(C27:T27,"52")+COUNTIF(C27:T27,"52☻")+COUNTIF(C27:T27,"51$")+COUNTIF(C27:T27,"52$")</f>
        <v>0</v>
      </c>
      <c r="AG27" s="14" t="str">
        <f aca="false">Vzorci_vnosov!$A$27</f>
        <v>KVIT☺</v>
      </c>
      <c r="AH27" s="49" t="str">
        <f aca="false">RIGHT(C27,1)</f>
        <v>☻</v>
      </c>
      <c r="AI27" s="49" t="str">
        <f aca="false">RIGHT(D27,1)</f>
        <v/>
      </c>
      <c r="AJ27" s="49" t="str">
        <f aca="false">RIGHT(E27,1)</f>
        <v/>
      </c>
      <c r="AK27" s="49" t="str">
        <f aca="false">RIGHT(F27,1)</f>
        <v/>
      </c>
      <c r="AL27" s="49" t="str">
        <f aca="false">RIGHT(G27,1)</f>
        <v/>
      </c>
      <c r="AM27" s="49" t="str">
        <f aca="false">RIGHT(H27,1)</f>
        <v/>
      </c>
      <c r="AN27" s="49" t="str">
        <f aca="false">RIGHT(I27,1)</f>
        <v/>
      </c>
      <c r="AO27" s="49" t="str">
        <f aca="false">RIGHT(J27,1)</f>
        <v/>
      </c>
      <c r="AP27" s="49" t="str">
        <f aca="false">RIGHT(K27,1)</f>
        <v/>
      </c>
      <c r="AQ27" s="49" t="str">
        <f aca="false">RIGHT(L27,1)</f>
        <v>☺</v>
      </c>
      <c r="AR27" s="49" t="str">
        <f aca="false">RIGHT(M27,1)</f>
        <v/>
      </c>
      <c r="AS27" s="49" t="str">
        <f aca="false">RIGHT(N27,1)</f>
        <v/>
      </c>
      <c r="AT27" s="49" t="str">
        <f aca="false">RIGHT(O27,1)</f>
        <v/>
      </c>
      <c r="AU27" s="49" t="str">
        <f aca="false">RIGHT(P27,1)</f>
        <v/>
      </c>
      <c r="AV27" s="49" t="str">
        <f aca="false">RIGHT(Q27,1)</f>
        <v/>
      </c>
      <c r="AW27" s="49" t="str">
        <f aca="false">RIGHT(R27,1)</f>
        <v/>
      </c>
      <c r="AX27" s="49" t="str">
        <f aca="false">RIGHT(S27,1)</f>
        <v/>
      </c>
      <c r="AY27" s="49" t="str">
        <f aca="false">RIGHT(T27,1)</f>
        <v>V</v>
      </c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26"/>
      <c r="BL27" s="26"/>
      <c r="BM27" s="26"/>
      <c r="BN27" s="50"/>
      <c r="BO27" s="50"/>
      <c r="BP27" s="50"/>
      <c r="BQ27" s="50"/>
      <c r="BR27" s="50"/>
    </row>
    <row r="28" customFormat="false" ht="19.5" hidden="false" customHeight="true" outlineLevel="0" collapsed="false">
      <c r="A28" s="51" t="n">
        <v>43492</v>
      </c>
      <c r="B28" s="52" t="str">
        <f aca="false">TEXT(A28,"Ddd")</f>
        <v>ne</v>
      </c>
      <c r="C28" s="44" t="str">
        <f aca="false">Vzorci_vnosov!$A$14</f>
        <v>☻</v>
      </c>
      <c r="D28" s="56"/>
      <c r="E28" s="56"/>
      <c r="F28" s="56"/>
      <c r="G28" s="56"/>
      <c r="H28" s="62"/>
      <c r="I28" s="56"/>
      <c r="J28" s="56"/>
      <c r="K28" s="56"/>
      <c r="L28" s="56"/>
      <c r="M28" s="56"/>
      <c r="N28" s="56"/>
      <c r="O28" s="56"/>
      <c r="P28" s="45" t="str">
        <f aca="false">Vzorci_vnosov!$A$21</f>
        <v>☺</v>
      </c>
      <c r="Q28" s="56"/>
      <c r="R28" s="56"/>
      <c r="S28" s="56"/>
      <c r="T28" s="56" t="s">
        <v>27</v>
      </c>
      <c r="U28" s="59" t="s">
        <v>5</v>
      </c>
      <c r="V28" s="47" t="n">
        <f aca="false">COUNTIF(AH28:AY28,"☻")</f>
        <v>1</v>
      </c>
      <c r="W28" s="47" t="n">
        <f aca="false">COUNTIF(AH28:AY28,"☺")</f>
        <v>1</v>
      </c>
      <c r="X28" s="47" t="n">
        <f aca="false">COUNTIF(C28:T28,"51")+COUNTIF(C28:T28,"51$")+COUNTIF(C28:T28,"51☻")</f>
        <v>0</v>
      </c>
      <c r="Y28" s="47" t="n">
        <f aca="false">COUNTIF(C28:T28,"52")+COUNTIF(C28:T28,"52$")+COUNTIF(C28:T28,"52☻")</f>
        <v>0</v>
      </c>
      <c r="Z28" s="47" t="n">
        <f aca="false">COUNTIF(C28:T28,"51¶")</f>
        <v>0</v>
      </c>
      <c r="AA28" s="47" t="n">
        <f aca="false">COUNTIF(C28:T28,"52¶")</f>
        <v>0</v>
      </c>
      <c r="AB28" s="47" t="n">
        <f aca="false">COUNTIF(C28:T28,"U")+COUNTIF(C28:T28,"U☻")+COUNTIF(C28:T28,"U☺")</f>
        <v>0</v>
      </c>
      <c r="AC28" s="47" t="n">
        <f aca="false">COUNTIF(C28:T28,"KVIT")+COUNTIF(C28:T28,"KVIT☻")+COUNTIF(C28:T28,"kvit$")</f>
        <v>0</v>
      </c>
      <c r="AD28" s="48" t="n">
        <f aca="false">COUNTBLANK(C28:S28)-3</f>
        <v>12</v>
      </c>
      <c r="AE28" s="48" t="n">
        <f aca="false">COUNTIF(C28:T28,"x")</f>
        <v>0</v>
      </c>
      <c r="AF28" s="47" t="n">
        <f aca="false">COUNTIF(C28:T28,"51")+COUNTIF(C28:T28,"51☻")+COUNTIF(C28:T28,"2")+COUNTIF(C28:T28,"52")+COUNTIF(C28:T28,"52☻")+COUNTIF(C28:T28,"51$")+COUNTIF(C28:T28,"52$")</f>
        <v>0</v>
      </c>
      <c r="AG28" s="63" t="str">
        <f aca="false">Vzorci_vnosov!$A$28</f>
        <v>KO</v>
      </c>
      <c r="AH28" s="49" t="str">
        <f aca="false">RIGHT(C28,1)</f>
        <v>☻</v>
      </c>
      <c r="AI28" s="49" t="str">
        <f aca="false">RIGHT(D28,1)</f>
        <v/>
      </c>
      <c r="AJ28" s="49" t="str">
        <f aca="false">RIGHT(E28,1)</f>
        <v/>
      </c>
      <c r="AK28" s="49" t="str">
        <f aca="false">RIGHT(F28,1)</f>
        <v/>
      </c>
      <c r="AL28" s="49" t="str">
        <f aca="false">RIGHT(G28,1)</f>
        <v/>
      </c>
      <c r="AM28" s="49" t="str">
        <f aca="false">RIGHT(H28,1)</f>
        <v/>
      </c>
      <c r="AN28" s="49" t="str">
        <f aca="false">RIGHT(I28,1)</f>
        <v/>
      </c>
      <c r="AO28" s="49" t="str">
        <f aca="false">RIGHT(J28,1)</f>
        <v/>
      </c>
      <c r="AP28" s="49" t="str">
        <f aca="false">RIGHT(K28,1)</f>
        <v/>
      </c>
      <c r="AQ28" s="49" t="str">
        <f aca="false">RIGHT(L28,1)</f>
        <v/>
      </c>
      <c r="AR28" s="49" t="str">
        <f aca="false">RIGHT(M28,1)</f>
        <v/>
      </c>
      <c r="AS28" s="49" t="str">
        <f aca="false">RIGHT(N28,1)</f>
        <v/>
      </c>
      <c r="AT28" s="49" t="str">
        <f aca="false">RIGHT(O28,1)</f>
        <v/>
      </c>
      <c r="AU28" s="49" t="str">
        <f aca="false">RIGHT(P28,1)</f>
        <v>☺</v>
      </c>
      <c r="AV28" s="49" t="str">
        <f aca="false">RIGHT(Q28,1)</f>
        <v/>
      </c>
      <c r="AW28" s="49" t="str">
        <f aca="false">RIGHT(R28,1)</f>
        <v/>
      </c>
      <c r="AX28" s="49" t="str">
        <f aca="false">RIGHT(S28,1)</f>
        <v/>
      </c>
      <c r="AY28" s="49" t="str">
        <f aca="false">RIGHT(T28,1)</f>
        <v>T</v>
      </c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26"/>
      <c r="BL28" s="26"/>
      <c r="BM28" s="26"/>
      <c r="BN28" s="50"/>
      <c r="BO28" s="50"/>
      <c r="BP28" s="50"/>
      <c r="BQ28" s="50"/>
      <c r="BR28" s="50"/>
    </row>
    <row r="29" customFormat="false" ht="19.5" hidden="false" customHeight="true" outlineLevel="0" collapsed="false">
      <c r="A29" s="51" t="n">
        <v>43493</v>
      </c>
      <c r="B29" s="52" t="str">
        <f aca="false">TEXT(A29,"Ddd")</f>
        <v>po</v>
      </c>
      <c r="C29" s="55" t="str">
        <f aca="false">Vzorci_vnosov!$A$11</f>
        <v>X</v>
      </c>
      <c r="D29" s="53" t="str">
        <f aca="false">Vzorci_vnosov!$A$12</f>
        <v>D</v>
      </c>
      <c r="E29" s="55" t="str">
        <f aca="false">Vzorci_vnosov!$A$26</f>
        <v>52¶</v>
      </c>
      <c r="F29" s="53" t="str">
        <f aca="false">Vzorci_vnosov!$A$6</f>
        <v>KVIT</v>
      </c>
      <c r="G29" s="61" t="str">
        <f aca="false">Vzorci_vnosov!$A$28</f>
        <v>KO</v>
      </c>
      <c r="H29" s="53" t="str">
        <f aca="false">Vzorci_vnosov!$A$5</f>
        <v>52</v>
      </c>
      <c r="I29" s="53" t="str">
        <f aca="false">Vzorci_vnosov!$A$12</f>
        <v>D</v>
      </c>
      <c r="J29" s="58" t="str">
        <f aca="false">Vzorci_vnosov!$A$23</f>
        <v>51☺</v>
      </c>
      <c r="K29" s="53" t="str">
        <f aca="false">Vzorci_vnosov!$A$6</f>
        <v>KVIT</v>
      </c>
      <c r="L29" s="53" t="str">
        <f aca="false">Vzorci_vnosov!$A$12</f>
        <v>D</v>
      </c>
      <c r="M29" s="53" t="str">
        <f aca="false">Vzorci_vnosov!$A$13</f>
        <v>BOL</v>
      </c>
      <c r="N29" s="54" t="str">
        <f aca="false">Vzorci_vnosov!$A$7</f>
        <v>KVIT☻</v>
      </c>
      <c r="O29" s="53" t="str">
        <f aca="false">Vzorci_vnosov!$A$8</f>
        <v>U</v>
      </c>
      <c r="P29" s="55" t="str">
        <f aca="false">Vzorci_vnosov!$A$11</f>
        <v>X</v>
      </c>
      <c r="Q29" s="56"/>
      <c r="R29" s="56"/>
      <c r="S29" s="55" t="str">
        <f aca="false">Vzorci_vnosov!$A$11</f>
        <v>X</v>
      </c>
      <c r="T29" s="56" t="s">
        <v>15</v>
      </c>
      <c r="U29" s="59" t="s">
        <v>7</v>
      </c>
      <c r="V29" s="47" t="n">
        <f aca="false">COUNTIF(AH29:AY29,"☻")</f>
        <v>1</v>
      </c>
      <c r="W29" s="47" t="n">
        <f aca="false">COUNTIF(AH29:AY29,"☺")</f>
        <v>1</v>
      </c>
      <c r="X29" s="47" t="n">
        <f aca="false">COUNTIF(C29:T29,"51")+COUNTIF(C29:T29,"51$")+COUNTIF(C29:T29,"51☻")</f>
        <v>0</v>
      </c>
      <c r="Y29" s="47" t="n">
        <f aca="false">COUNTIF(C29:T29,"52")+COUNTIF(C29:T29,"52$")+COUNTIF(C29:T29,"52☻")</f>
        <v>1</v>
      </c>
      <c r="Z29" s="47" t="n">
        <f aca="false">COUNTIF(C29:T29,"51¶")</f>
        <v>0</v>
      </c>
      <c r="AA29" s="47" t="n">
        <f aca="false">COUNTIF(C29:T29,"52¶")</f>
        <v>1</v>
      </c>
      <c r="AB29" s="47" t="n">
        <f aca="false">COUNTIF(C29:T29,"U")+COUNTIF(C29:T29,"U☻")+COUNTIF(C29:T29,"U☺")</f>
        <v>1</v>
      </c>
      <c r="AC29" s="47" t="n">
        <f aca="false">COUNTIF(C29:T29,"KVIT")+COUNTIF(C29:T29,"KVIT☻")+COUNTIF(C29:T29,"kvit$")</f>
        <v>3</v>
      </c>
      <c r="AD29" s="48" t="n">
        <f aca="false">COUNTBLANK(C29:S29)-3</f>
        <v>-1</v>
      </c>
      <c r="AE29" s="48" t="n">
        <f aca="false">COUNTIF(C29:T29,"x")</f>
        <v>3</v>
      </c>
      <c r="AF29" s="47" t="n">
        <f aca="false">COUNTIF(C29:T29,"51")+COUNTIF(C29:T29,"51☻")+COUNTIF(C29:T29,"2")+COUNTIF(C29:T29,"52")+COUNTIF(C29:T29,"52☻")+COUNTIF(C29:T29,"51$")+COUNTIF(C29:T29,"52$")</f>
        <v>1</v>
      </c>
      <c r="AG29" s="63" t="str">
        <f aca="false">Vzorci_vnosov!$A$29</f>
        <v>Rt</v>
      </c>
      <c r="AH29" s="49" t="str">
        <f aca="false">RIGHT(C29,1)</f>
        <v>X</v>
      </c>
      <c r="AI29" s="49" t="str">
        <f aca="false">RIGHT(D29,1)</f>
        <v>D</v>
      </c>
      <c r="AJ29" s="49" t="str">
        <f aca="false">RIGHT(E29,1)</f>
        <v>¶</v>
      </c>
      <c r="AK29" s="49" t="str">
        <f aca="false">RIGHT(F29,1)</f>
        <v>T</v>
      </c>
      <c r="AL29" s="49" t="str">
        <f aca="false">RIGHT(G29,1)</f>
        <v>O</v>
      </c>
      <c r="AM29" s="49" t="str">
        <f aca="false">RIGHT(H29,1)</f>
        <v>2</v>
      </c>
      <c r="AN29" s="49" t="str">
        <f aca="false">RIGHT(I29,1)</f>
        <v>D</v>
      </c>
      <c r="AO29" s="49" t="str">
        <f aca="false">RIGHT(J29,1)</f>
        <v>☺</v>
      </c>
      <c r="AP29" s="49" t="str">
        <f aca="false">RIGHT(K29,1)</f>
        <v>T</v>
      </c>
      <c r="AQ29" s="49" t="str">
        <f aca="false">RIGHT(L29,1)</f>
        <v>D</v>
      </c>
      <c r="AR29" s="49" t="str">
        <f aca="false">RIGHT(M29,1)</f>
        <v>L</v>
      </c>
      <c r="AS29" s="49" t="str">
        <f aca="false">RIGHT(N29,1)</f>
        <v>☻</v>
      </c>
      <c r="AT29" s="49" t="str">
        <f aca="false">RIGHT(O29,1)</f>
        <v>U</v>
      </c>
      <c r="AU29" s="49" t="str">
        <f aca="false">RIGHT(P29,1)</f>
        <v>X</v>
      </c>
      <c r="AV29" s="49" t="str">
        <f aca="false">RIGHT(Q29,1)</f>
        <v/>
      </c>
      <c r="AW29" s="49" t="str">
        <f aca="false">RIGHT(R29,1)</f>
        <v/>
      </c>
      <c r="AX29" s="49" t="str">
        <f aca="false">RIGHT(S29,1)</f>
        <v>X</v>
      </c>
      <c r="AY29" s="49" t="str">
        <f aca="false">RIGHT(T29,1)</f>
        <v>M</v>
      </c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26"/>
      <c r="BL29" s="26"/>
      <c r="BM29" s="26"/>
      <c r="BN29" s="50"/>
      <c r="BO29" s="50"/>
      <c r="BP29" s="50"/>
      <c r="BQ29" s="50"/>
      <c r="BR29" s="50"/>
    </row>
    <row r="30" customFormat="false" ht="19.5" hidden="false" customHeight="true" outlineLevel="0" collapsed="false">
      <c r="A30" s="51" t="n">
        <v>43494</v>
      </c>
      <c r="B30" s="52" t="str">
        <f aca="false">TEXT(A30,"Ddd")</f>
        <v>út</v>
      </c>
      <c r="C30" s="55" t="str">
        <f aca="false">Vzorci_vnosov!$A$26</f>
        <v>52¶</v>
      </c>
      <c r="D30" s="53" t="str">
        <f aca="false">Vzorci_vnosov!$A$12</f>
        <v>D</v>
      </c>
      <c r="E30" s="53" t="str">
        <f aca="false">Vzorci_vnosov!$A$6</f>
        <v>KVIT</v>
      </c>
      <c r="F30" s="53" t="str">
        <f aca="false">Vzorci_vnosov!$A$6</f>
        <v>KVIT</v>
      </c>
      <c r="G30" s="61" t="str">
        <f aca="false">Vzorci_vnosov!$A$28</f>
        <v>KO</v>
      </c>
      <c r="H30" s="55" t="str">
        <f aca="false">Vzorci_vnosov!$A$11</f>
        <v>X</v>
      </c>
      <c r="I30" s="53" t="str">
        <f aca="false">Vzorci_vnosov!$A$8</f>
        <v>U</v>
      </c>
      <c r="J30" s="55" t="str">
        <f aca="false">Vzorci_vnosov!$A$11</f>
        <v>X</v>
      </c>
      <c r="K30" s="55" t="str">
        <f aca="false">Vzorci_vnosov!$A$32</f>
        <v>Am</v>
      </c>
      <c r="L30" s="58" t="str">
        <f aca="false">Vzorci_vnosov!$A$23</f>
        <v>51☺</v>
      </c>
      <c r="M30" s="53" t="str">
        <f aca="false">Vzorci_vnosov!$A$13</f>
        <v>BOL</v>
      </c>
      <c r="N30" s="55" t="str">
        <f aca="false">Vzorci_vnosov!$A$11</f>
        <v>X</v>
      </c>
      <c r="O30" s="53" t="str">
        <f aca="false">Vzorci_vnosov!$A$5</f>
        <v>52</v>
      </c>
      <c r="P30" s="53" t="str">
        <f aca="false">Vzorci_vnosov!$A$5</f>
        <v>52</v>
      </c>
      <c r="Q30" s="56"/>
      <c r="R30" s="56"/>
      <c r="S30" s="55" t="str">
        <f aca="false">Vzorci_vnosov!$A$11</f>
        <v>X</v>
      </c>
      <c r="T30" s="56" t="s">
        <v>70</v>
      </c>
      <c r="U30" s="59" t="s">
        <v>13</v>
      </c>
      <c r="V30" s="47" t="n">
        <f aca="false">COUNTIF(AH30:AY30,"☻")</f>
        <v>0</v>
      </c>
      <c r="W30" s="47" t="n">
        <f aca="false">COUNTIF(AH30:AY30,"☺")</f>
        <v>1</v>
      </c>
      <c r="X30" s="47" t="n">
        <f aca="false">COUNTIF(C30:T30,"51")+COUNTIF(C30:T30,"51$")+COUNTIF(C30:T30,"51☻")</f>
        <v>0</v>
      </c>
      <c r="Y30" s="47" t="n">
        <f aca="false">COUNTIF(C30:T30,"52")+COUNTIF(C30:T30,"52$")+COUNTIF(C30:T30,"52☻")</f>
        <v>2</v>
      </c>
      <c r="Z30" s="47" t="n">
        <f aca="false">COUNTIF(C30:T30,"51¶")</f>
        <v>0</v>
      </c>
      <c r="AA30" s="47" t="n">
        <f aca="false">COUNTIF(C30:T30,"52¶")</f>
        <v>1</v>
      </c>
      <c r="AB30" s="47" t="n">
        <f aca="false">COUNTIF(C30:T30,"U")+COUNTIF(C30:T30,"U☻")+COUNTIF(C30:T30,"U☺")</f>
        <v>1</v>
      </c>
      <c r="AC30" s="47" t="n">
        <f aca="false">COUNTIF(C30:T30,"KVIT")+COUNTIF(C30:T30,"KVIT☻")+COUNTIF(C30:T30,"kvit$")</f>
        <v>2</v>
      </c>
      <c r="AD30" s="48" t="n">
        <f aca="false">COUNTBLANK(C30:S30)-3</f>
        <v>-1</v>
      </c>
      <c r="AE30" s="48" t="n">
        <f aca="false">COUNTIF(C30:T30,"x")</f>
        <v>4</v>
      </c>
      <c r="AF30" s="47" t="n">
        <f aca="false">COUNTIF(C30:T30,"51")+COUNTIF(C30:T30,"51☻")+COUNTIF(C30:T30,"2")+COUNTIF(C30:T30,"52")+COUNTIF(C30:T30,"52☻")+COUNTIF(C30:T30,"51$")+COUNTIF(C30:T30,"52$")</f>
        <v>2</v>
      </c>
      <c r="AG30" s="4" t="str">
        <f aca="false">Vzorci_vnosov!$A$30</f>
        <v>Rt☻</v>
      </c>
      <c r="AH30" s="49" t="str">
        <f aca="false">RIGHT(C30,1)</f>
        <v>¶</v>
      </c>
      <c r="AI30" s="49" t="str">
        <f aca="false">RIGHT(D30,1)</f>
        <v>D</v>
      </c>
      <c r="AJ30" s="49" t="str">
        <f aca="false">RIGHT(E30,1)</f>
        <v>T</v>
      </c>
      <c r="AK30" s="49" t="str">
        <f aca="false">RIGHT(F30,1)</f>
        <v>T</v>
      </c>
      <c r="AL30" s="49" t="str">
        <f aca="false">RIGHT(G30,1)</f>
        <v>O</v>
      </c>
      <c r="AM30" s="49" t="str">
        <f aca="false">RIGHT(H30,1)</f>
        <v>X</v>
      </c>
      <c r="AN30" s="49" t="str">
        <f aca="false">RIGHT(I30,1)</f>
        <v>U</v>
      </c>
      <c r="AO30" s="49" t="str">
        <f aca="false">RIGHT(J30,1)</f>
        <v>X</v>
      </c>
      <c r="AP30" s="49" t="str">
        <f aca="false">RIGHT(K30,1)</f>
        <v>m</v>
      </c>
      <c r="AQ30" s="49" t="str">
        <f aca="false">RIGHT(L30,1)</f>
        <v>☺</v>
      </c>
      <c r="AR30" s="49" t="str">
        <f aca="false">RIGHT(M30,1)</f>
        <v>L</v>
      </c>
      <c r="AS30" s="49" t="str">
        <f aca="false">RIGHT(N30,1)</f>
        <v>X</v>
      </c>
      <c r="AT30" s="49" t="str">
        <f aca="false">RIGHT(O30,1)</f>
        <v>2</v>
      </c>
      <c r="AU30" s="49" t="str">
        <f aca="false">RIGHT(P30,1)</f>
        <v>2</v>
      </c>
      <c r="AV30" s="49" t="str">
        <f aca="false">RIGHT(Q30,1)</f>
        <v/>
      </c>
      <c r="AW30" s="49" t="str">
        <f aca="false">RIGHT(R30,1)</f>
        <v/>
      </c>
      <c r="AX30" s="49" t="str">
        <f aca="false">RIGHT(S30,1)</f>
        <v>X</v>
      </c>
      <c r="AY30" s="49" t="str">
        <f aca="false">RIGHT(T30,1)</f>
        <v>R</v>
      </c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26"/>
      <c r="BL30" s="26"/>
      <c r="BM30" s="26"/>
      <c r="BN30" s="50"/>
      <c r="BO30" s="50"/>
      <c r="BP30" s="50"/>
      <c r="BQ30" s="50"/>
      <c r="BR30" s="50"/>
    </row>
    <row r="31" customFormat="false" ht="19.5" hidden="false" customHeight="true" outlineLevel="0" collapsed="false">
      <c r="A31" s="51" t="n">
        <v>43495</v>
      </c>
      <c r="B31" s="52" t="str">
        <f aca="false">TEXT(A31,"Ddd")</f>
        <v>st</v>
      </c>
      <c r="C31" s="53" t="str">
        <f aca="false">Vzorci_vnosov!$A$6</f>
        <v>KVIT</v>
      </c>
      <c r="D31" s="54" t="str">
        <f aca="false">Vzorci_vnosov!$A$7</f>
        <v>KVIT☻</v>
      </c>
      <c r="E31" s="53" t="str">
        <f aca="false">Vzorci_vnosov!$A$8</f>
        <v>U</v>
      </c>
      <c r="F31" s="53" t="str">
        <f aca="false">Vzorci_vnosov!$A$6</f>
        <v>KVIT</v>
      </c>
      <c r="G31" s="61" t="str">
        <f aca="false">Vzorci_vnosov!$A$28</f>
        <v>KO</v>
      </c>
      <c r="H31" s="58" t="str">
        <f aca="false">Vzorci_vnosov!$A$23</f>
        <v>51☺</v>
      </c>
      <c r="I31" s="53" t="str">
        <f aca="false">Vzorci_vnosov!$A$5</f>
        <v>52</v>
      </c>
      <c r="J31" s="53" t="str">
        <f aca="false">Vzorci_vnosov!$A$5</f>
        <v>52</v>
      </c>
      <c r="K31" s="55" t="str">
        <f aca="false">Vzorci_vnosov!$A$35</f>
        <v>Ta</v>
      </c>
      <c r="L31" s="55" t="str">
        <f aca="false">Vzorci_vnosov!$A$11</f>
        <v>X</v>
      </c>
      <c r="M31" s="53" t="str">
        <f aca="false">Vzorci_vnosov!$A$13</f>
        <v>BOL</v>
      </c>
      <c r="N31" s="53" t="str">
        <f aca="false">Vzorci_vnosov!$A$6</f>
        <v>KVIT</v>
      </c>
      <c r="O31" s="55" t="str">
        <f aca="false">Vzorci_vnosov!$A$11</f>
        <v>X</v>
      </c>
      <c r="P31" s="55" t="str">
        <f aca="false">Vzorci_vnosov!$A$26</f>
        <v>52¶</v>
      </c>
      <c r="Q31" s="56"/>
      <c r="R31" s="56"/>
      <c r="S31" s="55" t="str">
        <f aca="false">Vzorci_vnosov!$A$11</f>
        <v>X</v>
      </c>
      <c r="T31" s="56" t="s">
        <v>11</v>
      </c>
      <c r="U31" s="59" t="s">
        <v>13</v>
      </c>
      <c r="V31" s="47" t="n">
        <f aca="false">COUNTIF(AH31:AY31,"☻")</f>
        <v>1</v>
      </c>
      <c r="W31" s="47" t="n">
        <f aca="false">COUNTIF(AH31:AY31,"☺")</f>
        <v>1</v>
      </c>
      <c r="X31" s="47" t="n">
        <f aca="false">COUNTIF(C31:T31,"51")+COUNTIF(C31:T31,"51$")+COUNTIF(C31:T31,"51☻")</f>
        <v>0</v>
      </c>
      <c r="Y31" s="47" t="n">
        <f aca="false">COUNTIF(C31:T31,"52")+COUNTIF(C31:T31,"52$")+COUNTIF(C31:T31,"52☻")</f>
        <v>2</v>
      </c>
      <c r="Z31" s="47" t="n">
        <f aca="false">COUNTIF(C31:T31,"51¶")</f>
        <v>0</v>
      </c>
      <c r="AA31" s="47" t="n">
        <f aca="false">COUNTIF(C31:T31,"52¶")</f>
        <v>1</v>
      </c>
      <c r="AB31" s="47" t="n">
        <f aca="false">COUNTIF(C31:T31,"U")+COUNTIF(C31:T31,"U☻")+COUNTIF(C31:T31,"U☺")</f>
        <v>1</v>
      </c>
      <c r="AC31" s="47" t="n">
        <f aca="false">COUNTIF(C31:T31,"KVIT")+COUNTIF(C31:T31,"KVIT☻")+COUNTIF(C31:T31,"kvit$")</f>
        <v>4</v>
      </c>
      <c r="AD31" s="48" t="n">
        <f aca="false">COUNTBLANK(C31:S31)-3</f>
        <v>-1</v>
      </c>
      <c r="AE31" s="48" t="n">
        <f aca="false">COUNTIF(C31:T31,"x")</f>
        <v>3</v>
      </c>
      <c r="AF31" s="47" t="n">
        <f aca="false">COUNTIF(C31:T31,"51")+COUNTIF(C31:T31,"51☻")+COUNTIF(C31:T31,"2")+COUNTIF(C31:T31,"52")+COUNTIF(C31:T31,"52☻")+COUNTIF(C31:T31,"51$")+COUNTIF(C31:T31,"52$")</f>
        <v>2</v>
      </c>
      <c r="AG31" s="16" t="str">
        <f aca="false">Vzorci_vnosov!$A$31</f>
        <v>Rt☺</v>
      </c>
      <c r="AH31" s="49" t="str">
        <f aca="false">RIGHT(C31,1)</f>
        <v>T</v>
      </c>
      <c r="AI31" s="49" t="str">
        <f aca="false">RIGHT(D31,1)</f>
        <v>☻</v>
      </c>
      <c r="AJ31" s="49" t="str">
        <f aca="false">RIGHT(E31,1)</f>
        <v>U</v>
      </c>
      <c r="AK31" s="49" t="str">
        <f aca="false">RIGHT(F31,1)</f>
        <v>T</v>
      </c>
      <c r="AL31" s="49" t="str">
        <f aca="false">RIGHT(G31,1)</f>
        <v>O</v>
      </c>
      <c r="AM31" s="49" t="str">
        <f aca="false">RIGHT(H31,1)</f>
        <v>☺</v>
      </c>
      <c r="AN31" s="49" t="str">
        <f aca="false">RIGHT(I31,1)</f>
        <v>2</v>
      </c>
      <c r="AO31" s="49" t="str">
        <f aca="false">RIGHT(J31,1)</f>
        <v>2</v>
      </c>
      <c r="AP31" s="49" t="str">
        <f aca="false">RIGHT(K31,1)</f>
        <v>a</v>
      </c>
      <c r="AQ31" s="49" t="str">
        <f aca="false">RIGHT(L31,1)</f>
        <v>X</v>
      </c>
      <c r="AR31" s="49" t="str">
        <f aca="false">RIGHT(M31,1)</f>
        <v>L</v>
      </c>
      <c r="AS31" s="49" t="str">
        <f aca="false">RIGHT(N31,1)</f>
        <v>T</v>
      </c>
      <c r="AT31" s="49" t="str">
        <f aca="false">RIGHT(O31,1)</f>
        <v>X</v>
      </c>
      <c r="AU31" s="49" t="str">
        <f aca="false">RIGHT(P31,1)</f>
        <v>¶</v>
      </c>
      <c r="AV31" s="49" t="str">
        <f aca="false">RIGHT(Q31,1)</f>
        <v/>
      </c>
      <c r="AW31" s="49" t="str">
        <f aca="false">RIGHT(R31,1)</f>
        <v/>
      </c>
      <c r="AX31" s="49" t="str">
        <f aca="false">RIGHT(S31,1)</f>
        <v>X</v>
      </c>
      <c r="AY31" s="49" t="str">
        <f aca="false">RIGHT(T31,1)</f>
        <v>O</v>
      </c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26"/>
      <c r="BL31" s="26"/>
      <c r="BM31" s="26"/>
      <c r="BN31" s="50"/>
      <c r="BO31" s="50"/>
      <c r="BP31" s="50"/>
      <c r="BQ31" s="50"/>
      <c r="BR31" s="50"/>
    </row>
    <row r="32" customFormat="false" ht="19.5" hidden="false" customHeight="true" outlineLevel="0" collapsed="false">
      <c r="A32" s="51" t="n">
        <v>43496</v>
      </c>
      <c r="B32" s="52" t="str">
        <f aca="false">TEXT(A32,"Ddd")</f>
        <v>čt</v>
      </c>
      <c r="C32" s="56" t="s">
        <v>67</v>
      </c>
      <c r="D32" s="55" t="str">
        <f aca="false">Vzorci_vnosov!$A$11</f>
        <v>X</v>
      </c>
      <c r="E32" s="53" t="str">
        <f aca="false">Vzorci_vnosov!$A$12</f>
        <v>D</v>
      </c>
      <c r="F32" s="53" t="str">
        <f aca="false">Vzorci_vnosov!$A$6</f>
        <v>KVIT</v>
      </c>
      <c r="G32" s="53" t="str">
        <f aca="false">Vzorci_vnosov!$A$8</f>
        <v>U</v>
      </c>
      <c r="H32" s="55" t="str">
        <f aca="false">Vzorci_vnosov!$A$11</f>
        <v>X</v>
      </c>
      <c r="I32" s="55" t="str">
        <f aca="false">Vzorci_vnosov!$A$26</f>
        <v>52¶</v>
      </c>
      <c r="J32" s="55" t="str">
        <f aca="false">Vzorci_vnosov!$A$11</f>
        <v>X</v>
      </c>
      <c r="K32" s="54" t="str">
        <f aca="false">Vzorci_vnosov!$A$7</f>
        <v>KVIT☻</v>
      </c>
      <c r="L32" s="58" t="str">
        <f aca="false">Vzorci_vnosov!$A$23</f>
        <v>51☺</v>
      </c>
      <c r="M32" s="53" t="str">
        <f aca="false">Vzorci_vnosov!$A$13</f>
        <v>BOL</v>
      </c>
      <c r="N32" s="53" t="str">
        <f aca="false">Vzorci_vnosov!$A$12</f>
        <v>D</v>
      </c>
      <c r="O32" s="55" t="str">
        <f aca="false">Vzorci_vnosov!$A$11</f>
        <v>X</v>
      </c>
      <c r="P32" s="53" t="str">
        <f aca="false">Vzorci_vnosov!$A$5</f>
        <v>52</v>
      </c>
      <c r="Q32" s="56"/>
      <c r="R32" s="56"/>
      <c r="S32" s="55" t="str">
        <f aca="false">Vzorci_vnosov!$A$11</f>
        <v>X</v>
      </c>
      <c r="T32" s="56" t="s">
        <v>19</v>
      </c>
      <c r="U32" s="59" t="s">
        <v>27</v>
      </c>
      <c r="V32" s="47" t="n">
        <f aca="false">COUNTIF(AH32:AY32,"☻")</f>
        <v>1</v>
      </c>
      <c r="W32" s="47" t="n">
        <f aca="false">COUNTIF(AH32:AY32,"☺")</f>
        <v>1</v>
      </c>
      <c r="X32" s="47" t="n">
        <f aca="false">COUNTIF(C32:T32,"51")+COUNTIF(C32:T32,"51$")+COUNTIF(C32:T32,"51☻")</f>
        <v>0</v>
      </c>
      <c r="Y32" s="47" t="n">
        <f aca="false">COUNTIF(C32:T32,"52")+COUNTIF(C32:T32,"52$")+COUNTIF(C32:T32,"52☻")</f>
        <v>1</v>
      </c>
      <c r="Z32" s="47" t="n">
        <f aca="false">COUNTIF(C32:T32,"51¶")</f>
        <v>0</v>
      </c>
      <c r="AA32" s="47" t="n">
        <f aca="false">COUNTIF(C32:T32,"52¶")</f>
        <v>1</v>
      </c>
      <c r="AB32" s="47" t="n">
        <f aca="false">COUNTIF(C32:T32,"U")+COUNTIF(C32:T32,"U☻")+COUNTIF(C32:T32,"U☺")</f>
        <v>1</v>
      </c>
      <c r="AC32" s="47" t="n">
        <f aca="false">COUNTIF(C32:T32,"KVIT")+COUNTIF(C32:T32,"KVIT☻")+COUNTIF(C32:T32,"kvit$")</f>
        <v>2</v>
      </c>
      <c r="AD32" s="48" t="n">
        <f aca="false">COUNTBLANK(C32:S32)-3</f>
        <v>-1</v>
      </c>
      <c r="AE32" s="48" t="n">
        <f aca="false">COUNTIF(C32:T32,"x")</f>
        <v>5</v>
      </c>
      <c r="AF32" s="47" t="n">
        <f aca="false">COUNTIF(C32:T32,"51")+COUNTIF(C32:T32,"51☻")+COUNTIF(C32:T32,"2")+COUNTIF(C32:T32,"52")+COUNTIF(C32:T32,"52☻")+COUNTIF(C32:T32,"51$")+COUNTIF(C32:T32,"52$")</f>
        <v>1</v>
      </c>
      <c r="AG32" s="7" t="str">
        <f aca="false">Vzorci_vnosov!$A$32</f>
        <v>Am</v>
      </c>
      <c r="AH32" s="49" t="str">
        <f aca="false">RIGHT(C32,1)</f>
        <v>K</v>
      </c>
      <c r="AI32" s="49" t="str">
        <f aca="false">RIGHT(D32,1)</f>
        <v>X</v>
      </c>
      <c r="AJ32" s="49" t="str">
        <f aca="false">RIGHT(E32,1)</f>
        <v>D</v>
      </c>
      <c r="AK32" s="49" t="str">
        <f aca="false">RIGHT(F32,1)</f>
        <v>T</v>
      </c>
      <c r="AL32" s="49" t="str">
        <f aca="false">RIGHT(G32,1)</f>
        <v>U</v>
      </c>
      <c r="AM32" s="49" t="str">
        <f aca="false">RIGHT(H32,1)</f>
        <v>X</v>
      </c>
      <c r="AN32" s="49" t="str">
        <f aca="false">RIGHT(I32,1)</f>
        <v>¶</v>
      </c>
      <c r="AO32" s="49" t="str">
        <f aca="false">RIGHT(J32,1)</f>
        <v>X</v>
      </c>
      <c r="AP32" s="49" t="str">
        <f aca="false">RIGHT(K32,1)</f>
        <v>☻</v>
      </c>
      <c r="AQ32" s="49" t="str">
        <f aca="false">RIGHT(L32,1)</f>
        <v>☺</v>
      </c>
      <c r="AR32" s="49" t="str">
        <f aca="false">RIGHT(M32,1)</f>
        <v>L</v>
      </c>
      <c r="AS32" s="49" t="str">
        <f aca="false">RIGHT(N32,1)</f>
        <v>D</v>
      </c>
      <c r="AT32" s="49" t="str">
        <f aca="false">RIGHT(O32,1)</f>
        <v>X</v>
      </c>
      <c r="AU32" s="49" t="str">
        <f aca="false">RIGHT(P32,1)</f>
        <v>2</v>
      </c>
      <c r="AV32" s="49" t="str">
        <f aca="false">RIGHT(Q32,1)</f>
        <v/>
      </c>
      <c r="AW32" s="49" t="str">
        <f aca="false">RIGHT(R32,1)</f>
        <v/>
      </c>
      <c r="AX32" s="49" t="str">
        <f aca="false">RIGHT(S32,1)</f>
        <v>X</v>
      </c>
      <c r="AY32" s="49" t="str">
        <f aca="false">RIGHT(T32,1)</f>
        <v>V</v>
      </c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26"/>
      <c r="BL32" s="26"/>
      <c r="BM32" s="26"/>
      <c r="BN32" s="50"/>
      <c r="BO32" s="50"/>
      <c r="BP32" s="50"/>
      <c r="BQ32" s="50"/>
      <c r="BR32" s="50"/>
    </row>
    <row r="33" customFormat="false" ht="12.75" hidden="false" customHeight="true" outlineLevel="0" collapsed="false">
      <c r="AG33" s="4" t="str">
        <f aca="false">Vzorci_vnosov!$A$33</f>
        <v>Am☻</v>
      </c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BE33" s="25"/>
      <c r="BF33" s="25"/>
      <c r="BG33" s="25"/>
      <c r="BH33" s="25"/>
      <c r="BI33" s="25"/>
      <c r="BJ33" s="25"/>
    </row>
    <row r="34" customFormat="false" ht="12.75" hidden="false" customHeight="true" outlineLevel="0" collapsed="false">
      <c r="C34" s="5" t="str">
        <f aca="false">$C$1</f>
        <v>KOS</v>
      </c>
      <c r="D34" s="5" t="str">
        <f aca="false">$D$1</f>
        <v>ŠOŠ</v>
      </c>
      <c r="E34" s="5" t="str">
        <f aca="false">$E$1</f>
        <v>PIN</v>
      </c>
      <c r="F34" s="5" t="str">
        <f aca="false">$F$1</f>
        <v>KON</v>
      </c>
      <c r="G34" s="5" t="str">
        <f aca="false">$G$1</f>
        <v>ORO</v>
      </c>
      <c r="H34" s="5" t="str">
        <f aca="false">$H$1</f>
        <v>MIO</v>
      </c>
      <c r="I34" s="5" t="str">
        <f aca="false">$I$1</f>
        <v>BOŽ</v>
      </c>
      <c r="J34" s="5" t="str">
        <f aca="false">$J$1</f>
        <v>TOM</v>
      </c>
      <c r="K34" s="5" t="str">
        <f aca="false">$K$1</f>
        <v>MŠŠ</v>
      </c>
      <c r="L34" s="5" t="str">
        <f aca="false">$L$1</f>
        <v>ŽIV</v>
      </c>
      <c r="M34" s="5" t="str">
        <f aca="false">$M$1</f>
        <v>TAL</v>
      </c>
      <c r="N34" s="5" t="str">
        <f aca="false">$N$1</f>
        <v>PIR</v>
      </c>
      <c r="O34" s="5" t="str">
        <f aca="false">$O$1</f>
        <v>HOL</v>
      </c>
      <c r="P34" s="5" t="str">
        <f aca="false">$P$1</f>
        <v>BUT</v>
      </c>
      <c r="Q34" s="5" t="str">
        <f aca="false">$Q$1</f>
        <v>ŽRJ</v>
      </c>
      <c r="R34" s="5" t="str">
        <f aca="false">$R$1</f>
        <v>NOV3</v>
      </c>
      <c r="S34" s="5" t="str">
        <f aca="false">januar!$S$1</f>
        <v>krož</v>
      </c>
      <c r="AG34" s="16" t="str">
        <f aca="false">Vzorci_vnosov!$A$34</f>
        <v>Am☺</v>
      </c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BE34" s="25"/>
      <c r="BF34" s="25"/>
      <c r="BG34" s="25"/>
      <c r="BH34" s="25"/>
      <c r="BI34" s="25"/>
      <c r="BJ34" s="25"/>
    </row>
    <row r="35" customFormat="false" ht="17" hidden="false" customHeight="true" outlineLevel="0" collapsed="false">
      <c r="B35" s="65" t="str">
        <f aca="false">Vzorci_vnosov!$A$20</f>
        <v>☺</v>
      </c>
      <c r="C35" s="66" t="n">
        <f aca="false">COUNTIF(AH2:AH32,"☺")</f>
        <v>0</v>
      </c>
      <c r="D35" s="66" t="n">
        <f aca="false">COUNTIF(AI2:AI32,"☺")</f>
        <v>0</v>
      </c>
      <c r="E35" s="66" t="n">
        <f aca="false">COUNTIF(AJ2:AJ32,"☺")</f>
        <v>0</v>
      </c>
      <c r="F35" s="66" t="n">
        <f aca="false">COUNTIF(AK2:AK32,"☺")</f>
        <v>0</v>
      </c>
      <c r="G35" s="66" t="n">
        <f aca="false">COUNTIF(AL2:AL32,"☺")</f>
        <v>4</v>
      </c>
      <c r="H35" s="66" t="n">
        <f aca="false">COUNTIF(AM2:AM32,"☺")</f>
        <v>2</v>
      </c>
      <c r="I35" s="66" t="n">
        <f aca="false">COUNTIF(AN2:AN32,"☺")</f>
        <v>5</v>
      </c>
      <c r="J35" s="66" t="n">
        <f aca="false">COUNTIF(AO2:AO32,"☺")</f>
        <v>2</v>
      </c>
      <c r="K35" s="66" t="n">
        <f aca="false">COUNTIF(AP2:AP32,"☺")</f>
        <v>0</v>
      </c>
      <c r="L35" s="66" t="n">
        <f aca="false">COUNTIF(AQ2:AQ32,"☺")</f>
        <v>5</v>
      </c>
      <c r="M35" s="66" t="n">
        <f aca="false">COUNTIF(AR2:AR32,"☺")</f>
        <v>0</v>
      </c>
      <c r="N35" s="66" t="n">
        <f aca="false">COUNTIF(AS2:AS32,"☺")</f>
        <v>3</v>
      </c>
      <c r="O35" s="66" t="n">
        <f aca="false">COUNTIF(AU2:AU32,"☺")</f>
        <v>4</v>
      </c>
      <c r="P35" s="66" t="n">
        <f aca="false">COUNTIF(AV2:AV32,"☺")</f>
        <v>0</v>
      </c>
      <c r="Q35" s="66" t="n">
        <f aca="false">COUNTIF(AW2:AW32,"☺")</f>
        <v>0</v>
      </c>
      <c r="R35" s="66" t="n">
        <f aca="false">COUNTIF(AX2:AX32,"☺")</f>
        <v>0</v>
      </c>
      <c r="S35" s="66" t="n">
        <f aca="false">COUNTIF(AY2:AY32,"☺")</f>
        <v>0</v>
      </c>
      <c r="AG35" s="7" t="str">
        <f aca="false">Vzorci_vnosov!$A$35</f>
        <v>Ta</v>
      </c>
      <c r="BE35" s="25"/>
      <c r="BF35" s="25"/>
      <c r="BG35" s="25"/>
      <c r="BH35" s="25"/>
      <c r="BI35" s="25"/>
      <c r="BJ35" s="25"/>
    </row>
    <row r="36" s="69" customFormat="true" ht="17" hidden="false" customHeight="true" outlineLevel="0" collapsed="false">
      <c r="A36" s="67"/>
      <c r="B36" s="7" t="str">
        <f aca="false">Vzorci_vnosov!$A$16</f>
        <v>☻</v>
      </c>
      <c r="C36" s="66" t="n">
        <f aca="false">COUNTIF(AH2:AH32,"☻")</f>
        <v>4</v>
      </c>
      <c r="D36" s="66" t="n">
        <f aca="false">COUNTIF(AI2:AI32,"☻")</f>
        <v>5</v>
      </c>
      <c r="E36" s="66" t="n">
        <f aca="false">COUNTIF(AJ2:AJ32,"☻")</f>
        <v>5</v>
      </c>
      <c r="F36" s="66" t="n">
        <f aca="false">COUNTIF(AK2:AK32,"☻")</f>
        <v>5</v>
      </c>
      <c r="G36" s="66" t="n">
        <f aca="false">COUNTIF(AL2:AL32,"☻")</f>
        <v>0</v>
      </c>
      <c r="H36" s="66" t="n">
        <f aca="false">COUNTIF(AM2:AM32,"☻")</f>
        <v>0</v>
      </c>
      <c r="I36" s="66" t="n">
        <f aca="false">COUNTIF(AN2:AN32,"☻")</f>
        <v>0</v>
      </c>
      <c r="J36" s="66" t="n">
        <f aca="false">COUNTIF(AO2:AO32,"☻")</f>
        <v>0</v>
      </c>
      <c r="K36" s="66" t="n">
        <f aca="false">COUNTIF(AP2:AP32,"☻")</f>
        <v>6</v>
      </c>
      <c r="L36" s="66" t="n">
        <f aca="false">COUNTIF(AQ2:AQ32,"☻")</f>
        <v>0</v>
      </c>
      <c r="M36" s="66" t="n">
        <f aca="false">COUNTIF(AR2:AR32,"☻")</f>
        <v>0</v>
      </c>
      <c r="N36" s="66" t="n">
        <f aca="false">COUNTIF(AS2:AS32,"☻")</f>
        <v>3</v>
      </c>
      <c r="O36" s="66" t="n">
        <f aca="false">COUNTIF(AU2:AU32,"☻")</f>
        <v>0</v>
      </c>
      <c r="P36" s="66" t="n">
        <f aca="false">COUNTIF(AV2:AV32,"☻")</f>
        <v>0</v>
      </c>
      <c r="Q36" s="66" t="n">
        <f aca="false">COUNTIF(AW2:AW32,"☻")</f>
        <v>0</v>
      </c>
      <c r="R36" s="66" t="n">
        <f aca="false">COUNTIF(AX2:AX32,"☻")</f>
        <v>0</v>
      </c>
      <c r="S36" s="66" t="n">
        <f aca="false">COUNTIF(AY2:AY32,"☻")</f>
        <v>0</v>
      </c>
      <c r="T36" s="66"/>
      <c r="U36" s="68"/>
      <c r="V36" s="36"/>
      <c r="W36" s="36"/>
      <c r="X36" s="36"/>
      <c r="Y36" s="36"/>
      <c r="Z36" s="36"/>
      <c r="AA36" s="36"/>
      <c r="AB36" s="36"/>
      <c r="AC36" s="36"/>
      <c r="AD36" s="36"/>
      <c r="AE36" s="37"/>
      <c r="AF36" s="37"/>
      <c r="AG36" s="4" t="str">
        <f aca="false">Vzorci_vnosov!$A$36</f>
        <v>Ta☻</v>
      </c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N36" s="70"/>
      <c r="BO36" s="70"/>
      <c r="BP36" s="70"/>
      <c r="BQ36" s="70"/>
      <c r="BR36" s="70"/>
    </row>
    <row r="37" s="69" customFormat="true" ht="17" hidden="false" customHeight="true" outlineLevel="0" collapsed="false">
      <c r="A37" s="67"/>
      <c r="B37" s="17" t="str">
        <f aca="false">Vzorci_vnosov!$A$42</f>
        <v>Σ</v>
      </c>
      <c r="C37" s="71" t="n">
        <f aca="false">SUM(C35:C36)</f>
        <v>4</v>
      </c>
      <c r="D37" s="71" t="n">
        <f aca="false">SUM(D35:D36)</f>
        <v>5</v>
      </c>
      <c r="E37" s="71" t="n">
        <f aca="false">SUM(E35:E36)</f>
        <v>5</v>
      </c>
      <c r="F37" s="71" t="n">
        <f aca="false">SUM(F35:F36)</f>
        <v>5</v>
      </c>
      <c r="G37" s="71" t="n">
        <f aca="false">SUM(G35:G36)</f>
        <v>4</v>
      </c>
      <c r="H37" s="71" t="n">
        <f aca="false">SUM(H35:H36)</f>
        <v>2</v>
      </c>
      <c r="I37" s="71" t="n">
        <f aca="false">SUM(I35:I36)</f>
        <v>5</v>
      </c>
      <c r="J37" s="71" t="n">
        <f aca="false">SUM(J35:J36)</f>
        <v>2</v>
      </c>
      <c r="K37" s="71" t="n">
        <f aca="false">SUM(K35:K36)</f>
        <v>6</v>
      </c>
      <c r="L37" s="71" t="n">
        <f aca="false">SUM(L35:L36)</f>
        <v>5</v>
      </c>
      <c r="M37" s="71" t="n">
        <f aca="false">SUM(M35:M36)</f>
        <v>0</v>
      </c>
      <c r="N37" s="71" t="n">
        <f aca="false">SUM(N35:N36)</f>
        <v>6</v>
      </c>
      <c r="O37" s="71" t="n">
        <f aca="false">SUM(O35:O36)</f>
        <v>4</v>
      </c>
      <c r="P37" s="71" t="n">
        <f aca="false">SUM(P35:P36)</f>
        <v>0</v>
      </c>
      <c r="Q37" s="71" t="n">
        <f aca="false">SUM(Q35:Q36)</f>
        <v>0</v>
      </c>
      <c r="R37" s="71" t="n">
        <f aca="false">SUM(R35:R36)</f>
        <v>0</v>
      </c>
      <c r="S37" s="71" t="n">
        <f aca="false">SUM(S35:S36)</f>
        <v>0</v>
      </c>
      <c r="T37" s="66"/>
      <c r="U37" s="68"/>
      <c r="V37" s="36"/>
      <c r="W37" s="36"/>
      <c r="X37" s="36"/>
      <c r="Y37" s="36"/>
      <c r="Z37" s="36"/>
      <c r="AA37" s="36"/>
      <c r="AB37" s="36"/>
      <c r="AC37" s="36"/>
      <c r="AD37" s="36"/>
      <c r="AE37" s="37"/>
      <c r="AF37" s="37"/>
      <c r="AG37" s="13" t="str">
        <f aca="false">Vzorci_vnosov!$A$37</f>
        <v>Ta☺</v>
      </c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N37" s="70"/>
      <c r="BO37" s="70"/>
      <c r="BP37" s="70"/>
      <c r="BQ37" s="70"/>
      <c r="BR37" s="70"/>
    </row>
    <row r="38" s="69" customFormat="true" ht="17" hidden="false" customHeight="true" outlineLevel="0" collapsed="false">
      <c r="A38" s="67"/>
      <c r="B38" s="4" t="str">
        <f aca="false">Vzorci_vnosov!$A$6</f>
        <v>KVIT</v>
      </c>
      <c r="C38" s="66" t="n">
        <f aca="false">COUNTIF(C2:C32,"KVIT")+COUNTIF(C2:C32,"51KVIT")+COUNTIF(C2:C32,"52KVIT")+COUNTIF(C2:C32,"KVIT$")+COUNTIF(C2:C32,"KVIT☻")+COUNTIF(C2:C32,"KVIT☺")</f>
        <v>9</v>
      </c>
      <c r="D38" s="66" t="n">
        <f aca="false">COUNTIF(D2:D32,"KVIT")+COUNTIF(D2:D32,"51KVIT")+COUNTIF(D2:D32,"52KVIT")+COUNTIF(D2:D32,"KVIT$")+COUNTIF(D2:D32,"KVIT☻")+COUNTIF(D2:D32,"KVIT☺")</f>
        <v>8</v>
      </c>
      <c r="E38" s="66" t="n">
        <f aca="false">COUNTIF(E2:E32,"KVIT")+COUNTIF(E2:E32,"51KVIT")+COUNTIF(E2:E32,"52KVIT")+COUNTIF(E2:E32,"KVIT$")+COUNTIF(E2:E32,"KVIT☻")+COUNTIF(E2:E32,"KVIT☺")</f>
        <v>13</v>
      </c>
      <c r="F38" s="66" t="n">
        <f aca="false">COUNTIF(F2:F32,"KVIT")+COUNTIF(F2:F32,"51KVIT")+COUNTIF(F2:F32,"52KVIT")+COUNTIF(F2:F32,"KVIT$")+COUNTIF(F2:F32,"KVIT☻")+COUNTIF(F2:F32,"KVIT☺")</f>
        <v>7</v>
      </c>
      <c r="G38" s="66" t="n">
        <f aca="false">COUNTIF(G2:G32,"KVIT")+COUNTIF(G2:G32,"51KVIT")+COUNTIF(G2:G32,"52KVIT")+COUNTIF(G2:G32,"KVIT$")+COUNTIF(G2:G32,"KVIT☻")+COUNTIF(G2:G32,"KVIT☺")</f>
        <v>0</v>
      </c>
      <c r="H38" s="66" t="n">
        <f aca="false">COUNTIF(H2:H32,"KVIT")+COUNTIF(H2:H32,"51KVIT")+COUNTIF(H2:H32,"52KVIT")+COUNTIF(H2:H32,"KVIT$")+COUNTIF(H2:H32,"KVIT☻")+COUNTIF(H2:H32,"KVIT☺")</f>
        <v>0</v>
      </c>
      <c r="I38" s="66" t="n">
        <f aca="false">COUNTIF(I2:I32,"KVIT")+COUNTIF(I2:I32,"51KVIT")+COUNTIF(I2:I32,"52KVIT")+COUNTIF(I2:I32,"KVIT$")+COUNTIF(I2:I32,"KVIT☻")+COUNTIF(I2:I32,"KVIT☺")</f>
        <v>0</v>
      </c>
      <c r="J38" s="66" t="n">
        <f aca="false">COUNTIF(J2:J32,"KVIT")+COUNTIF(J2:J32,"51KVIT")+COUNTIF(J2:J32,"52KVIT")+COUNTIF(J2:J32,"KVIT$")+COUNTIF(J2:J32,"KVIT☻")+COUNTIF(J2:J32,"KVIT☺")</f>
        <v>0</v>
      </c>
      <c r="K38" s="66" t="n">
        <f aca="false">COUNTIF(K2:K32,"KVIT")+COUNTIF(K2:K32,"51KVIT")+COUNTIF(K2:K32,"52KVIT")+COUNTIF(K2:K32,"KVIT$")+COUNTIF(K2:K32,"KVIT☻")+COUNTIF(K2:K32,"KVIT☺")</f>
        <v>7</v>
      </c>
      <c r="L38" s="66" t="n">
        <f aca="false">COUNTIF(L2:L32,"KVIT")+COUNTIF(L2:L32,"51KVIT")+COUNTIF(L2:L32,"52KVIT")+COUNTIF(L2:L32,"KVIT$")+COUNTIF(L2:L32,"KVIT☻")+COUNTIF(L2:L32,"KVIT☺")</f>
        <v>0</v>
      </c>
      <c r="M38" s="66" t="n">
        <f aca="false">COUNTIF(M2:M32,"KVIT")+COUNTIF(M2:M32,"51KVIT")+COUNTIF(M2:M32,"52KVIT")+COUNTIF(M2:M32,"KVIT$")+COUNTIF(M2:M32,"KVIT☻")+COUNTIF(M2:M32,"KVIT☺")</f>
        <v>0</v>
      </c>
      <c r="N38" s="66" t="n">
        <f aca="false">COUNTIF(N2:N32,"KVIT")+COUNTIF(N2:N32,"51KVIT")+COUNTIF(N2:N32,"52KVIT")+COUNTIF(N2:N32,"KVIT$")+COUNTIF(N2:N32,"KVIT☻")+COUNTIF(N2:N32,"KVIT☺")</f>
        <v>6</v>
      </c>
      <c r="O38" s="66" t="n">
        <f aca="false">COUNTIF(O2:O32,"KVIT")+COUNTIF(O2:O32,"51KVIT")+COUNTIF(O2:O32,"52KVIT")+COUNTIF(O2:O32,"KVIT$")+COUNTIF(O2:O32,"KVIT☻")+COUNTIF(O2:O32,"KVIT☺")</f>
        <v>0</v>
      </c>
      <c r="P38" s="66" t="n">
        <f aca="false">COUNTIF(P2:P32,"KVIT")+COUNTIF(P2:P32,"51KVIT")+COUNTIF(P2:P32,"52KVIT")+COUNTIF(P2:P32,"KVIT$")+COUNTIF(P2:P32,"KVIT☻")+COUNTIF(P2:P32,"KVIT☺")</f>
        <v>0</v>
      </c>
      <c r="Q38" s="66" t="n">
        <f aca="false">COUNTIF(Q2:Q32,"KVIT")+COUNTIF(Q2:Q32,"51KVIT")+COUNTIF(Q2:Q32,"52KVIT")+COUNTIF(Q2:Q32,"KVIT$")+COUNTIF(Q2:Q32,"KVIT☻")+COUNTIF(Q2:Q32,"KVIT☺")</f>
        <v>0</v>
      </c>
      <c r="R38" s="66" t="n">
        <f aca="false">COUNTIF(R2:R32,"KVIT")+COUNTIF(R2:R32,"51KVIT")+COUNTIF(R2:R32,"52KVIT")+COUNTIF(R2:R32,"KVIT$")+COUNTIF(R2:R32,"KVIT☻")+COUNTIF(R2:R32,"KVIT☺")</f>
        <v>0</v>
      </c>
      <c r="S38" s="66" t="n">
        <f aca="false">COUNTIF(S2:S32,"KVIT")+COUNTIF(S2:S32,"51KVIT")+COUNTIF(S2:S32,"52KVIT")+COUNTIF(S2:S32,"KVIT$")+COUNTIF(S2:S32,"KVIT☻")+COUNTIF(S2:S32,"KVIT☺")</f>
        <v>0</v>
      </c>
      <c r="T38" s="66"/>
      <c r="U38" s="66"/>
      <c r="V38" s="36"/>
      <c r="W38" s="36"/>
      <c r="X38" s="36"/>
      <c r="Y38" s="36"/>
      <c r="Z38" s="36"/>
      <c r="AA38" s="36"/>
      <c r="AB38" s="36"/>
      <c r="AC38" s="36"/>
      <c r="AD38" s="36"/>
      <c r="AE38" s="37"/>
      <c r="AF38" s="37"/>
      <c r="AG38" s="7" t="str">
        <f aca="false">Vzorci_vnosov!$A$38</f>
        <v>Rf</v>
      </c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N38" s="70"/>
      <c r="BO38" s="70"/>
      <c r="BP38" s="70"/>
      <c r="BQ38" s="70"/>
      <c r="BR38" s="70"/>
    </row>
    <row r="39" s="72" customFormat="true" ht="17" hidden="false" customHeight="true" outlineLevel="0" collapsed="false">
      <c r="A39" s="67"/>
      <c r="B39" s="18" t="str">
        <f aca="false">Vzorci_vnosov!$A$43</f>
        <v>$</v>
      </c>
      <c r="C39" s="66" t="n">
        <f aca="false">COUNTIF(C2:C32,"51$")+COUNTIF(C2:C32,"52$")+COUNTIF(C2:C32,"kvit$")</f>
        <v>0</v>
      </c>
      <c r="D39" s="66" t="n">
        <f aca="false">COUNTIF(D2:D32,"51$")+COUNTIF(D2:D32,"52$")+COUNTIF(D2:D32,"kvit$")</f>
        <v>0</v>
      </c>
      <c r="E39" s="66" t="n">
        <f aca="false">COUNTIF(E2:E32,"51$")+COUNTIF(E2:E32,"52$")+COUNTIF(E2:E32,"kvit$")</f>
        <v>0</v>
      </c>
      <c r="F39" s="66" t="n">
        <f aca="false">COUNTIF(F2:F32,"51$")+COUNTIF(F2:F32,"52$")+COUNTIF(F2:F32,"kvit$")</f>
        <v>0</v>
      </c>
      <c r="G39" s="66" t="n">
        <f aca="false">COUNTIF(G2:G32,"51$")+COUNTIF(G2:G32,"52$")+COUNTIF(G2:G32,"kvit$")</f>
        <v>0</v>
      </c>
      <c r="H39" s="66" t="n">
        <f aca="false">COUNTIF(H2:H32,"51$")+COUNTIF(H2:H32,"52$")+COUNTIF(H2:H32,"kvit$")</f>
        <v>0</v>
      </c>
      <c r="I39" s="66" t="n">
        <f aca="false">COUNTIF(I2:I32,"51$")+COUNTIF(I2:I32,"52$")+COUNTIF(I2:I32,"kvit$")</f>
        <v>0</v>
      </c>
      <c r="J39" s="66" t="n">
        <f aca="false">COUNTIF(J2:J32,"51$")+COUNTIF(J2:J32,"52$")+COUNTIF(J2:J32,"kvit$")</f>
        <v>0</v>
      </c>
      <c r="K39" s="66" t="n">
        <f aca="false">COUNTIF(K2:K32,"51$")+COUNTIF(K2:K32,"52$")+COUNTIF(K2:K32,"kvit$")</f>
        <v>0</v>
      </c>
      <c r="L39" s="66" t="n">
        <f aca="false">COUNTIF(L2:L32,"51$")+COUNTIF(L2:L32,"52$")+COUNTIF(L2:L32,"kvit$")</f>
        <v>0</v>
      </c>
      <c r="M39" s="66" t="n">
        <f aca="false">COUNTIF(M2:M32,"51$")+COUNTIF(M2:M32,"52$")+COUNTIF(M2:M32,"kvit$")</f>
        <v>0</v>
      </c>
      <c r="N39" s="66" t="n">
        <f aca="false">COUNTIF(N2:N32,"51$")+COUNTIF(N2:N32,"52$")+COUNTIF(N2:N32,"kvit$")</f>
        <v>0</v>
      </c>
      <c r="O39" s="66" t="n">
        <f aca="false">COUNTIF(O2:O32,"51$")+COUNTIF(O2:O32,"52$")+COUNTIF(O2:O32,"kvit$")</f>
        <v>0</v>
      </c>
      <c r="P39" s="66" t="n">
        <f aca="false">COUNTIF(P2:P32,"51$")+COUNTIF(P2:P32,"52$")+COUNTIF(P2:P32,"kvit$")</f>
        <v>0</v>
      </c>
      <c r="Q39" s="66" t="n">
        <f aca="false">COUNTIF(Q2:Q32,"51$")+COUNTIF(Q2:Q32,"52$")+COUNTIF(Q2:Q32,"kvit$")</f>
        <v>0</v>
      </c>
      <c r="R39" s="66" t="n">
        <f aca="false">COUNTIF(R2:R32,"51$")+COUNTIF(R2:R32,"52$")+COUNTIF(R2:R32,"kvit$")</f>
        <v>0</v>
      </c>
      <c r="S39" s="66" t="n">
        <f aca="false">COUNTIF(S2:S32,"51$")+COUNTIF(S2:S32,"52$")+COUNTIF(S2:S32,"kvit$")</f>
        <v>0</v>
      </c>
      <c r="T39" s="66"/>
      <c r="U39" s="66"/>
      <c r="V39" s="36"/>
      <c r="W39" s="36"/>
      <c r="X39" s="36"/>
      <c r="Y39" s="36"/>
      <c r="Z39" s="36"/>
      <c r="AA39" s="36"/>
      <c r="AB39" s="36"/>
      <c r="AC39" s="36"/>
      <c r="AD39" s="36"/>
      <c r="AE39" s="37"/>
      <c r="AF39" s="37"/>
      <c r="AG39" s="4" t="str">
        <f aca="false">Vzorci_vnosov!$A$39</f>
        <v>Rf☻</v>
      </c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N39" s="73"/>
      <c r="BO39" s="73"/>
      <c r="BP39" s="73"/>
      <c r="BQ39" s="73"/>
      <c r="BR39" s="73"/>
    </row>
    <row r="40" customFormat="false" ht="17" hidden="false" customHeight="true" outlineLevel="0" collapsed="false">
      <c r="B40" s="28" t="str">
        <f aca="false">Vzorci_vnosov!$A$12</f>
        <v>D</v>
      </c>
      <c r="C40" s="74" t="n">
        <f aca="false">COUNTIF(C2:C32,"D")</f>
        <v>4</v>
      </c>
      <c r="D40" s="74" t="n">
        <f aca="false">COUNTIF(D2:D32,"D")</f>
        <v>5</v>
      </c>
      <c r="E40" s="74" t="n">
        <f aca="false">COUNTIF(E2:E32,"D")</f>
        <v>1</v>
      </c>
      <c r="F40" s="74" t="n">
        <f aca="false">COUNTIF(F2:F32,"D")</f>
        <v>4</v>
      </c>
      <c r="G40" s="74" t="n">
        <f aca="false">COUNTIF(G2:G32,"D")</f>
        <v>2</v>
      </c>
      <c r="H40" s="74" t="n">
        <f aca="false">COUNTIF(H2:H32,"D")</f>
        <v>5</v>
      </c>
      <c r="I40" s="74" t="n">
        <f aca="false">COUNTIF(I2:I32,"D")</f>
        <v>7</v>
      </c>
      <c r="J40" s="74" t="n">
        <f aca="false">COUNTIF(J2:J32,"D")</f>
        <v>16</v>
      </c>
      <c r="K40" s="74" t="n">
        <f aca="false">COUNTIF(K2:K32,"D")</f>
        <v>0</v>
      </c>
      <c r="L40" s="74" t="n">
        <f aca="false">COUNTIF(L2:L32,"D")</f>
        <v>7</v>
      </c>
      <c r="M40" s="74" t="n">
        <f aca="false">COUNTIF(M2:M32,"D")</f>
        <v>0</v>
      </c>
      <c r="N40" s="74" t="n">
        <f aca="false">COUNTIF(N2:N32,"D")</f>
        <v>4</v>
      </c>
      <c r="O40" s="74" t="n">
        <f aca="false">COUNTIF(O2:O32,"D")</f>
        <v>0</v>
      </c>
      <c r="P40" s="74" t="n">
        <f aca="false">COUNTIF(P2:P32,"D")</f>
        <v>2</v>
      </c>
      <c r="Q40" s="74" t="n">
        <f aca="false">COUNTIF(Q2:Q32,"D")</f>
        <v>0</v>
      </c>
      <c r="R40" s="74" t="n">
        <f aca="false">COUNTIF(R2:R32,"D")</f>
        <v>0</v>
      </c>
      <c r="S40" s="74" t="n">
        <f aca="false">COUNTIF(S2:S32,"D")</f>
        <v>0</v>
      </c>
      <c r="AG40" s="13" t="str">
        <f aca="false">Vzorci_vnosov!$A$40</f>
        <v>Rf☺</v>
      </c>
      <c r="BE40" s="25"/>
      <c r="BF40" s="25"/>
      <c r="BG40" s="25"/>
      <c r="BH40" s="25"/>
      <c r="BI40" s="25"/>
      <c r="BJ40" s="25"/>
    </row>
    <row r="41" customFormat="false" ht="17" hidden="false" customHeight="true" outlineLevel="0" collapsed="false">
      <c r="B41" s="28" t="str">
        <f aca="false">Vzorci_vnosov!$A$15</f>
        <v>SO</v>
      </c>
      <c r="C41" s="74" t="n">
        <f aca="false">COUNTIF(C2:C32,"SO")</f>
        <v>0</v>
      </c>
      <c r="D41" s="74" t="n">
        <f aca="false">COUNTIF(D2:D32,"SO")</f>
        <v>0</v>
      </c>
      <c r="E41" s="74" t="n">
        <f aca="false">COUNTIF(E2:E32,"SO")</f>
        <v>0</v>
      </c>
      <c r="F41" s="74" t="n">
        <f aca="false">COUNTIF(F2:F32,"SO")</f>
        <v>0</v>
      </c>
      <c r="G41" s="74" t="n">
        <f aca="false">COUNTIF(G2:G32,"SO")</f>
        <v>0</v>
      </c>
      <c r="H41" s="74" t="n">
        <f aca="false">COUNTIF(H2:H32,"SO")</f>
        <v>0</v>
      </c>
      <c r="I41" s="74" t="n">
        <f aca="false">COUNTIF(I2:I32,"SO")</f>
        <v>0</v>
      </c>
      <c r="J41" s="74" t="n">
        <f aca="false">COUNTIF(J2:J32,"SO")</f>
        <v>0</v>
      </c>
      <c r="K41" s="74" t="n">
        <f aca="false">COUNTIF(K2:K32,"SO")</f>
        <v>0</v>
      </c>
      <c r="L41" s="74" t="n">
        <f aca="false">COUNTIF(L2:L32,"SO")</f>
        <v>0</v>
      </c>
      <c r="M41" s="74" t="n">
        <f aca="false">COUNTIF(M2:M32,"SO")</f>
        <v>10</v>
      </c>
      <c r="N41" s="74" t="n">
        <f aca="false">COUNTIF(N2:N32,"SO")</f>
        <v>0</v>
      </c>
      <c r="O41" s="74" t="n">
        <f aca="false">COUNTIF(O2:O32,"SO")</f>
        <v>0</v>
      </c>
      <c r="P41" s="74" t="n">
        <f aca="false">COUNTIF(P2:P32,"SO")</f>
        <v>0</v>
      </c>
      <c r="Q41" s="74" t="n">
        <f aca="false">COUNTIF(Q2:Q32,"SO")</f>
        <v>0</v>
      </c>
      <c r="R41" s="74" t="n">
        <f aca="false">COUNTIF(R2:R32,"SO")</f>
        <v>0</v>
      </c>
      <c r="S41" s="74" t="n">
        <f aca="false">COUNTIF(S2:S32,"SO")</f>
        <v>0</v>
      </c>
      <c r="AG41" s="7" t="str">
        <f aca="false">Vzorci_vnosov!$A$41</f>
        <v>TAV</v>
      </c>
      <c r="BE41" s="25"/>
      <c r="BF41" s="25"/>
      <c r="BG41" s="25"/>
      <c r="BH41" s="25"/>
      <c r="BI41" s="25"/>
      <c r="BJ41" s="25"/>
    </row>
    <row r="42" customFormat="false" ht="17" hidden="false" customHeight="true" outlineLevel="0" collapsed="false">
      <c r="B42" s="28" t="str">
        <f aca="false">Vzorci_vnosov!$A$13</f>
        <v>BOL</v>
      </c>
      <c r="C42" s="74" t="n">
        <f aca="false">COUNTIF(C2:C32,"BOL")</f>
        <v>0</v>
      </c>
      <c r="D42" s="74" t="n">
        <f aca="false">COUNTIF(D2:D32,"BOL")</f>
        <v>0</v>
      </c>
      <c r="E42" s="74" t="n">
        <f aca="false">COUNTIF(E2:E32,"BOL")</f>
        <v>0</v>
      </c>
      <c r="F42" s="74" t="n">
        <f aca="false">COUNTIF(F2:F32,"BOL")</f>
        <v>2</v>
      </c>
      <c r="G42" s="74" t="n">
        <f aca="false">COUNTIF(G2:G32,"BOL")</f>
        <v>0</v>
      </c>
      <c r="H42" s="74" t="n">
        <f aca="false">COUNTIF(H2:H32,"BOL")</f>
        <v>0</v>
      </c>
      <c r="I42" s="74" t="n">
        <f aca="false">COUNTIF(I2:I32,"BOL")</f>
        <v>0</v>
      </c>
      <c r="J42" s="74" t="n">
        <f aca="false">COUNTIF(J2:J32,"BOL")</f>
        <v>0</v>
      </c>
      <c r="K42" s="74" t="n">
        <f aca="false">COUNTIF(K2:K32,"BOL")</f>
        <v>0</v>
      </c>
      <c r="L42" s="74" t="n">
        <f aca="false">COUNTIF(L2:L32,"BOL")</f>
        <v>2</v>
      </c>
      <c r="M42" s="74" t="n">
        <f aca="false">COUNTIF(M2:M32,"BOL")</f>
        <v>9</v>
      </c>
      <c r="N42" s="74" t="n">
        <f aca="false">COUNTIF(N2:N32,"BOL")</f>
        <v>0</v>
      </c>
      <c r="O42" s="74" t="n">
        <f aca="false">COUNTIF(O2:O32,"BOL")</f>
        <v>0</v>
      </c>
      <c r="P42" s="74" t="n">
        <f aca="false">COUNTIF(P2:P32,"BOL")</f>
        <v>0</v>
      </c>
      <c r="Q42" s="74" t="n">
        <f aca="false">COUNTIF(Q2:Q32,"BOL")</f>
        <v>0</v>
      </c>
      <c r="R42" s="74" t="n">
        <f aca="false">COUNTIF(R2:R32,"BOL")</f>
        <v>0</v>
      </c>
      <c r="S42" s="74" t="n">
        <f aca="false">COUNTIF(S2:S32,"BOL")</f>
        <v>0</v>
      </c>
      <c r="BE42" s="25"/>
      <c r="BF42" s="25"/>
      <c r="BG42" s="25"/>
      <c r="BH42" s="25"/>
      <c r="BI42" s="25"/>
      <c r="BJ42" s="25"/>
    </row>
    <row r="43" customFormat="false" ht="17" hidden="false" customHeight="true" outlineLevel="0" collapsed="false">
      <c r="B43" s="20" t="str">
        <f aca="false">Vzorci_vnosov!$A$11</f>
        <v>X</v>
      </c>
      <c r="C43" s="74" t="n">
        <f aca="false">COUNTIF(C2:C32,"X")</f>
        <v>2</v>
      </c>
      <c r="D43" s="74" t="n">
        <f aca="false">COUNTIF(D2:D32,"X")</f>
        <v>3</v>
      </c>
      <c r="E43" s="74" t="n">
        <f aca="false">COUNTIF(E2:E32,"X")</f>
        <v>3</v>
      </c>
      <c r="F43" s="74" t="n">
        <f aca="false">COUNTIF(F2:F32,"X")</f>
        <v>3</v>
      </c>
      <c r="G43" s="74" t="n">
        <f aca="false">COUNTIF(G2:G32,"X")</f>
        <v>1</v>
      </c>
      <c r="H43" s="74" t="n">
        <f aca="false">COUNTIF(H2:H32,"X")</f>
        <v>5</v>
      </c>
      <c r="I43" s="74" t="n">
        <f aca="false">COUNTIF(I2:I32,"X")</f>
        <v>4</v>
      </c>
      <c r="J43" s="74" t="n">
        <f aca="false">COUNTIF(J2:J32,"X")</f>
        <v>2</v>
      </c>
      <c r="K43" s="74" t="n">
        <f aca="false">COUNTIF(K2:K32,"X")</f>
        <v>4</v>
      </c>
      <c r="L43" s="74" t="n">
        <f aca="false">COUNTIF(L2:L32,"X")</f>
        <v>2</v>
      </c>
      <c r="M43" s="74" t="n">
        <f aca="false">COUNTIF(M2:M32,"X")</f>
        <v>0</v>
      </c>
      <c r="N43" s="74" t="n">
        <f aca="false">COUNTIF(N2:N32,"X")</f>
        <v>3</v>
      </c>
      <c r="O43" s="74" t="n">
        <f aca="false">COUNTIF(O2:O32,"X")</f>
        <v>11</v>
      </c>
      <c r="P43" s="74" t="n">
        <f aca="false">COUNTIF(P2:P32,"X")</f>
        <v>3</v>
      </c>
      <c r="Q43" s="74" t="n">
        <f aca="false">COUNTIF(Q2:Q32,"X")</f>
        <v>0</v>
      </c>
      <c r="R43" s="74" t="n">
        <f aca="false">COUNTIF(R2:R32,"X")</f>
        <v>0</v>
      </c>
      <c r="S43" s="74" t="n">
        <f aca="false">COUNTIF(S2:S32,"X")</f>
        <v>21</v>
      </c>
      <c r="BE43" s="25"/>
      <c r="BF43" s="25"/>
      <c r="BG43" s="25"/>
      <c r="BH43" s="25"/>
      <c r="BI43" s="25"/>
      <c r="BJ43" s="25"/>
    </row>
    <row r="44" customFormat="false" ht="17" hidden="false" customHeight="true" outlineLevel="0" collapsed="false">
      <c r="B44" s="19" t="s">
        <v>57</v>
      </c>
      <c r="C44" s="74" t="n">
        <f aca="false">COUNTIF(U2:U32,"KOS")</f>
        <v>0</v>
      </c>
      <c r="D44" s="74" t="n">
        <f aca="false">COUNTIF(U2:U32,"ŠOŠ")</f>
        <v>5</v>
      </c>
      <c r="E44" s="74" t="n">
        <f aca="false">COUNTIF(U2:U32,"PIN")</f>
        <v>4</v>
      </c>
      <c r="F44" s="74" t="n">
        <f aca="false">COUNTIF(U2:U32,"KON")</f>
        <v>4</v>
      </c>
      <c r="G44" s="74" t="n">
        <f aca="false">COUNTIF(U2:U32,"oro")</f>
        <v>0</v>
      </c>
      <c r="H44" s="74" t="n">
        <f aca="false">COUNTIF(U2:U32,"MIO")</f>
        <v>4</v>
      </c>
      <c r="I44" s="74" t="n">
        <f aca="false">COUNTIF(U2:U32,"BOŽ")</f>
        <v>2</v>
      </c>
      <c r="J44" s="74" t="n">
        <f aca="false">COUNTIF(U2:U32,"TOM")</f>
        <v>0</v>
      </c>
      <c r="K44" s="74" t="n">
        <f aca="false">COUNTIF(U2:U32,"MŠŠ")</f>
        <v>5</v>
      </c>
      <c r="L44" s="74" t="n">
        <f aca="false">COUNTIF(U2:U32,"ŽIV")</f>
        <v>0</v>
      </c>
      <c r="M44" s="74" t="n">
        <f aca="false">COUNTIF(U2:U32,"TAL")</f>
        <v>0</v>
      </c>
      <c r="N44" s="74" t="n">
        <f aca="false">COUNTIF(U2:U32,"PIR")</f>
        <v>4</v>
      </c>
      <c r="O44" s="74" t="n">
        <f aca="false">COUNTIF(U2:U32,"HOL")</f>
        <v>0</v>
      </c>
      <c r="P44" s="74" t="n">
        <f aca="false">COUNTIF(U2:U32,P1)</f>
        <v>3</v>
      </c>
      <c r="Q44" s="74" t="n">
        <f aca="false">COUNTIF(U2:U32,Q1)</f>
        <v>0</v>
      </c>
      <c r="R44" s="74" t="n">
        <f aca="false">COUNTIF(U2:U32,R1)</f>
        <v>0</v>
      </c>
      <c r="S44" s="74" t="n">
        <f aca="false">COUNTIF(V2:V32,S1)</f>
        <v>0</v>
      </c>
      <c r="BE44" s="25"/>
      <c r="BF44" s="25"/>
      <c r="BG44" s="25"/>
      <c r="BH44" s="25"/>
      <c r="BI44" s="25"/>
      <c r="BJ44" s="25"/>
    </row>
    <row r="45" customFormat="false" ht="17" hidden="false" customHeight="true" outlineLevel="0" collapsed="false">
      <c r="B45" s="20" t="str">
        <f aca="false">Vzorci_vnosov!$A$45</f>
        <v>¶</v>
      </c>
      <c r="C45" s="66" t="n">
        <f aca="false">COUNTIF(C2:C32,"51¶")+COUNTIF(C2:C32,"52¶")+COUNTIF(C2:C32,"kvit¶")</f>
        <v>3</v>
      </c>
      <c r="D45" s="66" t="n">
        <f aca="false">COUNTIF(D2:D32,"51¶")+COUNTIF(D2:D32,"52¶")+COUNTIF(D2:D32,"kvit¶")</f>
        <v>1</v>
      </c>
      <c r="E45" s="66" t="n">
        <f aca="false">COUNTIF(E2:E32,"51¶")+COUNTIF(E2:E32,"52¶")+COUNTIF(E2:E32,"kvit¶")</f>
        <v>3</v>
      </c>
      <c r="F45" s="66" t="n">
        <f aca="false">COUNTIF(F2:F32,"51¶")+COUNTIF(F2:F32,"52¶")+COUNTIF(F2:F32,"kvit¶")</f>
        <v>1</v>
      </c>
      <c r="G45" s="66" t="n">
        <f aca="false">COUNTIF(G2:G32,"51¶")+COUNTIF(G2:G32,"52¶")+COUNTIF(G2:G32,"kvit¶")</f>
        <v>1</v>
      </c>
      <c r="H45" s="66" t="n">
        <f aca="false">COUNTIF(H2:H32,"51¶")+COUNTIF(H2:H32,"52¶")+COUNTIF(H2:H32,"kvit¶")</f>
        <v>1</v>
      </c>
      <c r="I45" s="66" t="n">
        <f aca="false">COUNTIF(I2:I32,"51¶")+COUNTIF(I2:I32,"52¶")+COUNTIF(I2:I32,"kvit¶")</f>
        <v>3</v>
      </c>
      <c r="J45" s="66" t="n">
        <f aca="false">COUNTIF(J2:J32,"51¶")+COUNTIF(J2:J32,"52¶")+COUNTIF(J2:J32,"kvit¶")</f>
        <v>0</v>
      </c>
      <c r="K45" s="66" t="n">
        <f aca="false">COUNTIF(K2:K32,"51¶")+COUNTIF(K2:K32,"52¶")+COUNTIF(K2:K32,"kvit¶")</f>
        <v>1</v>
      </c>
      <c r="L45" s="66" t="n">
        <f aca="false">COUNTIF(L2:L32,"51¶")+COUNTIF(L2:L32,"52¶")+COUNTIF(L2:L32,"kvit¶")</f>
        <v>2</v>
      </c>
      <c r="M45" s="66" t="n">
        <f aca="false">COUNTIF(M2:M32,"51¶")+COUNTIF(M2:M32,"52¶")+COUNTIF(M2:M32,"kvit¶")</f>
        <v>0</v>
      </c>
      <c r="N45" s="66" t="n">
        <f aca="false">COUNTIF(N2:N32,"51¶")+COUNTIF(N2:N32,"52¶")+COUNTIF(N2:N32,"kvit¶")</f>
        <v>2</v>
      </c>
      <c r="O45" s="66" t="n">
        <f aca="false">COUNTIF(O2:O32,"51¶")+COUNTIF(O2:O32,"52¶")+COUNTIF(O2:O32,"kvit¶")</f>
        <v>1</v>
      </c>
      <c r="P45" s="66" t="n">
        <f aca="false">COUNTIF(P2:P32,"51¶")+COUNTIF(P2:P32,"52¶")+COUNTIF(P2:P32,"kvit¶")</f>
        <v>3</v>
      </c>
      <c r="Q45" s="66" t="n">
        <f aca="false">COUNTIF(Q2:Q32,"51¶")+COUNTIF(Q2:Q32,"52¶")+COUNTIF(Q2:Q32,"kvit¶")</f>
        <v>0</v>
      </c>
      <c r="R45" s="66" t="n">
        <f aca="false">COUNTIF(R2:R32,"51¶")+COUNTIF(R2:R32,"52¶")+COUNTIF(R2:R32,"kvit¶")</f>
        <v>0</v>
      </c>
      <c r="S45" s="66" t="n">
        <f aca="false">COUNTIF(S2:S32,"51¶")+COUNTIF(S2:S32,"52¶")+COUNTIF(S2:S32,"kvit¶")</f>
        <v>0</v>
      </c>
      <c r="BE45" s="25"/>
      <c r="BF45" s="25"/>
      <c r="BG45" s="25"/>
      <c r="BH45" s="25"/>
      <c r="BI45" s="25"/>
      <c r="BJ45" s="25"/>
    </row>
    <row r="46" customFormat="false" ht="17" hidden="false" customHeight="true" outlineLevel="0" collapsed="false">
      <c r="B46" s="28" t="str">
        <f aca="false">Vzorci_vnosov!$A$8</f>
        <v>U</v>
      </c>
      <c r="C46" s="66" t="n">
        <f aca="false">COUNTIF(C2:C32,"U☺")+COUNTIF(C2:C32,"U☻")+COUNTIF(C2:C32,"U")</f>
        <v>0</v>
      </c>
      <c r="D46" s="66" t="n">
        <f aca="false">COUNTIF(D2:D32,"U☺")+COUNTIF(D2:D32,"U☻")+COUNTIF(D2:D32,"U")</f>
        <v>1</v>
      </c>
      <c r="E46" s="66" t="n">
        <f aca="false">COUNTIF(E2:E32,"U☺")+COUNTIF(E2:E32,"U☻")+COUNTIF(E2:E32,"U")</f>
        <v>1</v>
      </c>
      <c r="F46" s="66" t="n">
        <f aca="false">COUNTIF(F2:F32,"U☺")+COUNTIF(F2:F32,"U☻")+COUNTIF(F2:F32,"U")</f>
        <v>1</v>
      </c>
      <c r="G46" s="66" t="n">
        <f aca="false">COUNTIF(G2:G32,"U☺")+COUNTIF(G2:G32,"U☻")+COUNTIF(G2:G32,"U")</f>
        <v>1</v>
      </c>
      <c r="H46" s="66" t="n">
        <f aca="false">COUNTIF(H2:H32,"U☺")+COUNTIF(H2:H32,"U☻")+COUNTIF(H2:H32,"U")</f>
        <v>2</v>
      </c>
      <c r="I46" s="66" t="n">
        <f aca="false">COUNTIF(I2:I32,"U☺")+COUNTIF(I2:I32,"U☻")+COUNTIF(I2:I32,"U")</f>
        <v>1</v>
      </c>
      <c r="J46" s="66" t="n">
        <f aca="false">COUNTIF(J2:J32,"U☺")+COUNTIF(J2:J32,"U☻")+COUNTIF(J2:J32,"U")</f>
        <v>0</v>
      </c>
      <c r="K46" s="66" t="n">
        <f aca="false">COUNTIF(K2:K32,"U☺")+COUNTIF(K2:K32,"U☻")+COUNTIF(K2:K32,"U")</f>
        <v>2</v>
      </c>
      <c r="L46" s="66" t="n">
        <f aca="false">COUNTIF(L2:L32,"U☺")+COUNTIF(L2:L32,"U☻")+COUNTIF(L2:L32,"U")</f>
        <v>0</v>
      </c>
      <c r="M46" s="66" t="n">
        <f aca="false">COUNTIF(M2:M32,"U☺")+COUNTIF(M2:M32,"U☻")+COUNTIF(M2:M32,"U")</f>
        <v>0</v>
      </c>
      <c r="N46" s="66" t="n">
        <f aca="false">COUNTIF(N2:N32,"U☺")+COUNTIF(N2:N32,"U☻")+COUNTIF(N2:N32,"U")</f>
        <v>2</v>
      </c>
      <c r="O46" s="66" t="n">
        <f aca="false">COUNTIF(O2:O32,"U☺")+COUNTIF(O2:O32,"U☻")+COUNTIF(O2:O32,"U")</f>
        <v>2</v>
      </c>
      <c r="P46" s="66" t="n">
        <f aca="false">COUNTIF(P2:P32,"U☺")+COUNTIF(P2:P32,"U☻")+COUNTIF(P2:P32,"U")</f>
        <v>3</v>
      </c>
      <c r="Q46" s="66" t="n">
        <f aca="false">COUNTIF(Q2:Q32,"U☺")+COUNTIF(Q2:Q32,"U☻")+COUNTIF(Q2:Q32,"U")</f>
        <v>0</v>
      </c>
      <c r="R46" s="66" t="n">
        <f aca="false">COUNTIF(R2:R32,"U☺")+COUNTIF(R2:R32,"U☻")+COUNTIF(R2:R32,"U")</f>
        <v>0</v>
      </c>
      <c r="S46" s="66" t="n">
        <f aca="false">COUNTIF(S2:S32,"U☺")+COUNTIF(S2:S32,"U☻")+COUNTIF(S2:S32,"U")</f>
        <v>0</v>
      </c>
      <c r="BE46" s="25"/>
      <c r="BF46" s="25"/>
      <c r="BG46" s="25"/>
      <c r="BH46" s="25"/>
      <c r="BI46" s="25"/>
      <c r="BJ46" s="25"/>
    </row>
  </sheetData>
  <sheetProtection sheet="true"/>
  <conditionalFormatting sqref="D2:E2 G2:H3 J2:U2 C3:E3 J3:M3 O3:U3 Q4:R5 T4:T5 C6 F6:J7 L6:M7 O6:T7 C7:D7 Q8:R12 T8:T12 D10 C11:C12 L11:L12 C13:G13 I13:J13 N13:T13 C14:H14 J14 M14:T14 Q15:R19 T15:T19 C20:C21 E20:T21 Q22:R26 T22:T26 D27:K27 M27:T27 D28:O28 Q28:T28 Q29:R32 T29:T32 C32 A2:B32 U5:U32">
    <cfRule type="expression" priority="2" aboveAverage="0" equalAverage="0" bottom="0" percent="0" rank="0" text="" dxfId="0">
      <formula>WEEKDAY(januar!$A2,2)=6</formula>
    </cfRule>
    <cfRule type="expression" priority="3" aboveAverage="0" equalAverage="0" bottom="0" percent="0" rank="0" text="" dxfId="1">
      <formula>WEEKDAY(januar!$A2,2)=7</formula>
    </cfRule>
  </conditionalFormatting>
  <conditionalFormatting sqref="D6">
    <cfRule type="expression" priority="4" aboveAverage="0" equalAverage="0" bottom="0" percent="0" rank="0" text="" dxfId="2">
      <formula>WEEKDAY(januar!$A6,2)=6</formula>
    </cfRule>
    <cfRule type="expression" priority="5" aboveAverage="0" equalAverage="0" bottom="0" percent="0" rank="0" text="" dxfId="3">
      <formula>WEEKDAY(januar!$A6,2)=7</formula>
    </cfRule>
  </conditionalFormatting>
  <conditionalFormatting sqref="M13">
    <cfRule type="expression" priority="6" aboveAverage="0" equalAverage="0" bottom="0" percent="0" rank="0" text="" dxfId="4">
      <formula>WEEKDAY(januar!$A13,2)=6</formula>
    </cfRule>
    <cfRule type="expression" priority="7" aboveAverage="0" equalAverage="0" bottom="0" percent="0" rank="0" text="" dxfId="5">
      <formula>WEEKDAY(januar!$A13,2)=7</formula>
    </cfRule>
  </conditionalFormatting>
  <conditionalFormatting sqref="D26">
    <cfRule type="expression" priority="8" aboveAverage="0" equalAverage="0" bottom="0" percent="0" rank="0" text="" dxfId="6">
      <formula>WEEKDAY(januar!$A26,2)=6</formula>
    </cfRule>
    <cfRule type="expression" priority="9" aboveAverage="0" equalAverage="0" bottom="0" percent="0" rank="0" text="" dxfId="7">
      <formula>WEEKDAY(januar!$A26,2)=7</formula>
    </cfRule>
  </conditionalFormatting>
  <conditionalFormatting sqref="K7">
    <cfRule type="expression" priority="10" aboveAverage="0" equalAverage="0" bottom="0" percent="0" rank="0" text="" dxfId="8">
      <formula>WEEKDAY(januar!$A7,2)=6</formula>
    </cfRule>
    <cfRule type="expression" priority="11" aboveAverage="0" equalAverage="0" bottom="0" percent="0" rank="0" text="" dxfId="9">
      <formula>WEEKDAY(januar!$A7,2)=7</formula>
    </cfRule>
  </conditionalFormatting>
  <conditionalFormatting sqref="K6">
    <cfRule type="expression" priority="12" aboveAverage="0" equalAverage="0" bottom="0" percent="0" rank="0" text="" dxfId="10">
      <formula>WEEKDAY(januar!$A6,2)=6</formula>
    </cfRule>
    <cfRule type="expression" priority="13" aboveAverage="0" equalAverage="0" bottom="0" percent="0" rank="0" text="" dxfId="11">
      <formula>WEEKDAY(januar!$A6,2)=7</formula>
    </cfRule>
  </conditionalFormatting>
  <conditionalFormatting sqref="H13">
    <cfRule type="expression" priority="14" aboveAverage="0" equalAverage="0" bottom="0" percent="0" rank="0" text="" dxfId="12">
      <formula>WEEKDAY(januar!$A13,2)=6</formula>
    </cfRule>
    <cfRule type="expression" priority="15" aboveAverage="0" equalAverage="0" bottom="0" percent="0" rank="0" text="" dxfId="13">
      <formula>WEEKDAY(januar!$A13,2)=7</formula>
    </cfRule>
  </conditionalFormatting>
  <conditionalFormatting sqref="I3">
    <cfRule type="expression" priority="16" aboveAverage="0" equalAverage="0" bottom="0" percent="0" rank="0" text="" dxfId="14">
      <formula>WEEKDAY(januar!$A3,2)=6</formula>
    </cfRule>
    <cfRule type="expression" priority="17" aboveAverage="0" equalAverage="0" bottom="0" percent="0" rank="0" text="" dxfId="15">
      <formula>WEEKDAY(januar!$A3,2)=7</formula>
    </cfRule>
  </conditionalFormatting>
  <conditionalFormatting sqref="L14">
    <cfRule type="expression" priority="18" aboveAverage="0" equalAverage="0" bottom="0" percent="0" rank="0" text="" dxfId="16">
      <formula>WEEKDAY(januar!$A14,2)=6</formula>
    </cfRule>
    <cfRule type="expression" priority="19" aboveAverage="0" equalAverage="0" bottom="0" percent="0" rank="0" text="" dxfId="17">
      <formula>WEEKDAY(januar!$A14,2)=7</formula>
    </cfRule>
  </conditionalFormatting>
  <conditionalFormatting sqref="V2:AC32">
    <cfRule type="cellIs" priority="20" operator="lessThan" aboveAverage="0" equalAverage="0" bottom="0" percent="0" rank="0" text="" dxfId="18">
      <formula>1</formula>
    </cfRule>
    <cfRule type="cellIs" priority="21" operator="greaterThan" aboveAverage="0" equalAverage="0" bottom="0" percent="0" rank="0" text="" dxfId="19">
      <formula>1</formula>
    </cfRule>
  </conditionalFormatting>
  <conditionalFormatting sqref="AD2:AD32">
    <cfRule type="cellIs" priority="22" operator="notEqual" aboveAverage="0" equalAverage="0" bottom="0" percent="0" rank="0" text="" dxfId="20">
      <formula>0</formula>
    </cfRule>
  </conditionalFormatting>
  <conditionalFormatting sqref="AE2:AE32">
    <cfRule type="cellIs" priority="23" operator="equal" aboveAverage="0" equalAverage="0" bottom="0" percent="0" rank="0" text="" dxfId="21">
      <formula>1</formula>
    </cfRule>
    <cfRule type="cellIs" priority="24" operator="greaterThan" aboveAverage="0" equalAverage="0" bottom="0" percent="0" rank="0" text="" dxfId="22">
      <formula>1</formula>
    </cfRule>
  </conditionalFormatting>
  <conditionalFormatting sqref="AF2:AF32">
    <cfRule type="cellIs" priority="25" operator="lessThan" aboveAverage="0" equalAverage="0" bottom="0" percent="0" rank="0" text="" dxfId="23">
      <formula>2</formula>
    </cfRule>
    <cfRule type="cellIs" priority="26" operator="greaterThan" aboveAverage="0" equalAverage="0" bottom="0" percent="0" rank="0" text="" dxfId="24">
      <formula>2</formula>
    </cfRule>
  </conditionalFormatting>
  <printOptions headings="false" gridLines="false" gridLinesSet="true" horizontalCentered="false" verticalCentered="false"/>
  <pageMargins left="0.7875" right="0.7875" top="0.954166666666667" bottom="0.511805555555556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&amp;L&amp;"Arial,Regular"&amp;12Zadnja sprememba:  &amp;C&amp;"Arial,Regular"&amp;D   &amp;T</oddHeader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K4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N4" activeCellId="0" sqref="N4"/>
    </sheetView>
  </sheetViews>
  <sheetFormatPr defaultColWidth="9.9921875" defaultRowHeight="17" zeroHeight="false" outlineLevelRow="0" outlineLevelCol="0"/>
  <cols>
    <col collapsed="false" customWidth="true" hidden="false" outlineLevel="0" max="1" min="1" style="21" width="5.8"/>
    <col collapsed="false" customWidth="true" hidden="false" outlineLevel="0" max="2" min="2" style="22" width="3.2"/>
    <col collapsed="false" customWidth="true" hidden="false" outlineLevel="0" max="16" min="3" style="23" width="4.4"/>
    <col collapsed="false" customWidth="true" hidden="true" outlineLevel="0" max="18" min="17" style="23" width="4.4"/>
    <col collapsed="false" customWidth="true" hidden="false" outlineLevel="0" max="21" min="19" style="23" width="4.4"/>
    <col collapsed="false" customWidth="true" hidden="false" outlineLevel="0" max="32" min="22" style="75" width="3.6"/>
    <col collapsed="false" customWidth="true" hidden="false" outlineLevel="0" max="33" min="33" style="24" width="4"/>
    <col collapsed="false" customWidth="true" hidden="true" outlineLevel="0" max="51" min="34" style="76" width="14.22"/>
    <col collapsed="false" customWidth="true" hidden="false" outlineLevel="0" max="89" min="52" style="26" width="6.81"/>
    <col collapsed="false" customWidth="true" hidden="false" outlineLevel="0" max="243" min="90" style="77" width="6.81"/>
    <col collapsed="false" customWidth="false" hidden="false" outlineLevel="0" max="257" min="244" style="77" width="10.01"/>
  </cols>
  <sheetData>
    <row r="1" s="38" customFormat="true" ht="19.5" hidden="false" customHeight="true" outlineLevel="0" collapsed="false">
      <c r="A1" s="27" t="s">
        <v>59</v>
      </c>
      <c r="B1" s="28"/>
      <c r="C1" s="5" t="str">
        <f aca="false">Vzorci_vnosov!$C$2</f>
        <v>KOS</v>
      </c>
      <c r="D1" s="5" t="str">
        <f aca="false">Vzorci_vnosov!$C$3</f>
        <v>ŠOŠ</v>
      </c>
      <c r="E1" s="5" t="str">
        <f aca="false">Vzorci_vnosov!$C$4</f>
        <v>PIN</v>
      </c>
      <c r="F1" s="5" t="str">
        <f aca="false">Vzorci_vnosov!$C$5</f>
        <v>KON</v>
      </c>
      <c r="G1" s="5" t="str">
        <f aca="false">Vzorci_vnosov!$C$6</f>
        <v>ORO</v>
      </c>
      <c r="H1" s="5" t="str">
        <f aca="false">Vzorci_vnosov!$C$7</f>
        <v>MIO</v>
      </c>
      <c r="I1" s="5" t="str">
        <f aca="false">Vzorci_vnosov!$C$8</f>
        <v>BOŽ</v>
      </c>
      <c r="J1" s="5" t="str">
        <f aca="false">Vzorci_vnosov!$C$9</f>
        <v>TOM</v>
      </c>
      <c r="K1" s="5" t="str">
        <f aca="false">Vzorci_vnosov!$C$10</f>
        <v>MŠŠ</v>
      </c>
      <c r="L1" s="5" t="str">
        <f aca="false">Vzorci_vnosov!$C$11</f>
        <v>ŽIV</v>
      </c>
      <c r="M1" s="5" t="str">
        <f aca="false">Vzorci_vnosov!$C$12</f>
        <v>TAL</v>
      </c>
      <c r="N1" s="5" t="str">
        <f aca="false">Vzorci_vnosov!$C$13</f>
        <v>PIR</v>
      </c>
      <c r="O1" s="5" t="str">
        <f aca="false">Vzorci_vnosov!$C$14</f>
        <v>HOL</v>
      </c>
      <c r="P1" s="5" t="str">
        <f aca="false">Vzorci_vnosov!$C$15</f>
        <v>BUT</v>
      </c>
      <c r="Q1" s="5" t="str">
        <f aca="false">Vzorci_vnosov!$C$16</f>
        <v>ŽRJ</v>
      </c>
      <c r="R1" s="5" t="str">
        <f aca="false">Vzorci_vnosov!$C$17</f>
        <v>NOV3</v>
      </c>
      <c r="S1" s="5" t="s">
        <v>60</v>
      </c>
      <c r="T1" s="29" t="s">
        <v>61</v>
      </c>
      <c r="U1" s="30" t="s">
        <v>57</v>
      </c>
      <c r="V1" s="31" t="str">
        <f aca="false">Vzorci_vnosov!$A$16</f>
        <v>☻</v>
      </c>
      <c r="W1" s="32" t="s">
        <v>34</v>
      </c>
      <c r="X1" s="33" t="str">
        <f aca="false">Vzorci_vnosov!$A$4</f>
        <v>51</v>
      </c>
      <c r="Y1" s="33" t="str">
        <f aca="false">Vzorci_vnosov!$A$5</f>
        <v>52</v>
      </c>
      <c r="Z1" s="7" t="str">
        <f aca="false">Vzorci_vnosov!$A$25</f>
        <v>51¶</v>
      </c>
      <c r="AA1" s="7" t="str">
        <f aca="false">Vzorci_vnosov!$A$26</f>
        <v>52¶</v>
      </c>
      <c r="AB1" s="34" t="str">
        <f aca="false">Vzorci_vnosov!$A$8</f>
        <v>U</v>
      </c>
      <c r="AC1" s="33" t="str">
        <f aca="false">Vzorci_vnosov!$A$6</f>
        <v>KVIT</v>
      </c>
      <c r="AD1" s="35" t="s">
        <v>62</v>
      </c>
      <c r="AE1" s="36" t="s">
        <v>18</v>
      </c>
      <c r="AF1" s="37" t="s">
        <v>63</v>
      </c>
      <c r="AG1" s="3" t="s">
        <v>71</v>
      </c>
      <c r="AH1" s="78" t="str">
        <f aca="false">$C$1</f>
        <v>KOS</v>
      </c>
      <c r="AI1" s="78" t="str">
        <f aca="false">$D$1</f>
        <v>ŠOŠ</v>
      </c>
      <c r="AJ1" s="78" t="str">
        <f aca="false">$E$1</f>
        <v>PIN</v>
      </c>
      <c r="AK1" s="78" t="str">
        <f aca="false">$F$1</f>
        <v>KON</v>
      </c>
      <c r="AL1" s="78" t="str">
        <f aca="false">$G$1</f>
        <v>ORO</v>
      </c>
      <c r="AM1" s="78" t="str">
        <f aca="false">$H$1</f>
        <v>MIO</v>
      </c>
      <c r="AN1" s="78" t="str">
        <f aca="false">$I$1</f>
        <v>BOŽ</v>
      </c>
      <c r="AO1" s="78" t="str">
        <f aca="false">$J$1</f>
        <v>TOM</v>
      </c>
      <c r="AP1" s="78" t="str">
        <f aca="false">$K$1</f>
        <v>MŠŠ</v>
      </c>
      <c r="AQ1" s="78" t="str">
        <f aca="false">$L$1</f>
        <v>ŽIV</v>
      </c>
      <c r="AR1" s="78" t="str">
        <f aca="false">$M$1</f>
        <v>TAL</v>
      </c>
      <c r="AS1" s="78" t="str">
        <f aca="false">$N$1</f>
        <v>PIR</v>
      </c>
      <c r="AT1" s="78" t="e">
        <f aca="false">NA()</f>
        <v>#N/A</v>
      </c>
      <c r="AU1" s="78" t="str">
        <f aca="false">$O$1</f>
        <v>HOL</v>
      </c>
      <c r="AV1" s="78" t="str">
        <f aca="false">$P$1</f>
        <v>BUT</v>
      </c>
      <c r="AW1" s="78" t="str">
        <f aca="false">$Q$1</f>
        <v>ŽRJ</v>
      </c>
      <c r="AX1" s="78" t="str">
        <f aca="false">$R$1</f>
        <v>NOV3</v>
      </c>
      <c r="AY1" s="78" t="str">
        <f aca="false">$S$1</f>
        <v>krož</v>
      </c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</row>
    <row r="2" s="38" customFormat="true" ht="19.5" hidden="false" customHeight="true" outlineLevel="0" collapsed="false">
      <c r="A2" s="51" t="n">
        <v>43497</v>
      </c>
      <c r="B2" s="52" t="str">
        <f aca="false">TEXT(A2,"Ddd")</f>
        <v>pá</v>
      </c>
      <c r="C2" s="53" t="str">
        <f aca="false">Vzorci_vnosov!$A$12</f>
        <v>D</v>
      </c>
      <c r="D2" s="53" t="str">
        <f aca="false">Vzorci_vnosov!$A$15</f>
        <v>SO</v>
      </c>
      <c r="E2" s="53" t="str">
        <f aca="false">Vzorci_vnosov!$A$12</f>
        <v>D</v>
      </c>
      <c r="F2" s="53" t="str">
        <f aca="false">Vzorci_vnosov!$A$6</f>
        <v>KVIT</v>
      </c>
      <c r="G2" s="58" t="str">
        <f aca="false">Vzorci_vnosov!$A$23</f>
        <v>51☺</v>
      </c>
      <c r="H2" s="55" t="str">
        <f aca="false">Vzorci_vnosov!$A$38</f>
        <v>Rf</v>
      </c>
      <c r="I2" s="53" t="str">
        <f aca="false">Vzorci_vnosov!$A$5</f>
        <v>52</v>
      </c>
      <c r="J2" s="55" t="str">
        <f aca="false">Vzorci_vnosov!$A$11</f>
        <v>X</v>
      </c>
      <c r="K2" s="55" t="str">
        <f aca="false">Vzorci_vnosov!$A$11</f>
        <v>X</v>
      </c>
      <c r="L2" s="55" t="str">
        <f aca="false">Vzorci_vnosov!$A$11</f>
        <v>X</v>
      </c>
      <c r="M2" s="53" t="str">
        <f aca="false">Vzorci_vnosov!$A$13</f>
        <v>BOL</v>
      </c>
      <c r="N2" s="53" t="str">
        <f aca="false">Vzorci_vnosov!$A$6</f>
        <v>KVIT</v>
      </c>
      <c r="O2" s="55" t="str">
        <f aca="false">Vzorci_vnosov!$A$11</f>
        <v>X</v>
      </c>
      <c r="P2" s="55" t="str">
        <f aca="false">Vzorci_vnosov!$A$26</f>
        <v>52¶</v>
      </c>
      <c r="Q2" s="79"/>
      <c r="R2" s="79"/>
      <c r="S2" s="55" t="str">
        <f aca="false">Vzorci_vnosov!$A$11</f>
        <v>X</v>
      </c>
      <c r="T2" s="79" t="s">
        <v>65</v>
      </c>
      <c r="U2" s="59" t="s">
        <v>13</v>
      </c>
      <c r="V2" s="47" t="n">
        <f aca="false">COUNTIF(AH2:AY2,"☻")</f>
        <v>0</v>
      </c>
      <c r="W2" s="47" t="n">
        <f aca="false">COUNTIF(AH2:AY2,"☺")</f>
        <v>1</v>
      </c>
      <c r="X2" s="47" t="n">
        <f aca="false">COUNTIF(C2:S2,"51")+COUNTIF(C2:S2,"51$")+COUNTIF(C2:S2,"51☻")</f>
        <v>0</v>
      </c>
      <c r="Y2" s="47" t="n">
        <f aca="false">COUNTIF(C2:S2,"52")+COUNTIF(C2:S2,"52$")+COUNTIF(C2:S2,"52☻")</f>
        <v>1</v>
      </c>
      <c r="Z2" s="47" t="n">
        <f aca="false">COUNTIF(C2:S2,"51¶")</f>
        <v>0</v>
      </c>
      <c r="AA2" s="47" t="n">
        <f aca="false">COUNTIF(C2:S2,"52¶")</f>
        <v>1</v>
      </c>
      <c r="AB2" s="47" t="n">
        <f aca="false">COUNTIF(C2:S2,"U")+COUNTIF(C2:S2,"U☻")+COUNTIF(C2:S2,"U☺")</f>
        <v>0</v>
      </c>
      <c r="AC2" s="47" t="n">
        <f aca="false">COUNTIF(C2:S2,"KVIT")+COUNTIF(C2:S2,"KVIT☻")+COUNTIF(C2:S2,"kvit$")</f>
        <v>2</v>
      </c>
      <c r="AD2" s="48" t="n">
        <f aca="false">COUNTBLANK(C2:S2)-3</f>
        <v>-1</v>
      </c>
      <c r="AE2" s="48" t="n">
        <f aca="false">COUNTIF(C2:S2,"x")</f>
        <v>5</v>
      </c>
      <c r="AF2" s="47" t="n">
        <f aca="false">COUNTIF(C2:S2,"51")+COUNTIF(C2:S2,"51☻")+COUNTIF(C2:S2,"2")+COUNTIF(C2:S2,"52")+COUNTIF(C2:S2,"52☻")+COUNTIF(C2:S2,"51$")+COUNTIF(C2:S2,"52$")</f>
        <v>1</v>
      </c>
      <c r="AG2" s="4" t="str">
        <f aca="false">Vzorci_vnosov!$A$2</f>
        <v>51☻</v>
      </c>
      <c r="AH2" s="49" t="str">
        <f aca="false">RIGHT(C2,1)</f>
        <v>D</v>
      </c>
      <c r="AI2" s="49" t="str">
        <f aca="false">RIGHT(D2,1)</f>
        <v>O</v>
      </c>
      <c r="AJ2" s="49" t="str">
        <f aca="false">RIGHT(E2,1)</f>
        <v>D</v>
      </c>
      <c r="AK2" s="49" t="str">
        <f aca="false">RIGHT(F2,1)</f>
        <v>T</v>
      </c>
      <c r="AL2" s="49" t="str">
        <f aca="false">RIGHT(G2,1)</f>
        <v>☺</v>
      </c>
      <c r="AM2" s="49" t="str">
        <f aca="false">RIGHT(H2,1)</f>
        <v>f</v>
      </c>
      <c r="AN2" s="49" t="str">
        <f aca="false">RIGHT(I2,1)</f>
        <v>2</v>
      </c>
      <c r="AO2" s="49" t="str">
        <f aca="false">RIGHT(J2,1)</f>
        <v>X</v>
      </c>
      <c r="AP2" s="49" t="str">
        <f aca="false">RIGHT(K2,1)</f>
        <v>X</v>
      </c>
      <c r="AQ2" s="49" t="str">
        <f aca="false">RIGHT(L2,1)</f>
        <v>X</v>
      </c>
      <c r="AR2" s="49" t="str">
        <f aca="false">RIGHT(M2,1)</f>
        <v>L</v>
      </c>
      <c r="AS2" s="49" t="str">
        <f aca="false">RIGHT(N2,1)</f>
        <v>T</v>
      </c>
      <c r="AT2" s="49" t="e">
        <f aca="false">NA()</f>
        <v>#N/A</v>
      </c>
      <c r="AU2" s="49" t="str">
        <f aca="false">RIGHT(O2,1)</f>
        <v>X</v>
      </c>
      <c r="AV2" s="49" t="str">
        <f aca="false">RIGHT(P2,1)</f>
        <v>¶</v>
      </c>
      <c r="AW2" s="49" t="str">
        <f aca="false">RIGHT(Q2,1)</f>
        <v/>
      </c>
      <c r="AX2" s="49" t="str">
        <f aca="false">RIGHT(R2,1)</f>
        <v/>
      </c>
      <c r="AY2" s="49" t="str">
        <f aca="false">RIGHT(S2,1)</f>
        <v>X</v>
      </c>
      <c r="AZ2" s="26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</row>
    <row r="3" customFormat="false" ht="19.5" hidden="false" customHeight="true" outlineLevel="0" collapsed="false">
      <c r="A3" s="51" t="n">
        <v>43498</v>
      </c>
      <c r="B3" s="52" t="str">
        <f aca="false">TEXT(A3,"Ddd")</f>
        <v>so</v>
      </c>
      <c r="C3" s="79"/>
      <c r="D3" s="79"/>
      <c r="E3" s="79"/>
      <c r="F3" s="44" t="str">
        <f aca="false">Vzorci_vnosov!$A$14</f>
        <v>☻</v>
      </c>
      <c r="G3" s="79"/>
      <c r="H3" s="45" t="str">
        <f aca="false">Vzorci_vnosov!$A$21</f>
        <v>☺</v>
      </c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 t="s">
        <v>11</v>
      </c>
      <c r="U3" s="59" t="s">
        <v>23</v>
      </c>
      <c r="V3" s="47" t="n">
        <f aca="false">COUNTIF(AH3:AY3,"☻")</f>
        <v>1</v>
      </c>
      <c r="W3" s="47" t="n">
        <f aca="false">COUNTIF(AH3:AY3,"☺")</f>
        <v>1</v>
      </c>
      <c r="X3" s="47" t="n">
        <f aca="false">COUNTIF(C3:S3,"51")+COUNTIF(C3:S3,"51$")+COUNTIF(C3:S3,"51☻")</f>
        <v>0</v>
      </c>
      <c r="Y3" s="47" t="n">
        <f aca="false">COUNTIF(C3:S3,"52")+COUNTIF(C3:S3,"52$")+COUNTIF(C3:S3,"52☻")</f>
        <v>0</v>
      </c>
      <c r="Z3" s="47" t="n">
        <f aca="false">COUNTIF(C3:S3,"51¶")</f>
        <v>0</v>
      </c>
      <c r="AA3" s="47" t="n">
        <f aca="false">COUNTIF(C3:S3,"52¶")</f>
        <v>0</v>
      </c>
      <c r="AB3" s="47" t="n">
        <f aca="false">COUNTIF(C3:S3,"U")+COUNTIF(C3:S3,"U☻")+COUNTIF(C3:S3,"U☺")</f>
        <v>0</v>
      </c>
      <c r="AC3" s="47" t="n">
        <f aca="false">COUNTIF(C3:S3,"KVIT")+COUNTIF(C3:S3,"KVIT☻")+COUNTIF(C3:S3,"kvit$")</f>
        <v>0</v>
      </c>
      <c r="AD3" s="48" t="n">
        <f aca="false">COUNTBLANK(C3:S3)-3</f>
        <v>12</v>
      </c>
      <c r="AE3" s="48" t="n">
        <f aca="false">COUNTIF(C3:S3,"x")</f>
        <v>0</v>
      </c>
      <c r="AF3" s="47" t="n">
        <f aca="false">COUNTIF(C3:S3,"51")+COUNTIF(C3:S3,"51☻")+COUNTIF(C3:S3,"2")+COUNTIF(C3:S3,"52")+COUNTIF(C3:S3,"52☻")+COUNTIF(C3:S3,"51$")+COUNTIF(C3:S3,"52$")</f>
        <v>0</v>
      </c>
      <c r="AG3" s="4" t="str">
        <f aca="false">Vzorci_vnosov!$A$3</f>
        <v>52☻</v>
      </c>
      <c r="AH3" s="49" t="str">
        <f aca="false">RIGHT(C3,1)</f>
        <v/>
      </c>
      <c r="AI3" s="49" t="str">
        <f aca="false">RIGHT(D3,1)</f>
        <v/>
      </c>
      <c r="AJ3" s="49" t="str">
        <f aca="false">RIGHT(E3,1)</f>
        <v/>
      </c>
      <c r="AK3" s="49" t="str">
        <f aca="false">RIGHT(F3,1)</f>
        <v>☻</v>
      </c>
      <c r="AL3" s="49" t="str">
        <f aca="false">RIGHT(G3,1)</f>
        <v/>
      </c>
      <c r="AM3" s="49" t="str">
        <f aca="false">RIGHT(H3,1)</f>
        <v>☺</v>
      </c>
      <c r="AN3" s="49" t="str">
        <f aca="false">RIGHT(I3,1)</f>
        <v/>
      </c>
      <c r="AO3" s="49" t="str">
        <f aca="false">RIGHT(J3,1)</f>
        <v/>
      </c>
      <c r="AP3" s="49" t="str">
        <f aca="false">RIGHT(K3,1)</f>
        <v/>
      </c>
      <c r="AQ3" s="49" t="str">
        <f aca="false">RIGHT(L3,1)</f>
        <v/>
      </c>
      <c r="AR3" s="49" t="str">
        <f aca="false">RIGHT(M3,1)</f>
        <v/>
      </c>
      <c r="AS3" s="49" t="str">
        <f aca="false">RIGHT(N3,1)</f>
        <v/>
      </c>
      <c r="AT3" s="49" t="e">
        <f aca="false">NA()</f>
        <v>#N/A</v>
      </c>
      <c r="AU3" s="49" t="str">
        <f aca="false">RIGHT(O3,1)</f>
        <v/>
      </c>
      <c r="AV3" s="49" t="str">
        <f aca="false">RIGHT(P3,1)</f>
        <v/>
      </c>
      <c r="AW3" s="49" t="str">
        <f aca="false">RIGHT(Q3,1)</f>
        <v/>
      </c>
      <c r="AX3" s="49" t="str">
        <f aca="false">RIGHT(R3,1)</f>
        <v/>
      </c>
      <c r="AY3" s="49" t="str">
        <f aca="false">RIGHT(S3,1)</f>
        <v/>
      </c>
      <c r="BA3" s="50"/>
      <c r="BB3" s="50"/>
      <c r="BC3" s="50"/>
      <c r="BD3" s="50"/>
      <c r="BE3" s="50"/>
      <c r="BF3" s="50"/>
      <c r="BG3" s="50"/>
      <c r="BH3" s="50"/>
      <c r="BI3" s="50"/>
      <c r="BJ3" s="50"/>
    </row>
    <row r="4" customFormat="false" ht="19.5" hidden="false" customHeight="true" outlineLevel="0" collapsed="false">
      <c r="A4" s="51" t="n">
        <v>43499</v>
      </c>
      <c r="B4" s="52" t="str">
        <f aca="false">TEXT(A4,"Ddd")</f>
        <v>ne</v>
      </c>
      <c r="C4" s="79"/>
      <c r="D4" s="79"/>
      <c r="E4" s="79"/>
      <c r="F4" s="44" t="str">
        <f aca="false">Vzorci_vnosov!$A$14</f>
        <v>☻</v>
      </c>
      <c r="G4" s="79"/>
      <c r="H4" s="45" t="str">
        <f aca="false">Vzorci_vnosov!$A$21</f>
        <v>☺</v>
      </c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 t="s">
        <v>11</v>
      </c>
      <c r="U4" s="59" t="s">
        <v>23</v>
      </c>
      <c r="V4" s="47" t="n">
        <f aca="false">COUNTIF(AH4:AY4,"☻")</f>
        <v>1</v>
      </c>
      <c r="W4" s="47" t="n">
        <f aca="false">COUNTIF(AH4:AY4,"☺")</f>
        <v>1</v>
      </c>
      <c r="X4" s="47" t="n">
        <f aca="false">COUNTIF(C4:S4,"51")+COUNTIF(C4:S4,"51$")+COUNTIF(C4:S4,"51☻")</f>
        <v>0</v>
      </c>
      <c r="Y4" s="47" t="n">
        <f aca="false">COUNTIF(C4:S4,"52")+COUNTIF(C4:S4,"52$")+COUNTIF(C4:S4,"52☻")</f>
        <v>0</v>
      </c>
      <c r="Z4" s="47" t="n">
        <f aca="false">COUNTIF(C4:S4,"51¶")</f>
        <v>0</v>
      </c>
      <c r="AA4" s="47" t="n">
        <f aca="false">COUNTIF(C4:S4,"52¶")</f>
        <v>0</v>
      </c>
      <c r="AB4" s="47" t="n">
        <f aca="false">COUNTIF(C4:S4,"U")+COUNTIF(C4:S4,"U☻")+COUNTIF(C4:S4,"U☺")</f>
        <v>0</v>
      </c>
      <c r="AC4" s="47" t="n">
        <f aca="false">COUNTIF(C4:S4,"KVIT")+COUNTIF(C4:S4,"KVIT☻")+COUNTIF(C4:S4,"kvit$")</f>
        <v>0</v>
      </c>
      <c r="AD4" s="48" t="n">
        <f aca="false">COUNTBLANK(C4:S4)-3</f>
        <v>12</v>
      </c>
      <c r="AE4" s="48" t="n">
        <f aca="false">COUNTIF(C4:S4,"x")</f>
        <v>0</v>
      </c>
      <c r="AF4" s="47" t="n">
        <f aca="false">COUNTIF(C4:S4,"51")+COUNTIF(C4:S4,"51☻")+COUNTIF(C4:S4,"2")+COUNTIF(C4:S4,"52")+COUNTIF(C4:S4,"52☻")+COUNTIF(C4:S4,"51$")+COUNTIF(C4:S4,"52$")</f>
        <v>0</v>
      </c>
      <c r="AG4" s="4" t="str">
        <f aca="false">Vzorci_vnosov!$A$4</f>
        <v>51</v>
      </c>
      <c r="AH4" s="49" t="str">
        <f aca="false">RIGHT(C4,1)</f>
        <v/>
      </c>
      <c r="AI4" s="49" t="str">
        <f aca="false">RIGHT(D4,1)</f>
        <v/>
      </c>
      <c r="AJ4" s="49" t="str">
        <f aca="false">RIGHT(E4,1)</f>
        <v/>
      </c>
      <c r="AK4" s="49" t="str">
        <f aca="false">RIGHT(F4,1)</f>
        <v>☻</v>
      </c>
      <c r="AL4" s="49" t="str">
        <f aca="false">RIGHT(G4,1)</f>
        <v/>
      </c>
      <c r="AM4" s="49" t="str">
        <f aca="false">RIGHT(H4,1)</f>
        <v>☺</v>
      </c>
      <c r="AN4" s="49" t="str">
        <f aca="false">RIGHT(I4,1)</f>
        <v/>
      </c>
      <c r="AO4" s="49" t="str">
        <f aca="false">RIGHT(J4,1)</f>
        <v/>
      </c>
      <c r="AP4" s="49" t="str">
        <f aca="false">RIGHT(K4,1)</f>
        <v/>
      </c>
      <c r="AQ4" s="49" t="str">
        <f aca="false">RIGHT(L4,1)</f>
        <v/>
      </c>
      <c r="AR4" s="49" t="str">
        <f aca="false">RIGHT(M4,1)</f>
        <v/>
      </c>
      <c r="AS4" s="49" t="str">
        <f aca="false">RIGHT(N4,1)</f>
        <v/>
      </c>
      <c r="AT4" s="49" t="e">
        <f aca="false">NA()</f>
        <v>#N/A</v>
      </c>
      <c r="AU4" s="49" t="str">
        <f aca="false">RIGHT(O4,1)</f>
        <v/>
      </c>
      <c r="AV4" s="49" t="str">
        <f aca="false">RIGHT(P4,1)</f>
        <v/>
      </c>
      <c r="AW4" s="49" t="str">
        <f aca="false">RIGHT(Q4,1)</f>
        <v/>
      </c>
      <c r="AX4" s="49" t="str">
        <f aca="false">RIGHT(R4,1)</f>
        <v/>
      </c>
      <c r="AY4" s="49" t="str">
        <f aca="false">RIGHT(S4,1)</f>
        <v/>
      </c>
      <c r="BA4" s="50"/>
      <c r="BB4" s="50"/>
      <c r="BC4" s="50"/>
      <c r="BD4" s="50"/>
      <c r="BE4" s="50"/>
      <c r="BF4" s="50"/>
      <c r="BG4" s="50"/>
      <c r="BH4" s="50"/>
      <c r="BI4" s="50"/>
      <c r="BJ4" s="50"/>
    </row>
    <row r="5" customFormat="false" ht="19.5" hidden="false" customHeight="true" outlineLevel="0" collapsed="false">
      <c r="A5" s="51" t="n">
        <v>43500</v>
      </c>
      <c r="B5" s="52" t="str">
        <f aca="false">TEXT(A5,"Ddd")</f>
        <v>po</v>
      </c>
      <c r="C5" s="53" t="str">
        <f aca="false">Vzorci_vnosov!$A$12</f>
        <v>D</v>
      </c>
      <c r="D5" s="53" t="str">
        <f aca="false">Vzorci_vnosov!$A$12</f>
        <v>D</v>
      </c>
      <c r="E5" s="53" t="str">
        <f aca="false">Vzorci_vnosov!$A$6</f>
        <v>KVIT</v>
      </c>
      <c r="F5" s="55" t="str">
        <f aca="false">Vzorci_vnosov!$A$11</f>
        <v>X</v>
      </c>
      <c r="G5" s="61" t="str">
        <f aca="false">Vzorci_vnosov!$A$28</f>
        <v>KO</v>
      </c>
      <c r="H5" s="55" t="str">
        <f aca="false">Vzorci_vnosov!$A$11</f>
        <v>X</v>
      </c>
      <c r="I5" s="53" t="str">
        <f aca="false">Vzorci_vnosov!$A$4</f>
        <v>51</v>
      </c>
      <c r="J5" s="53" t="str">
        <f aca="false">Vzorci_vnosov!$A$6</f>
        <v>KVIT</v>
      </c>
      <c r="K5" s="55" t="str">
        <f aca="false">Vzorci_vnosov!$A$26</f>
        <v>52¶</v>
      </c>
      <c r="L5" s="53" t="str">
        <f aca="false">Vzorci_vnosov!$A$8</f>
        <v>U</v>
      </c>
      <c r="M5" s="53" t="str">
        <f aca="false">Vzorci_vnosov!$A$12</f>
        <v>D</v>
      </c>
      <c r="N5" s="54" t="str">
        <f aca="false">Vzorci_vnosov!$A$7</f>
        <v>KVIT☻</v>
      </c>
      <c r="O5" s="53" t="str">
        <f aca="false">Vzorci_vnosov!$A$5</f>
        <v>52</v>
      </c>
      <c r="P5" s="53" t="str">
        <f aca="false">Vzorci_vnosov!$A$4</f>
        <v>51</v>
      </c>
      <c r="Q5" s="79"/>
      <c r="R5" s="79"/>
      <c r="S5" s="55" t="str">
        <f aca="false">Vzorci_vnosov!$A$11</f>
        <v>X</v>
      </c>
      <c r="T5" s="79" t="s">
        <v>65</v>
      </c>
      <c r="U5" s="59" t="s">
        <v>27</v>
      </c>
      <c r="V5" s="47" t="n">
        <f aca="false">COUNTIF(AH5:AY5,"☻")</f>
        <v>1</v>
      </c>
      <c r="W5" s="47" t="n">
        <f aca="false">COUNTIF(AH5:AY5,"☺")</f>
        <v>0</v>
      </c>
      <c r="X5" s="47" t="n">
        <f aca="false">COUNTIF(C5:S5,"51")+COUNTIF(C5:S5,"51$")+COUNTIF(C5:S5,"51☻")</f>
        <v>2</v>
      </c>
      <c r="Y5" s="47" t="n">
        <f aca="false">COUNTIF(C5:S5,"52")+COUNTIF(C5:S5,"52$")+COUNTIF(C5:S5,"52☻")</f>
        <v>1</v>
      </c>
      <c r="Z5" s="47" t="n">
        <f aca="false">COUNTIF(C5:S5,"51¶")</f>
        <v>0</v>
      </c>
      <c r="AA5" s="47" t="n">
        <f aca="false">COUNTIF(C5:S5,"52¶")</f>
        <v>1</v>
      </c>
      <c r="AB5" s="47" t="n">
        <f aca="false">COUNTIF(C5:S5,"U")+COUNTIF(C5:S5,"U☻")+COUNTIF(C5:S5,"U☺")</f>
        <v>1</v>
      </c>
      <c r="AC5" s="47" t="n">
        <f aca="false">COUNTIF(C5:S5,"KVIT")+COUNTIF(C5:S5,"KVIT☻")+COUNTIF(C5:S5,"kvit$")</f>
        <v>3</v>
      </c>
      <c r="AD5" s="48" t="n">
        <f aca="false">COUNTBLANK(C5:S5)-3</f>
        <v>-1</v>
      </c>
      <c r="AE5" s="48" t="n">
        <f aca="false">COUNTIF(C5:S5,"x")</f>
        <v>3</v>
      </c>
      <c r="AF5" s="47" t="n">
        <f aca="false">COUNTIF(C5:S5,"51")+COUNTIF(C5:S5,"51☻")+COUNTIF(C5:S5,"2")+COUNTIF(C5:S5,"52")+COUNTIF(C5:S5,"52☻")+COUNTIF(C5:S5,"51$")+COUNTIF(C5:S5,"52$")</f>
        <v>3</v>
      </c>
      <c r="AG5" s="4" t="str">
        <f aca="false">Vzorci_vnosov!$A$5</f>
        <v>52</v>
      </c>
      <c r="AH5" s="49" t="str">
        <f aca="false">RIGHT(C5,1)</f>
        <v>D</v>
      </c>
      <c r="AI5" s="49" t="str">
        <f aca="false">RIGHT(D5,1)</f>
        <v>D</v>
      </c>
      <c r="AJ5" s="49" t="str">
        <f aca="false">RIGHT(E5,1)</f>
        <v>T</v>
      </c>
      <c r="AK5" s="49" t="str">
        <f aca="false">RIGHT(F5,1)</f>
        <v>X</v>
      </c>
      <c r="AL5" s="49" t="str">
        <f aca="false">RIGHT(G5,1)</f>
        <v>O</v>
      </c>
      <c r="AM5" s="49" t="str">
        <f aca="false">RIGHT(H5,1)</f>
        <v>X</v>
      </c>
      <c r="AN5" s="49" t="str">
        <f aca="false">RIGHT(I5,1)</f>
        <v>1</v>
      </c>
      <c r="AO5" s="49" t="str">
        <f aca="false">RIGHT(J5,1)</f>
        <v>T</v>
      </c>
      <c r="AP5" s="49" t="str">
        <f aca="false">RIGHT(K5,1)</f>
        <v>¶</v>
      </c>
      <c r="AQ5" s="49" t="str">
        <f aca="false">RIGHT(L5,1)</f>
        <v>U</v>
      </c>
      <c r="AR5" s="49" t="str">
        <f aca="false">RIGHT(M5,1)</f>
        <v>D</v>
      </c>
      <c r="AS5" s="49" t="str">
        <f aca="false">RIGHT(N5,1)</f>
        <v>☻</v>
      </c>
      <c r="AT5" s="49" t="e">
        <f aca="false">NA()</f>
        <v>#N/A</v>
      </c>
      <c r="AU5" s="49" t="str">
        <f aca="false">RIGHT(O5,1)</f>
        <v>2</v>
      </c>
      <c r="AV5" s="49" t="str">
        <f aca="false">RIGHT(P5,1)</f>
        <v>1</v>
      </c>
      <c r="AW5" s="49" t="str">
        <f aca="false">RIGHT(Q5,1)</f>
        <v/>
      </c>
      <c r="AX5" s="49" t="str">
        <f aca="false">RIGHT(R5,1)</f>
        <v/>
      </c>
      <c r="AY5" s="49" t="str">
        <f aca="false">RIGHT(S5,1)</f>
        <v>X</v>
      </c>
      <c r="BA5" s="50"/>
      <c r="BB5" s="50"/>
      <c r="BC5" s="50"/>
      <c r="BD5" s="50"/>
      <c r="BE5" s="50"/>
      <c r="BF5" s="50"/>
      <c r="BG5" s="50"/>
      <c r="BH5" s="50"/>
      <c r="BI5" s="50"/>
      <c r="BJ5" s="50"/>
    </row>
    <row r="6" customFormat="false" ht="19.5" hidden="false" customHeight="true" outlineLevel="0" collapsed="false">
      <c r="A6" s="51" t="n">
        <v>43501</v>
      </c>
      <c r="B6" s="52" t="str">
        <f aca="false">TEXT(A6,"Ddd")</f>
        <v>út</v>
      </c>
      <c r="C6" s="53" t="str">
        <f aca="false">Vzorci_vnosov!$A$12</f>
        <v>D</v>
      </c>
      <c r="D6" s="53" t="str">
        <f aca="false">Vzorci_vnosov!$A$4</f>
        <v>51</v>
      </c>
      <c r="E6" s="54" t="str">
        <f aca="false">Vzorci_vnosov!$A$7</f>
        <v>KVIT☻</v>
      </c>
      <c r="F6" s="53" t="str">
        <f aca="false">Vzorci_vnosov!$A$4</f>
        <v>51</v>
      </c>
      <c r="G6" s="61" t="str">
        <f aca="false">Vzorci_vnosov!$A$28</f>
        <v>KO</v>
      </c>
      <c r="H6" s="55" t="str">
        <f aca="false">Vzorci_vnosov!$A$11</f>
        <v>X</v>
      </c>
      <c r="I6" s="55" t="str">
        <f aca="false">Vzorci_vnosov!$A$26</f>
        <v>52¶</v>
      </c>
      <c r="J6" s="53" t="str">
        <f aca="false">Vzorci_vnosov!$A$6</f>
        <v>KVIT</v>
      </c>
      <c r="K6" s="53" t="str">
        <f aca="false">Vzorci_vnosov!$A$6</f>
        <v>KVIT</v>
      </c>
      <c r="L6" s="53" t="str">
        <f aca="false">Vzorci_vnosov!$A$5</f>
        <v>52</v>
      </c>
      <c r="M6" s="53" t="str">
        <f aca="false">Vzorci_vnosov!$A$12</f>
        <v>D</v>
      </c>
      <c r="N6" s="55" t="str">
        <f aca="false">Vzorci_vnosov!$A$11</f>
        <v>X</v>
      </c>
      <c r="O6" s="55" t="str">
        <f aca="false">Vzorci_vnosov!$A$32</f>
        <v>Am</v>
      </c>
      <c r="P6" s="53" t="str">
        <f aca="false">Vzorci_vnosov!$A$8</f>
        <v>U</v>
      </c>
      <c r="Q6" s="79"/>
      <c r="R6" s="79"/>
      <c r="S6" s="55" t="str">
        <f aca="false">Vzorci_vnosov!$A$11</f>
        <v>X</v>
      </c>
      <c r="T6" s="79" t="s">
        <v>70</v>
      </c>
      <c r="U6" s="57" t="str">
        <f aca="false">Vzorci_vnosov!$C$11</f>
        <v>ŽIV</v>
      </c>
      <c r="V6" s="47" t="n">
        <f aca="false">COUNTIF(AH6:AY6,"☻")</f>
        <v>1</v>
      </c>
      <c r="W6" s="47" t="n">
        <f aca="false">COUNTIF(AH6:AY6,"☺")</f>
        <v>0</v>
      </c>
      <c r="X6" s="47" t="n">
        <f aca="false">COUNTIF(C6:S6,"51")+COUNTIF(C6:S6,"51$")+COUNTIF(C6:S6,"51☻")</f>
        <v>2</v>
      </c>
      <c r="Y6" s="47" t="n">
        <f aca="false">COUNTIF(C6:S6,"52")+COUNTIF(C6:S6,"52$")+COUNTIF(C6:S6,"52☻")</f>
        <v>1</v>
      </c>
      <c r="Z6" s="47" t="n">
        <f aca="false">COUNTIF(C6:S6,"51¶")</f>
        <v>0</v>
      </c>
      <c r="AA6" s="47" t="n">
        <f aca="false">COUNTIF(C6:S6,"52¶")</f>
        <v>1</v>
      </c>
      <c r="AB6" s="47" t="n">
        <f aca="false">COUNTIF(C6:S6,"U")+COUNTIF(C6:S6,"U☻")+COUNTIF(C6:S6,"U☺")</f>
        <v>1</v>
      </c>
      <c r="AC6" s="47" t="n">
        <f aca="false">COUNTIF(C6:S6,"KVIT")+COUNTIF(C6:S6,"KVIT☻")+COUNTIF(C6:S6,"kvit$")</f>
        <v>3</v>
      </c>
      <c r="AD6" s="48" t="n">
        <f aca="false">COUNTBLANK(C6:S6)-3</f>
        <v>-1</v>
      </c>
      <c r="AE6" s="48" t="n">
        <f aca="false">COUNTIF(C6:S6,"x")</f>
        <v>3</v>
      </c>
      <c r="AF6" s="47" t="n">
        <f aca="false">COUNTIF(C6:S6,"51")+COUNTIF(C6:S6,"51☻")+COUNTIF(C6:S6,"2")+COUNTIF(C6:S6,"52")+COUNTIF(C6:S6,"52☻")+COUNTIF(C6:S6,"51$")+COUNTIF(C6:S6,"52$")</f>
        <v>3</v>
      </c>
      <c r="AG6" s="4" t="str">
        <f aca="false">Vzorci_vnosov!$A$6</f>
        <v>KVIT</v>
      </c>
      <c r="AH6" s="49" t="str">
        <f aca="false">RIGHT(C6,1)</f>
        <v>D</v>
      </c>
      <c r="AI6" s="49" t="str">
        <f aca="false">RIGHT(D6,1)</f>
        <v>1</v>
      </c>
      <c r="AJ6" s="49" t="str">
        <f aca="false">RIGHT(E6,1)</f>
        <v>☻</v>
      </c>
      <c r="AK6" s="49" t="str">
        <f aca="false">RIGHT(F6,1)</f>
        <v>1</v>
      </c>
      <c r="AL6" s="49" t="str">
        <f aca="false">RIGHT(G6,1)</f>
        <v>O</v>
      </c>
      <c r="AM6" s="49" t="str">
        <f aca="false">RIGHT(H6,1)</f>
        <v>X</v>
      </c>
      <c r="AN6" s="49" t="str">
        <f aca="false">RIGHT(I6,1)</f>
        <v>¶</v>
      </c>
      <c r="AO6" s="49" t="str">
        <f aca="false">RIGHT(J6,1)</f>
        <v>T</v>
      </c>
      <c r="AP6" s="49" t="str">
        <f aca="false">RIGHT(K6,1)</f>
        <v>T</v>
      </c>
      <c r="AQ6" s="49" t="str">
        <f aca="false">RIGHT(L6,1)</f>
        <v>2</v>
      </c>
      <c r="AR6" s="49" t="str">
        <f aca="false">RIGHT(M6,1)</f>
        <v>D</v>
      </c>
      <c r="AS6" s="49" t="str">
        <f aca="false">RIGHT(N6,1)</f>
        <v>X</v>
      </c>
      <c r="AT6" s="49" t="e">
        <f aca="false">NA()</f>
        <v>#N/A</v>
      </c>
      <c r="AU6" s="49" t="str">
        <f aca="false">RIGHT(O6,1)</f>
        <v>m</v>
      </c>
      <c r="AV6" s="49" t="str">
        <f aca="false">RIGHT(P6,1)</f>
        <v>U</v>
      </c>
      <c r="AW6" s="49" t="str">
        <f aca="false">RIGHT(Q6,1)</f>
        <v/>
      </c>
      <c r="AX6" s="49" t="str">
        <f aca="false">RIGHT(R6,1)</f>
        <v/>
      </c>
      <c r="AY6" s="49" t="str">
        <f aca="false">RIGHT(S6,1)</f>
        <v>X</v>
      </c>
      <c r="BA6" s="50"/>
      <c r="BB6" s="50"/>
      <c r="BC6" s="50"/>
      <c r="BD6" s="50"/>
      <c r="BE6" s="50"/>
      <c r="BF6" s="50"/>
      <c r="BG6" s="50"/>
      <c r="BH6" s="50"/>
      <c r="BI6" s="50"/>
      <c r="BJ6" s="50"/>
    </row>
    <row r="7" customFormat="false" ht="19.5" hidden="false" customHeight="true" outlineLevel="0" collapsed="false">
      <c r="A7" s="51" t="n">
        <v>43502</v>
      </c>
      <c r="B7" s="52" t="str">
        <f aca="false">TEXT(A7,"Ddd")</f>
        <v>st</v>
      </c>
      <c r="C7" s="53" t="str">
        <f aca="false">Vzorci_vnosov!$A$6</f>
        <v>KVIT</v>
      </c>
      <c r="D7" s="53" t="str">
        <f aca="false">Vzorci_vnosov!$A$4</f>
        <v>51</v>
      </c>
      <c r="E7" s="55" t="str">
        <f aca="false">Vzorci_vnosov!$A$11</f>
        <v>X</v>
      </c>
      <c r="F7" s="53" t="str">
        <f aca="false">Vzorci_vnosov!$A$12</f>
        <v>D</v>
      </c>
      <c r="G7" s="61" t="str">
        <f aca="false">Vzorci_vnosov!$A$28</f>
        <v>KO</v>
      </c>
      <c r="H7" s="53" t="str">
        <f aca="false">Vzorci_vnosov!$A$12</f>
        <v>D</v>
      </c>
      <c r="I7" s="53" t="str">
        <f aca="false">Vzorci_vnosov!$A$8</f>
        <v>U</v>
      </c>
      <c r="J7" s="53" t="str">
        <f aca="false">Vzorci_vnosov!$A$6</f>
        <v>KVIT</v>
      </c>
      <c r="K7" s="54" t="str">
        <f aca="false">Vzorci_vnosov!$A$7</f>
        <v>KVIT☻</v>
      </c>
      <c r="L7" s="58" t="str">
        <f aca="false">Vzorci_vnosov!$A$23</f>
        <v>51☺</v>
      </c>
      <c r="M7" s="53" t="str">
        <f aca="false">Vzorci_vnosov!$A$12</f>
        <v>D</v>
      </c>
      <c r="N7" s="55" t="str">
        <f aca="false">Vzorci_vnosov!$A$35</f>
        <v>Ta</v>
      </c>
      <c r="O7" s="55" t="str">
        <f aca="false">Vzorci_vnosov!$A$26</f>
        <v>52¶</v>
      </c>
      <c r="P7" s="53" t="str">
        <f aca="false">Vzorci_vnosov!$A$5</f>
        <v>52</v>
      </c>
      <c r="Q7" s="79"/>
      <c r="R7" s="79"/>
      <c r="S7" s="55" t="str">
        <f aca="false">Vzorci_vnosov!$A$11</f>
        <v>X</v>
      </c>
      <c r="T7" s="79" t="s">
        <v>72</v>
      </c>
      <c r="U7" s="59" t="s">
        <v>13</v>
      </c>
      <c r="V7" s="47" t="n">
        <f aca="false">COUNTIF(AH7:AY7,"☻")</f>
        <v>1</v>
      </c>
      <c r="W7" s="47" t="n">
        <f aca="false">COUNTIF(AH7:AY7,"☺")</f>
        <v>1</v>
      </c>
      <c r="X7" s="47" t="n">
        <f aca="false">COUNTIF(C7:S7,"51")+COUNTIF(C7:S7,"51$")+COUNTIF(C7:S7,"51☻")</f>
        <v>1</v>
      </c>
      <c r="Y7" s="47" t="n">
        <f aca="false">COUNTIF(C7:S7,"52")+COUNTIF(C7:S7,"52$")+COUNTIF(C7:S7,"52☻")</f>
        <v>1</v>
      </c>
      <c r="Z7" s="47" t="n">
        <f aca="false">COUNTIF(C7:S7,"51¶")</f>
        <v>0</v>
      </c>
      <c r="AA7" s="47" t="n">
        <f aca="false">COUNTIF(C7:S7,"52¶")</f>
        <v>1</v>
      </c>
      <c r="AB7" s="47" t="n">
        <f aca="false">COUNTIF(C7:S7,"U")+COUNTIF(C7:S7,"U☻")+COUNTIF(C7:S7,"U☺")</f>
        <v>1</v>
      </c>
      <c r="AC7" s="47" t="n">
        <f aca="false">COUNTIF(C7:S7,"KVIT")+COUNTIF(C7:S7,"KVIT☻")+COUNTIF(C7:S7,"kvit$")</f>
        <v>3</v>
      </c>
      <c r="AD7" s="48" t="n">
        <f aca="false">COUNTBLANK(C7:S7)-3</f>
        <v>-1</v>
      </c>
      <c r="AE7" s="48" t="n">
        <f aca="false">COUNTIF(C7:S7,"x")</f>
        <v>2</v>
      </c>
      <c r="AF7" s="47" t="n">
        <f aca="false">COUNTIF(C7:S7,"51")+COUNTIF(C7:S7,"51☻")+COUNTIF(C7:S7,"2")+COUNTIF(C7:S7,"52")+COUNTIF(C7:S7,"52☻")+COUNTIF(C7:S7,"51$")+COUNTIF(C7:S7,"52$")</f>
        <v>2</v>
      </c>
      <c r="AG7" s="6" t="str">
        <f aca="false">Vzorci_vnosov!$A$7</f>
        <v>KVIT☻</v>
      </c>
      <c r="AH7" s="49" t="str">
        <f aca="false">RIGHT(C7,1)</f>
        <v>T</v>
      </c>
      <c r="AI7" s="49" t="str">
        <f aca="false">RIGHT(D7,1)</f>
        <v>1</v>
      </c>
      <c r="AJ7" s="49" t="str">
        <f aca="false">RIGHT(E7,1)</f>
        <v>X</v>
      </c>
      <c r="AK7" s="49" t="str">
        <f aca="false">RIGHT(F7,1)</f>
        <v>D</v>
      </c>
      <c r="AL7" s="49" t="str">
        <f aca="false">RIGHT(G7,1)</f>
        <v>O</v>
      </c>
      <c r="AM7" s="49" t="str">
        <f aca="false">RIGHT(H7,1)</f>
        <v>D</v>
      </c>
      <c r="AN7" s="49" t="str">
        <f aca="false">RIGHT(I7,1)</f>
        <v>U</v>
      </c>
      <c r="AO7" s="49" t="str">
        <f aca="false">RIGHT(J7,1)</f>
        <v>T</v>
      </c>
      <c r="AP7" s="49" t="str">
        <f aca="false">RIGHT(K7,1)</f>
        <v>☻</v>
      </c>
      <c r="AQ7" s="49" t="str">
        <f aca="false">RIGHT(L7,1)</f>
        <v>☺</v>
      </c>
      <c r="AR7" s="49" t="str">
        <f aca="false">RIGHT(M7,1)</f>
        <v>D</v>
      </c>
      <c r="AS7" s="49" t="str">
        <f aca="false">RIGHT(N7,1)</f>
        <v>a</v>
      </c>
      <c r="AT7" s="49" t="e">
        <f aca="false">NA()</f>
        <v>#N/A</v>
      </c>
      <c r="AU7" s="49" t="str">
        <f aca="false">RIGHT(O7,1)</f>
        <v>¶</v>
      </c>
      <c r="AV7" s="49" t="str">
        <f aca="false">RIGHT(P7,1)</f>
        <v>2</v>
      </c>
      <c r="AW7" s="49" t="str">
        <f aca="false">RIGHT(Q7,1)</f>
        <v/>
      </c>
      <c r="AX7" s="49" t="str">
        <f aca="false">RIGHT(R7,1)</f>
        <v/>
      </c>
      <c r="AY7" s="49" t="str">
        <f aca="false">RIGHT(S7,1)</f>
        <v>X</v>
      </c>
      <c r="BA7" s="50"/>
      <c r="BB7" s="50"/>
      <c r="BC7" s="50"/>
      <c r="BD7" s="50"/>
      <c r="BE7" s="50"/>
      <c r="BF7" s="50"/>
      <c r="BG7" s="50"/>
      <c r="BH7" s="50"/>
      <c r="BI7" s="50"/>
      <c r="BJ7" s="50"/>
    </row>
    <row r="8" customFormat="false" ht="19.5" hidden="false" customHeight="true" outlineLevel="0" collapsed="false">
      <c r="A8" s="51" t="n">
        <v>43503</v>
      </c>
      <c r="B8" s="52" t="str">
        <f aca="false">TEXT(A8,"Ddd")</f>
        <v>čt</v>
      </c>
      <c r="C8" s="53" t="str">
        <f aca="false">Vzorci_vnosov!$A$12</f>
        <v>D</v>
      </c>
      <c r="D8" s="53" t="str">
        <f aca="false">Vzorci_vnosov!$A$4</f>
        <v>51</v>
      </c>
      <c r="E8" s="53" t="str">
        <f aca="false">Vzorci_vnosov!$A$8</f>
        <v>U</v>
      </c>
      <c r="F8" s="55" t="str">
        <f aca="false">Vzorci_vnosov!$A$32</f>
        <v>Am</v>
      </c>
      <c r="G8" s="55" t="str">
        <f aca="false">Vzorci_vnosov!$A$26</f>
        <v>52¶</v>
      </c>
      <c r="H8" s="53" t="str">
        <f aca="false">Vzorci_vnosov!$A$12</f>
        <v>D</v>
      </c>
      <c r="I8" s="53" t="str">
        <f aca="false">Vzorci_vnosov!$A$5</f>
        <v>52</v>
      </c>
      <c r="J8" s="53" t="str">
        <f aca="false">Vzorci_vnosov!$A$6</f>
        <v>KVIT</v>
      </c>
      <c r="K8" s="55" t="str">
        <f aca="false">Vzorci_vnosov!$A$11</f>
        <v>X</v>
      </c>
      <c r="L8" s="55" t="str">
        <f aca="false">Vzorci_vnosov!$A$11</f>
        <v>X</v>
      </c>
      <c r="M8" s="53" t="str">
        <f aca="false">Vzorci_vnosov!$A$12</f>
        <v>D</v>
      </c>
      <c r="N8" s="54" t="str">
        <f aca="false">Vzorci_vnosov!$A$7</f>
        <v>KVIT☻</v>
      </c>
      <c r="O8" s="55" t="str">
        <f aca="false">Vzorci_vnosov!$A$11</f>
        <v>X</v>
      </c>
      <c r="P8" s="58" t="str">
        <f aca="false">Vzorci_vnosov!$A$23</f>
        <v>51☺</v>
      </c>
      <c r="Q8" s="79"/>
      <c r="R8" s="79"/>
      <c r="S8" s="55" t="str">
        <f aca="false">Vzorci_vnosov!$A$11</f>
        <v>X</v>
      </c>
      <c r="T8" s="79" t="s">
        <v>27</v>
      </c>
      <c r="U8" s="59" t="s">
        <v>13</v>
      </c>
      <c r="V8" s="47" t="n">
        <f aca="false">COUNTIF(AH8:AY8,"☻")</f>
        <v>1</v>
      </c>
      <c r="W8" s="47" t="n">
        <f aca="false">COUNTIF(AH8:AY8,"☺")</f>
        <v>1</v>
      </c>
      <c r="X8" s="47" t="n">
        <f aca="false">COUNTIF(C8:S8,"51")+COUNTIF(C8:S8,"51$")+COUNTIF(C8:S8,"51☻")</f>
        <v>1</v>
      </c>
      <c r="Y8" s="47" t="n">
        <f aca="false">COUNTIF(C8:S8,"52")+COUNTIF(C8:S8,"52$")+COUNTIF(C8:S8,"52☻")</f>
        <v>1</v>
      </c>
      <c r="Z8" s="47" t="n">
        <f aca="false">COUNTIF(C8:S8,"51¶")</f>
        <v>0</v>
      </c>
      <c r="AA8" s="47" t="n">
        <f aca="false">COUNTIF(C8:S8,"52¶")</f>
        <v>1</v>
      </c>
      <c r="AB8" s="47" t="n">
        <f aca="false">COUNTIF(C8:S8,"U")+COUNTIF(C8:S8,"U☻")+COUNTIF(C8:S8,"U☺")</f>
        <v>1</v>
      </c>
      <c r="AC8" s="47" t="n">
        <f aca="false">COUNTIF(C8:S8,"KVIT")+COUNTIF(C8:S8,"KVIT☻")+COUNTIF(C8:S8,"kvit$")</f>
        <v>2</v>
      </c>
      <c r="AD8" s="48" t="n">
        <f aca="false">COUNTBLANK(C8:S8)-3</f>
        <v>-1</v>
      </c>
      <c r="AE8" s="48" t="n">
        <f aca="false">COUNTIF(C8:S8,"x")</f>
        <v>4</v>
      </c>
      <c r="AF8" s="47" t="n">
        <f aca="false">COUNTIF(C8:S8,"51")+COUNTIF(C8:S8,"51☻")+COUNTIF(C8:S8,"2")+COUNTIF(C8:S8,"52")+COUNTIF(C8:S8,"52☻")+COUNTIF(C8:S8,"51$")+COUNTIF(C8:S8,"52$")</f>
        <v>2</v>
      </c>
      <c r="AG8" s="4" t="str">
        <f aca="false">Vzorci_vnosov!$A$8</f>
        <v>U</v>
      </c>
      <c r="AH8" s="49" t="str">
        <f aca="false">RIGHT(C8,1)</f>
        <v>D</v>
      </c>
      <c r="AI8" s="49" t="str">
        <f aca="false">RIGHT(D8,1)</f>
        <v>1</v>
      </c>
      <c r="AJ8" s="49" t="str">
        <f aca="false">RIGHT(E8,1)</f>
        <v>U</v>
      </c>
      <c r="AK8" s="49" t="str">
        <f aca="false">RIGHT(F8,1)</f>
        <v>m</v>
      </c>
      <c r="AL8" s="49" t="str">
        <f aca="false">RIGHT(G8,1)</f>
        <v>¶</v>
      </c>
      <c r="AM8" s="49" t="str">
        <f aca="false">RIGHT(H8,1)</f>
        <v>D</v>
      </c>
      <c r="AN8" s="49" t="str">
        <f aca="false">RIGHT(I8,1)</f>
        <v>2</v>
      </c>
      <c r="AO8" s="49" t="str">
        <f aca="false">RIGHT(J8,1)</f>
        <v>T</v>
      </c>
      <c r="AP8" s="49" t="str">
        <f aca="false">RIGHT(K8,1)</f>
        <v>X</v>
      </c>
      <c r="AQ8" s="49" t="str">
        <f aca="false">RIGHT(L8,1)</f>
        <v>X</v>
      </c>
      <c r="AR8" s="49" t="str">
        <f aca="false">RIGHT(M8,1)</f>
        <v>D</v>
      </c>
      <c r="AS8" s="49" t="str">
        <f aca="false">RIGHT(N8,1)</f>
        <v>☻</v>
      </c>
      <c r="AT8" s="49" t="e">
        <f aca="false">NA()</f>
        <v>#N/A</v>
      </c>
      <c r="AU8" s="49" t="str">
        <f aca="false">RIGHT(O8,1)</f>
        <v>X</v>
      </c>
      <c r="AV8" s="49" t="str">
        <f aca="false">RIGHT(P8,1)</f>
        <v>☺</v>
      </c>
      <c r="AW8" s="49" t="str">
        <f aca="false">RIGHT(Q8,1)</f>
        <v/>
      </c>
      <c r="AX8" s="49" t="str">
        <f aca="false">RIGHT(R8,1)</f>
        <v/>
      </c>
      <c r="AY8" s="49" t="str">
        <f aca="false">RIGHT(S8,1)</f>
        <v>X</v>
      </c>
      <c r="BA8" s="50"/>
      <c r="BB8" s="50"/>
      <c r="BC8" s="50"/>
      <c r="BD8" s="50"/>
      <c r="BE8" s="50"/>
      <c r="BF8" s="50"/>
      <c r="BG8" s="50"/>
      <c r="BH8" s="50"/>
      <c r="BI8" s="50"/>
      <c r="BJ8" s="50"/>
    </row>
    <row r="9" customFormat="false" ht="19.5" hidden="false" customHeight="true" outlineLevel="0" collapsed="false">
      <c r="A9" s="51" t="n">
        <v>43504</v>
      </c>
      <c r="B9" s="52" t="str">
        <f aca="false">TEXT(A9,"Ddd")</f>
        <v>pá</v>
      </c>
      <c r="C9" s="79"/>
      <c r="D9" s="79"/>
      <c r="E9" s="79"/>
      <c r="F9" s="79"/>
      <c r="G9" s="45" t="str">
        <f aca="false">Vzorci_vnosov!$A$21</f>
        <v>☺</v>
      </c>
      <c r="H9" s="79"/>
      <c r="I9" s="79"/>
      <c r="J9" s="44" t="str">
        <f aca="false">Vzorci_vnosov!$A$14</f>
        <v>☻</v>
      </c>
      <c r="K9" s="79"/>
      <c r="L9" s="79"/>
      <c r="M9" s="79"/>
      <c r="N9" s="79"/>
      <c r="O9" s="79"/>
      <c r="P9" s="79"/>
      <c r="Q9" s="79"/>
      <c r="R9" s="79"/>
      <c r="S9" s="79"/>
      <c r="T9" s="79" t="s">
        <v>9</v>
      </c>
      <c r="U9" s="59" t="s">
        <v>13</v>
      </c>
      <c r="V9" s="47" t="n">
        <f aca="false">COUNTIF(AH9:AY9,"☻")</f>
        <v>1</v>
      </c>
      <c r="W9" s="47" t="n">
        <f aca="false">COUNTIF(AH9:AY9,"☺")</f>
        <v>1</v>
      </c>
      <c r="X9" s="47" t="n">
        <f aca="false">COUNTIF(C9:S9,"51")+COUNTIF(C9:S9,"51$")+COUNTIF(C9:S9,"51☻")</f>
        <v>0</v>
      </c>
      <c r="Y9" s="47" t="n">
        <f aca="false">COUNTIF(C9:S9,"52")+COUNTIF(C9:S9,"52$")+COUNTIF(C9:S9,"52☻")</f>
        <v>0</v>
      </c>
      <c r="Z9" s="47" t="n">
        <f aca="false">COUNTIF(C9:S9,"51¶")</f>
        <v>0</v>
      </c>
      <c r="AA9" s="47" t="n">
        <f aca="false">COUNTIF(C9:S9,"52¶")</f>
        <v>0</v>
      </c>
      <c r="AB9" s="47" t="n">
        <f aca="false">COUNTIF(C9:S9,"U")+COUNTIF(C9:S9,"U☻")+COUNTIF(C9:S9,"U☺")</f>
        <v>0</v>
      </c>
      <c r="AC9" s="47" t="n">
        <f aca="false">COUNTIF(C9:S9,"KVIT")+COUNTIF(C9:S9,"KVIT☻")+COUNTIF(C9:S9,"kvit$")</f>
        <v>0</v>
      </c>
      <c r="AD9" s="48" t="n">
        <f aca="false">COUNTBLANK(C9:S9)-3</f>
        <v>12</v>
      </c>
      <c r="AE9" s="48" t="n">
        <f aca="false">COUNTIF(C9:S9,"x")</f>
        <v>0</v>
      </c>
      <c r="AF9" s="47" t="n">
        <f aca="false">COUNTIF(C9:S9,"51")+COUNTIF(C9:S9,"51☻")+COUNTIF(C9:S9,"2")+COUNTIF(C9:S9,"52")+COUNTIF(C9:S9,"52☻")+COUNTIF(C9:S9,"51$")+COUNTIF(C9:S9,"52$")</f>
        <v>0</v>
      </c>
      <c r="AG9" s="4" t="str">
        <f aca="false">Vzorci_vnosov!$A$9</f>
        <v>U☻</v>
      </c>
      <c r="AH9" s="49" t="str">
        <f aca="false">RIGHT(C9,1)</f>
        <v/>
      </c>
      <c r="AI9" s="49" t="str">
        <f aca="false">RIGHT(D9,1)</f>
        <v/>
      </c>
      <c r="AJ9" s="49" t="str">
        <f aca="false">RIGHT(E9,1)</f>
        <v/>
      </c>
      <c r="AK9" s="49" t="str">
        <f aca="false">RIGHT(F9,1)</f>
        <v/>
      </c>
      <c r="AL9" s="49" t="str">
        <f aca="false">RIGHT(G9,1)</f>
        <v>☺</v>
      </c>
      <c r="AM9" s="49" t="str">
        <f aca="false">RIGHT(H9,1)</f>
        <v/>
      </c>
      <c r="AN9" s="49" t="str">
        <f aca="false">RIGHT(I9,1)</f>
        <v/>
      </c>
      <c r="AO9" s="49" t="str">
        <f aca="false">RIGHT(J9,1)</f>
        <v>☻</v>
      </c>
      <c r="AP9" s="49" t="str">
        <f aca="false">RIGHT(K9,1)</f>
        <v/>
      </c>
      <c r="AQ9" s="49" t="str">
        <f aca="false">RIGHT(L9,1)</f>
        <v/>
      </c>
      <c r="AR9" s="49" t="str">
        <f aca="false">RIGHT(M9,1)</f>
        <v/>
      </c>
      <c r="AS9" s="49" t="str">
        <f aca="false">RIGHT(N9,1)</f>
        <v/>
      </c>
      <c r="AT9" s="49" t="e">
        <f aca="false">NA()</f>
        <v>#N/A</v>
      </c>
      <c r="AU9" s="49" t="str">
        <f aca="false">RIGHT(O9,1)</f>
        <v/>
      </c>
      <c r="AV9" s="49" t="str">
        <f aca="false">RIGHT(P9,1)</f>
        <v/>
      </c>
      <c r="AW9" s="49" t="str">
        <f aca="false">RIGHT(Q9,1)</f>
        <v/>
      </c>
      <c r="AX9" s="49" t="str">
        <f aca="false">RIGHT(R9,1)</f>
        <v/>
      </c>
      <c r="AY9" s="49" t="str">
        <f aca="false">RIGHT(S9,1)</f>
        <v/>
      </c>
      <c r="BA9" s="50"/>
      <c r="BB9" s="50"/>
      <c r="BC9" s="50"/>
      <c r="BD9" s="50"/>
      <c r="BE9" s="50"/>
      <c r="BF9" s="50"/>
      <c r="BG9" s="50"/>
      <c r="BH9" s="50"/>
      <c r="BI9" s="50"/>
      <c r="BJ9" s="50"/>
    </row>
    <row r="10" customFormat="false" ht="19.5" hidden="false" customHeight="true" outlineLevel="0" collapsed="false">
      <c r="A10" s="51" t="n">
        <v>43505</v>
      </c>
      <c r="B10" s="52" t="str">
        <f aca="false">TEXT(A10,"Ddd")</f>
        <v>so</v>
      </c>
      <c r="C10" s="44" t="str">
        <f aca="false">Vzorci_vnosov!$A$14</f>
        <v>☻</v>
      </c>
      <c r="D10" s="79"/>
      <c r="E10" s="79"/>
      <c r="F10" s="79"/>
      <c r="G10" s="79"/>
      <c r="H10" s="79"/>
      <c r="I10" s="45" t="str">
        <f aca="false">Vzorci_vnosov!$A$21</f>
        <v>☺</v>
      </c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 t="s">
        <v>13</v>
      </c>
      <c r="U10" s="59" t="s">
        <v>23</v>
      </c>
      <c r="V10" s="47" t="n">
        <f aca="false">COUNTIF(AH10:AY10,"☻")</f>
        <v>1</v>
      </c>
      <c r="W10" s="47" t="n">
        <f aca="false">COUNTIF(AH10:AY10,"☺")</f>
        <v>1</v>
      </c>
      <c r="X10" s="47" t="n">
        <f aca="false">COUNTIF(C10:S10,"51")+COUNTIF(C10:S10,"51$")+COUNTIF(C10:S10,"51☻")</f>
        <v>0</v>
      </c>
      <c r="Y10" s="47" t="n">
        <f aca="false">COUNTIF(C10:S10,"52")+COUNTIF(C10:S10,"52$")+COUNTIF(C10:S10,"52☻")</f>
        <v>0</v>
      </c>
      <c r="Z10" s="47" t="n">
        <f aca="false">COUNTIF(C10:S10,"51¶")</f>
        <v>0</v>
      </c>
      <c r="AA10" s="47" t="n">
        <f aca="false">COUNTIF(C10:S10,"52¶")</f>
        <v>0</v>
      </c>
      <c r="AB10" s="47" t="n">
        <f aca="false">COUNTIF(C10:S10,"U")+COUNTIF(C10:S10,"U☻")+COUNTIF(C10:S10,"U☺")</f>
        <v>0</v>
      </c>
      <c r="AC10" s="47" t="n">
        <f aca="false">COUNTIF(C10:S10,"KVIT")+COUNTIF(C10:S10,"KVIT☻")+COUNTIF(C10:S10,"kvit$")</f>
        <v>0</v>
      </c>
      <c r="AD10" s="48" t="n">
        <f aca="false">COUNTBLANK(C10:S10)-3</f>
        <v>12</v>
      </c>
      <c r="AE10" s="48" t="n">
        <f aca="false">COUNTIF(C10:S10,"x")</f>
        <v>0</v>
      </c>
      <c r="AF10" s="47" t="n">
        <f aca="false">COUNTIF(C10:S10,"51")+COUNTIF(C10:S10,"51☻")+COUNTIF(C10:S10,"2")+COUNTIF(C10:S10,"52")+COUNTIF(C10:S10,"52☻")+COUNTIF(C10:S10,"51$")+COUNTIF(C10:S10,"52$")</f>
        <v>0</v>
      </c>
      <c r="AG10" s="4" t="str">
        <f aca="false">Vzorci_vnosov!$A$10</f>
        <v>12-20</v>
      </c>
      <c r="AH10" s="49" t="str">
        <f aca="false">RIGHT(C10,1)</f>
        <v>☻</v>
      </c>
      <c r="AI10" s="49" t="str">
        <f aca="false">RIGHT(D10,1)</f>
        <v/>
      </c>
      <c r="AJ10" s="49" t="str">
        <f aca="false">RIGHT(E10,1)</f>
        <v/>
      </c>
      <c r="AK10" s="49" t="str">
        <f aca="false">RIGHT(F10,1)</f>
        <v/>
      </c>
      <c r="AL10" s="49" t="str">
        <f aca="false">RIGHT(G10,1)</f>
        <v/>
      </c>
      <c r="AM10" s="49" t="str">
        <f aca="false">RIGHT(H10,1)</f>
        <v/>
      </c>
      <c r="AN10" s="49" t="str">
        <f aca="false">RIGHT(I10,1)</f>
        <v>☺</v>
      </c>
      <c r="AO10" s="49" t="str">
        <f aca="false">RIGHT(J10,1)</f>
        <v/>
      </c>
      <c r="AP10" s="49" t="str">
        <f aca="false">RIGHT(K10,1)</f>
        <v/>
      </c>
      <c r="AQ10" s="49" t="str">
        <f aca="false">RIGHT(L10,1)</f>
        <v/>
      </c>
      <c r="AR10" s="49" t="str">
        <f aca="false">RIGHT(M10,1)</f>
        <v/>
      </c>
      <c r="AS10" s="49" t="str">
        <f aca="false">RIGHT(N10,1)</f>
        <v/>
      </c>
      <c r="AT10" s="49" t="e">
        <f aca="false">NA()</f>
        <v>#N/A</v>
      </c>
      <c r="AU10" s="49" t="str">
        <f aca="false">RIGHT(O10,1)</f>
        <v/>
      </c>
      <c r="AV10" s="49" t="str">
        <f aca="false">RIGHT(P10,1)</f>
        <v/>
      </c>
      <c r="AW10" s="49" t="str">
        <f aca="false">RIGHT(Q10,1)</f>
        <v/>
      </c>
      <c r="AX10" s="49" t="str">
        <f aca="false">RIGHT(R10,1)</f>
        <v/>
      </c>
      <c r="AY10" s="49" t="str">
        <f aca="false">RIGHT(S10,1)</f>
        <v/>
      </c>
      <c r="BA10" s="50"/>
      <c r="BB10" s="50"/>
      <c r="BC10" s="50"/>
      <c r="BD10" s="50"/>
      <c r="BE10" s="50"/>
      <c r="BF10" s="50"/>
      <c r="BG10" s="50"/>
      <c r="BH10" s="50"/>
      <c r="BI10" s="50"/>
      <c r="BJ10" s="50"/>
    </row>
    <row r="11" customFormat="false" ht="19.5" hidden="false" customHeight="true" outlineLevel="0" collapsed="false">
      <c r="A11" s="51" t="n">
        <v>43506</v>
      </c>
      <c r="B11" s="52" t="str">
        <f aca="false">TEXT(A11,"Ddd")</f>
        <v>ne</v>
      </c>
      <c r="C11" s="44" t="str">
        <f aca="false">Vzorci_vnosov!$A$14</f>
        <v>☻</v>
      </c>
      <c r="D11" s="79"/>
      <c r="E11" s="79"/>
      <c r="F11" s="79"/>
      <c r="G11" s="79"/>
      <c r="H11" s="79"/>
      <c r="I11" s="79"/>
      <c r="J11" s="79"/>
      <c r="K11" s="79"/>
      <c r="L11" s="45" t="str">
        <f aca="false">Vzorci_vnosov!$A$21</f>
        <v>☺</v>
      </c>
      <c r="M11" s="79"/>
      <c r="N11" s="79"/>
      <c r="O11" s="79"/>
      <c r="P11" s="79"/>
      <c r="Q11" s="79"/>
      <c r="R11" s="79"/>
      <c r="S11" s="79"/>
      <c r="T11" s="79" t="s">
        <v>19</v>
      </c>
      <c r="U11" s="59" t="s">
        <v>23</v>
      </c>
      <c r="V11" s="47" t="n">
        <f aca="false">COUNTIF(AH11:AY11,"☻")</f>
        <v>1</v>
      </c>
      <c r="W11" s="47" t="n">
        <f aca="false">COUNTIF(AH11:AY11,"☺")</f>
        <v>1</v>
      </c>
      <c r="X11" s="47" t="n">
        <f aca="false">COUNTIF(C11:S11,"51")+COUNTIF(C11:S11,"51$")+COUNTIF(C11:S11,"51☻")</f>
        <v>0</v>
      </c>
      <c r="Y11" s="47" t="n">
        <f aca="false">COUNTIF(C11:S11,"52")+COUNTIF(C11:S11,"52$")+COUNTIF(C11:S11,"52☻")</f>
        <v>0</v>
      </c>
      <c r="Z11" s="47" t="n">
        <f aca="false">COUNTIF(C11:S11,"51¶")</f>
        <v>0</v>
      </c>
      <c r="AA11" s="47" t="n">
        <f aca="false">COUNTIF(C11:S11,"52¶")</f>
        <v>0</v>
      </c>
      <c r="AB11" s="47" t="n">
        <f aca="false">COUNTIF(C11:S11,"U")+COUNTIF(C11:S11,"U☻")+COUNTIF(C11:S11,"U☺")</f>
        <v>0</v>
      </c>
      <c r="AC11" s="47" t="n">
        <f aca="false">COUNTIF(C11:S11,"KVIT")+COUNTIF(C11:S11,"KVIT☻")+COUNTIF(C11:S11,"kvit$")</f>
        <v>0</v>
      </c>
      <c r="AD11" s="48" t="n">
        <f aca="false">COUNTBLANK(C11:S11)-3</f>
        <v>12</v>
      </c>
      <c r="AE11" s="48" t="n">
        <f aca="false">COUNTIF(C11:S11,"x")</f>
        <v>0</v>
      </c>
      <c r="AF11" s="47" t="n">
        <f aca="false">COUNTIF(C11:S11,"51")+COUNTIF(C11:S11,"51☻")+COUNTIF(C11:S11,"2")+COUNTIF(C11:S11,"52")+COUNTIF(C11:S11,"52☻")+COUNTIF(C11:S11,"51$")+COUNTIF(C11:S11,"52$")</f>
        <v>0</v>
      </c>
      <c r="AG11" s="7" t="str">
        <f aca="false">Vzorci_vnosov!$A$11</f>
        <v>X</v>
      </c>
      <c r="AH11" s="49" t="str">
        <f aca="false">RIGHT(C11,1)</f>
        <v>☻</v>
      </c>
      <c r="AI11" s="49" t="str">
        <f aca="false">RIGHT(D11,1)</f>
        <v/>
      </c>
      <c r="AJ11" s="49" t="str">
        <f aca="false">RIGHT(E11,1)</f>
        <v/>
      </c>
      <c r="AK11" s="49" t="str">
        <f aca="false">RIGHT(F11,1)</f>
        <v/>
      </c>
      <c r="AL11" s="49" t="str">
        <f aca="false">RIGHT(G11,1)</f>
        <v/>
      </c>
      <c r="AM11" s="49" t="str">
        <f aca="false">RIGHT(H11,1)</f>
        <v/>
      </c>
      <c r="AN11" s="49" t="str">
        <f aca="false">RIGHT(I11,1)</f>
        <v/>
      </c>
      <c r="AO11" s="49" t="str">
        <f aca="false">RIGHT(J11,1)</f>
        <v/>
      </c>
      <c r="AP11" s="49" t="str">
        <f aca="false">RIGHT(K11,1)</f>
        <v/>
      </c>
      <c r="AQ11" s="49" t="str">
        <f aca="false">RIGHT(L11,1)</f>
        <v>☺</v>
      </c>
      <c r="AR11" s="49" t="str">
        <f aca="false">RIGHT(M11,1)</f>
        <v/>
      </c>
      <c r="AS11" s="49" t="str">
        <f aca="false">RIGHT(N11,1)</f>
        <v/>
      </c>
      <c r="AT11" s="49" t="e">
        <f aca="false">NA()</f>
        <v>#N/A</v>
      </c>
      <c r="AU11" s="49" t="str">
        <f aca="false">RIGHT(O11,1)</f>
        <v/>
      </c>
      <c r="AV11" s="49" t="str">
        <f aca="false">RIGHT(P11,1)</f>
        <v/>
      </c>
      <c r="AW11" s="49" t="str">
        <f aca="false">RIGHT(Q11,1)</f>
        <v/>
      </c>
      <c r="AX11" s="49" t="str">
        <f aca="false">RIGHT(R11,1)</f>
        <v/>
      </c>
      <c r="AY11" s="49" t="str">
        <f aca="false">RIGHT(S11,1)</f>
        <v/>
      </c>
      <c r="BA11" s="50"/>
      <c r="BB11" s="50"/>
      <c r="BC11" s="50"/>
      <c r="BD11" s="50"/>
      <c r="BE11" s="50"/>
      <c r="BF11" s="50"/>
      <c r="BG11" s="50"/>
      <c r="BH11" s="50"/>
      <c r="BI11" s="50"/>
      <c r="BJ11" s="50"/>
    </row>
    <row r="12" customFormat="false" ht="19.5" hidden="false" customHeight="true" outlineLevel="0" collapsed="false">
      <c r="A12" s="51" t="n">
        <v>43507</v>
      </c>
      <c r="B12" s="52" t="str">
        <f aca="false">TEXT(A12,"Ddd")</f>
        <v>po</v>
      </c>
      <c r="C12" s="55" t="str">
        <f aca="false">Vzorci_vnosov!$A$11</f>
        <v>X</v>
      </c>
      <c r="D12" s="53" t="str">
        <f aca="false">Vzorci_vnosov!$A$4</f>
        <v>51</v>
      </c>
      <c r="E12" s="54" t="str">
        <f aca="false">Vzorci_vnosov!$A$7</f>
        <v>KVIT☻</v>
      </c>
      <c r="F12" s="53" t="str">
        <f aca="false">Vzorci_vnosov!$A$12</f>
        <v>D</v>
      </c>
      <c r="G12" s="61" t="str">
        <f aca="false">Vzorci_vnosov!$A$28</f>
        <v>KO</v>
      </c>
      <c r="H12" s="53" t="str">
        <f aca="false">Vzorci_vnosov!$A$8</f>
        <v>U</v>
      </c>
      <c r="I12" s="53" t="str">
        <f aca="false">Vzorci_vnosov!$A$13</f>
        <v>BOL</v>
      </c>
      <c r="J12" s="53" t="str">
        <f aca="false">Vzorci_vnosov!$A$6</f>
        <v>KVIT</v>
      </c>
      <c r="K12" s="53" t="str">
        <f aca="false">Vzorci_vnosov!$A$12</f>
        <v>D</v>
      </c>
      <c r="L12" s="55" t="str">
        <f aca="false">Vzorci_vnosov!$A$11</f>
        <v>X</v>
      </c>
      <c r="M12" s="53" t="str">
        <f aca="false">Vzorci_vnosov!$A$12</f>
        <v>D</v>
      </c>
      <c r="N12" s="58" t="str">
        <f aca="false">Vzorci_vnosov!$A$23</f>
        <v>51☺</v>
      </c>
      <c r="O12" s="55" t="str">
        <f aca="false">Vzorci_vnosov!$A$26</f>
        <v>52¶</v>
      </c>
      <c r="P12" s="53" t="str">
        <f aca="false">Vzorci_vnosov!$A$5</f>
        <v>52</v>
      </c>
      <c r="Q12" s="79"/>
      <c r="R12" s="79"/>
      <c r="S12" s="55" t="str">
        <f aca="false">Vzorci_vnosov!$A$11</f>
        <v>X</v>
      </c>
      <c r="T12" s="79" t="s">
        <v>23</v>
      </c>
      <c r="U12" s="59" t="s">
        <v>27</v>
      </c>
      <c r="V12" s="47" t="n">
        <f aca="false">COUNTIF(AH12:AY12,"☻")</f>
        <v>1</v>
      </c>
      <c r="W12" s="47" t="n">
        <f aca="false">COUNTIF(AH12:AY12,"☺")</f>
        <v>1</v>
      </c>
      <c r="X12" s="47" t="n">
        <f aca="false">COUNTIF(C12:S12,"51")+COUNTIF(C12:S12,"51$")+COUNTIF(C12:S12,"51☻")</f>
        <v>1</v>
      </c>
      <c r="Y12" s="47" t="n">
        <f aca="false">COUNTIF(C12:S12,"52")+COUNTIF(C12:S12,"52$")+COUNTIF(C12:S12,"52☻")</f>
        <v>1</v>
      </c>
      <c r="Z12" s="47" t="n">
        <f aca="false">COUNTIF(C12:S12,"51¶")</f>
        <v>0</v>
      </c>
      <c r="AA12" s="47" t="n">
        <f aca="false">COUNTIF(C12:S12,"52¶")</f>
        <v>1</v>
      </c>
      <c r="AB12" s="47" t="n">
        <f aca="false">COUNTIF(C12:S12,"U")+COUNTIF(C12:S12,"U☻")+COUNTIF(C12:S12,"U☺")</f>
        <v>1</v>
      </c>
      <c r="AC12" s="47" t="n">
        <f aca="false">COUNTIF(C12:S12,"KVIT")+COUNTIF(C12:S12,"KVIT☻")+COUNTIF(C12:S12,"kvit$")</f>
        <v>2</v>
      </c>
      <c r="AD12" s="48" t="n">
        <f aca="false">COUNTBLANK(C12:S12)-3</f>
        <v>-1</v>
      </c>
      <c r="AE12" s="48" t="n">
        <f aca="false">COUNTIF(C12:S12,"x")</f>
        <v>3</v>
      </c>
      <c r="AF12" s="47" t="n">
        <f aca="false">COUNTIF(C12:S12,"51")+COUNTIF(C12:S12,"51☻")+COUNTIF(C12:S12,"2")+COUNTIF(C12:S12,"52")+COUNTIF(C12:S12,"52☻")+COUNTIF(C12:S12,"51$")+COUNTIF(C12:S12,"52$")</f>
        <v>2</v>
      </c>
      <c r="AG12" s="4" t="str">
        <f aca="false">Vzorci_vnosov!$A$12</f>
        <v>D</v>
      </c>
      <c r="AH12" s="49" t="str">
        <f aca="false">RIGHT(C12,1)</f>
        <v>X</v>
      </c>
      <c r="AI12" s="49" t="str">
        <f aca="false">RIGHT(D12,1)</f>
        <v>1</v>
      </c>
      <c r="AJ12" s="49" t="str">
        <f aca="false">RIGHT(E12,1)</f>
        <v>☻</v>
      </c>
      <c r="AK12" s="49" t="str">
        <f aca="false">RIGHT(F12,1)</f>
        <v>D</v>
      </c>
      <c r="AL12" s="49" t="str">
        <f aca="false">RIGHT(G12,1)</f>
        <v>O</v>
      </c>
      <c r="AM12" s="49" t="str">
        <f aca="false">RIGHT(H12,1)</f>
        <v>U</v>
      </c>
      <c r="AN12" s="49" t="str">
        <f aca="false">RIGHT(I12,1)</f>
        <v>L</v>
      </c>
      <c r="AO12" s="49" t="str">
        <f aca="false">RIGHT(J12,1)</f>
        <v>T</v>
      </c>
      <c r="AP12" s="49" t="str">
        <f aca="false">RIGHT(K12,1)</f>
        <v>D</v>
      </c>
      <c r="AQ12" s="49" t="str">
        <f aca="false">RIGHT(L12,1)</f>
        <v>X</v>
      </c>
      <c r="AR12" s="49" t="str">
        <f aca="false">RIGHT(M12,1)</f>
        <v>D</v>
      </c>
      <c r="AS12" s="49" t="str">
        <f aca="false">RIGHT(N12,1)</f>
        <v>☺</v>
      </c>
      <c r="AT12" s="49" t="e">
        <f aca="false">NA()</f>
        <v>#N/A</v>
      </c>
      <c r="AU12" s="49" t="str">
        <f aca="false">RIGHT(O12,1)</f>
        <v>¶</v>
      </c>
      <c r="AV12" s="49" t="str">
        <f aca="false">RIGHT(P12,1)</f>
        <v>2</v>
      </c>
      <c r="AW12" s="49" t="str">
        <f aca="false">RIGHT(Q12,1)</f>
        <v/>
      </c>
      <c r="AX12" s="49" t="str">
        <f aca="false">RIGHT(R12,1)</f>
        <v/>
      </c>
      <c r="AY12" s="49" t="str">
        <f aca="false">RIGHT(S12,1)</f>
        <v>X</v>
      </c>
      <c r="BA12" s="50"/>
      <c r="BB12" s="50"/>
      <c r="BC12" s="50"/>
      <c r="BD12" s="50"/>
      <c r="BE12" s="50"/>
      <c r="BF12" s="50"/>
      <c r="BG12" s="50"/>
      <c r="BH12" s="50"/>
      <c r="BI12" s="50"/>
      <c r="BJ12" s="50"/>
    </row>
    <row r="13" customFormat="false" ht="19.5" hidden="false" customHeight="true" outlineLevel="0" collapsed="false">
      <c r="A13" s="51" t="n">
        <v>43508</v>
      </c>
      <c r="B13" s="52" t="str">
        <f aca="false">TEXT(A13,"Ddd")</f>
        <v>út</v>
      </c>
      <c r="C13" s="53" t="str">
        <f aca="false">Vzorci_vnosov!$A$8</f>
        <v>U</v>
      </c>
      <c r="D13" s="53" t="str">
        <f aca="false">Vzorci_vnosov!$A$5</f>
        <v>52</v>
      </c>
      <c r="E13" s="55" t="str">
        <f aca="false">Vzorci_vnosov!$A$11</f>
        <v>X</v>
      </c>
      <c r="F13" s="53" t="str">
        <f aca="false">Vzorci_vnosov!$A$6</f>
        <v>KVIT</v>
      </c>
      <c r="G13" s="61" t="str">
        <f aca="false">Vzorci_vnosov!$A$28</f>
        <v>KO</v>
      </c>
      <c r="H13" s="55" t="str">
        <f aca="false">Vzorci_vnosov!$A$11</f>
        <v>X</v>
      </c>
      <c r="I13" s="53" t="str">
        <f aca="false">Vzorci_vnosov!$A$13</f>
        <v>BOL</v>
      </c>
      <c r="J13" s="53" t="str">
        <f aca="false">Vzorci_vnosov!$A$6</f>
        <v>KVIT</v>
      </c>
      <c r="K13" s="53" t="str">
        <f aca="false">Vzorci_vnosov!$A$12</f>
        <v>D</v>
      </c>
      <c r="L13" s="55" t="str">
        <f aca="false">Vzorci_vnosov!$A$26</f>
        <v>52¶</v>
      </c>
      <c r="M13" s="53" t="str">
        <f aca="false">Vzorci_vnosov!$A$12</f>
        <v>D</v>
      </c>
      <c r="N13" s="55" t="str">
        <f aca="false">Vzorci_vnosov!$A$11</f>
        <v>X</v>
      </c>
      <c r="O13" s="55" t="str">
        <f aca="false">Vzorci_vnosov!$A$32</f>
        <v>Am</v>
      </c>
      <c r="P13" s="58" t="str">
        <f aca="false">Vzorci_vnosov!$A$23</f>
        <v>51☺</v>
      </c>
      <c r="Q13" s="79"/>
      <c r="R13" s="79"/>
      <c r="S13" s="55" t="str">
        <f aca="false">Vzorci_vnosov!$A$11</f>
        <v>X</v>
      </c>
      <c r="T13" s="79" t="s">
        <v>65</v>
      </c>
      <c r="U13" s="59" t="s">
        <v>7</v>
      </c>
      <c r="V13" s="47" t="n">
        <f aca="false">COUNTIF(AH13:AY13,"☻")</f>
        <v>0</v>
      </c>
      <c r="W13" s="47" t="n">
        <f aca="false">COUNTIF(AH13:AY13,"☺")</f>
        <v>1</v>
      </c>
      <c r="X13" s="47" t="n">
        <f aca="false">COUNTIF(C13:S13,"51")+COUNTIF(C13:S13,"51$")+COUNTIF(C13:S13,"51☻")</f>
        <v>0</v>
      </c>
      <c r="Y13" s="47" t="n">
        <f aca="false">COUNTIF(C13:S13,"52")+COUNTIF(C13:S13,"52$")+COUNTIF(C13:S13,"52☻")</f>
        <v>1</v>
      </c>
      <c r="Z13" s="47" t="n">
        <f aca="false">COUNTIF(C13:S13,"51¶")</f>
        <v>0</v>
      </c>
      <c r="AA13" s="47" t="n">
        <f aca="false">COUNTIF(C13:S13,"52¶")</f>
        <v>1</v>
      </c>
      <c r="AB13" s="47" t="n">
        <f aca="false">COUNTIF(C13:S13,"U")+COUNTIF(C13:S13,"U☻")+COUNTIF(C13:S13,"U☺")</f>
        <v>1</v>
      </c>
      <c r="AC13" s="47" t="n">
        <f aca="false">COUNTIF(C13:S13,"KVIT")+COUNTIF(C13:S13,"KVIT☻")+COUNTIF(C13:S13,"kvit$")</f>
        <v>2</v>
      </c>
      <c r="AD13" s="48" t="n">
        <f aca="false">COUNTBLANK(C13:S13)-3</f>
        <v>-1</v>
      </c>
      <c r="AE13" s="48" t="n">
        <f aca="false">COUNTIF(C13:S13,"x")</f>
        <v>4</v>
      </c>
      <c r="AF13" s="47" t="n">
        <f aca="false">COUNTIF(C13:S13,"51")+COUNTIF(C13:S13,"51☻")+COUNTIF(C13:S13,"2")+COUNTIF(C13:S13,"52")+COUNTIF(C13:S13,"52☻")+COUNTIF(C13:S13,"51$")+COUNTIF(C13:S13,"52$")</f>
        <v>1</v>
      </c>
      <c r="AG13" s="4" t="str">
        <f aca="false">Vzorci_vnosov!$A$13</f>
        <v>BOL</v>
      </c>
      <c r="AH13" s="49" t="str">
        <f aca="false">RIGHT(C13,1)</f>
        <v>U</v>
      </c>
      <c r="AI13" s="49" t="str">
        <f aca="false">RIGHT(D13,1)</f>
        <v>2</v>
      </c>
      <c r="AJ13" s="49" t="str">
        <f aca="false">RIGHT(E13,1)</f>
        <v>X</v>
      </c>
      <c r="AK13" s="49" t="str">
        <f aca="false">RIGHT(F13,1)</f>
        <v>T</v>
      </c>
      <c r="AL13" s="49" t="str">
        <f aca="false">RIGHT(G13,1)</f>
        <v>O</v>
      </c>
      <c r="AM13" s="49" t="str">
        <f aca="false">RIGHT(H13,1)</f>
        <v>X</v>
      </c>
      <c r="AN13" s="49" t="str">
        <f aca="false">RIGHT(I13,1)</f>
        <v>L</v>
      </c>
      <c r="AO13" s="49" t="str">
        <f aca="false">RIGHT(J13,1)</f>
        <v>T</v>
      </c>
      <c r="AP13" s="49" t="str">
        <f aca="false">RIGHT(K13,1)</f>
        <v>D</v>
      </c>
      <c r="AQ13" s="49" t="str">
        <f aca="false">RIGHT(L13,1)</f>
        <v>¶</v>
      </c>
      <c r="AR13" s="49" t="str">
        <f aca="false">RIGHT(M13,1)</f>
        <v>D</v>
      </c>
      <c r="AS13" s="49" t="str">
        <f aca="false">RIGHT(N13,1)</f>
        <v>X</v>
      </c>
      <c r="AT13" s="49" t="e">
        <f aca="false">NA()</f>
        <v>#N/A</v>
      </c>
      <c r="AU13" s="49" t="str">
        <f aca="false">RIGHT(O13,1)</f>
        <v>m</v>
      </c>
      <c r="AV13" s="49" t="str">
        <f aca="false">RIGHT(P13,1)</f>
        <v>☺</v>
      </c>
      <c r="AW13" s="49" t="str">
        <f aca="false">RIGHT(Q13,1)</f>
        <v/>
      </c>
      <c r="AX13" s="49" t="str">
        <f aca="false">RIGHT(R13,1)</f>
        <v/>
      </c>
      <c r="AY13" s="49" t="str">
        <f aca="false">RIGHT(S13,1)</f>
        <v>X</v>
      </c>
      <c r="BA13" s="50" t="s">
        <v>69</v>
      </c>
      <c r="BB13" s="50"/>
      <c r="BC13" s="50"/>
      <c r="BD13" s="50"/>
      <c r="BE13" s="50"/>
      <c r="BF13" s="50"/>
      <c r="BG13" s="50"/>
      <c r="BH13" s="50"/>
      <c r="BI13" s="50"/>
      <c r="BJ13" s="50"/>
    </row>
    <row r="14" customFormat="false" ht="19.5" hidden="false" customHeight="true" outlineLevel="0" collapsed="false">
      <c r="A14" s="51" t="n">
        <v>43509</v>
      </c>
      <c r="B14" s="52" t="str">
        <f aca="false">TEXT(A14,"Ddd")</f>
        <v>st</v>
      </c>
      <c r="C14" s="55" t="str">
        <f aca="false">Vzorci_vnosov!$A$26</f>
        <v>52¶</v>
      </c>
      <c r="D14" s="53" t="str">
        <f aca="false">Vzorci_vnosov!$A$5</f>
        <v>52</v>
      </c>
      <c r="E14" s="53" t="str">
        <f aca="false">Vzorci_vnosov!$A$6</f>
        <v>KVIT</v>
      </c>
      <c r="F14" s="53" t="str">
        <f aca="false">Vzorci_vnosov!$A$6</f>
        <v>KVIT</v>
      </c>
      <c r="G14" s="61" t="str">
        <f aca="false">Vzorci_vnosov!$A$28</f>
        <v>KO</v>
      </c>
      <c r="H14" s="55" t="str">
        <f aca="false">Vzorci_vnosov!$A$11</f>
        <v>X</v>
      </c>
      <c r="I14" s="58" t="str">
        <f aca="false">Vzorci_vnosov!$A$23</f>
        <v>51☺</v>
      </c>
      <c r="J14" s="54" t="str">
        <f aca="false">Vzorci_vnosov!$A$7</f>
        <v>KVIT☻</v>
      </c>
      <c r="K14" s="53" t="str">
        <f aca="false">Vzorci_vnosov!$A$12</f>
        <v>D</v>
      </c>
      <c r="L14" s="53" t="str">
        <f aca="false">Vzorci_vnosov!$A$12</f>
        <v>D</v>
      </c>
      <c r="M14" s="53" t="str">
        <f aca="false">Vzorci_vnosov!$A$12</f>
        <v>D</v>
      </c>
      <c r="N14" s="55" t="str">
        <f aca="false">Vzorci_vnosov!$A$35</f>
        <v>Ta</v>
      </c>
      <c r="O14" s="55" t="str">
        <f aca="false">Vzorci_vnosov!$A$11</f>
        <v>X</v>
      </c>
      <c r="P14" s="55" t="str">
        <f aca="false">Vzorci_vnosov!$A$11</f>
        <v>X</v>
      </c>
      <c r="Q14" s="79"/>
      <c r="R14" s="79"/>
      <c r="S14" s="55" t="str">
        <f aca="false">Vzorci_vnosov!$A$11</f>
        <v>X</v>
      </c>
      <c r="T14" s="79" t="s">
        <v>13</v>
      </c>
      <c r="U14" s="59" t="s">
        <v>7</v>
      </c>
      <c r="V14" s="47" t="n">
        <f aca="false">COUNTIF(AH14:AY14,"☻")</f>
        <v>1</v>
      </c>
      <c r="W14" s="47" t="n">
        <f aca="false">COUNTIF(AH14:AY14,"☺")</f>
        <v>1</v>
      </c>
      <c r="X14" s="47" t="n">
        <f aca="false">COUNTIF(C14:S14,"51")+COUNTIF(C14:S14,"51$")+COUNTIF(C14:S14,"51☻")</f>
        <v>0</v>
      </c>
      <c r="Y14" s="47" t="n">
        <f aca="false">COUNTIF(C14:S14,"52")+COUNTIF(C14:S14,"52$")+COUNTIF(C14:S14,"52☻")</f>
        <v>1</v>
      </c>
      <c r="Z14" s="47" t="n">
        <f aca="false">COUNTIF(C14:S14,"51¶")</f>
        <v>0</v>
      </c>
      <c r="AA14" s="47" t="n">
        <f aca="false">COUNTIF(C14:S14,"52¶")</f>
        <v>1</v>
      </c>
      <c r="AB14" s="47" t="n">
        <f aca="false">COUNTIF(C14:S14,"U")+COUNTIF(C14:S14,"U☻")+COUNTIF(C14:S14,"U☺")</f>
        <v>0</v>
      </c>
      <c r="AC14" s="47" t="n">
        <f aca="false">COUNTIF(C14:S14,"KVIT")+COUNTIF(C14:S14,"KVIT☻")+COUNTIF(C14:S14,"kvit$")</f>
        <v>3</v>
      </c>
      <c r="AD14" s="48" t="n">
        <f aca="false">COUNTBLANK(C14:S14)-3</f>
        <v>-1</v>
      </c>
      <c r="AE14" s="48" t="n">
        <f aca="false">COUNTIF(C14:S14,"x")</f>
        <v>4</v>
      </c>
      <c r="AF14" s="47" t="n">
        <f aca="false">COUNTIF(C14:S14,"51")+COUNTIF(C14:S14,"51☻")+COUNTIF(C14:S14,"2")+COUNTIF(C14:S14,"52")+COUNTIF(C14:S14,"52☻")+COUNTIF(C14:S14,"51$")+COUNTIF(C14:S14,"52$")</f>
        <v>1</v>
      </c>
      <c r="AG14" s="8" t="str">
        <f aca="false">Vzorci_vnosov!$A$14</f>
        <v>☻</v>
      </c>
      <c r="AH14" s="49" t="str">
        <f aca="false">RIGHT(C14,1)</f>
        <v>¶</v>
      </c>
      <c r="AI14" s="49" t="str">
        <f aca="false">RIGHT(D14,1)</f>
        <v>2</v>
      </c>
      <c r="AJ14" s="49" t="str">
        <f aca="false">RIGHT(E14,1)</f>
        <v>T</v>
      </c>
      <c r="AK14" s="49" t="str">
        <f aca="false">RIGHT(F14,1)</f>
        <v>T</v>
      </c>
      <c r="AL14" s="49" t="str">
        <f aca="false">RIGHT(G14,1)</f>
        <v>O</v>
      </c>
      <c r="AM14" s="49" t="str">
        <f aca="false">RIGHT(H14,1)</f>
        <v>X</v>
      </c>
      <c r="AN14" s="49" t="str">
        <f aca="false">RIGHT(I14,1)</f>
        <v>☺</v>
      </c>
      <c r="AO14" s="49" t="str">
        <f aca="false">RIGHT(J14,1)</f>
        <v>☻</v>
      </c>
      <c r="AP14" s="49" t="str">
        <f aca="false">RIGHT(K14,1)</f>
        <v>D</v>
      </c>
      <c r="AQ14" s="49" t="str">
        <f aca="false">RIGHT(L14,1)</f>
        <v>D</v>
      </c>
      <c r="AR14" s="49" t="str">
        <f aca="false">RIGHT(M14,1)</f>
        <v>D</v>
      </c>
      <c r="AS14" s="49" t="str">
        <f aca="false">RIGHT(N14,1)</f>
        <v>a</v>
      </c>
      <c r="AT14" s="49" t="e">
        <f aca="false">NA()</f>
        <v>#N/A</v>
      </c>
      <c r="AU14" s="49" t="str">
        <f aca="false">RIGHT(O14,1)</f>
        <v>X</v>
      </c>
      <c r="AV14" s="49" t="str">
        <f aca="false">RIGHT(P14,1)</f>
        <v>X</v>
      </c>
      <c r="AW14" s="49" t="str">
        <f aca="false">RIGHT(Q14,1)</f>
        <v/>
      </c>
      <c r="AX14" s="49" t="str">
        <f aca="false">RIGHT(R14,1)</f>
        <v/>
      </c>
      <c r="AY14" s="49" t="str">
        <f aca="false">RIGHT(S14,1)</f>
        <v>X</v>
      </c>
      <c r="BA14" s="50"/>
      <c r="BB14" s="50"/>
      <c r="BC14" s="50"/>
      <c r="BD14" s="50"/>
      <c r="BE14" s="50"/>
      <c r="BF14" s="50"/>
      <c r="BG14" s="50"/>
      <c r="BH14" s="50"/>
      <c r="BI14" s="50"/>
      <c r="BJ14" s="50"/>
    </row>
    <row r="15" customFormat="false" ht="19.5" hidden="false" customHeight="true" outlineLevel="0" collapsed="false">
      <c r="A15" s="51" t="n">
        <v>43510</v>
      </c>
      <c r="B15" s="52" t="str">
        <f aca="false">TEXT(A15,"Ddd")</f>
        <v>čt</v>
      </c>
      <c r="C15" s="53" t="str">
        <f aca="false">Vzorci_vnosov!$A$4</f>
        <v>51</v>
      </c>
      <c r="D15" s="53" t="str">
        <f aca="false">Vzorci_vnosov!$A$12</f>
        <v>D</v>
      </c>
      <c r="E15" s="53" t="str">
        <f aca="false">Vzorci_vnosov!$A$6</f>
        <v>KVIT</v>
      </c>
      <c r="F15" s="53" t="str">
        <f aca="false">Vzorci_vnosov!$A$6</f>
        <v>KVIT</v>
      </c>
      <c r="G15" s="53" t="str">
        <f aca="false">Vzorci_vnosov!$A$12</f>
        <v>D</v>
      </c>
      <c r="H15" s="53" t="str">
        <f aca="false">Vzorci_vnosov!$A$5</f>
        <v>52</v>
      </c>
      <c r="I15" s="55" t="str">
        <f aca="false">Vzorci_vnosov!$A$11</f>
        <v>X</v>
      </c>
      <c r="J15" s="55" t="str">
        <f aca="false">Vzorci_vnosov!$A$11</f>
        <v>X</v>
      </c>
      <c r="K15" s="53" t="str">
        <f aca="false">Vzorci_vnosov!$A$12</f>
        <v>D</v>
      </c>
      <c r="L15" s="55" t="str">
        <f aca="false">Vzorci_vnosov!$A$26</f>
        <v>52¶</v>
      </c>
      <c r="M15" s="53" t="str">
        <f aca="false">Vzorci_vnosov!$A$12</f>
        <v>D</v>
      </c>
      <c r="N15" s="53" t="str">
        <f aca="false">Vzorci_vnosov!$A$12</f>
        <v>D</v>
      </c>
      <c r="O15" s="55" t="str">
        <f aca="false">Vzorci_vnosov!$A$11</f>
        <v>X</v>
      </c>
      <c r="P15" s="53" t="str">
        <f aca="false">Vzorci_vnosov!$A$13</f>
        <v>BOL</v>
      </c>
      <c r="Q15" s="79"/>
      <c r="R15" s="79"/>
      <c r="S15" s="55" t="str">
        <f aca="false">Vzorci_vnosov!$A$11</f>
        <v>X</v>
      </c>
      <c r="T15" s="50" t="s">
        <v>69</v>
      </c>
      <c r="U15" s="59" t="s">
        <v>7</v>
      </c>
      <c r="V15" s="47" t="n">
        <f aca="false">COUNTIF(AH15:AY15,"☻")</f>
        <v>0</v>
      </c>
      <c r="W15" s="47" t="n">
        <f aca="false">COUNTIF(AH15:AY15,"☺")</f>
        <v>0</v>
      </c>
      <c r="X15" s="47" t="n">
        <f aca="false">COUNTIF(C15:S15,"51")+COUNTIF(C15:S15,"51$")+COUNTIF(C15:S15,"51☻")</f>
        <v>1</v>
      </c>
      <c r="Y15" s="47" t="n">
        <f aca="false">COUNTIF(C15:S15,"52")+COUNTIF(C15:S15,"52$")+COUNTIF(C15:S15,"52☻")</f>
        <v>1</v>
      </c>
      <c r="Z15" s="47" t="n">
        <f aca="false">COUNTIF(C15:S15,"51¶")</f>
        <v>0</v>
      </c>
      <c r="AA15" s="47" t="n">
        <f aca="false">COUNTIF(C15:S15,"52¶")</f>
        <v>1</v>
      </c>
      <c r="AB15" s="47" t="n">
        <f aca="false">COUNTIF(C15:S15,"U")+COUNTIF(C15:S15,"U☻")+COUNTIF(C15:S15,"U☺")</f>
        <v>0</v>
      </c>
      <c r="AC15" s="47" t="n">
        <f aca="false">COUNTIF(C15:S15,"KVIT")+COUNTIF(C15:S15,"KVIT☻")+COUNTIF(C15:S15,"kvit$")</f>
        <v>2</v>
      </c>
      <c r="AD15" s="48" t="n">
        <f aca="false">COUNTBLANK(C15:S15)-3</f>
        <v>-1</v>
      </c>
      <c r="AE15" s="48" t="n">
        <f aca="false">COUNTIF(C15:S15,"x")</f>
        <v>4</v>
      </c>
      <c r="AF15" s="47" t="n">
        <f aca="false">COUNTIF(C15:S15,"51")+COUNTIF(C15:S15,"51☻")+COUNTIF(C15:S15,"2")+COUNTIF(C15:S15,"52")+COUNTIF(C15:S15,"52☻")+COUNTIF(C15:S15,"51$")+COUNTIF(C15:S15,"52$")</f>
        <v>2</v>
      </c>
      <c r="AG15" s="4" t="str">
        <f aca="false">Vzorci_vnosov!$A$15</f>
        <v>SO</v>
      </c>
      <c r="AH15" s="49" t="str">
        <f aca="false">RIGHT(C15,1)</f>
        <v>1</v>
      </c>
      <c r="AI15" s="49" t="str">
        <f aca="false">RIGHT(D15,1)</f>
        <v>D</v>
      </c>
      <c r="AJ15" s="49" t="str">
        <f aca="false">RIGHT(E15,1)</f>
        <v>T</v>
      </c>
      <c r="AK15" s="49" t="str">
        <f aca="false">RIGHT(F15,1)</f>
        <v>T</v>
      </c>
      <c r="AL15" s="49" t="str">
        <f aca="false">RIGHT(G15,1)</f>
        <v>D</v>
      </c>
      <c r="AM15" s="49" t="str">
        <f aca="false">RIGHT(H15,1)</f>
        <v>2</v>
      </c>
      <c r="AN15" s="49" t="str">
        <f aca="false">RIGHT(I15,1)</f>
        <v>X</v>
      </c>
      <c r="AO15" s="49" t="str">
        <f aca="false">RIGHT(J15,1)</f>
        <v>X</v>
      </c>
      <c r="AP15" s="49" t="str">
        <f aca="false">RIGHT(K15,1)</f>
        <v>D</v>
      </c>
      <c r="AQ15" s="49" t="str">
        <f aca="false">RIGHT(L15,1)</f>
        <v>¶</v>
      </c>
      <c r="AR15" s="49" t="str">
        <f aca="false">RIGHT(M15,1)</f>
        <v>D</v>
      </c>
      <c r="AS15" s="49" t="str">
        <f aca="false">RIGHT(N15,1)</f>
        <v>D</v>
      </c>
      <c r="AT15" s="49" t="e">
        <f aca="false">NA()</f>
        <v>#N/A</v>
      </c>
      <c r="AU15" s="49" t="str">
        <f aca="false">RIGHT(O15,1)</f>
        <v>X</v>
      </c>
      <c r="AV15" s="49" t="str">
        <f aca="false">RIGHT(P15,1)</f>
        <v>L</v>
      </c>
      <c r="AW15" s="49" t="str">
        <f aca="false">RIGHT(Q15,1)</f>
        <v/>
      </c>
      <c r="AX15" s="49" t="str">
        <f aca="false">RIGHT(R15,1)</f>
        <v/>
      </c>
      <c r="AY15" s="49" t="str">
        <f aca="false">RIGHT(S15,1)</f>
        <v>X</v>
      </c>
      <c r="BA15" s="50"/>
      <c r="BB15" s="50"/>
      <c r="BC15" s="50"/>
      <c r="BD15" s="50"/>
      <c r="BE15" s="50"/>
      <c r="BF15" s="50"/>
      <c r="BG15" s="50"/>
      <c r="BH15" s="50"/>
      <c r="BI15" s="50"/>
      <c r="BJ15" s="50"/>
    </row>
    <row r="16" customFormat="false" ht="19.5" hidden="false" customHeight="true" outlineLevel="0" collapsed="false">
      <c r="A16" s="51" t="n">
        <v>43511</v>
      </c>
      <c r="B16" s="52" t="str">
        <f aca="false">TEXT(A16,"Ddd")</f>
        <v>pá</v>
      </c>
      <c r="C16" s="58" t="str">
        <f aca="false">Vzorci_vnosov!$A$23</f>
        <v>51☺</v>
      </c>
      <c r="D16" s="53" t="str">
        <f aca="false">Vzorci_vnosov!$A$12</f>
        <v>D</v>
      </c>
      <c r="E16" s="53" t="str">
        <f aca="false">Vzorci_vnosov!$A$6</f>
        <v>KVIT</v>
      </c>
      <c r="F16" s="54" t="str">
        <f aca="false">Vzorci_vnosov!$A$7</f>
        <v>KVIT☻</v>
      </c>
      <c r="G16" s="53" t="str">
        <f aca="false">Vzorci_vnosov!$A$12</f>
        <v>D</v>
      </c>
      <c r="H16" s="55" t="str">
        <f aca="false">Vzorci_vnosov!$A$35</f>
        <v>Ta</v>
      </c>
      <c r="I16" s="53" t="str">
        <f aca="false">Vzorci_vnosov!$A$5</f>
        <v>52</v>
      </c>
      <c r="J16" s="55" t="str">
        <f aca="false">Vzorci_vnosov!$A$26</f>
        <v>52¶</v>
      </c>
      <c r="K16" s="53" t="str">
        <f aca="false">Vzorci_vnosov!$A$12</f>
        <v>D</v>
      </c>
      <c r="L16" s="79" t="s">
        <v>67</v>
      </c>
      <c r="M16" s="53" t="str">
        <f aca="false">Vzorci_vnosov!$A$12</f>
        <v>D</v>
      </c>
      <c r="N16" s="53" t="str">
        <f aca="false">Vzorci_vnosov!$A$12</f>
        <v>D</v>
      </c>
      <c r="O16" s="55" t="str">
        <f aca="false">Vzorci_vnosov!$A$11</f>
        <v>X</v>
      </c>
      <c r="P16" s="53" t="str">
        <f aca="false">Vzorci_vnosov!$A$13</f>
        <v>BOL</v>
      </c>
      <c r="Q16" s="79"/>
      <c r="R16" s="79"/>
      <c r="S16" s="55" t="str">
        <f aca="false">Vzorci_vnosov!$A$11</f>
        <v>X</v>
      </c>
      <c r="T16" s="79" t="s">
        <v>1</v>
      </c>
      <c r="U16" s="59" t="s">
        <v>11</v>
      </c>
      <c r="V16" s="47" t="n">
        <f aca="false">COUNTIF(AH16:AY16,"☻")</f>
        <v>1</v>
      </c>
      <c r="W16" s="47" t="n">
        <f aca="false">COUNTIF(AH16:AY16,"☺")</f>
        <v>1</v>
      </c>
      <c r="X16" s="47" t="n">
        <f aca="false">COUNTIF(C16:S16,"51")+COUNTIF(C16:S16,"51$")+COUNTIF(C16:S16,"51☻")</f>
        <v>0</v>
      </c>
      <c r="Y16" s="47" t="n">
        <f aca="false">COUNTIF(C16:S16,"52")+COUNTIF(C16:S16,"52$")+COUNTIF(C16:S16,"52☻")</f>
        <v>1</v>
      </c>
      <c r="Z16" s="47" t="n">
        <f aca="false">COUNTIF(C16:S16,"51¶")</f>
        <v>0</v>
      </c>
      <c r="AA16" s="47" t="n">
        <f aca="false">COUNTIF(C16:S16,"52¶")</f>
        <v>1</v>
      </c>
      <c r="AB16" s="47" t="n">
        <f aca="false">COUNTIF(C16:S16,"U")+COUNTIF(C16:S16,"U☻")+COUNTIF(C16:S16,"U☺")</f>
        <v>0</v>
      </c>
      <c r="AC16" s="47" t="n">
        <f aca="false">COUNTIF(C16:S16,"KVIT")+COUNTIF(C16:S16,"KVIT☻")+COUNTIF(C16:S16,"kvit$")</f>
        <v>2</v>
      </c>
      <c r="AD16" s="48" t="n">
        <f aca="false">COUNTBLANK(C16:S16)-3</f>
        <v>-1</v>
      </c>
      <c r="AE16" s="48" t="n">
        <f aca="false">COUNTIF(C16:S16,"x")</f>
        <v>2</v>
      </c>
      <c r="AF16" s="47" t="n">
        <f aca="false">COUNTIF(C16:S16,"51")+COUNTIF(C16:S16,"51☻")+COUNTIF(C16:S16,"2")+COUNTIF(C16:S16,"52")+COUNTIF(C16:S16,"52☻")+COUNTIF(C16:S16,"51$")+COUNTIF(C16:S16,"52$")</f>
        <v>1</v>
      </c>
      <c r="AG16" s="7" t="str">
        <f aca="false">Vzorci_vnosov!$A$16</f>
        <v>☻</v>
      </c>
      <c r="AH16" s="49" t="str">
        <f aca="false">RIGHT(C16,1)</f>
        <v>☺</v>
      </c>
      <c r="AI16" s="49" t="str">
        <f aca="false">RIGHT(D16,1)</f>
        <v>D</v>
      </c>
      <c r="AJ16" s="49" t="str">
        <f aca="false">RIGHT(E16,1)</f>
        <v>T</v>
      </c>
      <c r="AK16" s="49" t="str">
        <f aca="false">RIGHT(F16,1)</f>
        <v>☻</v>
      </c>
      <c r="AL16" s="49" t="str">
        <f aca="false">RIGHT(G16,1)</f>
        <v>D</v>
      </c>
      <c r="AM16" s="49" t="str">
        <f aca="false">RIGHT(H16,1)</f>
        <v>a</v>
      </c>
      <c r="AN16" s="49" t="str">
        <f aca="false">RIGHT(I16,1)</f>
        <v>2</v>
      </c>
      <c r="AO16" s="49" t="str">
        <f aca="false">RIGHT(J16,1)</f>
        <v>¶</v>
      </c>
      <c r="AP16" s="49" t="str">
        <f aca="false">RIGHT(K16,1)</f>
        <v>D</v>
      </c>
      <c r="AQ16" s="49" t="str">
        <f aca="false">RIGHT(L16,1)</f>
        <v>K</v>
      </c>
      <c r="AR16" s="49" t="str">
        <f aca="false">RIGHT(M16,1)</f>
        <v>D</v>
      </c>
      <c r="AS16" s="49" t="str">
        <f aca="false">RIGHT(N16,1)</f>
        <v>D</v>
      </c>
      <c r="AT16" s="49" t="e">
        <f aca="false">NA()</f>
        <v>#N/A</v>
      </c>
      <c r="AU16" s="49" t="str">
        <f aca="false">RIGHT(O16,1)</f>
        <v>X</v>
      </c>
      <c r="AV16" s="49" t="str">
        <f aca="false">RIGHT(P16,1)</f>
        <v>L</v>
      </c>
      <c r="AW16" s="49" t="str">
        <f aca="false">RIGHT(Q16,1)</f>
        <v/>
      </c>
      <c r="AX16" s="49" t="str">
        <f aca="false">RIGHT(R16,1)</f>
        <v/>
      </c>
      <c r="AY16" s="49" t="str">
        <f aca="false">RIGHT(S16,1)</f>
        <v>X</v>
      </c>
      <c r="BA16" s="50"/>
      <c r="BB16" s="50"/>
      <c r="BC16" s="50"/>
      <c r="BD16" s="50"/>
      <c r="BE16" s="50"/>
      <c r="BF16" s="50"/>
      <c r="BG16" s="50"/>
      <c r="BH16" s="50"/>
      <c r="BI16" s="50"/>
      <c r="BJ16" s="50"/>
    </row>
    <row r="17" customFormat="false" ht="19.5" hidden="false" customHeight="true" outlineLevel="0" collapsed="false">
      <c r="A17" s="51" t="n">
        <v>43512</v>
      </c>
      <c r="B17" s="52" t="str">
        <f aca="false">TEXT(A17,"Ddd")</f>
        <v>so</v>
      </c>
      <c r="C17" s="79"/>
      <c r="D17" s="79"/>
      <c r="E17" s="44" t="str">
        <f aca="false">Vzorci_vnosov!$A$14</f>
        <v>☻</v>
      </c>
      <c r="F17" s="79"/>
      <c r="G17" s="79"/>
      <c r="H17" s="79"/>
      <c r="I17" s="79"/>
      <c r="J17" s="79"/>
      <c r="K17" s="79"/>
      <c r="L17" s="45" t="str">
        <f aca="false">Vzorci_vnosov!$A$21</f>
        <v>☺</v>
      </c>
      <c r="M17" s="79"/>
      <c r="N17" s="79"/>
      <c r="O17" s="79"/>
      <c r="P17" s="79"/>
      <c r="Q17" s="79"/>
      <c r="R17" s="79"/>
      <c r="S17" s="79"/>
      <c r="T17" s="79" t="s">
        <v>19</v>
      </c>
      <c r="U17" s="59" t="s">
        <v>23</v>
      </c>
      <c r="V17" s="47" t="n">
        <f aca="false">COUNTIF(AH17:AY17,"☻")</f>
        <v>1</v>
      </c>
      <c r="W17" s="47" t="n">
        <f aca="false">COUNTIF(AH17:AY17,"☺")</f>
        <v>1</v>
      </c>
      <c r="X17" s="47" t="n">
        <f aca="false">COUNTIF(C17:S17,"51")+COUNTIF(C17:S17,"51$")+COUNTIF(C17:S17,"51☻")</f>
        <v>0</v>
      </c>
      <c r="Y17" s="47" t="n">
        <f aca="false">COUNTIF(C17:S17,"52")+COUNTIF(C17:S17,"52$")+COUNTIF(C17:S17,"52☻")</f>
        <v>0</v>
      </c>
      <c r="Z17" s="47" t="n">
        <f aca="false">COUNTIF(C17:S17,"51¶")</f>
        <v>0</v>
      </c>
      <c r="AA17" s="47" t="n">
        <f aca="false">COUNTIF(C17:S17,"52¶")</f>
        <v>0</v>
      </c>
      <c r="AB17" s="47" t="n">
        <f aca="false">COUNTIF(C17:S17,"U")+COUNTIF(C17:S17,"U☻")+COUNTIF(C17:S17,"U☺")</f>
        <v>0</v>
      </c>
      <c r="AC17" s="47" t="n">
        <f aca="false">COUNTIF(C17:S17,"KVIT")+COUNTIF(C17:S17,"KVIT☻")+COUNTIF(C17:S17,"kvit$")</f>
        <v>0</v>
      </c>
      <c r="AD17" s="48" t="n">
        <f aca="false">COUNTBLANK(C17:S17)-3</f>
        <v>12</v>
      </c>
      <c r="AE17" s="48" t="n">
        <f aca="false">COUNTIF(C17:S17,"x")</f>
        <v>0</v>
      </c>
      <c r="AF17" s="47" t="n">
        <f aca="false">COUNTIF(C17:S17,"51")+COUNTIF(C17:S17,"51☻")+COUNTIF(C17:S17,"2")+COUNTIF(C17:S17,"52")+COUNTIF(C17:S17,"52☻")+COUNTIF(C17:S17,"51$")+COUNTIF(C17:S17,"52$")</f>
        <v>0</v>
      </c>
      <c r="AG17" s="9" t="str">
        <f aca="false">Vzorci_vnosov!$A$17</f>
        <v>51$</v>
      </c>
      <c r="AH17" s="49" t="str">
        <f aca="false">RIGHT(C17,1)</f>
        <v/>
      </c>
      <c r="AI17" s="49" t="str">
        <f aca="false">RIGHT(D17,1)</f>
        <v/>
      </c>
      <c r="AJ17" s="49" t="str">
        <f aca="false">RIGHT(E17,1)</f>
        <v>☻</v>
      </c>
      <c r="AK17" s="49" t="str">
        <f aca="false">RIGHT(F17,1)</f>
        <v/>
      </c>
      <c r="AL17" s="49" t="str">
        <f aca="false">RIGHT(G17,1)</f>
        <v/>
      </c>
      <c r="AM17" s="49" t="str">
        <f aca="false">RIGHT(H17,1)</f>
        <v/>
      </c>
      <c r="AN17" s="49" t="str">
        <f aca="false">RIGHT(I17,1)</f>
        <v/>
      </c>
      <c r="AO17" s="49" t="str">
        <f aca="false">RIGHT(J17,1)</f>
        <v/>
      </c>
      <c r="AP17" s="49" t="str">
        <f aca="false">RIGHT(K17,1)</f>
        <v/>
      </c>
      <c r="AQ17" s="49" t="str">
        <f aca="false">RIGHT(L17,1)</f>
        <v>☺</v>
      </c>
      <c r="AR17" s="49" t="str">
        <f aca="false">RIGHT(M17,1)</f>
        <v/>
      </c>
      <c r="AS17" s="49" t="str">
        <f aca="false">RIGHT(N17,1)</f>
        <v/>
      </c>
      <c r="AT17" s="49" t="e">
        <f aca="false">NA()</f>
        <v>#N/A</v>
      </c>
      <c r="AU17" s="49" t="str">
        <f aca="false">RIGHT(O17,1)</f>
        <v/>
      </c>
      <c r="AV17" s="49" t="str">
        <f aca="false">RIGHT(P17,1)</f>
        <v/>
      </c>
      <c r="AW17" s="49" t="str">
        <f aca="false">RIGHT(Q17,1)</f>
        <v/>
      </c>
      <c r="AX17" s="49" t="str">
        <f aca="false">RIGHT(R17,1)</f>
        <v/>
      </c>
      <c r="AY17" s="49" t="str">
        <f aca="false">RIGHT(S17,1)</f>
        <v/>
      </c>
      <c r="BA17" s="50"/>
      <c r="BB17" s="50"/>
      <c r="BC17" s="50"/>
      <c r="BD17" s="50"/>
      <c r="BE17" s="50"/>
      <c r="BF17" s="50"/>
      <c r="BG17" s="50"/>
      <c r="BH17" s="50"/>
      <c r="BI17" s="50"/>
      <c r="BJ17" s="50"/>
    </row>
    <row r="18" customFormat="false" ht="19.5" hidden="false" customHeight="true" outlineLevel="0" collapsed="false">
      <c r="A18" s="51" t="n">
        <v>43513</v>
      </c>
      <c r="B18" s="52" t="str">
        <f aca="false">TEXT(A18,"Ddd")</f>
        <v>ne</v>
      </c>
      <c r="C18" s="79"/>
      <c r="D18" s="79"/>
      <c r="E18" s="44" t="str">
        <f aca="false">Vzorci_vnosov!$A$14</f>
        <v>☻</v>
      </c>
      <c r="F18" s="79"/>
      <c r="G18" s="79"/>
      <c r="H18" s="79"/>
      <c r="I18" s="79"/>
      <c r="J18" s="79"/>
      <c r="K18" s="79"/>
      <c r="L18" s="79"/>
      <c r="M18" s="79"/>
      <c r="N18" s="45" t="str">
        <f aca="false">Vzorci_vnosov!$A$21</f>
        <v>☺</v>
      </c>
      <c r="O18" s="79"/>
      <c r="P18" s="79"/>
      <c r="Q18" s="79"/>
      <c r="R18" s="79"/>
      <c r="S18" s="79"/>
      <c r="T18" s="79" t="s">
        <v>23</v>
      </c>
      <c r="U18" s="59" t="s">
        <v>7</v>
      </c>
      <c r="V18" s="47" t="n">
        <f aca="false">COUNTIF(AH18:AY18,"☻")</f>
        <v>1</v>
      </c>
      <c r="W18" s="47" t="n">
        <f aca="false">COUNTIF(AH18:AY18,"☺")</f>
        <v>1</v>
      </c>
      <c r="X18" s="47" t="n">
        <f aca="false">COUNTIF(C18:S18,"51")+COUNTIF(C18:S18,"51$")+COUNTIF(C18:S18,"51☻")</f>
        <v>0</v>
      </c>
      <c r="Y18" s="47" t="n">
        <f aca="false">COUNTIF(C18:S18,"52")+COUNTIF(C18:S18,"52$")+COUNTIF(C18:S18,"52☻")</f>
        <v>0</v>
      </c>
      <c r="Z18" s="47" t="n">
        <f aca="false">COUNTIF(C18:S18,"51¶")</f>
        <v>0</v>
      </c>
      <c r="AA18" s="47" t="n">
        <f aca="false">COUNTIF(C18:S18,"52¶")</f>
        <v>0</v>
      </c>
      <c r="AB18" s="47" t="n">
        <f aca="false">COUNTIF(C18:S18,"U")+COUNTIF(C18:S18,"U☻")+COUNTIF(C18:S18,"U☺")</f>
        <v>0</v>
      </c>
      <c r="AC18" s="47" t="n">
        <f aca="false">COUNTIF(C18:S18,"KVIT")+COUNTIF(C18:S18,"KVIT☻")+COUNTIF(C18:S18,"kvit$")</f>
        <v>0</v>
      </c>
      <c r="AD18" s="48" t="n">
        <f aca="false">COUNTBLANK(C18:S18)-3</f>
        <v>12</v>
      </c>
      <c r="AE18" s="48" t="n">
        <f aca="false">COUNTIF(C18:S18,"x")</f>
        <v>0</v>
      </c>
      <c r="AF18" s="47" t="n">
        <f aca="false">COUNTIF(C18:S18,"51")+COUNTIF(C18:S18,"51☻")+COUNTIF(C18:S18,"2")+COUNTIF(C18:S18,"52")+COUNTIF(C18:S18,"52☻")+COUNTIF(C18:S18,"51$")+COUNTIF(C18:S18,"52$")</f>
        <v>0</v>
      </c>
      <c r="AG18" s="9" t="str">
        <f aca="false">Vzorci_vnosov!$A$18</f>
        <v>52$</v>
      </c>
      <c r="AH18" s="49" t="str">
        <f aca="false">RIGHT(C18,1)</f>
        <v/>
      </c>
      <c r="AI18" s="49" t="str">
        <f aca="false">RIGHT(D18,1)</f>
        <v/>
      </c>
      <c r="AJ18" s="49" t="str">
        <f aca="false">RIGHT(E18,1)</f>
        <v>☻</v>
      </c>
      <c r="AK18" s="49" t="str">
        <f aca="false">RIGHT(F18,1)</f>
        <v/>
      </c>
      <c r="AL18" s="49" t="str">
        <f aca="false">RIGHT(G18,1)</f>
        <v/>
      </c>
      <c r="AM18" s="49" t="str">
        <f aca="false">RIGHT(H18,1)</f>
        <v/>
      </c>
      <c r="AN18" s="49" t="str">
        <f aca="false">RIGHT(I18,1)</f>
        <v/>
      </c>
      <c r="AO18" s="49" t="str">
        <f aca="false">RIGHT(J18,1)</f>
        <v/>
      </c>
      <c r="AP18" s="49" t="str">
        <f aca="false">RIGHT(K18,1)</f>
        <v/>
      </c>
      <c r="AQ18" s="49" t="str">
        <f aca="false">RIGHT(L18,1)</f>
        <v/>
      </c>
      <c r="AR18" s="49" t="str">
        <f aca="false">RIGHT(M18,1)</f>
        <v/>
      </c>
      <c r="AS18" s="49" t="str">
        <f aca="false">RIGHT(N18,1)</f>
        <v>☺</v>
      </c>
      <c r="AT18" s="49" t="e">
        <f aca="false">NA()</f>
        <v>#N/A</v>
      </c>
      <c r="AU18" s="49" t="str">
        <f aca="false">RIGHT(O18,1)</f>
        <v/>
      </c>
      <c r="AV18" s="49" t="str">
        <f aca="false">RIGHT(P18,1)</f>
        <v/>
      </c>
      <c r="AW18" s="49" t="str">
        <f aca="false">RIGHT(Q18,1)</f>
        <v/>
      </c>
      <c r="AX18" s="49" t="str">
        <f aca="false">RIGHT(R18,1)</f>
        <v/>
      </c>
      <c r="AY18" s="49" t="str">
        <f aca="false">RIGHT(S18,1)</f>
        <v/>
      </c>
      <c r="BA18" s="50"/>
      <c r="BB18" s="50"/>
      <c r="BC18" s="50"/>
      <c r="BD18" s="50"/>
      <c r="BE18" s="50"/>
      <c r="BF18" s="50"/>
      <c r="BG18" s="50"/>
      <c r="BH18" s="50"/>
      <c r="BI18" s="50"/>
      <c r="BJ18" s="50"/>
    </row>
    <row r="19" customFormat="false" ht="19.5" hidden="false" customHeight="true" outlineLevel="0" collapsed="false">
      <c r="A19" s="51" t="n">
        <v>43514</v>
      </c>
      <c r="B19" s="52" t="str">
        <f aca="false">TEXT(A19,"Ddd")</f>
        <v>po</v>
      </c>
      <c r="C19" s="53" t="str">
        <f aca="false">Vzorci_vnosov!$A$6</f>
        <v>KVIT</v>
      </c>
      <c r="D19" s="53" t="str">
        <f aca="false">Vzorci_vnosov!$A$6</f>
        <v>KVIT</v>
      </c>
      <c r="E19" s="55" t="str">
        <f aca="false">Vzorci_vnosov!$A$11</f>
        <v>X</v>
      </c>
      <c r="F19" s="53" t="str">
        <f aca="false">Vzorci_vnosov!$A$8</f>
        <v>U</v>
      </c>
      <c r="G19" s="61" t="str">
        <f aca="false">Vzorci_vnosov!$A$28</f>
        <v>KO</v>
      </c>
      <c r="H19" s="58" t="str">
        <f aca="false">Vzorci_vnosov!$A$23</f>
        <v>51☺</v>
      </c>
      <c r="I19" s="53" t="str">
        <f aca="false">Vzorci_vnosov!$A$5</f>
        <v>52</v>
      </c>
      <c r="J19" s="54" t="str">
        <f aca="false">Vzorci_vnosov!$A$7</f>
        <v>KVIT☻</v>
      </c>
      <c r="K19" s="53" t="str">
        <f aca="false">Vzorci_vnosov!$A$6</f>
        <v>KVIT</v>
      </c>
      <c r="L19" s="55" t="str">
        <f aca="false">Vzorci_vnosov!$A$26</f>
        <v>52¶</v>
      </c>
      <c r="M19" s="53" t="str">
        <f aca="false">Vzorci_vnosov!$A$12</f>
        <v>D</v>
      </c>
      <c r="N19" s="55" t="str">
        <f aca="false">Vzorci_vnosov!$A$11</f>
        <v>X</v>
      </c>
      <c r="O19" s="53" t="str">
        <f aca="false">Vzorci_vnosov!$A$4</f>
        <v>51</v>
      </c>
      <c r="P19" s="53" t="str">
        <f aca="false">Vzorci_vnosov!$A$5</f>
        <v>52</v>
      </c>
      <c r="Q19" s="79"/>
      <c r="R19" s="79"/>
      <c r="S19" s="55" t="str">
        <f aca="false">Vzorci_vnosov!$A$11</f>
        <v>X</v>
      </c>
      <c r="T19" s="79" t="s">
        <v>11</v>
      </c>
      <c r="U19" s="59" t="s">
        <v>17</v>
      </c>
      <c r="V19" s="47" t="n">
        <f aca="false">COUNTIF(AH19:AY19,"☻")</f>
        <v>1</v>
      </c>
      <c r="W19" s="47" t="n">
        <f aca="false">COUNTIF(AH19:AY19,"☺")</f>
        <v>1</v>
      </c>
      <c r="X19" s="47" t="n">
        <f aca="false">COUNTIF(C19:S19,"51")+COUNTIF(C19:S19,"51$")+COUNTIF(C19:S19,"51☻")</f>
        <v>1</v>
      </c>
      <c r="Y19" s="47" t="n">
        <f aca="false">COUNTIF(C19:S19,"52")+COUNTIF(C19:S19,"52$")+COUNTIF(C19:S19,"52☻")</f>
        <v>2</v>
      </c>
      <c r="Z19" s="47" t="n">
        <f aca="false">COUNTIF(C19:S19,"51¶")</f>
        <v>0</v>
      </c>
      <c r="AA19" s="47" t="n">
        <f aca="false">COUNTIF(C19:S19,"52¶")</f>
        <v>1</v>
      </c>
      <c r="AB19" s="47" t="n">
        <f aca="false">COUNTIF(C19:S19,"U")+COUNTIF(C19:S19,"U☻")+COUNTIF(C19:S19,"U☺")</f>
        <v>1</v>
      </c>
      <c r="AC19" s="47" t="n">
        <f aca="false">COUNTIF(C19:S19,"KVIT")+COUNTIF(C19:S19,"KVIT☻")+COUNTIF(C19:S19,"kvit$")</f>
        <v>4</v>
      </c>
      <c r="AD19" s="48" t="n">
        <f aca="false">COUNTBLANK(C19:S19)-3</f>
        <v>-1</v>
      </c>
      <c r="AE19" s="48" t="n">
        <f aca="false">COUNTIF(C19:S19,"x")</f>
        <v>3</v>
      </c>
      <c r="AF19" s="47" t="n">
        <f aca="false">COUNTIF(C19:S19,"51")+COUNTIF(C19:S19,"51☻")+COUNTIF(C19:S19,"2")+COUNTIF(C19:S19,"52")+COUNTIF(C19:S19,"52☻")+COUNTIF(C19:S19,"51$")+COUNTIF(C19:S19,"52$")</f>
        <v>3</v>
      </c>
      <c r="AG19" s="10" t="str">
        <f aca="false">Vzorci_vnosov!$A$19</f>
        <v>KVIT$</v>
      </c>
      <c r="AH19" s="49" t="str">
        <f aca="false">RIGHT(C19,1)</f>
        <v>T</v>
      </c>
      <c r="AI19" s="49" t="str">
        <f aca="false">RIGHT(D19,1)</f>
        <v>T</v>
      </c>
      <c r="AJ19" s="49" t="str">
        <f aca="false">RIGHT(E19,1)</f>
        <v>X</v>
      </c>
      <c r="AK19" s="49" t="str">
        <f aca="false">RIGHT(F19,1)</f>
        <v>U</v>
      </c>
      <c r="AL19" s="49" t="str">
        <f aca="false">RIGHT(G19,1)</f>
        <v>O</v>
      </c>
      <c r="AM19" s="49" t="str">
        <f aca="false">RIGHT(H19,1)</f>
        <v>☺</v>
      </c>
      <c r="AN19" s="49" t="str">
        <f aca="false">RIGHT(I19,1)</f>
        <v>2</v>
      </c>
      <c r="AO19" s="49" t="str">
        <f aca="false">RIGHT(J19,1)</f>
        <v>☻</v>
      </c>
      <c r="AP19" s="49" t="str">
        <f aca="false">RIGHT(K19,1)</f>
        <v>T</v>
      </c>
      <c r="AQ19" s="49" t="str">
        <f aca="false">RIGHT(L19,1)</f>
        <v>¶</v>
      </c>
      <c r="AR19" s="49" t="str">
        <f aca="false">RIGHT(M19,1)</f>
        <v>D</v>
      </c>
      <c r="AS19" s="49" t="str">
        <f aca="false">RIGHT(N19,1)</f>
        <v>X</v>
      </c>
      <c r="AT19" s="49" t="e">
        <f aca="false">NA()</f>
        <v>#N/A</v>
      </c>
      <c r="AU19" s="49" t="str">
        <f aca="false">RIGHT(O19,1)</f>
        <v>1</v>
      </c>
      <c r="AV19" s="49" t="str">
        <f aca="false">RIGHT(P19,1)</f>
        <v>2</v>
      </c>
      <c r="AW19" s="49" t="str">
        <f aca="false">RIGHT(Q19,1)</f>
        <v/>
      </c>
      <c r="AX19" s="49" t="str">
        <f aca="false">RIGHT(R19,1)</f>
        <v/>
      </c>
      <c r="AY19" s="49" t="str">
        <f aca="false">RIGHT(S19,1)</f>
        <v>X</v>
      </c>
      <c r="BA19" s="50"/>
      <c r="BB19" s="50"/>
      <c r="BC19" s="50"/>
      <c r="BD19" s="50"/>
      <c r="BE19" s="50"/>
      <c r="BF19" s="50"/>
      <c r="BG19" s="50"/>
      <c r="BH19" s="50"/>
      <c r="BI19" s="50"/>
      <c r="BJ19" s="50"/>
    </row>
    <row r="20" customFormat="false" ht="19.5" hidden="false" customHeight="true" outlineLevel="0" collapsed="false">
      <c r="A20" s="51" t="n">
        <v>43515</v>
      </c>
      <c r="B20" s="52" t="str">
        <f aca="false">TEXT(A20,"Ddd")</f>
        <v>út</v>
      </c>
      <c r="C20" s="54" t="str">
        <f aca="false">Vzorci_vnosov!$A$7</f>
        <v>KVIT☻</v>
      </c>
      <c r="D20" s="79" t="s">
        <v>66</v>
      </c>
      <c r="E20" s="53" t="str">
        <f aca="false">Vzorci_vnosov!$A$12</f>
        <v>D</v>
      </c>
      <c r="F20" s="53" t="str">
        <f aca="false">Vzorci_vnosov!$A$8</f>
        <v>U</v>
      </c>
      <c r="G20" s="61" t="str">
        <f aca="false">Vzorci_vnosov!$A$28</f>
        <v>KO</v>
      </c>
      <c r="H20" s="55" t="str">
        <f aca="false">Vzorci_vnosov!$A$11</f>
        <v>X</v>
      </c>
      <c r="I20" s="53" t="str">
        <f aca="false">Vzorci_vnosov!$A$4</f>
        <v>51</v>
      </c>
      <c r="J20" s="55" t="str">
        <f aca="false">Vzorci_vnosov!$A$11</f>
        <v>X</v>
      </c>
      <c r="K20" s="53" t="str">
        <f aca="false">Vzorci_vnosov!$A$6</f>
        <v>KVIT</v>
      </c>
      <c r="L20" s="53" t="str">
        <f aca="false">Vzorci_vnosov!$A$5</f>
        <v>52</v>
      </c>
      <c r="M20" s="53" t="str">
        <f aca="false">Vzorci_vnosov!$A$12</f>
        <v>D</v>
      </c>
      <c r="N20" s="55" t="str">
        <f aca="false">Vzorci_vnosov!$A$26</f>
        <v>52¶</v>
      </c>
      <c r="O20" s="55" t="str">
        <f aca="false">Vzorci_vnosov!$A$32</f>
        <v>Am</v>
      </c>
      <c r="P20" s="58" t="str">
        <f aca="false">Vzorci_vnosov!$A$23</f>
        <v>51☺</v>
      </c>
      <c r="Q20" s="79"/>
      <c r="R20" s="79"/>
      <c r="S20" s="55" t="str">
        <f aca="false">Vzorci_vnosov!$A$11</f>
        <v>X</v>
      </c>
      <c r="T20" s="79" t="s">
        <v>27</v>
      </c>
      <c r="U20" s="59" t="s">
        <v>17</v>
      </c>
      <c r="V20" s="47" t="n">
        <f aca="false">COUNTIF(AH20:AY20,"☻")</f>
        <v>1</v>
      </c>
      <c r="W20" s="47" t="n">
        <f aca="false">COUNTIF(AH20:AY20,"☺")</f>
        <v>1</v>
      </c>
      <c r="X20" s="47" t="n">
        <f aca="false">COUNTIF(C20:S20,"51")+COUNTIF(C20:S20,"51$")+COUNTIF(C20:S20,"51☻")</f>
        <v>1</v>
      </c>
      <c r="Y20" s="47" t="n">
        <f aca="false">COUNTIF(C20:S20,"52")+COUNTIF(C20:S20,"52$")+COUNTIF(C20:S20,"52☻")</f>
        <v>1</v>
      </c>
      <c r="Z20" s="47" t="n">
        <f aca="false">COUNTIF(C20:S20,"51¶")</f>
        <v>0</v>
      </c>
      <c r="AA20" s="47" t="n">
        <f aca="false">COUNTIF(C20:S20,"52¶")</f>
        <v>1</v>
      </c>
      <c r="AB20" s="47" t="n">
        <f aca="false">COUNTIF(C20:S20,"U")+COUNTIF(C20:S20,"U☻")+COUNTIF(C20:S20,"U☺")</f>
        <v>1</v>
      </c>
      <c r="AC20" s="47" t="n">
        <f aca="false">COUNTIF(C20:S20,"KVIT")+COUNTIF(C20:S20,"KVIT☻")+COUNTIF(C20:S20,"kvit$")</f>
        <v>2</v>
      </c>
      <c r="AD20" s="48" t="n">
        <f aca="false">COUNTBLANK(C20:S20)-3</f>
        <v>-1</v>
      </c>
      <c r="AE20" s="48" t="n">
        <f aca="false">COUNTIF(C20:S20,"x")</f>
        <v>3</v>
      </c>
      <c r="AF20" s="47" t="n">
        <f aca="false">COUNTIF(C20:S20,"51")+COUNTIF(C20:S20,"51☻")+COUNTIF(C20:S20,"2")+COUNTIF(C20:S20,"52")+COUNTIF(C20:S20,"52☻")+COUNTIF(C20:S20,"51$")+COUNTIF(C20:S20,"52$")</f>
        <v>2</v>
      </c>
      <c r="AG20" s="11" t="str">
        <f aca="false">Vzorci_vnosov!$A$20</f>
        <v>☺</v>
      </c>
      <c r="AH20" s="49" t="str">
        <f aca="false">RIGHT(C20,1)</f>
        <v>☻</v>
      </c>
      <c r="AI20" s="49" t="str">
        <f aca="false">RIGHT(D20,1)</f>
        <v>F</v>
      </c>
      <c r="AJ20" s="49" t="str">
        <f aca="false">RIGHT(E20,1)</f>
        <v>D</v>
      </c>
      <c r="AK20" s="49" t="str">
        <f aca="false">RIGHT(F20,1)</f>
        <v>U</v>
      </c>
      <c r="AL20" s="49" t="str">
        <f aca="false">RIGHT(G20,1)</f>
        <v>O</v>
      </c>
      <c r="AM20" s="49" t="str">
        <f aca="false">RIGHT(H20,1)</f>
        <v>X</v>
      </c>
      <c r="AN20" s="49" t="str">
        <f aca="false">RIGHT(I20,1)</f>
        <v>1</v>
      </c>
      <c r="AO20" s="49" t="str">
        <f aca="false">RIGHT(J20,1)</f>
        <v>X</v>
      </c>
      <c r="AP20" s="49" t="str">
        <f aca="false">RIGHT(K20,1)</f>
        <v>T</v>
      </c>
      <c r="AQ20" s="49" t="str">
        <f aca="false">RIGHT(L20,1)</f>
        <v>2</v>
      </c>
      <c r="AR20" s="49" t="str">
        <f aca="false">RIGHT(M20,1)</f>
        <v>D</v>
      </c>
      <c r="AS20" s="49" t="str">
        <f aca="false">RIGHT(N20,1)</f>
        <v>¶</v>
      </c>
      <c r="AT20" s="49" t="e">
        <f aca="false">NA()</f>
        <v>#N/A</v>
      </c>
      <c r="AU20" s="49" t="str">
        <f aca="false">RIGHT(O20,1)</f>
        <v>m</v>
      </c>
      <c r="AV20" s="49" t="str">
        <f aca="false">RIGHT(P20,1)</f>
        <v>☺</v>
      </c>
      <c r="AW20" s="49" t="str">
        <f aca="false">RIGHT(Q20,1)</f>
        <v/>
      </c>
      <c r="AX20" s="49" t="str">
        <f aca="false">RIGHT(R20,1)</f>
        <v/>
      </c>
      <c r="AY20" s="49" t="str">
        <f aca="false">RIGHT(S20,1)</f>
        <v>X</v>
      </c>
      <c r="BA20" s="50"/>
      <c r="BB20" s="50"/>
      <c r="BC20" s="50"/>
      <c r="BD20" s="50"/>
      <c r="BE20" s="50"/>
      <c r="BF20" s="50"/>
      <c r="BG20" s="50"/>
      <c r="BH20" s="50"/>
      <c r="BI20" s="50"/>
      <c r="BJ20" s="50"/>
    </row>
    <row r="21" customFormat="false" ht="19.5" hidden="false" customHeight="true" outlineLevel="0" collapsed="false">
      <c r="A21" s="51" t="n">
        <v>43516</v>
      </c>
      <c r="B21" s="52" t="str">
        <f aca="false">TEXT(A21,"Ddd")</f>
        <v>st</v>
      </c>
      <c r="C21" s="55" t="str">
        <f aca="false">Vzorci_vnosov!$A$11</f>
        <v>X</v>
      </c>
      <c r="D21" s="54" t="str">
        <f aca="false">Vzorci_vnosov!$A$7</f>
        <v>KVIT☻</v>
      </c>
      <c r="E21" s="53" t="str">
        <f aca="false">Vzorci_vnosov!$A$12</f>
        <v>D</v>
      </c>
      <c r="F21" s="53" t="str">
        <f aca="false">Vzorci_vnosov!$A$5</f>
        <v>52</v>
      </c>
      <c r="G21" s="61" t="str">
        <f aca="false">Vzorci_vnosov!$A$28</f>
        <v>KO</v>
      </c>
      <c r="H21" s="53" t="str">
        <f aca="false">Vzorci_vnosov!$A$4</f>
        <v>51</v>
      </c>
      <c r="I21" s="55" t="str">
        <f aca="false">Vzorci_vnosov!$A$26</f>
        <v>52¶</v>
      </c>
      <c r="J21" s="53" t="str">
        <f aca="false">Vzorci_vnosov!$A$12</f>
        <v>D</v>
      </c>
      <c r="K21" s="53" t="str">
        <f aca="false">Vzorci_vnosov!$A$6</f>
        <v>KVIT</v>
      </c>
      <c r="L21" s="58" t="str">
        <f aca="false">Vzorci_vnosov!$A$23</f>
        <v>51☺</v>
      </c>
      <c r="M21" s="53" t="str">
        <f aca="false">Vzorci_vnosov!$A$12</f>
        <v>D</v>
      </c>
      <c r="N21" s="55" t="str">
        <f aca="false">Vzorci_vnosov!$A$35</f>
        <v>Ta</v>
      </c>
      <c r="O21" s="53" t="str">
        <f aca="false">Vzorci_vnosov!$A$8</f>
        <v>U</v>
      </c>
      <c r="P21" s="55" t="str">
        <f aca="false">Vzorci_vnosov!$A$11</f>
        <v>X</v>
      </c>
      <c r="Q21" s="79"/>
      <c r="R21" s="79"/>
      <c r="S21" s="55" t="str">
        <f aca="false">Vzorci_vnosov!$A$11</f>
        <v>X</v>
      </c>
      <c r="T21" s="79" t="s">
        <v>19</v>
      </c>
      <c r="U21" s="59" t="s">
        <v>17</v>
      </c>
      <c r="V21" s="47" t="n">
        <f aca="false">COUNTIF(AH21:AY21,"☻")</f>
        <v>1</v>
      </c>
      <c r="W21" s="47" t="n">
        <f aca="false">COUNTIF(AH21:AY21,"☺")</f>
        <v>1</v>
      </c>
      <c r="X21" s="47" t="n">
        <f aca="false">COUNTIF(C21:S21,"51")+COUNTIF(C21:S21,"51$")+COUNTIF(C21:S21,"51☻")</f>
        <v>1</v>
      </c>
      <c r="Y21" s="47" t="n">
        <f aca="false">COUNTIF(C21:S21,"52")+COUNTIF(C21:S21,"52$")+COUNTIF(C21:S21,"52☻")</f>
        <v>1</v>
      </c>
      <c r="Z21" s="47" t="n">
        <f aca="false">COUNTIF(C21:S21,"51¶")</f>
        <v>0</v>
      </c>
      <c r="AA21" s="47" t="n">
        <f aca="false">COUNTIF(C21:S21,"52¶")</f>
        <v>1</v>
      </c>
      <c r="AB21" s="47" t="n">
        <f aca="false">COUNTIF(C21:S21,"U")+COUNTIF(C21:S21,"U☻")+COUNTIF(C21:S21,"U☺")</f>
        <v>1</v>
      </c>
      <c r="AC21" s="47" t="n">
        <f aca="false">COUNTIF(C21:S21,"KVIT")+COUNTIF(C21:S21,"KVIT☻")+COUNTIF(C21:S21,"kvit$")</f>
        <v>2</v>
      </c>
      <c r="AD21" s="48" t="n">
        <f aca="false">COUNTBLANK(C21:S21)-3</f>
        <v>-1</v>
      </c>
      <c r="AE21" s="48" t="n">
        <f aca="false">COUNTIF(C21:S21,"x")</f>
        <v>3</v>
      </c>
      <c r="AF21" s="47" t="n">
        <f aca="false">COUNTIF(C21:S21,"51")+COUNTIF(C21:S21,"51☻")+COUNTIF(C21:S21,"2")+COUNTIF(C21:S21,"52")+COUNTIF(C21:S21,"52☻")+COUNTIF(C21:S21,"51$")+COUNTIF(C21:S21,"52$")</f>
        <v>2</v>
      </c>
      <c r="AG21" s="12" t="str">
        <f aca="false">Vzorci_vnosov!$A$21</f>
        <v>☺</v>
      </c>
      <c r="AH21" s="49" t="str">
        <f aca="false">RIGHT(C21,1)</f>
        <v>X</v>
      </c>
      <c r="AI21" s="49" t="str">
        <f aca="false">RIGHT(D21,1)</f>
        <v>☻</v>
      </c>
      <c r="AJ21" s="49" t="str">
        <f aca="false">RIGHT(E21,1)</f>
        <v>D</v>
      </c>
      <c r="AK21" s="49" t="str">
        <f aca="false">RIGHT(F21,1)</f>
        <v>2</v>
      </c>
      <c r="AL21" s="49" t="str">
        <f aca="false">RIGHT(G21,1)</f>
        <v>O</v>
      </c>
      <c r="AM21" s="49" t="str">
        <f aca="false">RIGHT(H21,1)</f>
        <v>1</v>
      </c>
      <c r="AN21" s="49" t="str">
        <f aca="false">RIGHT(I21,1)</f>
        <v>¶</v>
      </c>
      <c r="AO21" s="49" t="str">
        <f aca="false">RIGHT(J21,1)</f>
        <v>D</v>
      </c>
      <c r="AP21" s="49" t="str">
        <f aca="false">RIGHT(K21,1)</f>
        <v>T</v>
      </c>
      <c r="AQ21" s="49" t="str">
        <f aca="false">RIGHT(L21,1)</f>
        <v>☺</v>
      </c>
      <c r="AR21" s="49" t="str">
        <f aca="false">RIGHT(M21,1)</f>
        <v>D</v>
      </c>
      <c r="AS21" s="49" t="str">
        <f aca="false">RIGHT(N21,1)</f>
        <v>a</v>
      </c>
      <c r="AT21" s="49" t="e">
        <f aca="false">NA()</f>
        <v>#N/A</v>
      </c>
      <c r="AU21" s="49" t="str">
        <f aca="false">RIGHT(O21,1)</f>
        <v>U</v>
      </c>
      <c r="AV21" s="49" t="str">
        <f aca="false">RIGHT(P21,1)</f>
        <v>X</v>
      </c>
      <c r="AW21" s="49" t="str">
        <f aca="false">RIGHT(Q21,1)</f>
        <v/>
      </c>
      <c r="AX21" s="49" t="str">
        <f aca="false">RIGHT(R21,1)</f>
        <v/>
      </c>
      <c r="AY21" s="49" t="str">
        <f aca="false">RIGHT(S21,1)</f>
        <v>X</v>
      </c>
      <c r="BA21" s="50"/>
      <c r="BB21" s="50"/>
      <c r="BC21" s="50"/>
      <c r="BD21" s="50"/>
      <c r="BE21" s="50"/>
      <c r="BF21" s="50"/>
      <c r="BG21" s="50"/>
      <c r="BH21" s="50"/>
      <c r="BI21" s="50"/>
      <c r="BJ21" s="50"/>
    </row>
    <row r="22" customFormat="false" ht="19.5" hidden="false" customHeight="true" outlineLevel="0" collapsed="false">
      <c r="A22" s="51" t="n">
        <v>43517</v>
      </c>
      <c r="B22" s="52" t="str">
        <f aca="false">TEXT(A22,"Ddd")</f>
        <v>čt</v>
      </c>
      <c r="C22" s="53" t="str">
        <f aca="false">Vzorci_vnosov!$A$4</f>
        <v>51</v>
      </c>
      <c r="D22" s="55" t="str">
        <f aca="false">Vzorci_vnosov!$A$11</f>
        <v>X</v>
      </c>
      <c r="E22" s="53" t="str">
        <f aca="false">Vzorci_vnosov!$A$12</f>
        <v>D</v>
      </c>
      <c r="F22" s="53" t="str">
        <f aca="false">Vzorci_vnosov!$A$6</f>
        <v>KVIT</v>
      </c>
      <c r="G22" s="55" t="str">
        <f aca="false">Vzorci_vnosov!$A$26</f>
        <v>52¶</v>
      </c>
      <c r="H22" s="53" t="str">
        <f aca="false">Vzorci_vnosov!$A$8</f>
        <v>U</v>
      </c>
      <c r="I22" s="53" t="str">
        <f aca="false">Vzorci_vnosov!$A$5</f>
        <v>52</v>
      </c>
      <c r="J22" s="53" t="str">
        <f aca="false">Vzorci_vnosov!$A$12</f>
        <v>D</v>
      </c>
      <c r="K22" s="54" t="str">
        <f aca="false">Vzorci_vnosov!$A$7</f>
        <v>KVIT☻</v>
      </c>
      <c r="L22" s="55" t="str">
        <f aca="false">Vzorci_vnosov!$A$11</f>
        <v>X</v>
      </c>
      <c r="M22" s="53" t="str">
        <f aca="false">Vzorci_vnosov!$A$12</f>
        <v>D</v>
      </c>
      <c r="N22" s="61" t="str">
        <f aca="false">Vzorci_vnosov!$A$29</f>
        <v>Rt</v>
      </c>
      <c r="O22" s="53" t="str">
        <f aca="false">Vzorci_vnosov!$A$12</f>
        <v>D</v>
      </c>
      <c r="P22" s="55" t="str">
        <f aca="false">Vzorci_vnosov!$A$32</f>
        <v>Am</v>
      </c>
      <c r="Q22" s="79"/>
      <c r="R22" s="79"/>
      <c r="S22" s="55" t="str">
        <f aca="false">Vzorci_vnosov!$A$11</f>
        <v>X</v>
      </c>
      <c r="T22" s="79" t="s">
        <v>70</v>
      </c>
      <c r="U22" s="59" t="s">
        <v>23</v>
      </c>
      <c r="V22" s="47" t="n">
        <f aca="false">COUNTIF(AH22:AY22,"☻")</f>
        <v>1</v>
      </c>
      <c r="W22" s="47" t="n">
        <f aca="false">COUNTIF(AH22:AY22,"☺")</f>
        <v>0</v>
      </c>
      <c r="X22" s="47" t="n">
        <f aca="false">COUNTIF(C22:S22,"51")+COUNTIF(C22:S22,"51$")+COUNTIF(C22:S22,"51☻")</f>
        <v>1</v>
      </c>
      <c r="Y22" s="47" t="n">
        <f aca="false">COUNTIF(C22:S22,"52")+COUNTIF(C22:S22,"52$")+COUNTIF(C22:S22,"52☻")</f>
        <v>1</v>
      </c>
      <c r="Z22" s="47" t="n">
        <f aca="false">COUNTIF(C22:S22,"51¶")</f>
        <v>0</v>
      </c>
      <c r="AA22" s="47" t="n">
        <f aca="false">COUNTIF(C22:S22,"52¶")</f>
        <v>1</v>
      </c>
      <c r="AB22" s="47" t="n">
        <f aca="false">COUNTIF(C22:S22,"U")+COUNTIF(C22:S22,"U☻")+COUNTIF(C22:S22,"U☺")</f>
        <v>1</v>
      </c>
      <c r="AC22" s="47" t="n">
        <f aca="false">COUNTIF(C22:S22,"KVIT")+COUNTIF(C22:S22,"KVIT☻")+COUNTIF(C22:S22,"kvit$")</f>
        <v>2</v>
      </c>
      <c r="AD22" s="48" t="n">
        <f aca="false">COUNTBLANK(C22:S22)-3</f>
        <v>-1</v>
      </c>
      <c r="AE22" s="48" t="n">
        <f aca="false">COUNTIF(C22:S22,"x")</f>
        <v>3</v>
      </c>
      <c r="AF22" s="47" t="n">
        <f aca="false">COUNTIF(C22:S22,"51")+COUNTIF(C22:S22,"51☻")+COUNTIF(C22:S22,"2")+COUNTIF(C22:S22,"52")+COUNTIF(C22:S22,"52☻")+COUNTIF(C22:S22,"51$")+COUNTIF(C22:S22,"52$")</f>
        <v>2</v>
      </c>
      <c r="AG22" s="13" t="str">
        <f aca="false">Vzorci_vnosov!$A$22</f>
        <v>U☺</v>
      </c>
      <c r="AH22" s="49" t="str">
        <f aca="false">RIGHT(C22,1)</f>
        <v>1</v>
      </c>
      <c r="AI22" s="49" t="str">
        <f aca="false">RIGHT(D22,1)</f>
        <v>X</v>
      </c>
      <c r="AJ22" s="49" t="str">
        <f aca="false">RIGHT(E22,1)</f>
        <v>D</v>
      </c>
      <c r="AK22" s="49" t="str">
        <f aca="false">RIGHT(F22,1)</f>
        <v>T</v>
      </c>
      <c r="AL22" s="49" t="str">
        <f aca="false">RIGHT(G22,1)</f>
        <v>¶</v>
      </c>
      <c r="AM22" s="49" t="str">
        <f aca="false">RIGHT(H22,1)</f>
        <v>U</v>
      </c>
      <c r="AN22" s="49" t="str">
        <f aca="false">RIGHT(I22,1)</f>
        <v>2</v>
      </c>
      <c r="AO22" s="49" t="str">
        <f aca="false">RIGHT(J22,1)</f>
        <v>D</v>
      </c>
      <c r="AP22" s="49" t="str">
        <f aca="false">RIGHT(K22,1)</f>
        <v>☻</v>
      </c>
      <c r="AQ22" s="49" t="str">
        <f aca="false">RIGHT(L22,1)</f>
        <v>X</v>
      </c>
      <c r="AR22" s="49" t="str">
        <f aca="false">RIGHT(M22,1)</f>
        <v>D</v>
      </c>
      <c r="AS22" s="49" t="str">
        <f aca="false">RIGHT(N22,1)</f>
        <v>t</v>
      </c>
      <c r="AT22" s="49" t="e">
        <f aca="false">NA()</f>
        <v>#N/A</v>
      </c>
      <c r="AU22" s="49" t="str">
        <f aca="false">RIGHT(O22,1)</f>
        <v>D</v>
      </c>
      <c r="AV22" s="49" t="str">
        <f aca="false">RIGHT(P22,1)</f>
        <v>m</v>
      </c>
      <c r="AW22" s="49" t="str">
        <f aca="false">RIGHT(Q22,1)</f>
        <v/>
      </c>
      <c r="AX22" s="49" t="str">
        <f aca="false">RIGHT(R22,1)</f>
        <v/>
      </c>
      <c r="AY22" s="49" t="str">
        <f aca="false">RIGHT(S22,1)</f>
        <v>X</v>
      </c>
      <c r="BA22" s="50"/>
      <c r="BB22" s="50"/>
      <c r="BC22" s="50"/>
      <c r="BD22" s="50"/>
      <c r="BE22" s="50"/>
      <c r="BF22" s="50"/>
      <c r="BG22" s="50"/>
      <c r="BH22" s="50"/>
      <c r="BI22" s="50"/>
      <c r="BJ22" s="50"/>
    </row>
    <row r="23" customFormat="false" ht="19.5" hidden="false" customHeight="true" outlineLevel="0" collapsed="false">
      <c r="A23" s="51" t="n">
        <v>43518</v>
      </c>
      <c r="B23" s="52" t="str">
        <f aca="false">TEXT(A23,"Ddd")</f>
        <v>pá</v>
      </c>
      <c r="C23" s="53" t="str">
        <f aca="false">Vzorci_vnosov!$A$6</f>
        <v>KVIT</v>
      </c>
      <c r="D23" s="79" t="s">
        <v>66</v>
      </c>
      <c r="E23" s="53" t="str">
        <f aca="false">Vzorci_vnosov!$A$12</f>
        <v>D</v>
      </c>
      <c r="F23" s="53" t="str">
        <f aca="false">Vzorci_vnosov!$A$6</f>
        <v>KVIT</v>
      </c>
      <c r="G23" s="58" t="str">
        <f aca="false">Vzorci_vnosov!$A$23</f>
        <v>51☺</v>
      </c>
      <c r="H23" s="53" t="str">
        <f aca="false">Vzorci_vnosov!$A$5</f>
        <v>52</v>
      </c>
      <c r="I23" s="53" t="str">
        <f aca="false">Vzorci_vnosov!$A$4</f>
        <v>51</v>
      </c>
      <c r="J23" s="53" t="str">
        <f aca="false">Vzorci_vnosov!$A$12</f>
        <v>D</v>
      </c>
      <c r="K23" s="55" t="str">
        <f aca="false">Vzorci_vnosov!$A$11</f>
        <v>X</v>
      </c>
      <c r="L23" s="53" t="str">
        <f aca="false">Vzorci_vnosov!$A$8</f>
        <v>U</v>
      </c>
      <c r="M23" s="53" t="str">
        <f aca="false">Vzorci_vnosov!$A$12</f>
        <v>D</v>
      </c>
      <c r="N23" s="54" t="str">
        <f aca="false">Vzorci_vnosov!$A$7</f>
        <v>KVIT☻</v>
      </c>
      <c r="O23" s="53" t="str">
        <f aca="false">Vzorci_vnosov!$A$12</f>
        <v>D</v>
      </c>
      <c r="P23" s="55" t="str">
        <f aca="false">Vzorci_vnosov!$A$26</f>
        <v>52¶</v>
      </c>
      <c r="Q23" s="79"/>
      <c r="R23" s="79"/>
      <c r="S23" s="55" t="str">
        <f aca="false">Vzorci_vnosov!$A$11</f>
        <v>X</v>
      </c>
      <c r="T23" s="79" t="s">
        <v>9</v>
      </c>
      <c r="U23" s="59" t="s">
        <v>11</v>
      </c>
      <c r="V23" s="47" t="n">
        <f aca="false">COUNTIF(AH23:AY23,"☻")</f>
        <v>1</v>
      </c>
      <c r="W23" s="47" t="n">
        <f aca="false">COUNTIF(AH23:AY23,"☺")</f>
        <v>1</v>
      </c>
      <c r="X23" s="47" t="n">
        <f aca="false">COUNTIF(C23:S23,"51")+COUNTIF(C23:S23,"51$")+COUNTIF(C23:S23,"51☻")</f>
        <v>1</v>
      </c>
      <c r="Y23" s="47" t="n">
        <f aca="false">COUNTIF(C23:S23,"52")+COUNTIF(C23:S23,"52$")+COUNTIF(C23:S23,"52☻")</f>
        <v>1</v>
      </c>
      <c r="Z23" s="47" t="n">
        <f aca="false">COUNTIF(C23:S23,"51¶")</f>
        <v>0</v>
      </c>
      <c r="AA23" s="47" t="n">
        <f aca="false">COUNTIF(C23:S23,"52¶")</f>
        <v>1</v>
      </c>
      <c r="AB23" s="47" t="n">
        <f aca="false">COUNTIF(C23:S23,"U")+COUNTIF(C23:S23,"U☻")+COUNTIF(C23:S23,"U☺")</f>
        <v>1</v>
      </c>
      <c r="AC23" s="47" t="n">
        <f aca="false">COUNTIF(C23:S23,"KVIT")+COUNTIF(C23:S23,"KVIT☻")+COUNTIF(C23:S23,"kvit$")</f>
        <v>3</v>
      </c>
      <c r="AD23" s="48" t="n">
        <f aca="false">COUNTBLANK(C23:S23)-3</f>
        <v>-1</v>
      </c>
      <c r="AE23" s="48" t="n">
        <f aca="false">COUNTIF(C23:S23,"x")</f>
        <v>2</v>
      </c>
      <c r="AF23" s="47" t="n">
        <f aca="false">COUNTIF(C23:S23,"51")+COUNTIF(C23:S23,"51☻")+COUNTIF(C23:S23,"2")+COUNTIF(C23:S23,"52")+COUNTIF(C23:S23,"52☻")+COUNTIF(C23:S23,"51$")+COUNTIF(C23:S23,"52$")</f>
        <v>2</v>
      </c>
      <c r="AG23" s="13" t="str">
        <f aca="false">Vzorci_vnosov!$A$23</f>
        <v>51☺</v>
      </c>
      <c r="AH23" s="49" t="str">
        <f aca="false">RIGHT(C23,1)</f>
        <v>T</v>
      </c>
      <c r="AI23" s="49" t="str">
        <f aca="false">RIGHT(D23,1)</f>
        <v>F</v>
      </c>
      <c r="AJ23" s="49" t="str">
        <f aca="false">RIGHT(E23,1)</f>
        <v>D</v>
      </c>
      <c r="AK23" s="49" t="str">
        <f aca="false">RIGHT(F23,1)</f>
        <v>T</v>
      </c>
      <c r="AL23" s="49" t="str">
        <f aca="false">RIGHT(G23,1)</f>
        <v>☺</v>
      </c>
      <c r="AM23" s="49" t="str">
        <f aca="false">RIGHT(H23,1)</f>
        <v>2</v>
      </c>
      <c r="AN23" s="49" t="str">
        <f aca="false">RIGHT(I23,1)</f>
        <v>1</v>
      </c>
      <c r="AO23" s="49" t="str">
        <f aca="false">RIGHT(J23,1)</f>
        <v>D</v>
      </c>
      <c r="AP23" s="49" t="str">
        <f aca="false">RIGHT(K23,1)</f>
        <v>X</v>
      </c>
      <c r="AQ23" s="49" t="str">
        <f aca="false">RIGHT(L23,1)</f>
        <v>U</v>
      </c>
      <c r="AR23" s="49" t="str">
        <f aca="false">RIGHT(M23,1)</f>
        <v>D</v>
      </c>
      <c r="AS23" s="49" t="str">
        <f aca="false">RIGHT(N23,1)</f>
        <v>☻</v>
      </c>
      <c r="AT23" s="49" t="e">
        <f aca="false">NA()</f>
        <v>#N/A</v>
      </c>
      <c r="AU23" s="49" t="str">
        <f aca="false">RIGHT(O23,1)</f>
        <v>D</v>
      </c>
      <c r="AV23" s="49" t="str">
        <f aca="false">RIGHT(P23,1)</f>
        <v>¶</v>
      </c>
      <c r="AW23" s="49" t="str">
        <f aca="false">RIGHT(Q23,1)</f>
        <v/>
      </c>
      <c r="AX23" s="49" t="str">
        <f aca="false">RIGHT(R23,1)</f>
        <v/>
      </c>
      <c r="AY23" s="49" t="str">
        <f aca="false">RIGHT(S23,1)</f>
        <v>X</v>
      </c>
      <c r="BA23" s="50"/>
      <c r="BB23" s="50"/>
      <c r="BC23" s="50"/>
      <c r="BD23" s="50"/>
      <c r="BE23" s="50"/>
      <c r="BF23" s="50"/>
      <c r="BG23" s="50"/>
      <c r="BH23" s="50"/>
      <c r="BI23" s="50"/>
      <c r="BJ23" s="50"/>
    </row>
    <row r="24" customFormat="false" ht="19.5" hidden="false" customHeight="true" outlineLevel="0" collapsed="false">
      <c r="A24" s="51" t="n">
        <v>43519</v>
      </c>
      <c r="B24" s="52" t="str">
        <f aca="false">TEXT(A24,"Ddd")</f>
        <v>so</v>
      </c>
      <c r="C24" s="79"/>
      <c r="D24" s="44" t="str">
        <f aca="false">Vzorci_vnosov!$A$14</f>
        <v>☻</v>
      </c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 t="s">
        <v>68</v>
      </c>
      <c r="U24" s="59" t="s">
        <v>17</v>
      </c>
      <c r="V24" s="47" t="n">
        <f aca="false">COUNTIF(AH24:AY24,"☻")</f>
        <v>1</v>
      </c>
      <c r="W24" s="47" t="n">
        <f aca="false">COUNTIF(AH24:AY24,"☺")</f>
        <v>0</v>
      </c>
      <c r="X24" s="47" t="n">
        <f aca="false">COUNTIF(C24:S24,"51")+COUNTIF(C24:S24,"51$")+COUNTIF(C24:S24,"51☻")</f>
        <v>0</v>
      </c>
      <c r="Y24" s="47" t="n">
        <f aca="false">COUNTIF(C24:S24,"52")+COUNTIF(C24:S24,"52$")+COUNTIF(C24:S24,"52☻")</f>
        <v>0</v>
      </c>
      <c r="Z24" s="47" t="n">
        <f aca="false">COUNTIF(C24:S24,"51¶")</f>
        <v>0</v>
      </c>
      <c r="AA24" s="47" t="n">
        <f aca="false">COUNTIF(C24:S24,"52¶")</f>
        <v>0</v>
      </c>
      <c r="AB24" s="47" t="n">
        <f aca="false">COUNTIF(C24:S24,"U")+COUNTIF(C24:S24,"U☻")+COUNTIF(C24:S24,"U☺")</f>
        <v>0</v>
      </c>
      <c r="AC24" s="47" t="n">
        <f aca="false">COUNTIF(C24:S24,"KVIT")+COUNTIF(C24:S24,"KVIT☻")+COUNTIF(C24:S24,"kvit$")</f>
        <v>0</v>
      </c>
      <c r="AD24" s="48" t="n">
        <f aca="false">COUNTBLANK(C24:S24)-3</f>
        <v>13</v>
      </c>
      <c r="AE24" s="48" t="n">
        <f aca="false">COUNTIF(C24:S24,"x")</f>
        <v>0</v>
      </c>
      <c r="AF24" s="47" t="n">
        <f aca="false">COUNTIF(C24:S24,"51")+COUNTIF(C24:S24,"51☻")+COUNTIF(C24:S24,"2")+COUNTIF(C24:S24,"52")+COUNTIF(C24:S24,"52☻")+COUNTIF(C24:S24,"51$")+COUNTIF(C24:S24,"52$")</f>
        <v>0</v>
      </c>
      <c r="AG24" s="13" t="str">
        <f aca="false">Vzorci_vnosov!$A$24</f>
        <v>52☺</v>
      </c>
      <c r="AH24" s="49" t="str">
        <f aca="false">RIGHT(C24,1)</f>
        <v/>
      </c>
      <c r="AI24" s="49" t="str">
        <f aca="false">RIGHT(D24,1)</f>
        <v>☻</v>
      </c>
      <c r="AJ24" s="49" t="str">
        <f aca="false">RIGHT(E24,1)</f>
        <v/>
      </c>
      <c r="AK24" s="49" t="str">
        <f aca="false">RIGHT(F24,1)</f>
        <v/>
      </c>
      <c r="AL24" s="49" t="str">
        <f aca="false">RIGHT(G24,1)</f>
        <v/>
      </c>
      <c r="AM24" s="49" t="str">
        <f aca="false">RIGHT(H24,1)</f>
        <v/>
      </c>
      <c r="AN24" s="49" t="str">
        <f aca="false">RIGHT(I24,1)</f>
        <v/>
      </c>
      <c r="AO24" s="49" t="str">
        <f aca="false">RIGHT(J24,1)</f>
        <v/>
      </c>
      <c r="AP24" s="49" t="str">
        <f aca="false">RIGHT(K24,1)</f>
        <v/>
      </c>
      <c r="AQ24" s="49" t="str">
        <f aca="false">RIGHT(L24,1)</f>
        <v/>
      </c>
      <c r="AR24" s="49" t="str">
        <f aca="false">RIGHT(M24,1)</f>
        <v/>
      </c>
      <c r="AS24" s="49" t="str">
        <f aca="false">RIGHT(N24,1)</f>
        <v/>
      </c>
      <c r="AT24" s="49" t="e">
        <f aca="false">NA()</f>
        <v>#N/A</v>
      </c>
      <c r="AU24" s="49" t="str">
        <f aca="false">RIGHT(O24,1)</f>
        <v/>
      </c>
      <c r="AV24" s="49" t="str">
        <f aca="false">RIGHT(P24,1)</f>
        <v/>
      </c>
      <c r="AW24" s="49" t="str">
        <f aca="false">RIGHT(Q24,1)</f>
        <v/>
      </c>
      <c r="AX24" s="49" t="str">
        <f aca="false">RIGHT(R24,1)</f>
        <v/>
      </c>
      <c r="AY24" s="49" t="str">
        <f aca="false">RIGHT(S24,1)</f>
        <v/>
      </c>
      <c r="BA24" s="50"/>
      <c r="BB24" s="50"/>
      <c r="BC24" s="50"/>
      <c r="BD24" s="50"/>
      <c r="BE24" s="50"/>
      <c r="BF24" s="50"/>
      <c r="BG24" s="50"/>
      <c r="BH24" s="50"/>
      <c r="BI24" s="50"/>
      <c r="BJ24" s="50"/>
    </row>
    <row r="25" customFormat="false" ht="19.5" hidden="false" customHeight="true" outlineLevel="0" collapsed="false">
      <c r="A25" s="51" t="n">
        <v>43520</v>
      </c>
      <c r="B25" s="52" t="str">
        <f aca="false">TEXT(A25,"Ddd")</f>
        <v>ne</v>
      </c>
      <c r="C25" s="79"/>
      <c r="D25" s="44" t="str">
        <f aca="false">Vzorci_vnosov!$A$14</f>
        <v>☻</v>
      </c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 t="s">
        <v>68</v>
      </c>
      <c r="U25" s="59" t="s">
        <v>17</v>
      </c>
      <c r="V25" s="47" t="n">
        <f aca="false">COUNTIF(AH25:AY25,"☻")</f>
        <v>1</v>
      </c>
      <c r="W25" s="47" t="n">
        <f aca="false">COUNTIF(AH25:AY25,"☺")</f>
        <v>0</v>
      </c>
      <c r="X25" s="47" t="n">
        <f aca="false">COUNTIF(C25:S25,"51")+COUNTIF(C25:S25,"51$")+COUNTIF(C25:S25,"51☻")</f>
        <v>0</v>
      </c>
      <c r="Y25" s="47" t="n">
        <f aca="false">COUNTIF(C25:S25,"52")+COUNTIF(C25:S25,"52$")+COUNTIF(C25:S25,"52☻")</f>
        <v>0</v>
      </c>
      <c r="Z25" s="47" t="n">
        <f aca="false">COUNTIF(C25:S25,"51¶")</f>
        <v>0</v>
      </c>
      <c r="AA25" s="47" t="n">
        <f aca="false">COUNTIF(C25:S25,"52¶")</f>
        <v>0</v>
      </c>
      <c r="AB25" s="47" t="n">
        <f aca="false">COUNTIF(C25:S25,"U")+COUNTIF(C25:S25,"U☻")+COUNTIF(C25:S25,"U☺")</f>
        <v>0</v>
      </c>
      <c r="AC25" s="47" t="n">
        <f aca="false">COUNTIF(C25:S25,"KVIT")+COUNTIF(C25:S25,"KVIT☻")+COUNTIF(C25:S25,"kvit$")</f>
        <v>0</v>
      </c>
      <c r="AD25" s="48" t="n">
        <f aca="false">COUNTBLANK(C25:S25)-3</f>
        <v>13</v>
      </c>
      <c r="AE25" s="48" t="n">
        <f aca="false">COUNTIF(C25:S25,"x")</f>
        <v>0</v>
      </c>
      <c r="AF25" s="47" t="n">
        <f aca="false">COUNTIF(C25:S25,"51")+COUNTIF(C25:S25,"51☻")+COUNTIF(C25:S25,"2")+COUNTIF(C25:S25,"52")+COUNTIF(C25:S25,"52☻")+COUNTIF(C25:S25,"51$")+COUNTIF(C25:S25,"52$")</f>
        <v>0</v>
      </c>
      <c r="AG25" s="7" t="str">
        <f aca="false">Vzorci_vnosov!$A$25</f>
        <v>51¶</v>
      </c>
      <c r="AH25" s="49" t="str">
        <f aca="false">RIGHT(C25,1)</f>
        <v/>
      </c>
      <c r="AI25" s="49" t="str">
        <f aca="false">RIGHT(D25,1)</f>
        <v>☻</v>
      </c>
      <c r="AJ25" s="49" t="str">
        <f aca="false">RIGHT(E25,1)</f>
        <v/>
      </c>
      <c r="AK25" s="49" t="str">
        <f aca="false">RIGHT(F25,1)</f>
        <v/>
      </c>
      <c r="AL25" s="49" t="str">
        <f aca="false">RIGHT(G25,1)</f>
        <v/>
      </c>
      <c r="AM25" s="49" t="str">
        <f aca="false">RIGHT(H25,1)</f>
        <v/>
      </c>
      <c r="AN25" s="49" t="str">
        <f aca="false">RIGHT(I25,1)</f>
        <v/>
      </c>
      <c r="AO25" s="49" t="str">
        <f aca="false">RIGHT(J25,1)</f>
        <v/>
      </c>
      <c r="AP25" s="49" t="str">
        <f aca="false">RIGHT(K25,1)</f>
        <v/>
      </c>
      <c r="AQ25" s="49" t="str">
        <f aca="false">RIGHT(L25,1)</f>
        <v/>
      </c>
      <c r="AR25" s="49" t="str">
        <f aca="false">RIGHT(M25,1)</f>
        <v/>
      </c>
      <c r="AS25" s="49" t="str">
        <f aca="false">RIGHT(N25,1)</f>
        <v/>
      </c>
      <c r="AT25" s="49" t="e">
        <f aca="false">NA()</f>
        <v>#N/A</v>
      </c>
      <c r="AU25" s="49" t="str">
        <f aca="false">RIGHT(O25,1)</f>
        <v/>
      </c>
      <c r="AV25" s="49" t="str">
        <f aca="false">RIGHT(P25,1)</f>
        <v/>
      </c>
      <c r="AW25" s="49" t="str">
        <f aca="false">RIGHT(Q25,1)</f>
        <v/>
      </c>
      <c r="AX25" s="49" t="str">
        <f aca="false">RIGHT(R25,1)</f>
        <v/>
      </c>
      <c r="AY25" s="49" t="str">
        <f aca="false">RIGHT(S25,1)</f>
        <v/>
      </c>
      <c r="BA25" s="50"/>
      <c r="BB25" s="50"/>
      <c r="BC25" s="50"/>
      <c r="BD25" s="50"/>
      <c r="BE25" s="50"/>
      <c r="BF25" s="50"/>
      <c r="BG25" s="50"/>
      <c r="BH25" s="50"/>
      <c r="BI25" s="50"/>
      <c r="BJ25" s="50"/>
    </row>
    <row r="26" customFormat="false" ht="19.5" hidden="false" customHeight="true" outlineLevel="0" collapsed="false">
      <c r="A26" s="51" t="n">
        <v>43521</v>
      </c>
      <c r="B26" s="52" t="str">
        <f aca="false">TEXT(A26,"Ddd")</f>
        <v>po</v>
      </c>
      <c r="C26" s="53" t="str">
        <f aca="false">Vzorci_vnosov!$A$12</f>
        <v>D</v>
      </c>
      <c r="D26" s="55" t="str">
        <f aca="false">Vzorci_vnosov!$A$11</f>
        <v>X</v>
      </c>
      <c r="E26" s="55" t="str">
        <f aca="false">Vzorci_vnosov!$A$26</f>
        <v>52¶</v>
      </c>
      <c r="F26" s="53" t="str">
        <f aca="false">Vzorci_vnosov!$A$12</f>
        <v>D</v>
      </c>
      <c r="G26" s="53" t="str">
        <f aca="false">Vzorci_vnosov!$A$15</f>
        <v>SO</v>
      </c>
      <c r="H26" s="53" t="str">
        <f aca="false">Vzorci_vnosov!$A$12</f>
        <v>D</v>
      </c>
      <c r="I26" s="58" t="str">
        <f aca="false">Vzorci_vnosov!$A$23</f>
        <v>51☺</v>
      </c>
      <c r="J26" s="53" t="str">
        <f aca="false">Vzorci_vnosov!$A$6</f>
        <v>KVIT</v>
      </c>
      <c r="K26" s="53" t="str">
        <f aca="false">Vzorci_vnosov!$A$4</f>
        <v>51</v>
      </c>
      <c r="L26" s="53" t="str">
        <f aca="false">Vzorci_vnosov!$A$12</f>
        <v>D</v>
      </c>
      <c r="M26" s="53" t="str">
        <f aca="false">Vzorci_vnosov!$A$12</f>
        <v>D</v>
      </c>
      <c r="N26" s="54" t="str">
        <f aca="false">Vzorci_vnosov!$A$7</f>
        <v>KVIT☻</v>
      </c>
      <c r="O26" s="53" t="str">
        <f aca="false">Vzorci_vnosov!$A$12</f>
        <v>D</v>
      </c>
      <c r="P26" s="53" t="str">
        <f aca="false">Vzorci_vnosov!$A$5</f>
        <v>52</v>
      </c>
      <c r="Q26" s="79"/>
      <c r="R26" s="79"/>
      <c r="S26" s="55" t="str">
        <f aca="false">Vzorci_vnosov!$A$11</f>
        <v>X</v>
      </c>
      <c r="T26" s="79" t="s">
        <v>13</v>
      </c>
      <c r="U26" s="59" t="s">
        <v>15</v>
      </c>
      <c r="V26" s="47" t="n">
        <f aca="false">COUNTIF(AH26:AY26,"☻")</f>
        <v>1</v>
      </c>
      <c r="W26" s="47" t="n">
        <f aca="false">COUNTIF(AH26:AY26,"☺")</f>
        <v>1</v>
      </c>
      <c r="X26" s="47" t="n">
        <f aca="false">COUNTIF(C26:S26,"51")+COUNTIF(C26:S26,"51$")+COUNTIF(C26:S26,"51☻")</f>
        <v>1</v>
      </c>
      <c r="Y26" s="47" t="n">
        <f aca="false">COUNTIF(C26:S26,"52")+COUNTIF(C26:S26,"52$")+COUNTIF(C26:S26,"52☻")</f>
        <v>1</v>
      </c>
      <c r="Z26" s="47" t="n">
        <f aca="false">COUNTIF(C26:S26,"51¶")</f>
        <v>0</v>
      </c>
      <c r="AA26" s="47" t="n">
        <f aca="false">COUNTIF(C26:S26,"52¶")</f>
        <v>1</v>
      </c>
      <c r="AB26" s="47" t="n">
        <f aca="false">COUNTIF(C26:S26,"U")+COUNTIF(C26:S26,"U☻")+COUNTIF(C26:S26,"U☺")</f>
        <v>0</v>
      </c>
      <c r="AC26" s="47" t="n">
        <f aca="false">COUNTIF(C26:S26,"KVIT")+COUNTIF(C26:S26,"KVIT☻")+COUNTIF(C26:S26,"kvit$")</f>
        <v>2</v>
      </c>
      <c r="AD26" s="48" t="n">
        <f aca="false">COUNTBLANK(C26:S26)-3</f>
        <v>-1</v>
      </c>
      <c r="AE26" s="48" t="n">
        <f aca="false">COUNTIF(C26:S26,"x")</f>
        <v>2</v>
      </c>
      <c r="AF26" s="47" t="n">
        <f aca="false">COUNTIF(C26:S26,"51")+COUNTIF(C26:S26,"51☻")+COUNTIF(C26:S26,"2")+COUNTIF(C26:S26,"52")+COUNTIF(C26:S26,"52☻")+COUNTIF(C26:S26,"51$")+COUNTIF(C26:S26,"52$")</f>
        <v>2</v>
      </c>
      <c r="AG26" s="7" t="str">
        <f aca="false">Vzorci_vnosov!$A$26</f>
        <v>52¶</v>
      </c>
      <c r="AH26" s="49" t="str">
        <f aca="false">RIGHT(C26,1)</f>
        <v>D</v>
      </c>
      <c r="AI26" s="49" t="str">
        <f aca="false">RIGHT(D26,1)</f>
        <v>X</v>
      </c>
      <c r="AJ26" s="49" t="str">
        <f aca="false">RIGHT(E26,1)</f>
        <v>¶</v>
      </c>
      <c r="AK26" s="49" t="str">
        <f aca="false">RIGHT(F26,1)</f>
        <v>D</v>
      </c>
      <c r="AL26" s="49" t="str">
        <f aca="false">RIGHT(G26,1)</f>
        <v>O</v>
      </c>
      <c r="AM26" s="49" t="str">
        <f aca="false">RIGHT(H26,1)</f>
        <v>D</v>
      </c>
      <c r="AN26" s="49" t="str">
        <f aca="false">RIGHT(I26,1)</f>
        <v>☺</v>
      </c>
      <c r="AO26" s="49" t="str">
        <f aca="false">RIGHT(J26,1)</f>
        <v>T</v>
      </c>
      <c r="AP26" s="49" t="str">
        <f aca="false">RIGHT(K26,1)</f>
        <v>1</v>
      </c>
      <c r="AQ26" s="49" t="str">
        <f aca="false">RIGHT(L26,1)</f>
        <v>D</v>
      </c>
      <c r="AR26" s="49" t="str">
        <f aca="false">RIGHT(M26,1)</f>
        <v>D</v>
      </c>
      <c r="AS26" s="49" t="str">
        <f aca="false">RIGHT(N26,1)</f>
        <v>☻</v>
      </c>
      <c r="AT26" s="49" t="e">
        <f aca="false">NA()</f>
        <v>#N/A</v>
      </c>
      <c r="AU26" s="49" t="str">
        <f aca="false">RIGHT(O26,1)</f>
        <v>D</v>
      </c>
      <c r="AV26" s="49" t="str">
        <f aca="false">RIGHT(P26,1)</f>
        <v>2</v>
      </c>
      <c r="AW26" s="49" t="str">
        <f aca="false">RIGHT(Q26,1)</f>
        <v/>
      </c>
      <c r="AX26" s="49" t="str">
        <f aca="false">RIGHT(R26,1)</f>
        <v/>
      </c>
      <c r="AY26" s="49" t="str">
        <f aca="false">RIGHT(S26,1)</f>
        <v>X</v>
      </c>
      <c r="BA26" s="50"/>
      <c r="BB26" s="50"/>
      <c r="BC26" s="50"/>
      <c r="BD26" s="50"/>
      <c r="BE26" s="50"/>
      <c r="BF26" s="50"/>
      <c r="BG26" s="50"/>
      <c r="BH26" s="50"/>
      <c r="BI26" s="50"/>
      <c r="BJ26" s="50"/>
    </row>
    <row r="27" customFormat="false" ht="19.5" hidden="false" customHeight="true" outlineLevel="0" collapsed="false">
      <c r="A27" s="51" t="n">
        <v>43522</v>
      </c>
      <c r="B27" s="52" t="str">
        <f aca="false">TEXT(A27,"Ddd")</f>
        <v>út</v>
      </c>
      <c r="C27" s="55" t="str">
        <f aca="false">Vzorci_vnosov!$A$26</f>
        <v>52¶</v>
      </c>
      <c r="D27" s="54" t="str">
        <f aca="false">Vzorci_vnosov!$A$7</f>
        <v>KVIT☻</v>
      </c>
      <c r="E27" s="53" t="str">
        <f aca="false">Vzorci_vnosov!$A$4</f>
        <v>51</v>
      </c>
      <c r="F27" s="53" t="str">
        <f aca="false">Vzorci_vnosov!$A$12</f>
        <v>D</v>
      </c>
      <c r="G27" s="53" t="str">
        <f aca="false">Vzorci_vnosov!$A$15</f>
        <v>SO</v>
      </c>
      <c r="H27" s="53" t="str">
        <f aca="false">Vzorci_vnosov!$A$12</f>
        <v>D</v>
      </c>
      <c r="I27" s="55" t="str">
        <f aca="false">Vzorci_vnosov!$A$11</f>
        <v>X</v>
      </c>
      <c r="J27" s="53" t="str">
        <f aca="false">Vzorci_vnosov!$A$6</f>
        <v>KVIT</v>
      </c>
      <c r="K27" s="55" t="str">
        <f aca="false">Vzorci_vnosov!$A$32</f>
        <v>Am</v>
      </c>
      <c r="L27" s="53" t="str">
        <f aca="false">Vzorci_vnosov!$A$12</f>
        <v>D</v>
      </c>
      <c r="M27" s="53" t="str">
        <f aca="false">Vzorci_vnosov!$A$12</f>
        <v>D</v>
      </c>
      <c r="N27" s="55" t="str">
        <f aca="false">Vzorci_vnosov!$A$11</f>
        <v>X</v>
      </c>
      <c r="O27" s="53" t="str">
        <f aca="false">Vzorci_vnosov!$A$12</f>
        <v>D</v>
      </c>
      <c r="P27" s="53" t="str">
        <f aca="false">Vzorci_vnosov!$A$5</f>
        <v>52</v>
      </c>
      <c r="Q27" s="79"/>
      <c r="R27" s="79"/>
      <c r="S27" s="55" t="str">
        <f aca="false">Vzorci_vnosov!$A$11</f>
        <v>X</v>
      </c>
      <c r="T27" s="79" t="s">
        <v>68</v>
      </c>
      <c r="U27" s="59" t="s">
        <v>15</v>
      </c>
      <c r="V27" s="47" t="n">
        <f aca="false">COUNTIF(AH27:AY27,"☻")</f>
        <v>1</v>
      </c>
      <c r="W27" s="47" t="n">
        <f aca="false">COUNTIF(AH27:AY27,"☺")</f>
        <v>0</v>
      </c>
      <c r="X27" s="47" t="n">
        <f aca="false">COUNTIF(C27:S27,"51")+COUNTIF(C27:S27,"51$")+COUNTIF(C27:S27,"51☻")</f>
        <v>1</v>
      </c>
      <c r="Y27" s="47" t="n">
        <f aca="false">COUNTIF(C27:S27,"52")+COUNTIF(C27:S27,"52$")+COUNTIF(C27:S27,"52☻")</f>
        <v>1</v>
      </c>
      <c r="Z27" s="47" t="n">
        <f aca="false">COUNTIF(C27:S27,"51¶")</f>
        <v>0</v>
      </c>
      <c r="AA27" s="47" t="n">
        <f aca="false">COUNTIF(C27:S27,"52¶")</f>
        <v>1</v>
      </c>
      <c r="AB27" s="47" t="n">
        <f aca="false">COUNTIF(C27:S27,"U")+COUNTIF(C27:S27,"U☻")+COUNTIF(C27:S27,"U☺")</f>
        <v>0</v>
      </c>
      <c r="AC27" s="47" t="n">
        <f aca="false">COUNTIF(C27:S27,"KVIT")+COUNTIF(C27:S27,"KVIT☻")+COUNTIF(C27:S27,"kvit$")</f>
        <v>2</v>
      </c>
      <c r="AD27" s="48" t="n">
        <f aca="false">COUNTBLANK(C27:S27)-3</f>
        <v>-1</v>
      </c>
      <c r="AE27" s="48" t="n">
        <f aca="false">COUNTIF(C27:S27,"x")</f>
        <v>3</v>
      </c>
      <c r="AF27" s="47" t="n">
        <f aca="false">COUNTIF(C27:S27,"51")+COUNTIF(C27:S27,"51☻")+COUNTIF(C27:S27,"2")+COUNTIF(C27:S27,"52")+COUNTIF(C27:S27,"52☻")+COUNTIF(C27:S27,"51$")+COUNTIF(C27:S27,"52$")</f>
        <v>2</v>
      </c>
      <c r="AG27" s="14" t="str">
        <f aca="false">Vzorci_vnosov!$A$27</f>
        <v>KVIT☺</v>
      </c>
      <c r="AH27" s="49" t="str">
        <f aca="false">RIGHT(C27,1)</f>
        <v>¶</v>
      </c>
      <c r="AI27" s="49" t="str">
        <f aca="false">RIGHT(D27,1)</f>
        <v>☻</v>
      </c>
      <c r="AJ27" s="49" t="str">
        <f aca="false">RIGHT(E27,1)</f>
        <v>1</v>
      </c>
      <c r="AK27" s="49" t="str">
        <f aca="false">RIGHT(F27,1)</f>
        <v>D</v>
      </c>
      <c r="AL27" s="49" t="str">
        <f aca="false">RIGHT(G27,1)</f>
        <v>O</v>
      </c>
      <c r="AM27" s="49" t="str">
        <f aca="false">RIGHT(H27,1)</f>
        <v>D</v>
      </c>
      <c r="AN27" s="49" t="str">
        <f aca="false">RIGHT(I27,1)</f>
        <v>X</v>
      </c>
      <c r="AO27" s="49" t="str">
        <f aca="false">RIGHT(J27,1)</f>
        <v>T</v>
      </c>
      <c r="AP27" s="49" t="str">
        <f aca="false">RIGHT(K27,1)</f>
        <v>m</v>
      </c>
      <c r="AQ27" s="49" t="str">
        <f aca="false">RIGHT(L27,1)</f>
        <v>D</v>
      </c>
      <c r="AR27" s="49" t="str">
        <f aca="false">RIGHT(M27,1)</f>
        <v>D</v>
      </c>
      <c r="AS27" s="49" t="str">
        <f aca="false">RIGHT(N27,1)</f>
        <v>X</v>
      </c>
      <c r="AT27" s="49" t="e">
        <f aca="false">NA()</f>
        <v>#N/A</v>
      </c>
      <c r="AU27" s="49" t="str">
        <f aca="false">RIGHT(O27,1)</f>
        <v>D</v>
      </c>
      <c r="AV27" s="49" t="str">
        <f aca="false">RIGHT(P27,1)</f>
        <v>2</v>
      </c>
      <c r="AW27" s="49" t="str">
        <f aca="false">RIGHT(Q27,1)</f>
        <v/>
      </c>
      <c r="AX27" s="49" t="str">
        <f aca="false">RIGHT(R27,1)</f>
        <v/>
      </c>
      <c r="AY27" s="49" t="str">
        <f aca="false">RIGHT(S27,1)</f>
        <v>X</v>
      </c>
      <c r="BA27" s="50"/>
      <c r="BB27" s="50"/>
      <c r="BC27" s="50"/>
      <c r="BD27" s="50"/>
      <c r="BE27" s="50"/>
      <c r="BF27" s="50"/>
      <c r="BG27" s="50"/>
      <c r="BH27" s="50"/>
      <c r="BI27" s="50"/>
      <c r="BJ27" s="50"/>
    </row>
    <row r="28" customFormat="false" ht="19.5" hidden="false" customHeight="true" outlineLevel="0" collapsed="false">
      <c r="A28" s="51" t="n">
        <v>43523</v>
      </c>
      <c r="B28" s="52" t="str">
        <f aca="false">TEXT(A28,"Ddd")</f>
        <v>st</v>
      </c>
      <c r="C28" s="53" t="str">
        <f aca="false">Vzorci_vnosov!$A$5</f>
        <v>52</v>
      </c>
      <c r="D28" s="55" t="str">
        <f aca="false">Vzorci_vnosov!$A$11</f>
        <v>X</v>
      </c>
      <c r="E28" s="55" t="str">
        <f aca="false">Vzorci_vnosov!$A$26</f>
        <v>52¶</v>
      </c>
      <c r="F28" s="53" t="str">
        <f aca="false">Vzorci_vnosov!$A$12</f>
        <v>D</v>
      </c>
      <c r="G28" s="53" t="str">
        <f aca="false">Vzorci_vnosov!$A$15</f>
        <v>SO</v>
      </c>
      <c r="H28" s="53" t="str">
        <f aca="false">Vzorci_vnosov!$A$12</f>
        <v>D</v>
      </c>
      <c r="I28" s="53" t="str">
        <f aca="false">Vzorci_vnosov!$A$12</f>
        <v>D</v>
      </c>
      <c r="J28" s="53" t="str">
        <f aca="false">Vzorci_vnosov!$A$6</f>
        <v>KVIT</v>
      </c>
      <c r="K28" s="54" t="str">
        <f aca="false">Vzorci_vnosov!$A$7</f>
        <v>KVIT☻</v>
      </c>
      <c r="L28" s="53" t="str">
        <f aca="false">Vzorci_vnosov!$A$12</f>
        <v>D</v>
      </c>
      <c r="M28" s="53" t="str">
        <f aca="false">Vzorci_vnosov!$A$12</f>
        <v>D</v>
      </c>
      <c r="N28" s="55" t="str">
        <f aca="false">Vzorci_vnosov!$A$35</f>
        <v>Ta</v>
      </c>
      <c r="O28" s="53" t="str">
        <f aca="false">Vzorci_vnosov!$A$12</f>
        <v>D</v>
      </c>
      <c r="P28" s="58" t="str">
        <f aca="false">Vzorci_vnosov!$A$23</f>
        <v>51☺</v>
      </c>
      <c r="Q28" s="79"/>
      <c r="R28" s="79"/>
      <c r="S28" s="55" t="str">
        <f aca="false">Vzorci_vnosov!$A$11</f>
        <v>X</v>
      </c>
      <c r="T28" s="79" t="s">
        <v>27</v>
      </c>
      <c r="U28" s="59" t="s">
        <v>23</v>
      </c>
      <c r="V28" s="47" t="n">
        <f aca="false">COUNTIF(AH28:AY28,"☻")</f>
        <v>1</v>
      </c>
      <c r="W28" s="47" t="n">
        <f aca="false">COUNTIF(AH28:AY28,"☺")</f>
        <v>1</v>
      </c>
      <c r="X28" s="47" t="n">
        <f aca="false">COUNTIF(C28:S28,"51")+COUNTIF(C28:S28,"51$")+COUNTIF(C28:S28,"51☻")</f>
        <v>0</v>
      </c>
      <c r="Y28" s="47" t="n">
        <f aca="false">COUNTIF(C28:S28,"52")+COUNTIF(C28:S28,"52$")+COUNTIF(C28:S28,"52☻")</f>
        <v>1</v>
      </c>
      <c r="Z28" s="47" t="n">
        <f aca="false">COUNTIF(C28:S28,"51¶")</f>
        <v>0</v>
      </c>
      <c r="AA28" s="47" t="n">
        <f aca="false">COUNTIF(C28:S28,"52¶")</f>
        <v>1</v>
      </c>
      <c r="AB28" s="47" t="n">
        <f aca="false">COUNTIF(C28:S28,"U")+COUNTIF(C28:S28,"U☻")+COUNTIF(C28:S28,"U☺")</f>
        <v>0</v>
      </c>
      <c r="AC28" s="47" t="n">
        <f aca="false">COUNTIF(C28:S28,"KVIT")+COUNTIF(C28:S28,"KVIT☻")+COUNTIF(C28:S28,"kvit$")</f>
        <v>2</v>
      </c>
      <c r="AD28" s="48" t="n">
        <f aca="false">COUNTBLANK(C28:S28)-3</f>
        <v>-1</v>
      </c>
      <c r="AE28" s="48" t="n">
        <f aca="false">COUNTIF(C28:S28,"x")</f>
        <v>2</v>
      </c>
      <c r="AF28" s="47" t="n">
        <f aca="false">COUNTIF(C28:S28,"51")+COUNTIF(C28:S28,"51☻")+COUNTIF(C28:S28,"2")+COUNTIF(C28:S28,"52")+COUNTIF(C28:S28,"52☻")+COUNTIF(C28:S28,"51$")+COUNTIF(C28:S28,"52$")</f>
        <v>1</v>
      </c>
      <c r="AG28" s="63" t="str">
        <f aca="false">Vzorci_vnosov!$A$28</f>
        <v>KO</v>
      </c>
      <c r="AH28" s="49" t="str">
        <f aca="false">RIGHT(C28,1)</f>
        <v>2</v>
      </c>
      <c r="AI28" s="49" t="str">
        <f aca="false">RIGHT(D28,1)</f>
        <v>X</v>
      </c>
      <c r="AJ28" s="49" t="str">
        <f aca="false">RIGHT(E28,1)</f>
        <v>¶</v>
      </c>
      <c r="AK28" s="49" t="str">
        <f aca="false">RIGHT(F28,1)</f>
        <v>D</v>
      </c>
      <c r="AL28" s="49" t="str">
        <f aca="false">RIGHT(G28,1)</f>
        <v>O</v>
      </c>
      <c r="AM28" s="49" t="str">
        <f aca="false">RIGHT(H28,1)</f>
        <v>D</v>
      </c>
      <c r="AN28" s="49" t="str">
        <f aca="false">RIGHT(I28,1)</f>
        <v>D</v>
      </c>
      <c r="AO28" s="49" t="str">
        <f aca="false">RIGHT(J28,1)</f>
        <v>T</v>
      </c>
      <c r="AP28" s="49" t="str">
        <f aca="false">RIGHT(K28,1)</f>
        <v>☻</v>
      </c>
      <c r="AQ28" s="49" t="str">
        <f aca="false">RIGHT(L28,1)</f>
        <v>D</v>
      </c>
      <c r="AR28" s="49" t="str">
        <f aca="false">RIGHT(M28,1)</f>
        <v>D</v>
      </c>
      <c r="AS28" s="49" t="str">
        <f aca="false">RIGHT(N28,1)</f>
        <v>a</v>
      </c>
      <c r="AT28" s="49" t="e">
        <f aca="false">NA()</f>
        <v>#N/A</v>
      </c>
      <c r="AU28" s="49" t="str">
        <f aca="false">RIGHT(O28,1)</f>
        <v>D</v>
      </c>
      <c r="AV28" s="49" t="str">
        <f aca="false">RIGHT(P28,1)</f>
        <v>☺</v>
      </c>
      <c r="AW28" s="49" t="str">
        <f aca="false">RIGHT(Q28,1)</f>
        <v/>
      </c>
      <c r="AX28" s="49" t="str">
        <f aca="false">RIGHT(R28,1)</f>
        <v/>
      </c>
      <c r="AY28" s="49" t="str">
        <f aca="false">RIGHT(S28,1)</f>
        <v>X</v>
      </c>
      <c r="BA28" s="50"/>
      <c r="BB28" s="50"/>
      <c r="BC28" s="50"/>
      <c r="BD28" s="50"/>
      <c r="BE28" s="50"/>
      <c r="BF28" s="50"/>
      <c r="BG28" s="50"/>
      <c r="BH28" s="50"/>
      <c r="BI28" s="50"/>
      <c r="BJ28" s="50"/>
    </row>
    <row r="29" customFormat="false" ht="19.5" hidden="false" customHeight="true" outlineLevel="0" collapsed="false">
      <c r="A29" s="51" t="n">
        <v>43524</v>
      </c>
      <c r="B29" s="52" t="str">
        <f aca="false">TEXT(A29,"Ddd")</f>
        <v>čt</v>
      </c>
      <c r="C29" s="79" t="s">
        <v>67</v>
      </c>
      <c r="D29" s="53" t="str">
        <f aca="false">Vzorci_vnosov!$A$6</f>
        <v>KVIT</v>
      </c>
      <c r="E29" s="53" t="str">
        <f aca="false">Vzorci_vnosov!$A$5</f>
        <v>52</v>
      </c>
      <c r="F29" s="53" t="str">
        <f aca="false">Vzorci_vnosov!$A$12</f>
        <v>D</v>
      </c>
      <c r="G29" s="53" t="str">
        <f aca="false">Vzorci_vnosov!$A$15</f>
        <v>SO</v>
      </c>
      <c r="H29" s="53" t="str">
        <f aca="false">Vzorci_vnosov!$A$12</f>
        <v>D</v>
      </c>
      <c r="I29" s="58" t="str">
        <f aca="false">Vzorci_vnosov!$A$23</f>
        <v>51☺</v>
      </c>
      <c r="J29" s="54" t="str">
        <f aca="false">Vzorci_vnosov!$A$7</f>
        <v>KVIT☻</v>
      </c>
      <c r="K29" s="55" t="str">
        <f aca="false">Vzorci_vnosov!$A$11</f>
        <v>X</v>
      </c>
      <c r="L29" s="53" t="str">
        <f aca="false">Vzorci_vnosov!$A$12</f>
        <v>D</v>
      </c>
      <c r="M29" s="53" t="str">
        <f aca="false">Vzorci_vnosov!$A$12</f>
        <v>D</v>
      </c>
      <c r="N29" s="53" t="str">
        <f aca="false">Vzorci_vnosov!$A$6</f>
        <v>KVIT</v>
      </c>
      <c r="O29" s="53" t="str">
        <f aca="false">Vzorci_vnosov!$A$12</f>
        <v>D</v>
      </c>
      <c r="P29" s="55" t="str">
        <f aca="false">Vzorci_vnosov!$A$11</f>
        <v>X</v>
      </c>
      <c r="Q29" s="79"/>
      <c r="R29" s="79"/>
      <c r="S29" s="55" t="str">
        <f aca="false">Vzorci_vnosov!$A$11</f>
        <v>X</v>
      </c>
      <c r="T29" s="79" t="s">
        <v>13</v>
      </c>
      <c r="U29" s="57" t="str">
        <f aca="false">Vzorci_vnosov!$C$3</f>
        <v>ŠOŠ</v>
      </c>
      <c r="V29" s="47" t="n">
        <f aca="false">COUNTIF(AH29:AY29,"☻")</f>
        <v>1</v>
      </c>
      <c r="W29" s="47" t="n">
        <f aca="false">COUNTIF(AH29:AY29,"☺")</f>
        <v>1</v>
      </c>
      <c r="X29" s="47" t="n">
        <f aca="false">COUNTIF(C29:S29,"51")+COUNTIF(C29:S29,"51$")+COUNTIF(C29:S29,"51☻")</f>
        <v>0</v>
      </c>
      <c r="Y29" s="47" t="n">
        <f aca="false">COUNTIF(C29:S29,"52")+COUNTIF(C29:S29,"52$")+COUNTIF(C29:S29,"52☻")</f>
        <v>1</v>
      </c>
      <c r="Z29" s="47" t="n">
        <f aca="false">COUNTIF(C29:S29,"51¶")</f>
        <v>0</v>
      </c>
      <c r="AA29" s="47" t="n">
        <f aca="false">COUNTIF(C29:S29,"52¶")</f>
        <v>0</v>
      </c>
      <c r="AB29" s="47" t="n">
        <f aca="false">COUNTIF(C29:S29,"U")+COUNTIF(C29:S29,"U☻")+COUNTIF(C29:S29,"U☺")</f>
        <v>0</v>
      </c>
      <c r="AC29" s="47" t="n">
        <f aca="false">COUNTIF(C29:S29,"KVIT")+COUNTIF(C29:S29,"KVIT☻")+COUNTIF(C29:S29,"kvit$")</f>
        <v>3</v>
      </c>
      <c r="AD29" s="48" t="n">
        <f aca="false">COUNTBLANK(C29:S29)-3</f>
        <v>-1</v>
      </c>
      <c r="AE29" s="48" t="n">
        <f aca="false">COUNTIF(C29:S29,"x")</f>
        <v>3</v>
      </c>
      <c r="AF29" s="47" t="n">
        <f aca="false">COUNTIF(C29:S29,"51")+COUNTIF(C29:S29,"51☻")+COUNTIF(C29:S29,"2")+COUNTIF(C29:S29,"52")+COUNTIF(C29:S29,"52☻")+COUNTIF(C29:S29,"51$")+COUNTIF(C29:S29,"52$")</f>
        <v>1</v>
      </c>
      <c r="AG29" s="63" t="str">
        <f aca="false">Vzorci_vnosov!$A$29</f>
        <v>Rt</v>
      </c>
      <c r="AH29" s="49" t="str">
        <f aca="false">RIGHT(C29,1)</f>
        <v>K</v>
      </c>
      <c r="AI29" s="49" t="str">
        <f aca="false">RIGHT(D29,1)</f>
        <v>T</v>
      </c>
      <c r="AJ29" s="49" t="str">
        <f aca="false">RIGHT(E29,1)</f>
        <v>2</v>
      </c>
      <c r="AK29" s="49" t="str">
        <f aca="false">RIGHT(F29,1)</f>
        <v>D</v>
      </c>
      <c r="AL29" s="49" t="str">
        <f aca="false">RIGHT(G29,1)</f>
        <v>O</v>
      </c>
      <c r="AM29" s="49" t="str">
        <f aca="false">RIGHT(H29,1)</f>
        <v>D</v>
      </c>
      <c r="AN29" s="49" t="str">
        <f aca="false">RIGHT(I29,1)</f>
        <v>☺</v>
      </c>
      <c r="AO29" s="49" t="str">
        <f aca="false">RIGHT(J29,1)</f>
        <v>☻</v>
      </c>
      <c r="AP29" s="49" t="str">
        <f aca="false">RIGHT(K29,1)</f>
        <v>X</v>
      </c>
      <c r="AQ29" s="49" t="str">
        <f aca="false">RIGHT(L29,1)</f>
        <v>D</v>
      </c>
      <c r="AR29" s="49" t="str">
        <f aca="false">RIGHT(M29,1)</f>
        <v>D</v>
      </c>
      <c r="AS29" s="49" t="str">
        <f aca="false">RIGHT(N29,1)</f>
        <v>T</v>
      </c>
      <c r="AT29" s="49" t="e">
        <f aca="false">NA()</f>
        <v>#N/A</v>
      </c>
      <c r="AU29" s="49" t="str">
        <f aca="false">RIGHT(O29,1)</f>
        <v>D</v>
      </c>
      <c r="AV29" s="49" t="str">
        <f aca="false">RIGHT(P29,1)</f>
        <v>X</v>
      </c>
      <c r="AW29" s="49" t="str">
        <f aca="false">RIGHT(Q29,1)</f>
        <v/>
      </c>
      <c r="AX29" s="49" t="str">
        <f aca="false">RIGHT(R29,1)</f>
        <v/>
      </c>
      <c r="AY29" s="49" t="str">
        <f aca="false">RIGHT(S29,1)</f>
        <v>X</v>
      </c>
      <c r="BA29" s="50"/>
      <c r="BB29" s="50"/>
      <c r="BC29" s="50"/>
      <c r="BD29" s="50"/>
      <c r="BE29" s="50"/>
      <c r="BF29" s="50"/>
      <c r="BG29" s="50"/>
      <c r="BH29" s="50"/>
      <c r="BI29" s="50"/>
      <c r="BJ29" s="50"/>
    </row>
    <row r="30" customFormat="false" ht="19.5" hidden="false" customHeight="true" outlineLevel="0" collapsed="false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4" t="str">
        <f aca="false">Vzorci_vnosov!$A$30</f>
        <v>Rt☻</v>
      </c>
      <c r="AH30" s="49" t="str">
        <f aca="false">RIGHT(C30,1)</f>
        <v/>
      </c>
      <c r="AI30" s="49" t="str">
        <f aca="false">RIGHT(D30,1)</f>
        <v/>
      </c>
      <c r="AJ30" s="49" t="str">
        <f aca="false">RIGHT(E30,1)</f>
        <v/>
      </c>
      <c r="AK30" s="49" t="str">
        <f aca="false">RIGHT(F30,1)</f>
        <v/>
      </c>
      <c r="AL30" s="49" t="str">
        <f aca="false">RIGHT(G30,1)</f>
        <v/>
      </c>
      <c r="AM30" s="49" t="str">
        <f aca="false">RIGHT(H30,1)</f>
        <v/>
      </c>
      <c r="AN30" s="49" t="str">
        <f aca="false">RIGHT(I30,1)</f>
        <v/>
      </c>
      <c r="AO30" s="49" t="str">
        <f aca="false">RIGHT(J30,1)</f>
        <v/>
      </c>
      <c r="AP30" s="49" t="str">
        <f aca="false">RIGHT(K30,1)</f>
        <v/>
      </c>
      <c r="AQ30" s="49" t="str">
        <f aca="false">RIGHT(L30,1)</f>
        <v/>
      </c>
      <c r="AR30" s="49" t="str">
        <f aca="false">RIGHT(M30,1)</f>
        <v/>
      </c>
      <c r="AS30" s="49" t="str">
        <f aca="false">RIGHT(N30,1)</f>
        <v/>
      </c>
      <c r="AT30" s="49" t="e">
        <f aca="false">NA()</f>
        <v>#N/A</v>
      </c>
      <c r="AU30" s="49" t="str">
        <f aca="false">RIGHT(O30,1)</f>
        <v/>
      </c>
      <c r="AV30" s="49" t="str">
        <f aca="false">RIGHT(P30,1)</f>
        <v/>
      </c>
      <c r="AW30" s="49" t="str">
        <f aca="false">RIGHT(Q30,1)</f>
        <v/>
      </c>
      <c r="AX30" s="49" t="str">
        <f aca="false">RIGHT(R30,1)</f>
        <v/>
      </c>
      <c r="AY30" s="49" t="str">
        <f aca="false">RIGHT(S30,1)</f>
        <v/>
      </c>
      <c r="BA30" s="50"/>
      <c r="BB30" s="50"/>
      <c r="BC30" s="50"/>
      <c r="BD30" s="50"/>
      <c r="BE30" s="50"/>
      <c r="BF30" s="50"/>
      <c r="BG30" s="50"/>
      <c r="BH30" s="50"/>
      <c r="BI30" s="50"/>
      <c r="BJ30" s="50"/>
    </row>
    <row r="31" customFormat="false" ht="19.5" hidden="false" customHeight="true" outlineLevel="0" collapsed="false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16" t="str">
        <f aca="false">Vzorci_vnosov!$A$31</f>
        <v>Rt☺</v>
      </c>
      <c r="AH31" s="49" t="str">
        <f aca="false">RIGHT(C31,1)</f>
        <v/>
      </c>
      <c r="AI31" s="49" t="str">
        <f aca="false">RIGHT(D31,1)</f>
        <v/>
      </c>
      <c r="AJ31" s="49" t="str">
        <f aca="false">RIGHT(E31,1)</f>
        <v/>
      </c>
      <c r="AK31" s="49" t="str">
        <f aca="false">RIGHT(F31,1)</f>
        <v/>
      </c>
      <c r="AL31" s="49" t="str">
        <f aca="false">RIGHT(G31,1)</f>
        <v/>
      </c>
      <c r="AM31" s="49" t="str">
        <f aca="false">RIGHT(H31,1)</f>
        <v/>
      </c>
      <c r="AN31" s="49" t="str">
        <f aca="false">RIGHT(I31,1)</f>
        <v/>
      </c>
      <c r="AO31" s="49" t="str">
        <f aca="false">RIGHT(J31,1)</f>
        <v/>
      </c>
      <c r="AP31" s="49" t="str">
        <f aca="false">RIGHT(K31,1)</f>
        <v/>
      </c>
      <c r="AQ31" s="49" t="str">
        <f aca="false">RIGHT(L31,1)</f>
        <v/>
      </c>
      <c r="AR31" s="49" t="str">
        <f aca="false">RIGHT(M31,1)</f>
        <v/>
      </c>
      <c r="AS31" s="49" t="str">
        <f aca="false">RIGHT(N31,1)</f>
        <v/>
      </c>
      <c r="AT31" s="49" t="e">
        <f aca="false">NA()</f>
        <v>#N/A</v>
      </c>
      <c r="AU31" s="49" t="str">
        <f aca="false">RIGHT(O31,1)</f>
        <v/>
      </c>
      <c r="AV31" s="49" t="str">
        <f aca="false">RIGHT(P31,1)</f>
        <v/>
      </c>
      <c r="AW31" s="49" t="str">
        <f aca="false">RIGHT(Q31,1)</f>
        <v/>
      </c>
      <c r="AX31" s="49" t="str">
        <f aca="false">RIGHT(R31,1)</f>
        <v/>
      </c>
      <c r="AY31" s="49" t="str">
        <f aca="false">RIGHT(S31,1)</f>
        <v/>
      </c>
      <c r="BA31" s="50"/>
      <c r="BB31" s="50"/>
      <c r="BC31" s="50"/>
      <c r="BD31" s="50"/>
      <c r="BE31" s="50"/>
      <c r="BF31" s="50"/>
      <c r="BG31" s="50"/>
      <c r="BH31" s="50"/>
      <c r="BI31" s="50"/>
      <c r="BJ31" s="50"/>
    </row>
    <row r="32" customFormat="false" ht="19.5" hidden="false" customHeight="true" outlineLevel="0" collapsed="false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7" t="str">
        <f aca="false">Vzorci_vnosov!$A$32</f>
        <v>Am</v>
      </c>
      <c r="AH32" s="49" t="str">
        <f aca="false">RIGHT(C32,1)</f>
        <v/>
      </c>
      <c r="AI32" s="49" t="str">
        <f aca="false">RIGHT(D32,1)</f>
        <v/>
      </c>
      <c r="AJ32" s="49" t="str">
        <f aca="false">RIGHT(E32,1)</f>
        <v/>
      </c>
      <c r="AK32" s="49" t="str">
        <f aca="false">RIGHT(F32,1)</f>
        <v/>
      </c>
      <c r="AL32" s="49" t="str">
        <f aca="false">RIGHT(G32,1)</f>
        <v/>
      </c>
      <c r="AM32" s="49" t="str">
        <f aca="false">RIGHT(H32,1)</f>
        <v/>
      </c>
      <c r="AN32" s="49" t="str">
        <f aca="false">RIGHT(I32,1)</f>
        <v/>
      </c>
      <c r="AO32" s="49" t="str">
        <f aca="false">RIGHT(J32,1)</f>
        <v/>
      </c>
      <c r="AP32" s="49" t="str">
        <f aca="false">RIGHT(K32,1)</f>
        <v/>
      </c>
      <c r="AQ32" s="49" t="str">
        <f aca="false">RIGHT(L32,1)</f>
        <v/>
      </c>
      <c r="AR32" s="49" t="str">
        <f aca="false">RIGHT(M32,1)</f>
        <v/>
      </c>
      <c r="AS32" s="49" t="str">
        <f aca="false">RIGHT(N32,1)</f>
        <v/>
      </c>
      <c r="AT32" s="49" t="e">
        <f aca="false">NA()</f>
        <v>#N/A</v>
      </c>
      <c r="AU32" s="49" t="str">
        <f aca="false">RIGHT(O32,1)</f>
        <v/>
      </c>
      <c r="AV32" s="49" t="str">
        <f aca="false">RIGHT(P32,1)</f>
        <v/>
      </c>
      <c r="AW32" s="49" t="str">
        <f aca="false">RIGHT(Q32,1)</f>
        <v/>
      </c>
      <c r="AX32" s="49" t="str">
        <f aca="false">RIGHT(R32,1)</f>
        <v/>
      </c>
      <c r="AY32" s="49" t="str">
        <f aca="false">RIGHT(S32,1)</f>
        <v/>
      </c>
      <c r="BA32" s="50"/>
      <c r="BB32" s="50"/>
      <c r="BC32" s="50"/>
      <c r="BD32" s="50"/>
      <c r="BE32" s="50"/>
      <c r="BF32" s="50"/>
      <c r="BG32" s="50"/>
      <c r="BH32" s="50"/>
      <c r="BI32" s="50"/>
      <c r="BJ32" s="50"/>
    </row>
    <row r="33" customFormat="false" ht="12.75" hidden="false" customHeight="true" outlineLevel="0" collapsed="false">
      <c r="AG33" s="4" t="str">
        <f aca="false">Vzorci_vnosov!$A$33</f>
        <v>Am☻</v>
      </c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BA33" s="50"/>
      <c r="BB33" s="50"/>
      <c r="BC33" s="50"/>
      <c r="BD33" s="50"/>
      <c r="BE33" s="50"/>
      <c r="BF33" s="50"/>
      <c r="BG33" s="50"/>
      <c r="BH33" s="50"/>
      <c r="BI33" s="50"/>
      <c r="BJ33" s="50"/>
    </row>
    <row r="34" customFormat="false" ht="12.75" hidden="false" customHeight="true" outlineLevel="0" collapsed="false">
      <c r="C34" s="5" t="str">
        <f aca="false">$C$1</f>
        <v>KOS</v>
      </c>
      <c r="D34" s="5" t="str">
        <f aca="false">$D$1</f>
        <v>ŠOŠ</v>
      </c>
      <c r="E34" s="5" t="str">
        <f aca="false">$E$1</f>
        <v>PIN</v>
      </c>
      <c r="F34" s="5" t="str">
        <f aca="false">$F$1</f>
        <v>KON</v>
      </c>
      <c r="G34" s="5" t="str">
        <f aca="false">$G$1</f>
        <v>ORO</v>
      </c>
      <c r="H34" s="5" t="str">
        <f aca="false">$H$1</f>
        <v>MIO</v>
      </c>
      <c r="I34" s="5" t="str">
        <f aca="false">$I$1</f>
        <v>BOŽ</v>
      </c>
      <c r="J34" s="5" t="str">
        <f aca="false">$J$1</f>
        <v>TOM</v>
      </c>
      <c r="K34" s="5" t="str">
        <f aca="false">$K$1</f>
        <v>MŠŠ</v>
      </c>
      <c r="L34" s="5" t="str">
        <f aca="false">$L$1</f>
        <v>ŽIV</v>
      </c>
      <c r="M34" s="5" t="str">
        <f aca="false">$M$1</f>
        <v>TAL</v>
      </c>
      <c r="N34" s="5" t="str">
        <f aca="false">$N$1</f>
        <v>PIR</v>
      </c>
      <c r="O34" s="5" t="str">
        <f aca="false">$O$1</f>
        <v>HOL</v>
      </c>
      <c r="P34" s="5" t="str">
        <f aca="false">$P$1</f>
        <v>BUT</v>
      </c>
      <c r="Q34" s="5" t="str">
        <f aca="false">$Q$1</f>
        <v>ŽRJ</v>
      </c>
      <c r="R34" s="5" t="str">
        <f aca="false">$R$1</f>
        <v>NOV3</v>
      </c>
      <c r="S34" s="5" t="str">
        <f aca="false">$S$1</f>
        <v>krož</v>
      </c>
      <c r="AG34" s="16" t="str">
        <f aca="false">Vzorci_vnosov!$A$34</f>
        <v>Am☺</v>
      </c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BA34" s="50"/>
      <c r="BB34" s="50"/>
      <c r="BC34" s="50"/>
      <c r="BD34" s="50"/>
      <c r="BE34" s="50"/>
      <c r="BF34" s="50"/>
      <c r="BG34" s="50"/>
      <c r="BH34" s="50"/>
      <c r="BI34" s="50"/>
      <c r="BJ34" s="50"/>
    </row>
    <row r="35" customFormat="false" ht="17" hidden="false" customHeight="true" outlineLevel="0" collapsed="false">
      <c r="B35" s="65" t="str">
        <f aca="false">Vzorci_vnosov!$A$20</f>
        <v>☺</v>
      </c>
      <c r="C35" s="66" t="n">
        <f aca="false">COUNTIF(AH2:AH32,"☺")</f>
        <v>1</v>
      </c>
      <c r="D35" s="66" t="n">
        <f aca="false">COUNTIF(AI2:AI32,"☺")</f>
        <v>0</v>
      </c>
      <c r="E35" s="66" t="n">
        <f aca="false">COUNTIF(AJ2:AJ32,"☺")</f>
        <v>0</v>
      </c>
      <c r="F35" s="66" t="n">
        <f aca="false">COUNTIF(AK2:AK32,"☺")</f>
        <v>0</v>
      </c>
      <c r="G35" s="66" t="n">
        <f aca="false">COUNTIF(AL2:AL32,"☺")</f>
        <v>3</v>
      </c>
      <c r="H35" s="66" t="n">
        <f aca="false">COUNTIF(AM2:AM32,"☺")</f>
        <v>3</v>
      </c>
      <c r="I35" s="66" t="n">
        <f aca="false">COUNTIF(AN2:AN32,"☺")</f>
        <v>4</v>
      </c>
      <c r="J35" s="66" t="n">
        <f aca="false">COUNTIF(AO2:AO32,"☺")</f>
        <v>0</v>
      </c>
      <c r="K35" s="66" t="n">
        <f aca="false">COUNTIF(AP2:AP32,"☺")</f>
        <v>0</v>
      </c>
      <c r="L35" s="66" t="n">
        <f aca="false">COUNTIF(AQ2:AQ32,"☺")</f>
        <v>4</v>
      </c>
      <c r="M35" s="66" t="n">
        <f aca="false">COUNTIF(AR2:AR32,"☺")</f>
        <v>0</v>
      </c>
      <c r="N35" s="66" t="n">
        <f aca="false">COUNTIF(AS2:AS32,"☺")</f>
        <v>2</v>
      </c>
      <c r="O35" s="66" t="n">
        <f aca="false">COUNTIF(AU2:AU32,"☺")</f>
        <v>0</v>
      </c>
      <c r="P35" s="66" t="n">
        <f aca="false">COUNTIF(AV2:AV32,"☺")</f>
        <v>4</v>
      </c>
      <c r="Q35" s="66" t="n">
        <f aca="false">COUNTIF(AW2:AW32,"☺")</f>
        <v>0</v>
      </c>
      <c r="R35" s="66" t="n">
        <f aca="false">COUNTIF(AX2:AX32,"☺")</f>
        <v>0</v>
      </c>
      <c r="S35" s="66" t="n">
        <f aca="false">COUNTIF(AY2:AY32,"☺")</f>
        <v>0</v>
      </c>
      <c r="AG35" s="7" t="str">
        <f aca="false">Vzorci_vnosov!$A$35</f>
        <v>Ta</v>
      </c>
      <c r="BA35" s="50"/>
      <c r="BB35" s="50"/>
      <c r="BC35" s="50"/>
      <c r="BD35" s="50"/>
      <c r="BE35" s="50"/>
      <c r="BF35" s="50"/>
      <c r="BG35" s="50"/>
      <c r="BH35" s="50"/>
      <c r="BI35" s="50"/>
      <c r="BJ35" s="50"/>
    </row>
    <row r="36" s="69" customFormat="true" ht="17" hidden="false" customHeight="true" outlineLevel="0" collapsed="false">
      <c r="A36" s="67"/>
      <c r="B36" s="7" t="str">
        <f aca="false">Vzorci_vnosov!$A$16</f>
        <v>☻</v>
      </c>
      <c r="C36" s="66" t="n">
        <f aca="false">COUNTIF(AH2:AH32,"☻")</f>
        <v>3</v>
      </c>
      <c r="D36" s="66" t="n">
        <f aca="false">COUNTIF(AI2:AI32,"☻")</f>
        <v>4</v>
      </c>
      <c r="E36" s="66" t="n">
        <f aca="false">COUNTIF(AJ2:AJ32,"☻")</f>
        <v>4</v>
      </c>
      <c r="F36" s="66" t="n">
        <f aca="false">COUNTIF(AK2:AK32,"☻")</f>
        <v>3</v>
      </c>
      <c r="G36" s="66" t="n">
        <f aca="false">COUNTIF(AL2:AL32,"☻")</f>
        <v>0</v>
      </c>
      <c r="H36" s="66" t="n">
        <f aca="false">COUNTIF(AM2:AM32,"☻")</f>
        <v>0</v>
      </c>
      <c r="I36" s="66" t="n">
        <f aca="false">COUNTIF(AN2:AN32,"☻")</f>
        <v>0</v>
      </c>
      <c r="J36" s="66" t="n">
        <f aca="false">COUNTIF(AO2:AO32,"☻")</f>
        <v>4</v>
      </c>
      <c r="K36" s="66" t="n">
        <f aca="false">COUNTIF(AP2:AP32,"☻")</f>
        <v>3</v>
      </c>
      <c r="L36" s="66" t="n">
        <f aca="false">COUNTIF(AQ2:AQ32,"☻")</f>
        <v>0</v>
      </c>
      <c r="M36" s="66" t="n">
        <f aca="false">COUNTIF(AR2:AR32,"☻")</f>
        <v>0</v>
      </c>
      <c r="N36" s="66" t="n">
        <f aca="false">COUNTIF(AS2:AS32,"☻")</f>
        <v>4</v>
      </c>
      <c r="O36" s="66" t="n">
        <f aca="false">COUNTIF(AU2:AU32,"☻")</f>
        <v>0</v>
      </c>
      <c r="P36" s="66" t="n">
        <f aca="false">COUNTIF(AV2:AV32,"☻")</f>
        <v>0</v>
      </c>
      <c r="Q36" s="66" t="n">
        <f aca="false">COUNTIF(AW2:AW32,"☻")</f>
        <v>0</v>
      </c>
      <c r="R36" s="66" t="n">
        <f aca="false">COUNTIF(AX2:AX32,"☻")</f>
        <v>0</v>
      </c>
      <c r="S36" s="66" t="n">
        <f aca="false">COUNTIF(AY2:AY32,"☻")</f>
        <v>0</v>
      </c>
      <c r="T36" s="66"/>
      <c r="U36" s="68"/>
      <c r="V36" s="36"/>
      <c r="W36" s="36"/>
      <c r="X36" s="36"/>
      <c r="Y36" s="36"/>
      <c r="Z36" s="36"/>
      <c r="AA36" s="36"/>
      <c r="AB36" s="36"/>
      <c r="AC36" s="36"/>
      <c r="AD36" s="36"/>
      <c r="AE36" s="37"/>
      <c r="AF36" s="37"/>
      <c r="AG36" s="4" t="str">
        <f aca="false">Vzorci_vnosov!$A$36</f>
        <v>Ta☻</v>
      </c>
      <c r="AZ36" s="26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</row>
    <row r="37" s="69" customFormat="true" ht="17" hidden="false" customHeight="true" outlineLevel="0" collapsed="false">
      <c r="A37" s="67"/>
      <c r="B37" s="17" t="str">
        <f aca="false">Vzorci_vnosov!$A$42</f>
        <v>Σ</v>
      </c>
      <c r="C37" s="71" t="n">
        <f aca="false">SUM(C35:C36)</f>
        <v>4</v>
      </c>
      <c r="D37" s="71" t="n">
        <f aca="false">SUM(D35:D36)</f>
        <v>4</v>
      </c>
      <c r="E37" s="71" t="n">
        <f aca="false">SUM(E35:E36)</f>
        <v>4</v>
      </c>
      <c r="F37" s="71" t="n">
        <f aca="false">SUM(F35:F36)</f>
        <v>3</v>
      </c>
      <c r="G37" s="71" t="n">
        <f aca="false">SUM(G35:G36)</f>
        <v>3</v>
      </c>
      <c r="H37" s="71" t="n">
        <f aca="false">SUM(H35:H36)</f>
        <v>3</v>
      </c>
      <c r="I37" s="71" t="n">
        <f aca="false">SUM(I35:I36)</f>
        <v>4</v>
      </c>
      <c r="J37" s="71" t="n">
        <f aca="false">SUM(J35:J36)</f>
        <v>4</v>
      </c>
      <c r="K37" s="71" t="n">
        <f aca="false">SUM(K35:K36)</f>
        <v>3</v>
      </c>
      <c r="L37" s="71" t="n">
        <f aca="false">SUM(L35:L36)</f>
        <v>4</v>
      </c>
      <c r="M37" s="71" t="n">
        <f aca="false">SUM(M35:M36)</f>
        <v>0</v>
      </c>
      <c r="N37" s="71" t="n">
        <f aca="false">SUM(N35:N36)</f>
        <v>6</v>
      </c>
      <c r="O37" s="71" t="n">
        <f aca="false">SUM(O35:O36)</f>
        <v>0</v>
      </c>
      <c r="P37" s="71" t="n">
        <f aca="false">SUM(P35:P36)</f>
        <v>4</v>
      </c>
      <c r="Q37" s="71" t="n">
        <f aca="false">SUM(Q35:Q36)</f>
        <v>0</v>
      </c>
      <c r="R37" s="71" t="n">
        <f aca="false">SUM(R35:R36)</f>
        <v>0</v>
      </c>
      <c r="S37" s="71" t="n">
        <f aca="false">SUM(S35:S36)</f>
        <v>0</v>
      </c>
      <c r="T37" s="66"/>
      <c r="U37" s="68"/>
      <c r="V37" s="36"/>
      <c r="W37" s="36"/>
      <c r="X37" s="36"/>
      <c r="Y37" s="36"/>
      <c r="Z37" s="36"/>
      <c r="AA37" s="36"/>
      <c r="AB37" s="36"/>
      <c r="AC37" s="36"/>
      <c r="AD37" s="36"/>
      <c r="AE37" s="37"/>
      <c r="AF37" s="37"/>
      <c r="AG37" s="13" t="str">
        <f aca="false">Vzorci_vnosov!$A$37</f>
        <v>Ta☺</v>
      </c>
      <c r="AZ37" s="26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</row>
    <row r="38" s="69" customFormat="true" ht="17" hidden="false" customHeight="true" outlineLevel="0" collapsed="false">
      <c r="A38" s="67"/>
      <c r="B38" s="4" t="str">
        <f aca="false">Vzorci_vnosov!$A$6</f>
        <v>KVIT</v>
      </c>
      <c r="C38" s="66" t="n">
        <f aca="false">COUNTIF(C2:C32,"KVIT")+COUNTIF(C2:C32,"51KVIT")+COUNTIF(C2:C32,"52KVIT")+COUNTIF(C2:C32,"KVIT$")+COUNTIF(C2:C32,"KVIT☻")+COUNTIF(C2:C32,"KVIT☺")</f>
        <v>4</v>
      </c>
      <c r="D38" s="66" t="n">
        <f aca="false">COUNTIF(D2:D32,"KVIT")+COUNTIF(D2:D32,"51KVIT")+COUNTIF(D2:D32,"52KVIT")+COUNTIF(D2:D32,"KVIT$")+COUNTIF(D2:D32,"KVIT☻")+COUNTIF(D2:D32,"KVIT☺")</f>
        <v>4</v>
      </c>
      <c r="E38" s="66" t="n">
        <f aca="false">COUNTIF(E2:E32,"KVIT")+COUNTIF(E2:E32,"51KVIT")+COUNTIF(E2:E32,"52KVIT")+COUNTIF(E2:E32,"KVIT$")+COUNTIF(E2:E32,"KVIT☻")+COUNTIF(E2:E32,"KVIT☺")</f>
        <v>6</v>
      </c>
      <c r="F38" s="66" t="n">
        <f aca="false">COUNTIF(F2:F32,"KVIT")+COUNTIF(F2:F32,"51KVIT")+COUNTIF(F2:F32,"52KVIT")+COUNTIF(F2:F32,"KVIT$")+COUNTIF(F2:F32,"KVIT☻")+COUNTIF(F2:F32,"KVIT☺")</f>
        <v>7</v>
      </c>
      <c r="G38" s="66" t="n">
        <f aca="false">COUNTIF(G2:G32,"KVIT")+COUNTIF(G2:G32,"51KVIT")+COUNTIF(G2:G32,"52KVIT")+COUNTIF(G2:G32,"KVIT$")+COUNTIF(G2:G32,"KVIT☻")+COUNTIF(G2:G32,"KVIT☺")</f>
        <v>0</v>
      </c>
      <c r="H38" s="66" t="n">
        <f aca="false">COUNTIF(H2:H32,"KVIT")+COUNTIF(H2:H32,"51KVIT")+COUNTIF(H2:H32,"52KVIT")+COUNTIF(H2:H32,"KVIT$")+COUNTIF(H2:H32,"KVIT☻")+COUNTIF(H2:H32,"KVIT☺")</f>
        <v>0</v>
      </c>
      <c r="I38" s="66" t="n">
        <f aca="false">COUNTIF(I2:I32,"KVIT")+COUNTIF(I2:I32,"51KVIT")+COUNTIF(I2:I32,"52KVIT")+COUNTIF(I2:I32,"KVIT$")+COUNTIF(I2:I32,"KVIT☻")+COUNTIF(I2:I32,"KVIT☺")</f>
        <v>0</v>
      </c>
      <c r="J38" s="66" t="n">
        <f aca="false">COUNTIF(J2:J32,"KVIT")+COUNTIF(J2:J32,"51KVIT")+COUNTIF(J2:J32,"52KVIT")+COUNTIF(J2:J32,"KVIT$")+COUNTIF(J2:J32,"KVIT☻")+COUNTIF(J2:J32,"KVIT☺")</f>
        <v>12</v>
      </c>
      <c r="K38" s="66" t="n">
        <f aca="false">COUNTIF(K2:K32,"KVIT")+COUNTIF(K2:K32,"51KVIT")+COUNTIF(K2:K32,"52KVIT")+COUNTIF(K2:K32,"KVIT$")+COUNTIF(K2:K32,"KVIT☻")+COUNTIF(K2:K32,"KVIT☺")</f>
        <v>7</v>
      </c>
      <c r="L38" s="66" t="n">
        <f aca="false">COUNTIF(L2:L32,"KVIT")+COUNTIF(L2:L32,"51KVIT")+COUNTIF(L2:L32,"52KVIT")+COUNTIF(L2:L32,"KVIT$")+COUNTIF(L2:L32,"KVIT☻")+COUNTIF(L2:L32,"KVIT☺")</f>
        <v>0</v>
      </c>
      <c r="M38" s="66" t="n">
        <f aca="false">COUNTIF(M2:M32,"KVIT")+COUNTIF(M2:M32,"51KVIT")+COUNTIF(M2:M32,"52KVIT")+COUNTIF(M2:M32,"KVIT$")+COUNTIF(M2:M32,"KVIT☻")+COUNTIF(M2:M32,"KVIT☺")</f>
        <v>0</v>
      </c>
      <c r="N38" s="66" t="n">
        <f aca="false">COUNTIF(N2:N32,"KVIT")+COUNTIF(N2:N32,"51KVIT")+COUNTIF(N2:N32,"52KVIT")+COUNTIF(N2:N32,"KVIT$")+COUNTIF(N2:N32,"KVIT☻")+COUNTIF(N2:N32,"KVIT☺")</f>
        <v>6</v>
      </c>
      <c r="O38" s="66" t="n">
        <f aca="false">COUNTIF(O2:O32,"KVIT")+COUNTIF(O2:O32,"51KVIT")+COUNTIF(O2:O32,"52KVIT")+COUNTIF(O2:O32,"KVIT$")+COUNTIF(O2:O32,"KVIT☻")+COUNTIF(O2:O32,"KVIT☺")</f>
        <v>0</v>
      </c>
      <c r="P38" s="66" t="n">
        <f aca="false">COUNTIF(P2:P32,"KVIT")+COUNTIF(P2:P32,"51KVIT")+COUNTIF(P2:P32,"52KVIT")+COUNTIF(P2:P32,"KVIT$")+COUNTIF(P2:P32,"KVIT☻")+COUNTIF(P2:P32,"KVIT☺")</f>
        <v>0</v>
      </c>
      <c r="Q38" s="66" t="n">
        <f aca="false">COUNTIF(Q2:Q32,"KVIT")+COUNTIF(Q2:Q32,"51KVIT")+COUNTIF(Q2:Q32,"52KVIT")+COUNTIF(Q2:Q32,"KVIT$")+COUNTIF(Q2:Q32,"KVIT☻")+COUNTIF(Q2:Q32,"KVIT☺")</f>
        <v>0</v>
      </c>
      <c r="R38" s="66" t="n">
        <f aca="false">COUNTIF(R2:R32,"KVIT")+COUNTIF(R2:R32,"51KVIT")+COUNTIF(R2:R32,"52KVIT")+COUNTIF(R2:R32,"KVIT$")+COUNTIF(R2:R32,"KVIT☻")+COUNTIF(R2:R32,"KVIT☺")</f>
        <v>0</v>
      </c>
      <c r="S38" s="66" t="n">
        <f aca="false">COUNTIF(S2:S32,"KVIT")+COUNTIF(S2:S32,"51KVIT")+COUNTIF(S2:S32,"52KVIT")+COUNTIF(S2:S32,"KVIT$")+COUNTIF(S2:S32,"KVIT☻")+COUNTIF(S2:S32,"KVIT☺")</f>
        <v>0</v>
      </c>
      <c r="T38" s="66"/>
      <c r="U38" s="66"/>
      <c r="V38" s="36"/>
      <c r="W38" s="36"/>
      <c r="X38" s="36"/>
      <c r="Y38" s="36"/>
      <c r="Z38" s="36"/>
      <c r="AA38" s="36"/>
      <c r="AB38" s="36"/>
      <c r="AC38" s="36"/>
      <c r="AD38" s="36"/>
      <c r="AE38" s="37"/>
      <c r="AF38" s="37"/>
      <c r="AG38" s="7" t="str">
        <f aca="false">Vzorci_vnosov!$A$38</f>
        <v>Rf</v>
      </c>
      <c r="AZ38" s="26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</row>
    <row r="39" s="82" customFormat="true" ht="17" hidden="false" customHeight="true" outlineLevel="0" collapsed="false">
      <c r="A39" s="67"/>
      <c r="B39" s="18" t="str">
        <f aca="false">Vzorci_vnosov!$A$43</f>
        <v>$</v>
      </c>
      <c r="C39" s="66" t="n">
        <f aca="false">COUNTIF(C2:C32,"51$")+COUNTIF(C2:C32,"52$")+COUNTIF(C2:C32,"kvit$")</f>
        <v>0</v>
      </c>
      <c r="D39" s="66" t="n">
        <f aca="false">COUNTIF(D2:D32,"51$")+COUNTIF(D2:D32,"52$")+COUNTIF(D2:D32,"kvit$")</f>
        <v>0</v>
      </c>
      <c r="E39" s="66" t="n">
        <f aca="false">COUNTIF(E2:E32,"51$")+COUNTIF(E2:E32,"52$")+COUNTIF(E2:E32,"kvit$")</f>
        <v>0</v>
      </c>
      <c r="F39" s="66" t="n">
        <f aca="false">COUNTIF(F2:F32,"51$")+COUNTIF(F2:F32,"52$")+COUNTIF(F2:F32,"kvit$")</f>
        <v>0</v>
      </c>
      <c r="G39" s="66" t="n">
        <f aca="false">COUNTIF(G2:G32,"51$")+COUNTIF(G2:G32,"52$")+COUNTIF(G2:G32,"kvit$")</f>
        <v>0</v>
      </c>
      <c r="H39" s="66" t="n">
        <f aca="false">COUNTIF(H2:H32,"51$")+COUNTIF(H2:H32,"52$")+COUNTIF(H2:H32,"kvit$")</f>
        <v>0</v>
      </c>
      <c r="I39" s="66" t="n">
        <f aca="false">COUNTIF(I2:I32,"51$")+COUNTIF(I2:I32,"52$")+COUNTIF(I2:I32,"kvit$")</f>
        <v>0</v>
      </c>
      <c r="J39" s="66" t="n">
        <f aca="false">COUNTIF(J2:J32,"51$")+COUNTIF(J2:J32,"52$")+COUNTIF(J2:J32,"kvit$")</f>
        <v>0</v>
      </c>
      <c r="K39" s="66" t="n">
        <f aca="false">COUNTIF(K2:K32,"51$")+COUNTIF(K2:K32,"52$")+COUNTIF(K2:K32,"kvit$")</f>
        <v>0</v>
      </c>
      <c r="L39" s="66" t="n">
        <f aca="false">COUNTIF(L2:L32,"51$")+COUNTIF(L2:L32,"52$")+COUNTIF(L2:L32,"kvit$")</f>
        <v>0</v>
      </c>
      <c r="M39" s="66" t="n">
        <f aca="false">COUNTIF(M2:M32,"51$")+COUNTIF(M2:M32,"52$")+COUNTIF(M2:M32,"kvit$")</f>
        <v>0</v>
      </c>
      <c r="N39" s="66" t="n">
        <f aca="false">COUNTIF(N2:N32,"51$")+COUNTIF(N2:N32,"52$")+COUNTIF(N2:N32,"kvit$")</f>
        <v>0</v>
      </c>
      <c r="O39" s="66" t="n">
        <f aca="false">COUNTIF(O2:O32,"51$")+COUNTIF(O2:O32,"52$")+COUNTIF(O2:O32,"kvit$")</f>
        <v>0</v>
      </c>
      <c r="P39" s="66" t="n">
        <f aca="false">COUNTIF(P2:P32,"51$")+COUNTIF(P2:P32,"52$")+COUNTIF(P2:P32,"kvit$")</f>
        <v>0</v>
      </c>
      <c r="Q39" s="66" t="n">
        <f aca="false">COUNTIF(Q2:Q32,"51$")+COUNTIF(Q2:Q32,"52$")+COUNTIF(Q2:Q32,"kvit$")</f>
        <v>0</v>
      </c>
      <c r="R39" s="66" t="n">
        <f aca="false">COUNTIF(R2:R32,"51$")+COUNTIF(R2:R32,"52$")+COUNTIF(R2:R32,"kvit$")</f>
        <v>0</v>
      </c>
      <c r="S39" s="66" t="n">
        <f aca="false">COUNTIF(S2:S32,"51$")+COUNTIF(S2:S32,"52$")+COUNTIF(S2:S32,"kvit$")</f>
        <v>0</v>
      </c>
      <c r="T39" s="66"/>
      <c r="U39" s="66"/>
      <c r="V39" s="36"/>
      <c r="W39" s="36"/>
      <c r="X39" s="36"/>
      <c r="Y39" s="36"/>
      <c r="Z39" s="36"/>
      <c r="AA39" s="36"/>
      <c r="AB39" s="36"/>
      <c r="AC39" s="36"/>
      <c r="AD39" s="36"/>
      <c r="AE39" s="37"/>
      <c r="AF39" s="37"/>
      <c r="AG39" s="4" t="str">
        <f aca="false">Vzorci_vnosov!$A$39</f>
        <v>Rf☻</v>
      </c>
      <c r="AZ39" s="26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</row>
    <row r="40" customFormat="false" ht="17" hidden="false" customHeight="true" outlineLevel="0" collapsed="false">
      <c r="B40" s="28" t="str">
        <f aca="false">Vzorci_vnosov!$A$12</f>
        <v>D</v>
      </c>
      <c r="C40" s="74" t="n">
        <f aca="false">COUNTIF(C2:C32,"D")</f>
        <v>5</v>
      </c>
      <c r="D40" s="74" t="n">
        <f aca="false">COUNTIF(D2:D32,"D")</f>
        <v>3</v>
      </c>
      <c r="E40" s="74" t="n">
        <f aca="false">COUNTIF(E2:E32,"D")</f>
        <v>5</v>
      </c>
      <c r="F40" s="74" t="n">
        <f aca="false">COUNTIF(F2:F32,"D")</f>
        <v>6</v>
      </c>
      <c r="G40" s="74" t="n">
        <f aca="false">COUNTIF(G2:G32,"D")</f>
        <v>2</v>
      </c>
      <c r="H40" s="74" t="n">
        <f aca="false">COUNTIF(H2:H32,"D")</f>
        <v>6</v>
      </c>
      <c r="I40" s="74" t="n">
        <f aca="false">COUNTIF(I2:I32,"D")</f>
        <v>1</v>
      </c>
      <c r="J40" s="74" t="n">
        <f aca="false">COUNTIF(J2:J32,"D")</f>
        <v>3</v>
      </c>
      <c r="K40" s="74" t="n">
        <f aca="false">COUNTIF(K2:K32,"D")</f>
        <v>5</v>
      </c>
      <c r="L40" s="74" t="n">
        <f aca="false">COUNTIF(L2:L32,"D")</f>
        <v>5</v>
      </c>
      <c r="M40" s="74" t="n">
        <f aca="false">COUNTIF(M2:M32,"D")</f>
        <v>18</v>
      </c>
      <c r="N40" s="74" t="n">
        <f aca="false">COUNTIF(N2:N32,"D")</f>
        <v>2</v>
      </c>
      <c r="O40" s="74" t="n">
        <f aca="false">COUNTIF(O2:O32,"D")</f>
        <v>6</v>
      </c>
      <c r="P40" s="74" t="n">
        <f aca="false">COUNTIF(P2:P32,"D")</f>
        <v>0</v>
      </c>
      <c r="Q40" s="74" t="n">
        <f aca="false">COUNTIF(Q2:Q32,"D")</f>
        <v>0</v>
      </c>
      <c r="R40" s="74" t="n">
        <f aca="false">COUNTIF(R2:R32,"D")</f>
        <v>0</v>
      </c>
      <c r="S40" s="74" t="n">
        <f aca="false">COUNTIF(S2:S32,"D")</f>
        <v>0</v>
      </c>
      <c r="AG40" s="13" t="str">
        <f aca="false">Vzorci_vnosov!$A$40</f>
        <v>Rf☺</v>
      </c>
      <c r="BA40" s="50"/>
      <c r="BB40" s="50"/>
      <c r="BC40" s="50"/>
      <c r="BD40" s="50"/>
      <c r="BE40" s="50"/>
      <c r="BF40" s="50"/>
      <c r="BG40" s="50"/>
      <c r="BH40" s="50"/>
      <c r="BI40" s="50"/>
      <c r="BJ40" s="50"/>
    </row>
    <row r="41" customFormat="false" ht="17" hidden="false" customHeight="true" outlineLevel="0" collapsed="false">
      <c r="B41" s="28" t="str">
        <f aca="false">Vzorci_vnosov!$A$15</f>
        <v>SO</v>
      </c>
      <c r="C41" s="74" t="n">
        <f aca="false">COUNTIF(C2:C32,"SO")</f>
        <v>0</v>
      </c>
      <c r="D41" s="74" t="n">
        <f aca="false">COUNTIF(D2:D32,"SO")</f>
        <v>1</v>
      </c>
      <c r="E41" s="74" t="n">
        <f aca="false">COUNTIF(E2:E32,"SO")</f>
        <v>0</v>
      </c>
      <c r="F41" s="74" t="n">
        <f aca="false">COUNTIF(F2:F32,"SO")</f>
        <v>0</v>
      </c>
      <c r="G41" s="74" t="n">
        <f aca="false">COUNTIF(G2:G32,"SO")</f>
        <v>4</v>
      </c>
      <c r="H41" s="74" t="n">
        <f aca="false">COUNTIF(H2:H32,"SO")</f>
        <v>0</v>
      </c>
      <c r="I41" s="74" t="n">
        <f aca="false">COUNTIF(I2:I32,"SO")</f>
        <v>0</v>
      </c>
      <c r="J41" s="74" t="n">
        <f aca="false">COUNTIF(J2:J32,"SO")</f>
        <v>0</v>
      </c>
      <c r="K41" s="74" t="n">
        <f aca="false">COUNTIF(K2:K32,"SO")</f>
        <v>0</v>
      </c>
      <c r="L41" s="74" t="n">
        <f aca="false">COUNTIF(L2:L32,"SO")</f>
        <v>0</v>
      </c>
      <c r="M41" s="74" t="n">
        <f aca="false">COUNTIF(M2:M32,"SO")</f>
        <v>0</v>
      </c>
      <c r="N41" s="74" t="n">
        <f aca="false">COUNTIF(N2:N32,"SO")</f>
        <v>0</v>
      </c>
      <c r="O41" s="74" t="n">
        <f aca="false">COUNTIF(O2:O32,"SO")</f>
        <v>0</v>
      </c>
      <c r="P41" s="74" t="n">
        <f aca="false">COUNTIF(P2:P32,"SO")</f>
        <v>0</v>
      </c>
      <c r="Q41" s="74" t="n">
        <f aca="false">COUNTIF(Q2:Q32,"SO")</f>
        <v>0</v>
      </c>
      <c r="R41" s="74" t="n">
        <f aca="false">COUNTIF(R2:R32,"SO")</f>
        <v>0</v>
      </c>
      <c r="S41" s="74" t="n">
        <f aca="false">COUNTIF(S2:S32,"SO")</f>
        <v>0</v>
      </c>
      <c r="AG41" s="7" t="str">
        <f aca="false">Vzorci_vnosov!$A$41</f>
        <v>TAV</v>
      </c>
      <c r="BA41" s="50"/>
      <c r="BB41" s="50"/>
      <c r="BC41" s="50"/>
      <c r="BD41" s="50"/>
      <c r="BE41" s="50"/>
      <c r="BF41" s="50"/>
      <c r="BG41" s="50"/>
      <c r="BH41" s="50"/>
      <c r="BI41" s="50"/>
      <c r="BJ41" s="50"/>
    </row>
    <row r="42" customFormat="false" ht="17" hidden="false" customHeight="true" outlineLevel="0" collapsed="false">
      <c r="B42" s="28" t="str">
        <f aca="false">Vzorci_vnosov!$A$13</f>
        <v>BOL</v>
      </c>
      <c r="C42" s="74" t="n">
        <f aca="false">COUNTIF(C2:C32,"BOL")</f>
        <v>0</v>
      </c>
      <c r="D42" s="74" t="n">
        <f aca="false">COUNTIF(D2:D32,"BOL")</f>
        <v>0</v>
      </c>
      <c r="E42" s="74" t="n">
        <f aca="false">COUNTIF(E2:E32,"BOL")</f>
        <v>0</v>
      </c>
      <c r="F42" s="74" t="n">
        <f aca="false">COUNTIF(F2:F32,"BOL")</f>
        <v>0</v>
      </c>
      <c r="G42" s="74" t="n">
        <f aca="false">COUNTIF(G2:G32,"BOL")</f>
        <v>0</v>
      </c>
      <c r="H42" s="74" t="n">
        <f aca="false">COUNTIF(H2:H32,"BOL")</f>
        <v>0</v>
      </c>
      <c r="I42" s="74" t="n">
        <f aca="false">COUNTIF(I2:I32,"BOL")</f>
        <v>2</v>
      </c>
      <c r="J42" s="74" t="n">
        <f aca="false">COUNTIF(J2:J32,"BOL")</f>
        <v>0</v>
      </c>
      <c r="K42" s="74" t="n">
        <f aca="false">COUNTIF(K2:K32,"BOL")</f>
        <v>0</v>
      </c>
      <c r="L42" s="74" t="n">
        <f aca="false">COUNTIF(L2:L32,"BOL")</f>
        <v>0</v>
      </c>
      <c r="M42" s="74" t="n">
        <f aca="false">COUNTIF(M2:M32,"BOL")</f>
        <v>1</v>
      </c>
      <c r="N42" s="74" t="n">
        <f aca="false">COUNTIF(N2:N32,"BOL")</f>
        <v>0</v>
      </c>
      <c r="O42" s="74" t="n">
        <f aca="false">COUNTIF(O2:O32,"BOL")</f>
        <v>0</v>
      </c>
      <c r="P42" s="74" t="n">
        <f aca="false">COUNTIF(P2:P32,"BOL")</f>
        <v>2</v>
      </c>
      <c r="Q42" s="74" t="n">
        <f aca="false">COUNTIF(Q2:Q32,"BOL")</f>
        <v>0</v>
      </c>
      <c r="R42" s="74" t="n">
        <f aca="false">COUNTIF(R2:R32,"BOL")</f>
        <v>0</v>
      </c>
      <c r="S42" s="74" t="n">
        <f aca="false">COUNTIF(S2:S32,"BOL")</f>
        <v>0</v>
      </c>
      <c r="BA42" s="50"/>
      <c r="BB42" s="50"/>
      <c r="BC42" s="50"/>
      <c r="BD42" s="50"/>
      <c r="BE42" s="50"/>
      <c r="BF42" s="50"/>
      <c r="BG42" s="50"/>
      <c r="BH42" s="50"/>
      <c r="BI42" s="50"/>
      <c r="BJ42" s="50"/>
    </row>
    <row r="43" customFormat="false" ht="17" hidden="false" customHeight="true" outlineLevel="0" collapsed="false">
      <c r="B43" s="20" t="str">
        <f aca="false">Vzorci_vnosov!$A$11</f>
        <v>X</v>
      </c>
      <c r="C43" s="74" t="n">
        <f aca="false">COUNTIF(C2:C32,"X")</f>
        <v>2</v>
      </c>
      <c r="D43" s="74" t="n">
        <f aca="false">COUNTIF(D2:D32,"X")</f>
        <v>3</v>
      </c>
      <c r="E43" s="74" t="n">
        <f aca="false">COUNTIF(E2:E32,"X")</f>
        <v>3</v>
      </c>
      <c r="F43" s="74" t="n">
        <f aca="false">COUNTIF(F2:F32,"X")</f>
        <v>1</v>
      </c>
      <c r="G43" s="74" t="n">
        <f aca="false">COUNTIF(G2:G32,"X")</f>
        <v>0</v>
      </c>
      <c r="H43" s="74" t="n">
        <f aca="false">COUNTIF(H2:H32,"X")</f>
        <v>5</v>
      </c>
      <c r="I43" s="74" t="n">
        <f aca="false">COUNTIF(I2:I32,"X")</f>
        <v>2</v>
      </c>
      <c r="J43" s="74" t="n">
        <f aca="false">COUNTIF(J2:J32,"X")</f>
        <v>3</v>
      </c>
      <c r="K43" s="74" t="n">
        <f aca="false">COUNTIF(K2:K32,"X")</f>
        <v>4</v>
      </c>
      <c r="L43" s="74" t="n">
        <f aca="false">COUNTIF(L2:L32,"X")</f>
        <v>4</v>
      </c>
      <c r="M43" s="74" t="n">
        <f aca="false">COUNTIF(M2:M32,"X")</f>
        <v>0</v>
      </c>
      <c r="N43" s="74" t="n">
        <f aca="false">COUNTIF(N2:N32,"X")</f>
        <v>4</v>
      </c>
      <c r="O43" s="74" t="n">
        <f aca="false">COUNTIF(O2:O32,"X")</f>
        <v>5</v>
      </c>
      <c r="P43" s="74" t="n">
        <f aca="false">COUNTIF(P2:P32,"X")</f>
        <v>3</v>
      </c>
      <c r="Q43" s="74" t="n">
        <f aca="false">COUNTIF(Q2:Q32,"X")</f>
        <v>0</v>
      </c>
      <c r="R43" s="74" t="n">
        <f aca="false">COUNTIF(R2:R32,"X")</f>
        <v>0</v>
      </c>
      <c r="S43" s="74" t="n">
        <f aca="false">COUNTIF(S2:S32,"X")</f>
        <v>19</v>
      </c>
      <c r="BA43" s="50"/>
      <c r="BB43" s="50"/>
      <c r="BC43" s="50"/>
      <c r="BD43" s="50"/>
      <c r="BE43" s="50"/>
      <c r="BF43" s="50"/>
      <c r="BG43" s="50"/>
      <c r="BH43" s="50"/>
      <c r="BI43" s="50"/>
      <c r="BJ43" s="50"/>
    </row>
    <row r="44" customFormat="false" ht="17" hidden="false" customHeight="true" outlineLevel="0" collapsed="false">
      <c r="B44" s="19" t="s">
        <v>57</v>
      </c>
      <c r="C44" s="74" t="n">
        <f aca="false">COUNTIF(U2:U32,"KOS")</f>
        <v>0</v>
      </c>
      <c r="D44" s="74" t="n">
        <f aca="false">COUNTIF(U2:U32,"ŠOŠ")</f>
        <v>1</v>
      </c>
      <c r="E44" s="74" t="n">
        <f aca="false">COUNTIF(U2:U32,"PIN")</f>
        <v>0</v>
      </c>
      <c r="F44" s="74" t="n">
        <f aca="false">COUNTIF(U2:U32,"KON")</f>
        <v>4</v>
      </c>
      <c r="G44" s="74" t="n">
        <f aca="false">COUNTIF(U2:U32,"oro")</f>
        <v>0</v>
      </c>
      <c r="H44" s="74" t="n">
        <f aca="false">COUNTIF(U2:U32,"MIO")</f>
        <v>2</v>
      </c>
      <c r="I44" s="74" t="n">
        <f aca="false">COUNTIF(U2:U32,"BOŽ")</f>
        <v>4</v>
      </c>
      <c r="J44" s="74" t="n">
        <f aca="false">COUNTIF(U2:U32,"TOM")</f>
        <v>2</v>
      </c>
      <c r="K44" s="74" t="n">
        <f aca="false">COUNTIF(U2:U32,"MŠŠ")</f>
        <v>5</v>
      </c>
      <c r="L44" s="74" t="n">
        <f aca="false">COUNTIF(U2:U32,"ŽIV")</f>
        <v>1</v>
      </c>
      <c r="M44" s="74" t="n">
        <f aca="false">COUNTIF(U2:U32,"TAL")</f>
        <v>0</v>
      </c>
      <c r="N44" s="74" t="n">
        <f aca="false">COUNTIF(U2:U32,"PIR")</f>
        <v>7</v>
      </c>
      <c r="O44" s="74" t="n">
        <f aca="false">COUNTIF(U2:U32,"HOL")</f>
        <v>0</v>
      </c>
      <c r="P44" s="74" t="n">
        <f aca="false">COUNTIF(U2:U32,P1)</f>
        <v>2</v>
      </c>
      <c r="Q44" s="74" t="n">
        <f aca="false">COUNTIF(U2:U32,Q1)</f>
        <v>0</v>
      </c>
      <c r="R44" s="74" t="n">
        <f aca="false">COUNTIF(U2:U32,R1)</f>
        <v>0</v>
      </c>
      <c r="S44" s="74" t="n">
        <f aca="false">COUNTIF(X2:X32,S1)</f>
        <v>0</v>
      </c>
      <c r="BA44" s="50"/>
      <c r="BB44" s="50"/>
      <c r="BC44" s="50"/>
      <c r="BD44" s="50"/>
      <c r="BE44" s="50"/>
      <c r="BF44" s="50"/>
      <c r="BG44" s="50"/>
      <c r="BH44" s="50"/>
      <c r="BI44" s="50"/>
      <c r="BJ44" s="50"/>
    </row>
    <row r="45" customFormat="false" ht="17" hidden="false" customHeight="true" outlineLevel="0" collapsed="false">
      <c r="B45" s="20" t="str">
        <f aca="false">Vzorci_vnosov!$A$45</f>
        <v>¶</v>
      </c>
      <c r="C45" s="66" t="n">
        <f aca="false">COUNTIF(C2:C32,"51¶")+COUNTIF(C2:C32,"52¶")+COUNTIF(C2:C32,"kvit¶")</f>
        <v>2</v>
      </c>
      <c r="D45" s="66" t="n">
        <f aca="false">COUNTIF(D2:D32,"51¶")+COUNTIF(D2:D32,"52¶")+COUNTIF(D2:D32,"kvit¶")</f>
        <v>0</v>
      </c>
      <c r="E45" s="66" t="n">
        <f aca="false">COUNTIF(E2:E32,"51¶")+COUNTIF(E2:E32,"52¶")+COUNTIF(E2:E32,"kvit¶")</f>
        <v>2</v>
      </c>
      <c r="F45" s="66" t="n">
        <f aca="false">COUNTIF(F2:F32,"51¶")+COUNTIF(F2:F32,"52¶")+COUNTIF(F2:F32,"kvit¶")</f>
        <v>0</v>
      </c>
      <c r="G45" s="66" t="n">
        <f aca="false">COUNTIF(G2:G32,"51¶")+COUNTIF(G2:G32,"52¶")+COUNTIF(G2:G32,"kvit¶")</f>
        <v>2</v>
      </c>
      <c r="H45" s="66" t="n">
        <f aca="false">COUNTIF(H2:H32,"51¶")+COUNTIF(H2:H32,"52¶")+COUNTIF(H2:H32,"kvit¶")</f>
        <v>0</v>
      </c>
      <c r="I45" s="66" t="n">
        <f aca="false">COUNTIF(I2:I32,"51¶")+COUNTIF(I2:I32,"52¶")+COUNTIF(I2:I32,"kvit¶")</f>
        <v>2</v>
      </c>
      <c r="J45" s="66" t="n">
        <f aca="false">COUNTIF(J2:J32,"51¶")+COUNTIF(J2:J32,"52¶")+COUNTIF(J2:J32,"kvit¶")</f>
        <v>1</v>
      </c>
      <c r="K45" s="66" t="n">
        <f aca="false">COUNTIF(K2:K32,"51¶")+COUNTIF(K2:K32,"52¶")+COUNTIF(K2:K32,"kvit¶")</f>
        <v>1</v>
      </c>
      <c r="L45" s="66" t="n">
        <f aca="false">COUNTIF(L2:L32,"51¶")+COUNTIF(L2:L32,"52¶")+COUNTIF(L2:L32,"kvit¶")</f>
        <v>3</v>
      </c>
      <c r="M45" s="66" t="n">
        <f aca="false">COUNTIF(M2:M32,"51¶")+COUNTIF(M2:M32,"52¶")+COUNTIF(M2:M32,"kvit¶")</f>
        <v>0</v>
      </c>
      <c r="N45" s="66" t="n">
        <f aca="false">COUNTIF(N2:N32,"51¶")+COUNTIF(N2:N32,"52¶")+COUNTIF(N2:N32,"kvit¶")</f>
        <v>1</v>
      </c>
      <c r="O45" s="66" t="n">
        <f aca="false">COUNTIF(O2:O32,"51¶")+COUNTIF(O2:O32,"52¶")+COUNTIF(O2:O32,"kvit¶")</f>
        <v>2</v>
      </c>
      <c r="P45" s="66" t="n">
        <f aca="false">COUNTIF(P2:P32,"51¶")+COUNTIF(P2:P32,"52¶")+COUNTIF(P2:P32,"kvit¶")</f>
        <v>2</v>
      </c>
      <c r="Q45" s="66" t="n">
        <f aca="false">COUNTIF(Q2:Q32,"51¶")+COUNTIF(Q2:Q32,"52¶")+COUNTIF(Q2:Q32,"kvit¶")</f>
        <v>0</v>
      </c>
      <c r="R45" s="66" t="n">
        <f aca="false">COUNTIF(R2:R32,"51¶")+COUNTIF(R2:R32,"52¶")+COUNTIF(R2:R32,"kvit¶")</f>
        <v>0</v>
      </c>
      <c r="S45" s="66" t="n">
        <f aca="false">COUNTIF(S2:S32,"51¶")+COUNTIF(S2:S32,"52¶")+COUNTIF(S2:S32,"kvit¶")</f>
        <v>0</v>
      </c>
      <c r="BA45" s="50"/>
      <c r="BB45" s="50"/>
      <c r="BC45" s="50"/>
      <c r="BD45" s="50"/>
      <c r="BE45" s="50"/>
      <c r="BF45" s="50"/>
      <c r="BG45" s="50"/>
      <c r="BH45" s="50"/>
      <c r="BI45" s="50"/>
      <c r="BJ45" s="50"/>
    </row>
    <row r="46" customFormat="false" ht="17" hidden="false" customHeight="true" outlineLevel="0" collapsed="false">
      <c r="B46" s="28" t="str">
        <f aca="false">Vzorci_vnosov!$A$8</f>
        <v>U</v>
      </c>
      <c r="C46" s="66" t="n">
        <f aca="false">COUNTIF(C2:C32,"U☺")+COUNTIF(C2:C32,"U☻")+COUNTIF(C2:C32,"U")</f>
        <v>1</v>
      </c>
      <c r="D46" s="66" t="n">
        <f aca="false">COUNTIF(D2:D32,"U☺")+COUNTIF(D2:D32,"U☻")+COUNTIF(D2:D32,"U")</f>
        <v>0</v>
      </c>
      <c r="E46" s="66" t="n">
        <f aca="false">COUNTIF(E2:E32,"U☺")+COUNTIF(E2:E32,"U☻")+COUNTIF(E2:E32,"U")</f>
        <v>1</v>
      </c>
      <c r="F46" s="66" t="n">
        <f aca="false">COUNTIF(F2:F32,"U☺")+COUNTIF(F2:F32,"U☻")+COUNTIF(F2:F32,"U")</f>
        <v>2</v>
      </c>
      <c r="G46" s="66" t="n">
        <f aca="false">COUNTIF(G2:G32,"U☺")+COUNTIF(G2:G32,"U☻")+COUNTIF(G2:G32,"U")</f>
        <v>0</v>
      </c>
      <c r="H46" s="66" t="n">
        <f aca="false">COUNTIF(H2:H32,"U☺")+COUNTIF(H2:H32,"U☻")+COUNTIF(H2:H32,"U")</f>
        <v>2</v>
      </c>
      <c r="I46" s="66" t="n">
        <f aca="false">COUNTIF(I2:I32,"U☺")+COUNTIF(I2:I32,"U☻")+COUNTIF(I2:I32,"U")</f>
        <v>1</v>
      </c>
      <c r="J46" s="66" t="n">
        <f aca="false">COUNTIF(J2:J32,"U☺")+COUNTIF(J2:J32,"U☻")+COUNTIF(J2:J32,"U")</f>
        <v>0</v>
      </c>
      <c r="K46" s="66" t="n">
        <f aca="false">COUNTIF(K2:K32,"U☺")+COUNTIF(K2:K32,"U☻")+COUNTIF(K2:K32,"U")</f>
        <v>0</v>
      </c>
      <c r="L46" s="66" t="n">
        <f aca="false">COUNTIF(L2:L32,"U☺")+COUNTIF(L2:L32,"U☻")+COUNTIF(L2:L32,"U")</f>
        <v>2</v>
      </c>
      <c r="M46" s="66" t="n">
        <f aca="false">COUNTIF(M2:M32,"U☺")+COUNTIF(M2:M32,"U☻")+COUNTIF(M2:M32,"U")</f>
        <v>0</v>
      </c>
      <c r="N46" s="66" t="n">
        <f aca="false">COUNTIF(N2:N32,"U☺")+COUNTIF(N2:N32,"U☻")+COUNTIF(N2:N32,"U")</f>
        <v>0</v>
      </c>
      <c r="O46" s="66" t="n">
        <f aca="false">COUNTIF(O2:O32,"U☺")+COUNTIF(O2:O32,"U☻")+COUNTIF(O2:O32,"U")</f>
        <v>1</v>
      </c>
      <c r="P46" s="66" t="n">
        <f aca="false">COUNTIF(P2:P32,"U☺")+COUNTIF(P2:P32,"U☻")+COUNTIF(P2:P32,"U")</f>
        <v>1</v>
      </c>
      <c r="Q46" s="66" t="n">
        <f aca="false">COUNTIF(Q2:Q32,"U☺")+COUNTIF(Q2:Q32,"U☻")+COUNTIF(Q2:Q32,"U")</f>
        <v>0</v>
      </c>
      <c r="R46" s="66" t="n">
        <f aca="false">COUNTIF(R2:R32,"U☺")+COUNTIF(R2:R32,"U☻")+COUNTIF(R2:R32,"U")</f>
        <v>0</v>
      </c>
      <c r="S46" s="66" t="n">
        <f aca="false">COUNTIF(S2:S32,"U☺")+COUNTIF(S2:S32,"U☻")+COUNTIF(S2:S32,"U")</f>
        <v>0</v>
      </c>
      <c r="BA46" s="50"/>
      <c r="BB46" s="50"/>
      <c r="BC46" s="50"/>
      <c r="BD46" s="50"/>
      <c r="BE46" s="50"/>
      <c r="BF46" s="50"/>
      <c r="BG46" s="50"/>
      <c r="BH46" s="50"/>
      <c r="BI46" s="50"/>
      <c r="BJ46" s="50"/>
    </row>
  </sheetData>
  <sheetProtection sheet="true"/>
  <conditionalFormatting sqref="Q2:R2 T2 C3:E4 G3:G4 I3:T4 Q5:R8 T5:T9 C9:F9 I9 K9 D10:D11 F10:H10 J10:T10 F11:K11 M11:T11 Q12:R16 T12:T14 L16 T16 D17:D18 F17:K17 M17 O17:T18 F18:M18 Q19:R23 T19:T23 C24:C25 E24:T25 Q26:R29 T26:T29 U2:U5 U7:U13 U15:U28 D15 A2:B29">
    <cfRule type="expression" priority="2" aboveAverage="0" equalAverage="0" bottom="0" percent="0" rank="0" text="" dxfId="25">
      <formula>WEEKDAY(februar!$A2,2)=6</formula>
    </cfRule>
    <cfRule type="expression" priority="3" aboveAverage="0" equalAverage="0" bottom="0" percent="0" rank="0" text="" dxfId="26">
      <formula>WEEKDAY(februar!$A2,2)=7</formula>
    </cfRule>
  </conditionalFormatting>
  <conditionalFormatting sqref="H9">
    <cfRule type="expression" priority="4" aboveAverage="0" equalAverage="0" bottom="0" percent="0" rank="0" text="" dxfId="27">
      <formula>WEEKDAY(februar!$A9,2)=6</formula>
    </cfRule>
    <cfRule type="expression" priority="5" aboveAverage="0" equalAverage="0" bottom="0" percent="0" rank="0" text="" dxfId="28">
      <formula>WEEKDAY(februar!$A9,2)=7</formula>
    </cfRule>
  </conditionalFormatting>
  <conditionalFormatting sqref="E10:E11">
    <cfRule type="expression" priority="6" aboveAverage="0" equalAverage="0" bottom="0" percent="0" rank="0" text="" dxfId="29">
      <formula>WEEKDAY(februar!$A10,2)=6</formula>
    </cfRule>
    <cfRule type="expression" priority="7" aboveAverage="0" equalAverage="0" bottom="0" percent="0" rank="0" text="" dxfId="30">
      <formula>WEEKDAY(februar!$A10,2)=7</formula>
    </cfRule>
  </conditionalFormatting>
  <conditionalFormatting sqref="L9">
    <cfRule type="expression" priority="8" aboveAverage="0" equalAverage="0" bottom="0" percent="0" rank="0" text="" dxfId="31">
      <formula>WEEKDAY(februar!$A9,2)=6</formula>
    </cfRule>
    <cfRule type="expression" priority="9" aboveAverage="0" equalAverage="0" bottom="0" percent="0" rank="0" text="" dxfId="32">
      <formula>WEEKDAY(februar!$A9,2)=7</formula>
    </cfRule>
  </conditionalFormatting>
  <conditionalFormatting sqref="M9">
    <cfRule type="expression" priority="10" aboveAverage="0" equalAverage="0" bottom="0" percent="0" rank="0" text="" dxfId="33">
      <formula>WEEKDAY(februar!$A9,2)=6</formula>
    </cfRule>
    <cfRule type="expression" priority="11" aboveAverage="0" equalAverage="0" bottom="0" percent="0" rank="0" text="" dxfId="34">
      <formula>WEEKDAY(februar!$A9,2)=7</formula>
    </cfRule>
  </conditionalFormatting>
  <conditionalFormatting sqref="N9">
    <cfRule type="expression" priority="12" aboveAverage="0" equalAverage="0" bottom="0" percent="0" rank="0" text="" dxfId="35">
      <formula>WEEKDAY(februar!$A9,2)=6</formula>
    </cfRule>
    <cfRule type="expression" priority="13" aboveAverage="0" equalAverage="0" bottom="0" percent="0" rank="0" text="" dxfId="36">
      <formula>WEEKDAY(februar!$A9,2)=7</formula>
    </cfRule>
  </conditionalFormatting>
  <conditionalFormatting sqref="N17">
    <cfRule type="expression" priority="14" aboveAverage="0" equalAverage="0" bottom="0" percent="0" rank="0" text="" dxfId="37">
      <formula>WEEKDAY(februar!$A17,2)=6</formula>
    </cfRule>
    <cfRule type="expression" priority="15" aboveAverage="0" equalAverage="0" bottom="0" percent="0" rank="0" text="" dxfId="38">
      <formula>WEEKDAY(februar!$A17,2)=7</formula>
    </cfRule>
  </conditionalFormatting>
  <conditionalFormatting sqref="O9:S9">
    <cfRule type="expression" priority="16" aboveAverage="0" equalAverage="0" bottom="0" percent="0" rank="0" text="" dxfId="39">
      <formula>WEEKDAY(februar!$A9,2)=6</formula>
    </cfRule>
    <cfRule type="expression" priority="17" aboveAverage="0" equalAverage="0" bottom="0" percent="0" rank="0" text="" dxfId="40">
      <formula>WEEKDAY(februar!$A9,2)=7</formula>
    </cfRule>
  </conditionalFormatting>
  <conditionalFormatting sqref="D20">
    <cfRule type="expression" priority="18" aboveAverage="0" equalAverage="0" bottom="0" percent="0" rank="0" text="" dxfId="41">
      <formula>WEEKDAY(februar!$A20,2)=6</formula>
    </cfRule>
    <cfRule type="expression" priority="19" aboveAverage="0" equalAverage="0" bottom="0" percent="0" rank="0" text="" dxfId="42">
      <formula>WEEKDAY(februar!$A20,2)=7</formula>
    </cfRule>
  </conditionalFormatting>
  <conditionalFormatting sqref="D23">
    <cfRule type="expression" priority="20" aboveAverage="0" equalAverage="0" bottom="0" percent="0" rank="0" text="" dxfId="43">
      <formula>WEEKDAY(februar!$A23,2)=6</formula>
    </cfRule>
    <cfRule type="expression" priority="21" aboveAverage="0" equalAverage="0" bottom="0" percent="0" rank="0" text="" dxfId="44">
      <formula>WEEKDAY(februar!$A23,2)=7</formula>
    </cfRule>
  </conditionalFormatting>
  <conditionalFormatting sqref="V2:AC29">
    <cfRule type="cellIs" priority="22" operator="lessThan" aboveAverage="0" equalAverage="0" bottom="0" percent="0" rank="0" text="" dxfId="45">
      <formula>1</formula>
    </cfRule>
    <cfRule type="cellIs" priority="23" operator="greaterThan" aboveAverage="0" equalAverage="0" bottom="0" percent="0" rank="0" text="" dxfId="46">
      <formula>1</formula>
    </cfRule>
  </conditionalFormatting>
  <conditionalFormatting sqref="AE2:AE29">
    <cfRule type="cellIs" priority="24" operator="equal" aboveAverage="0" equalAverage="0" bottom="0" percent="0" rank="0" text="" dxfId="47">
      <formula>1</formula>
    </cfRule>
    <cfRule type="cellIs" priority="25" operator="greaterThan" aboveAverage="0" equalAverage="0" bottom="0" percent="0" rank="0" text="" dxfId="48">
      <formula>1</formula>
    </cfRule>
  </conditionalFormatting>
  <conditionalFormatting sqref="AF2:AF29">
    <cfRule type="cellIs" priority="26" operator="lessThan" aboveAverage="0" equalAverage="0" bottom="0" percent="0" rank="0" text="" dxfId="49">
      <formula>2</formula>
    </cfRule>
    <cfRule type="cellIs" priority="27" operator="greaterThan" aboveAverage="0" equalAverage="0" bottom="0" percent="0" rank="0" text="" dxfId="50">
      <formula>2</formula>
    </cfRule>
  </conditionalFormatting>
  <conditionalFormatting sqref="AD2:AD29">
    <cfRule type="cellIs" priority="28" operator="notEqual" aboveAverage="0" equalAverage="0" bottom="0" percent="0" rank="0" text="" dxfId="51">
      <formula>0</formula>
    </cfRule>
  </conditionalFormatting>
  <conditionalFormatting sqref="C17">
    <cfRule type="expression" priority="29" aboveAverage="0" equalAverage="0" bottom="0" percent="0" rank="0" text="" dxfId="52">
      <formula>WEEKDAY(februar!$A17,2)=6</formula>
    </cfRule>
    <cfRule type="expression" priority="30" aboveAverage="0" equalAverage="0" bottom="0" percent="0" rank="0" text="" dxfId="53">
      <formula>WEEKDAY(februar!$A17,2)=7</formula>
    </cfRule>
  </conditionalFormatting>
  <conditionalFormatting sqref="C18">
    <cfRule type="expression" priority="31" aboveAverage="0" equalAverage="0" bottom="0" percent="0" rank="0" text="" dxfId="54">
      <formula>WEEKDAY(februar!$A18,2)=6</formula>
    </cfRule>
    <cfRule type="expression" priority="32" aboveAverage="0" equalAverage="0" bottom="0" percent="0" rank="0" text="" dxfId="55">
      <formula>WEEKDAY(februar!$A18,2)=7</formula>
    </cfRule>
  </conditionalFormatting>
  <conditionalFormatting sqref="C29">
    <cfRule type="expression" priority="33" aboveAverage="0" equalAverage="0" bottom="0" percent="0" rank="0" text="" dxfId="56">
      <formula>WEEKDAY(februar!$A29,2)=6</formula>
    </cfRule>
    <cfRule type="expression" priority="34" aboveAverage="0" equalAverage="0" bottom="0" percent="0" rank="0" text="" dxfId="57">
      <formula>WEEKDAY(februar!$A29,2)=7</formula>
    </cfRule>
  </conditionalFormatting>
  <printOptions headings="false" gridLines="false" gridLinesSet="true" horizontalCentered="false" verticalCentered="false"/>
  <pageMargins left="0.7875" right="0.7875" top="0.954166666666667" bottom="0.511805555555556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&amp;L&amp;"Arial,Regular"&amp;12Zadnja sprememba:  &amp;C&amp;"Arial,Regular"&amp;D   &amp;T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46"/>
  <sheetViews>
    <sheetView showFormulas="false" showGridLines="true" showRowColHeaders="true" showZeros="true" rightToLeft="false" tabSelected="false" showOutlineSymbols="true" defaultGridColor="true" view="normal" topLeftCell="A34" colorId="64" zoomScale="150" zoomScaleNormal="150" zoomScalePageLayoutView="100" workbookViewId="0">
      <selection pane="topLeft" activeCell="U40" activeCellId="0" sqref="U40"/>
    </sheetView>
  </sheetViews>
  <sheetFormatPr defaultColWidth="6.79296875" defaultRowHeight="17" zeroHeight="false" outlineLevelRow="0" outlineLevelCol="0"/>
  <cols>
    <col collapsed="false" customWidth="true" hidden="false" outlineLevel="0" max="1" min="1" style="21" width="5.8"/>
    <col collapsed="false" customWidth="true" hidden="false" outlineLevel="0" max="2" min="2" style="22" width="3.2"/>
    <col collapsed="false" customWidth="true" hidden="false" outlineLevel="0" max="16" min="3" style="23" width="4.4"/>
    <col collapsed="false" customWidth="true" hidden="true" outlineLevel="0" max="18" min="17" style="23" width="4.4"/>
    <col collapsed="false" customWidth="true" hidden="false" outlineLevel="0" max="21" min="19" style="23" width="4.4"/>
    <col collapsed="false" customWidth="true" hidden="false" outlineLevel="0" max="32" min="22" style="23" width="3.6"/>
    <col collapsed="false" customWidth="true" hidden="false" outlineLevel="0" max="33" min="33" style="24" width="4"/>
    <col collapsed="false" customWidth="true" hidden="true" outlineLevel="0" max="51" min="34" style="2" width="14.22"/>
    <col collapsed="false" customWidth="true" hidden="false" outlineLevel="0" max="52" min="52" style="26" width="3.6"/>
    <col collapsed="false" customWidth="false" hidden="false" outlineLevel="0" max="69" min="53" style="26" width="6.81"/>
    <col collapsed="false" customWidth="false" hidden="false" outlineLevel="0" max="257" min="70" style="2" width="6.81"/>
  </cols>
  <sheetData>
    <row r="1" s="38" customFormat="true" ht="19.5" hidden="false" customHeight="true" outlineLevel="0" collapsed="false">
      <c r="A1" s="27" t="s">
        <v>59</v>
      </c>
      <c r="B1" s="28"/>
      <c r="C1" s="5" t="str">
        <f aca="false">Vzorci_vnosov!$C$2</f>
        <v>KOS</v>
      </c>
      <c r="D1" s="5" t="str">
        <f aca="false">Vzorci_vnosov!$C$3</f>
        <v>ŠOŠ</v>
      </c>
      <c r="E1" s="5" t="str">
        <f aca="false">Vzorci_vnosov!$C$4</f>
        <v>PIN</v>
      </c>
      <c r="F1" s="5" t="str">
        <f aca="false">Vzorci_vnosov!$C$5</f>
        <v>KON</v>
      </c>
      <c r="G1" s="5" t="str">
        <f aca="false">Vzorci_vnosov!$C$6</f>
        <v>ORO</v>
      </c>
      <c r="H1" s="5" t="str">
        <f aca="false">Vzorci_vnosov!$C$7</f>
        <v>MIO</v>
      </c>
      <c r="I1" s="5" t="str">
        <f aca="false">Vzorci_vnosov!$C$8</f>
        <v>BOŽ</v>
      </c>
      <c r="J1" s="5" t="str">
        <f aca="false">Vzorci_vnosov!$C$9</f>
        <v>TOM</v>
      </c>
      <c r="K1" s="5" t="str">
        <f aca="false">Vzorci_vnosov!$C$10</f>
        <v>MŠŠ</v>
      </c>
      <c r="L1" s="5" t="str">
        <f aca="false">Vzorci_vnosov!$C$11</f>
        <v>ŽIV</v>
      </c>
      <c r="M1" s="5" t="str">
        <f aca="false">Vzorci_vnosov!$C$12</f>
        <v>TAL</v>
      </c>
      <c r="N1" s="5" t="str">
        <f aca="false">Vzorci_vnosov!$C$13</f>
        <v>PIR</v>
      </c>
      <c r="O1" s="5" t="str">
        <f aca="false">Vzorci_vnosov!$C$14</f>
        <v>HOL</v>
      </c>
      <c r="P1" s="5" t="str">
        <f aca="false">Vzorci_vnosov!$C$15</f>
        <v>BUT</v>
      </c>
      <c r="Q1" s="5" t="str">
        <f aca="false">Vzorci_vnosov!$C$16</f>
        <v>ŽRJ</v>
      </c>
      <c r="R1" s="5" t="str">
        <f aca="false">Vzorci_vnosov!$C$17</f>
        <v>NOV3</v>
      </c>
      <c r="S1" s="5" t="str">
        <f aca="false">Vzorci_vnosov!$C$18</f>
        <v>JNK</v>
      </c>
      <c r="T1" s="29" t="s">
        <v>61</v>
      </c>
      <c r="U1" s="83" t="s">
        <v>57</v>
      </c>
      <c r="V1" s="31" t="str">
        <f aca="false">Vzorci_vnosov!$A$16</f>
        <v>☻</v>
      </c>
      <c r="W1" s="32" t="s">
        <v>34</v>
      </c>
      <c r="X1" s="33" t="str">
        <f aca="false">Vzorci_vnosov!$A$4</f>
        <v>51</v>
      </c>
      <c r="Y1" s="33" t="str">
        <f aca="false">Vzorci_vnosov!$A$5</f>
        <v>52</v>
      </c>
      <c r="Z1" s="7" t="str">
        <f aca="false">Vzorci_vnosov!$A$25</f>
        <v>51¶</v>
      </c>
      <c r="AA1" s="7" t="str">
        <f aca="false">Vzorci_vnosov!$A$26</f>
        <v>52¶</v>
      </c>
      <c r="AB1" s="34" t="str">
        <f aca="false">Vzorci_vnosov!$A$8</f>
        <v>U</v>
      </c>
      <c r="AC1" s="33" t="str">
        <f aca="false">Vzorci_vnosov!$A$6</f>
        <v>KVIT</v>
      </c>
      <c r="AD1" s="35" t="s">
        <v>62</v>
      </c>
      <c r="AE1" s="36" t="s">
        <v>18</v>
      </c>
      <c r="AF1" s="37" t="s">
        <v>63</v>
      </c>
      <c r="AG1" s="3" t="s">
        <v>71</v>
      </c>
      <c r="AH1" s="78" t="str">
        <f aca="false">$C$2</f>
        <v>NPK</v>
      </c>
      <c r="AI1" s="78" t="str">
        <f aca="false">$D$2</f>
        <v>D</v>
      </c>
      <c r="AJ1" s="78" t="str">
        <f aca="false">$E$2</f>
        <v>KVIT☻</v>
      </c>
      <c r="AK1" s="78" t="str">
        <f aca="false">$F$2</f>
        <v>D</v>
      </c>
      <c r="AL1" s="78" t="str">
        <f aca="false">$G$2</f>
        <v>SO</v>
      </c>
      <c r="AM1" s="78" t="str">
        <f aca="false">$H$2</f>
        <v>D</v>
      </c>
      <c r="AN1" s="78" t="str">
        <f aca="false">$I$2</f>
        <v>X</v>
      </c>
      <c r="AO1" s="78" t="str">
        <f aca="false">$J$2</f>
        <v>X</v>
      </c>
      <c r="AP1" s="78" t="str">
        <f aca="false">$K$2</f>
        <v>KVIT</v>
      </c>
      <c r="AQ1" s="78" t="str">
        <f aca="false">$L$2</f>
        <v>D</v>
      </c>
      <c r="AR1" s="78" t="str">
        <f aca="false">$M$2</f>
        <v>D</v>
      </c>
      <c r="AS1" s="78" t="str">
        <f aca="false">$N$2</f>
        <v>51☺</v>
      </c>
      <c r="AT1" s="78" t="e">
        <f aca="false">NA()</f>
        <v>#N/A</v>
      </c>
      <c r="AU1" s="78" t="str">
        <f aca="false">$O$2</f>
        <v>D</v>
      </c>
      <c r="AV1" s="78" t="str">
        <f aca="false">$P$2</f>
        <v>D</v>
      </c>
      <c r="AW1" s="78" t="n">
        <f aca="false">$Q$2</f>
        <v>0</v>
      </c>
      <c r="AX1" s="78" t="n">
        <f aca="false">$R$2</f>
        <v>0</v>
      </c>
      <c r="AY1" s="78" t="str">
        <f aca="false">$S$2</f>
        <v>X</v>
      </c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</row>
    <row r="2" s="38" customFormat="true" ht="19.5" hidden="false" customHeight="true" outlineLevel="0" collapsed="false">
      <c r="A2" s="51" t="n">
        <v>43525</v>
      </c>
      <c r="B2" s="52" t="str">
        <f aca="false">TEXT(A2,"Ddd")</f>
        <v>pá</v>
      </c>
      <c r="C2" s="79" t="s">
        <v>67</v>
      </c>
      <c r="D2" s="53" t="str">
        <f aca="false">Vzorci_vnosov!$A$12</f>
        <v>D</v>
      </c>
      <c r="E2" s="54" t="str">
        <f aca="false">Vzorci_vnosov!$A$7</f>
        <v>KVIT☻</v>
      </c>
      <c r="F2" s="53" t="str">
        <f aca="false">Vzorci_vnosov!$A$12</f>
        <v>D</v>
      </c>
      <c r="G2" s="53" t="str">
        <f aca="false">Vzorci_vnosov!$A$15</f>
        <v>SO</v>
      </c>
      <c r="H2" s="53" t="str">
        <f aca="false">Vzorci_vnosov!$A$12</f>
        <v>D</v>
      </c>
      <c r="I2" s="55" t="str">
        <f aca="false">Vzorci_vnosov!$A$11</f>
        <v>X</v>
      </c>
      <c r="J2" s="55" t="str">
        <f aca="false">Vzorci_vnosov!$A$11</f>
        <v>X</v>
      </c>
      <c r="K2" s="53" t="str">
        <f aca="false">Vzorci_vnosov!$A$6</f>
        <v>KVIT</v>
      </c>
      <c r="L2" s="53" t="str">
        <f aca="false">Vzorci_vnosov!$A$12</f>
        <v>D</v>
      </c>
      <c r="M2" s="53" t="str">
        <f aca="false">Vzorci_vnosov!$A$12</f>
        <v>D</v>
      </c>
      <c r="N2" s="58" t="str">
        <f aca="false">Vzorci_vnosov!$A$23</f>
        <v>51☺</v>
      </c>
      <c r="O2" s="53" t="str">
        <f aca="false">Vzorci_vnosov!$A$12</f>
        <v>D</v>
      </c>
      <c r="P2" s="53" t="str">
        <f aca="false">Vzorci_vnosov!$A$12</f>
        <v>D</v>
      </c>
      <c r="Q2" s="79"/>
      <c r="R2" s="79"/>
      <c r="S2" s="55" t="str">
        <f aca="false">Vzorci_vnosov!$A$11</f>
        <v>X</v>
      </c>
      <c r="T2" s="79" t="s">
        <v>23</v>
      </c>
      <c r="U2" s="57" t="str">
        <f aca="false">Vzorci_vnosov!$C$10</f>
        <v>MŠŠ</v>
      </c>
      <c r="V2" s="47" t="n">
        <f aca="false">COUNTIF(AH2:AY2,"☻")</f>
        <v>1</v>
      </c>
      <c r="W2" s="47" t="n">
        <f aca="false">COUNTIF(AH2:AY2,"☺")</f>
        <v>1</v>
      </c>
      <c r="X2" s="47" t="n">
        <f aca="false">COUNTIF(C2:S2,"51")+COUNTIF(C2:S2,"51$")+COUNTIF(C2:S2,"51☻")</f>
        <v>0</v>
      </c>
      <c r="Y2" s="47" t="n">
        <f aca="false">COUNTIF(C2:S2,"52")+COUNTIF(C2:S2,"52$")+COUNTIF(C2:S2,"52☻")</f>
        <v>0</v>
      </c>
      <c r="Z2" s="47" t="n">
        <f aca="false">COUNTIF(C2:S2,"51¶")</f>
        <v>0</v>
      </c>
      <c r="AA2" s="47" t="n">
        <f aca="false">COUNTIF(C2:S2,"52¶")</f>
        <v>0</v>
      </c>
      <c r="AB2" s="47" t="n">
        <f aca="false">COUNTIF(C2:S2,"U")+COUNTIF(C2:S2,"U☻")+COUNTIF(C2:S2,"U☺")</f>
        <v>0</v>
      </c>
      <c r="AC2" s="47" t="n">
        <f aca="false">COUNTIF(C2:S2,"KVIT")+COUNTIF(C2:S2,"KVIT☻")+COUNTIF(C2:S2,"kvit$")</f>
        <v>2</v>
      </c>
      <c r="AD2" s="48" t="n">
        <f aca="false">COUNTBLANK(C2:S2)-3</f>
        <v>-1</v>
      </c>
      <c r="AE2" s="48" t="n">
        <f aca="false">COUNTIF(C2:S2,"x")</f>
        <v>3</v>
      </c>
      <c r="AF2" s="47" t="n">
        <f aca="false">COUNTIF(C2:S2,"51")+COUNTIF(C2:S2,"51☻")+COUNTIF(C2:S2,"2")+COUNTIF(C2:S2,"52")+COUNTIF(C2:S2,"52☻")+COUNTIF(C2:S2,"51$")+COUNTIF(C2:S2,"52$")</f>
        <v>0</v>
      </c>
      <c r="AG2" s="4" t="str">
        <f aca="false">Vzorci_vnosov!$A$2</f>
        <v>51☻</v>
      </c>
      <c r="AH2" s="49" t="str">
        <f aca="false">RIGHT(C2,1)</f>
        <v>K</v>
      </c>
      <c r="AI2" s="49" t="str">
        <f aca="false">RIGHT(D2,1)</f>
        <v>D</v>
      </c>
      <c r="AJ2" s="49" t="str">
        <f aca="false">RIGHT(E2,1)</f>
        <v>☻</v>
      </c>
      <c r="AK2" s="49" t="str">
        <f aca="false">RIGHT(F2,1)</f>
        <v>D</v>
      </c>
      <c r="AL2" s="49" t="str">
        <f aca="false">RIGHT(G2,1)</f>
        <v>O</v>
      </c>
      <c r="AM2" s="49" t="str">
        <f aca="false">RIGHT(H2,1)</f>
        <v>D</v>
      </c>
      <c r="AN2" s="49" t="str">
        <f aca="false">RIGHT(I2,1)</f>
        <v>X</v>
      </c>
      <c r="AO2" s="49" t="str">
        <f aca="false">RIGHT(J2,1)</f>
        <v>X</v>
      </c>
      <c r="AP2" s="49" t="str">
        <f aca="false">RIGHT(K2,1)</f>
        <v>T</v>
      </c>
      <c r="AQ2" s="49" t="str">
        <f aca="false">RIGHT(L2,1)</f>
        <v>D</v>
      </c>
      <c r="AR2" s="49" t="str">
        <f aca="false">RIGHT(M2,1)</f>
        <v>D</v>
      </c>
      <c r="AS2" s="49" t="str">
        <f aca="false">RIGHT(N2,1)</f>
        <v>☺</v>
      </c>
      <c r="AT2" s="49" t="e">
        <f aca="false">NA()</f>
        <v>#N/A</v>
      </c>
      <c r="AU2" s="49" t="str">
        <f aca="false">RIGHT(O2,1)</f>
        <v>D</v>
      </c>
      <c r="AV2" s="49" t="str">
        <f aca="false">RIGHT(P2,1)</f>
        <v>D</v>
      </c>
      <c r="AW2" s="49" t="str">
        <f aca="false">RIGHT(Q2,1)</f>
        <v/>
      </c>
      <c r="AX2" s="49" t="str">
        <f aca="false">RIGHT(R2,1)</f>
        <v/>
      </c>
      <c r="AY2" s="49" t="str">
        <f aca="false">RIGHT(S2,1)</f>
        <v>X</v>
      </c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</row>
    <row r="3" s="26" customFormat="true" ht="19.5" hidden="false" customHeight="true" outlineLevel="0" collapsed="false">
      <c r="A3" s="51" t="n">
        <v>43526</v>
      </c>
      <c r="B3" s="52" t="str">
        <f aca="false">TEXT(A3,"Ddd")</f>
        <v>so</v>
      </c>
      <c r="C3" s="79"/>
      <c r="D3" s="44" t="str">
        <f aca="false">Vzorci_vnosov!$A$14</f>
        <v>☻</v>
      </c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 t="s">
        <v>68</v>
      </c>
      <c r="U3" s="59" t="s">
        <v>17</v>
      </c>
      <c r="V3" s="47" t="n">
        <f aca="false">COUNTIF(AH3:AY3,"☻")</f>
        <v>1</v>
      </c>
      <c r="W3" s="47" t="n">
        <f aca="false">COUNTIF(AH3:AY3,"☺")</f>
        <v>0</v>
      </c>
      <c r="X3" s="47" t="n">
        <f aca="false">COUNTIF(C3:S3,"51")+COUNTIF(C3:S3,"51$")+COUNTIF(C3:S3,"51☻")</f>
        <v>0</v>
      </c>
      <c r="Y3" s="47" t="n">
        <f aca="false">COUNTIF(C3:S3,"52")+COUNTIF(C3:S3,"52$")+COUNTIF(C3:S3,"52☻")</f>
        <v>0</v>
      </c>
      <c r="Z3" s="47" t="n">
        <f aca="false">COUNTIF(C3:S3,"51¶")</f>
        <v>0</v>
      </c>
      <c r="AA3" s="47" t="n">
        <f aca="false">COUNTIF(C3:S3,"52¶")</f>
        <v>0</v>
      </c>
      <c r="AB3" s="47" t="n">
        <f aca="false">COUNTIF(C3:S3,"U")+COUNTIF(C3:S3,"U☻")+COUNTIF(C3:S3,"U☺")</f>
        <v>0</v>
      </c>
      <c r="AC3" s="47" t="n">
        <f aca="false">COUNTIF(C3:S3,"KVIT")+COUNTIF(C3:S3,"KVIT☻")+COUNTIF(C3:S3,"kvit$")</f>
        <v>0</v>
      </c>
      <c r="AD3" s="48" t="n">
        <f aca="false">COUNTBLANK(C3:S3)-3</f>
        <v>13</v>
      </c>
      <c r="AE3" s="48" t="n">
        <f aca="false">COUNTIF(C3:S3,"x")</f>
        <v>0</v>
      </c>
      <c r="AF3" s="47" t="n">
        <f aca="false">COUNTIF(C3:S3,"51")+COUNTIF(C3:S3,"51☻")+COUNTIF(C3:S3,"2")+COUNTIF(C3:S3,"52")+COUNTIF(C3:S3,"52☻")+COUNTIF(C3:S3,"51$")+COUNTIF(C3:S3,"52$")</f>
        <v>0</v>
      </c>
      <c r="AG3" s="4" t="str">
        <f aca="false">Vzorci_vnosov!$A$3</f>
        <v>52☻</v>
      </c>
      <c r="AH3" s="49" t="str">
        <f aca="false">RIGHT(C3,1)</f>
        <v/>
      </c>
      <c r="AI3" s="49" t="str">
        <f aca="false">RIGHT(D3,1)</f>
        <v>☻</v>
      </c>
      <c r="AJ3" s="49" t="str">
        <f aca="false">RIGHT(E3,1)</f>
        <v/>
      </c>
      <c r="AK3" s="49" t="str">
        <f aca="false">RIGHT(F3,1)</f>
        <v/>
      </c>
      <c r="AL3" s="49" t="str">
        <f aca="false">RIGHT(G3,1)</f>
        <v/>
      </c>
      <c r="AM3" s="49" t="str">
        <f aca="false">RIGHT(H3,1)</f>
        <v/>
      </c>
      <c r="AN3" s="49" t="str">
        <f aca="false">RIGHT(I3,1)</f>
        <v/>
      </c>
      <c r="AO3" s="49" t="str">
        <f aca="false">RIGHT(J3,1)</f>
        <v/>
      </c>
      <c r="AP3" s="49" t="str">
        <f aca="false">RIGHT(K3,1)</f>
        <v/>
      </c>
      <c r="AQ3" s="49" t="str">
        <f aca="false">RIGHT(L3,1)</f>
        <v/>
      </c>
      <c r="AR3" s="49" t="str">
        <f aca="false">RIGHT(M3,1)</f>
        <v/>
      </c>
      <c r="AS3" s="49" t="str">
        <f aca="false">RIGHT(N3,1)</f>
        <v/>
      </c>
      <c r="AT3" s="49" t="e">
        <f aca="false">NA()</f>
        <v>#N/A</v>
      </c>
      <c r="AU3" s="49" t="str">
        <f aca="false">RIGHT(O3,1)</f>
        <v/>
      </c>
      <c r="AV3" s="49" t="str">
        <f aca="false">RIGHT(P3,1)</f>
        <v/>
      </c>
      <c r="AW3" s="49" t="str">
        <f aca="false">RIGHT(Q3,1)</f>
        <v/>
      </c>
      <c r="AX3" s="49" t="str">
        <f aca="false">RIGHT(R3,1)</f>
        <v/>
      </c>
      <c r="AY3" s="49" t="str">
        <f aca="false">RIGHT(S3,1)</f>
        <v/>
      </c>
      <c r="IV3" s="2"/>
    </row>
    <row r="4" s="26" customFormat="true" ht="19.5" hidden="false" customHeight="true" outlineLevel="0" collapsed="false">
      <c r="A4" s="51" t="n">
        <v>43527</v>
      </c>
      <c r="B4" s="52" t="str">
        <f aca="false">TEXT(A4,"Ddd")</f>
        <v>ne</v>
      </c>
      <c r="C4" s="79"/>
      <c r="D4" s="44" t="str">
        <f aca="false">Vzorci_vnosov!$A$14</f>
        <v>☻</v>
      </c>
      <c r="E4" s="79"/>
      <c r="F4" s="79"/>
      <c r="G4" s="79"/>
      <c r="H4" s="79"/>
      <c r="I4" s="79"/>
      <c r="J4" s="79"/>
      <c r="K4" s="79"/>
      <c r="L4" s="79"/>
      <c r="M4" s="84"/>
      <c r="N4" s="79"/>
      <c r="O4" s="79"/>
      <c r="P4" s="79"/>
      <c r="Q4" s="79"/>
      <c r="R4" s="79"/>
      <c r="S4" s="79"/>
      <c r="T4" s="79" t="s">
        <v>68</v>
      </c>
      <c r="U4" s="59" t="s">
        <v>17</v>
      </c>
      <c r="V4" s="47" t="n">
        <f aca="false">COUNTIF(AH4:AY4,"☻")</f>
        <v>1</v>
      </c>
      <c r="W4" s="47" t="n">
        <f aca="false">COUNTIF(AH4:AY4,"☺")</f>
        <v>0</v>
      </c>
      <c r="X4" s="47" t="n">
        <f aca="false">COUNTIF(C4:S4,"51")+COUNTIF(C4:S4,"51$")+COUNTIF(C4:S4,"51☻")</f>
        <v>0</v>
      </c>
      <c r="Y4" s="47" t="n">
        <f aca="false">COUNTIF(C4:S4,"52")+COUNTIF(C4:S4,"52$")+COUNTIF(C4:S4,"52☻")</f>
        <v>0</v>
      </c>
      <c r="Z4" s="47" t="n">
        <f aca="false">COUNTIF(C4:S4,"51¶")</f>
        <v>0</v>
      </c>
      <c r="AA4" s="47" t="n">
        <f aca="false">COUNTIF(C4:S4,"52¶")</f>
        <v>0</v>
      </c>
      <c r="AB4" s="47" t="n">
        <f aca="false">COUNTIF(C4:S4,"U")+COUNTIF(C4:S4,"U☻")+COUNTIF(C4:S4,"U☺")</f>
        <v>0</v>
      </c>
      <c r="AC4" s="47" t="n">
        <f aca="false">COUNTIF(C4:S4,"KVIT")+COUNTIF(C4:S4,"KVIT☻")+COUNTIF(C4:S4,"kvit$")</f>
        <v>0</v>
      </c>
      <c r="AD4" s="48" t="n">
        <f aca="false">COUNTBLANK(C4:S4)-3</f>
        <v>13</v>
      </c>
      <c r="AE4" s="48" t="n">
        <f aca="false">COUNTIF(C4:S4,"x")</f>
        <v>0</v>
      </c>
      <c r="AF4" s="47" t="n">
        <f aca="false">COUNTIF(C4:S4,"51")+COUNTIF(C4:S4,"51☻")+COUNTIF(C4:S4,"2")+COUNTIF(C4:S4,"52")+COUNTIF(C4:S4,"52☻")+COUNTIF(C4:S4,"51$")+COUNTIF(C4:S4,"52$")</f>
        <v>0</v>
      </c>
      <c r="AG4" s="4" t="str">
        <f aca="false">Vzorci_vnosov!$A$4</f>
        <v>51</v>
      </c>
      <c r="AH4" s="49" t="str">
        <f aca="false">RIGHT(C4,1)</f>
        <v/>
      </c>
      <c r="AI4" s="49" t="str">
        <f aca="false">RIGHT(D4,1)</f>
        <v>☻</v>
      </c>
      <c r="AJ4" s="49" t="str">
        <f aca="false">RIGHT(E4,1)</f>
        <v/>
      </c>
      <c r="AK4" s="49" t="str">
        <f aca="false">RIGHT(F4,1)</f>
        <v/>
      </c>
      <c r="AL4" s="49" t="str">
        <f aca="false">RIGHT(G4,1)</f>
        <v/>
      </c>
      <c r="AM4" s="49" t="str">
        <f aca="false">RIGHT(H4,1)</f>
        <v/>
      </c>
      <c r="AN4" s="49" t="str">
        <f aca="false">RIGHT(I4,1)</f>
        <v/>
      </c>
      <c r="AO4" s="49" t="str">
        <f aca="false">RIGHT(J4,1)</f>
        <v/>
      </c>
      <c r="AP4" s="49" t="str">
        <f aca="false">RIGHT(K4,1)</f>
        <v/>
      </c>
      <c r="AQ4" s="49" t="str">
        <f aca="false">RIGHT(L4,1)</f>
        <v/>
      </c>
      <c r="AR4" s="49" t="str">
        <f aca="false">RIGHT(M4,1)</f>
        <v/>
      </c>
      <c r="AS4" s="49" t="str">
        <f aca="false">RIGHT(N4,1)</f>
        <v/>
      </c>
      <c r="AT4" s="49" t="e">
        <f aca="false">NA()</f>
        <v>#N/A</v>
      </c>
      <c r="AU4" s="49" t="str">
        <f aca="false">RIGHT(O4,1)</f>
        <v/>
      </c>
      <c r="AV4" s="49" t="str">
        <f aca="false">RIGHT(P4,1)</f>
        <v/>
      </c>
      <c r="AW4" s="49" t="str">
        <f aca="false">RIGHT(Q4,1)</f>
        <v/>
      </c>
      <c r="AX4" s="49" t="str">
        <f aca="false">RIGHT(R4,1)</f>
        <v/>
      </c>
      <c r="AY4" s="49" t="str">
        <f aca="false">RIGHT(S4,1)</f>
        <v/>
      </c>
      <c r="IV4" s="2"/>
    </row>
    <row r="5" s="26" customFormat="true" ht="19.5" hidden="false" customHeight="true" outlineLevel="0" collapsed="false">
      <c r="A5" s="51" t="n">
        <v>43528</v>
      </c>
      <c r="B5" s="52" t="str">
        <f aca="false">TEXT(A5,"Ddd")</f>
        <v>po</v>
      </c>
      <c r="C5" s="53" t="str">
        <f aca="false">Vzorci_vnosov!$A$6</f>
        <v>KVIT</v>
      </c>
      <c r="D5" s="55" t="str">
        <f aca="false">Vzorci_vnosov!$A$11</f>
        <v>X</v>
      </c>
      <c r="E5" s="55" t="str">
        <f aca="false">Vzorci_vnosov!$A$26</f>
        <v>52¶</v>
      </c>
      <c r="F5" s="54" t="str">
        <f aca="false">Vzorci_vnosov!$A$7</f>
        <v>KVIT☻</v>
      </c>
      <c r="G5" s="61" t="str">
        <f aca="false">Vzorci_vnosov!$A$28</f>
        <v>KO</v>
      </c>
      <c r="H5" s="53" t="str">
        <f aca="false">Vzorci_vnosov!$A$12</f>
        <v>D</v>
      </c>
      <c r="I5" s="53" t="str">
        <f aca="false">Vzorci_vnosov!$A$8</f>
        <v>U</v>
      </c>
      <c r="J5" s="53" t="str">
        <f aca="false">Vzorci_vnosov!$A$6</f>
        <v>KVIT</v>
      </c>
      <c r="K5" s="53" t="str">
        <f aca="false">Vzorci_vnosov!$A$6</f>
        <v>KVIT</v>
      </c>
      <c r="L5" s="53" t="str">
        <f aca="false">Vzorci_vnosov!$A$4</f>
        <v>51</v>
      </c>
      <c r="M5" s="53" t="str">
        <f aca="false">Vzorci_vnosov!$A$12</f>
        <v>D</v>
      </c>
      <c r="N5" s="58" t="str">
        <f aca="false">Vzorci_vnosov!$A$23</f>
        <v>51☺</v>
      </c>
      <c r="O5" s="53" t="str">
        <f aca="false">Vzorci_vnosov!$A$13</f>
        <v>BOL</v>
      </c>
      <c r="P5" s="53" t="str">
        <f aca="false">Vzorci_vnosov!$A$12</f>
        <v>D</v>
      </c>
      <c r="Q5" s="79"/>
      <c r="R5" s="79"/>
      <c r="S5" s="55" t="str">
        <f aca="false">Vzorci_vnosov!$A$11</f>
        <v>X</v>
      </c>
      <c r="T5" s="79" t="s">
        <v>23</v>
      </c>
      <c r="U5" s="57" t="str">
        <f aca="false">Vzorci_vnosov!$C$10</f>
        <v>MŠŠ</v>
      </c>
      <c r="V5" s="47" t="n">
        <f aca="false">COUNTIF(AH5:AY5,"☻")</f>
        <v>1</v>
      </c>
      <c r="W5" s="47" t="n">
        <f aca="false">COUNTIF(AH5:AY5,"☺")</f>
        <v>1</v>
      </c>
      <c r="X5" s="47" t="n">
        <f aca="false">COUNTIF(C5:S5,"51")+COUNTIF(C5:S5,"51$")+COUNTIF(C5:S5,"51☻")</f>
        <v>1</v>
      </c>
      <c r="Y5" s="47" t="n">
        <f aca="false">COUNTIF(C5:S5,"52")+COUNTIF(C5:S5,"52$")+COUNTIF(C5:S5,"52☻")</f>
        <v>0</v>
      </c>
      <c r="Z5" s="47" t="n">
        <f aca="false">COUNTIF(C5:S5,"51¶")</f>
        <v>0</v>
      </c>
      <c r="AA5" s="47" t="n">
        <f aca="false">COUNTIF(C5:S5,"52¶")</f>
        <v>1</v>
      </c>
      <c r="AB5" s="47" t="n">
        <f aca="false">COUNTIF(C5:S5,"U")+COUNTIF(C5:S5,"U☻")+COUNTIF(C5:S5,"U☺")</f>
        <v>1</v>
      </c>
      <c r="AC5" s="47" t="n">
        <f aca="false">COUNTIF(C5:S5,"KVIT")+COUNTIF(C5:S5,"KVIT☻")+COUNTIF(C5:S5,"kvit$")</f>
        <v>4</v>
      </c>
      <c r="AD5" s="48" t="n">
        <f aca="false">COUNTBLANK(C5:S5)-3</f>
        <v>-1</v>
      </c>
      <c r="AE5" s="48" t="n">
        <f aca="false">COUNTIF(C5:S5,"x")</f>
        <v>2</v>
      </c>
      <c r="AF5" s="47" t="n">
        <f aca="false">COUNTIF(C5:S5,"51")+COUNTIF(C5:S5,"51☻")+COUNTIF(C5:S5,"2")+COUNTIF(C5:S5,"52")+COUNTIF(C5:S5,"52☻")+COUNTIF(C5:S5,"51$")+COUNTIF(C5:S5,"52$")</f>
        <v>1</v>
      </c>
      <c r="AG5" s="4" t="str">
        <f aca="false">Vzorci_vnosov!$A$5</f>
        <v>52</v>
      </c>
      <c r="AH5" s="49" t="str">
        <f aca="false">RIGHT(C5,1)</f>
        <v>T</v>
      </c>
      <c r="AI5" s="49" t="str">
        <f aca="false">RIGHT(D5,1)</f>
        <v>X</v>
      </c>
      <c r="AJ5" s="49" t="str">
        <f aca="false">RIGHT(E5,1)</f>
        <v>¶</v>
      </c>
      <c r="AK5" s="49" t="str">
        <f aca="false">RIGHT(F5,1)</f>
        <v>☻</v>
      </c>
      <c r="AL5" s="49" t="str">
        <f aca="false">RIGHT(G5,1)</f>
        <v>O</v>
      </c>
      <c r="AM5" s="49" t="str">
        <f aca="false">RIGHT(H5,1)</f>
        <v>D</v>
      </c>
      <c r="AN5" s="49" t="str">
        <f aca="false">RIGHT(I5,1)</f>
        <v>U</v>
      </c>
      <c r="AO5" s="49" t="str">
        <f aca="false">RIGHT(J5,1)</f>
        <v>T</v>
      </c>
      <c r="AP5" s="49" t="str">
        <f aca="false">RIGHT(K5,1)</f>
        <v>T</v>
      </c>
      <c r="AQ5" s="49" t="str">
        <f aca="false">RIGHT(L5,1)</f>
        <v>1</v>
      </c>
      <c r="AR5" s="49" t="str">
        <f aca="false">RIGHT(M5,1)</f>
        <v>D</v>
      </c>
      <c r="AS5" s="49" t="str">
        <f aca="false">RIGHT(N5,1)</f>
        <v>☺</v>
      </c>
      <c r="AT5" s="49" t="e">
        <f aca="false">NA()</f>
        <v>#N/A</v>
      </c>
      <c r="AU5" s="49" t="str">
        <f aca="false">RIGHT(O5,1)</f>
        <v>L</v>
      </c>
      <c r="AV5" s="49" t="str">
        <f aca="false">RIGHT(P5,1)</f>
        <v>D</v>
      </c>
      <c r="AW5" s="49" t="str">
        <f aca="false">RIGHT(Q5,1)</f>
        <v/>
      </c>
      <c r="AX5" s="49" t="str">
        <f aca="false">RIGHT(R5,1)</f>
        <v/>
      </c>
      <c r="AY5" s="49" t="str">
        <f aca="false">RIGHT(S5,1)</f>
        <v>X</v>
      </c>
      <c r="BB5" s="50"/>
      <c r="BC5" s="50"/>
      <c r="BD5" s="50"/>
      <c r="BE5" s="50"/>
      <c r="BF5" s="50"/>
      <c r="BG5" s="50"/>
      <c r="BH5" s="50"/>
      <c r="BI5" s="50"/>
      <c r="BJ5" s="50"/>
      <c r="BK5" s="50"/>
      <c r="IV5" s="2"/>
    </row>
    <row r="6" s="26" customFormat="true" ht="19.5" hidden="false" customHeight="true" outlineLevel="0" collapsed="false">
      <c r="A6" s="51" t="n">
        <v>43529</v>
      </c>
      <c r="B6" s="52" t="str">
        <f aca="false">TEXT(A6,"Ddd")</f>
        <v>út</v>
      </c>
      <c r="C6" s="54" t="str">
        <f aca="false">Vzorci_vnosov!$A$7</f>
        <v>KVIT☻</v>
      </c>
      <c r="D6" s="79" t="s">
        <v>66</v>
      </c>
      <c r="E6" s="53" t="str">
        <f aca="false">Vzorci_vnosov!$A$6</f>
        <v>KVIT</v>
      </c>
      <c r="F6" s="55" t="str">
        <f aca="false">Vzorci_vnosov!$A$11</f>
        <v>X</v>
      </c>
      <c r="G6" s="61" t="str">
        <f aca="false">Vzorci_vnosov!$A$28</f>
        <v>KO</v>
      </c>
      <c r="H6" s="53" t="str">
        <f aca="false">Vzorci_vnosov!$A$12</f>
        <v>D</v>
      </c>
      <c r="I6" s="55" t="str">
        <f aca="false">Vzorci_vnosov!$A$26</f>
        <v>52¶</v>
      </c>
      <c r="J6" s="58" t="str">
        <f aca="false">Vzorci_vnosov!$A$23</f>
        <v>51☺</v>
      </c>
      <c r="K6" s="53" t="s">
        <v>73</v>
      </c>
      <c r="L6" s="53" t="str">
        <f aca="false">Vzorci_vnosov!$A$5</f>
        <v>52</v>
      </c>
      <c r="M6" s="53" t="str">
        <f aca="false">Vzorci_vnosov!$A$12</f>
        <v>D</v>
      </c>
      <c r="N6" s="61" t="str">
        <f aca="false">Vzorci_vnosov!$A$29</f>
        <v>Rt</v>
      </c>
      <c r="O6" s="53" t="str">
        <f aca="false">Vzorci_vnosov!$A$13</f>
        <v>BOL</v>
      </c>
      <c r="P6" s="53" t="str">
        <f aca="false">Vzorci_vnosov!$A$8</f>
        <v>U</v>
      </c>
      <c r="Q6" s="79"/>
      <c r="R6" s="79"/>
      <c r="S6" s="55" t="str">
        <f aca="false">Vzorci_vnosov!$A$11</f>
        <v>X</v>
      </c>
      <c r="T6" s="79" t="s">
        <v>15</v>
      </c>
      <c r="U6" s="57" t="str">
        <f aca="false">Vzorci_vnosov!$C$10</f>
        <v>MŠŠ</v>
      </c>
      <c r="V6" s="47" t="n">
        <f aca="false">COUNTIF(AH6:AY6,"☻")</f>
        <v>1</v>
      </c>
      <c r="W6" s="47" t="n">
        <f aca="false">COUNTIF(AH6:AY6,"☺")</f>
        <v>1</v>
      </c>
      <c r="X6" s="47" t="n">
        <f aca="false">COUNTIF(C6:S6,"51")+COUNTIF(C6:S6,"51$")+COUNTIF(C6:S6,"51☻")</f>
        <v>0</v>
      </c>
      <c r="Y6" s="47" t="n">
        <f aca="false">COUNTIF(C6:S6,"52")+COUNTIF(C6:S6,"52$")+COUNTIF(C6:S6,"52☻")</f>
        <v>1</v>
      </c>
      <c r="Z6" s="47" t="n">
        <f aca="false">COUNTIF(C6:S6,"51¶")</f>
        <v>0</v>
      </c>
      <c r="AA6" s="47" t="n">
        <f aca="false">COUNTIF(C6:S6,"52¶")</f>
        <v>1</v>
      </c>
      <c r="AB6" s="47" t="n">
        <f aca="false">COUNTIF(C6:S6,"U")+COUNTIF(C6:S6,"U☻")+COUNTIF(C6:S6,"U☺")</f>
        <v>1</v>
      </c>
      <c r="AC6" s="47" t="n">
        <f aca="false">COUNTIF(C6:S6,"KVIT")+COUNTIF(C6:S6,"KVIT☻")+COUNTIF(C6:S6,"kvit$")</f>
        <v>2</v>
      </c>
      <c r="AD6" s="48" t="n">
        <f aca="false">COUNTBLANK(C6:S6)-3</f>
        <v>-1</v>
      </c>
      <c r="AE6" s="48" t="n">
        <f aca="false">COUNTIF(C6:S6,"x")</f>
        <v>2</v>
      </c>
      <c r="AF6" s="47" t="n">
        <f aca="false">COUNTIF(C6:S6,"51")+COUNTIF(C6:S6,"51☻")+COUNTIF(C6:S6,"2")+COUNTIF(C6:S6,"52")+COUNTIF(C6:S6,"52☻")+COUNTIF(C6:S6,"51$")+COUNTIF(C6:S6,"52$")</f>
        <v>1</v>
      </c>
      <c r="AG6" s="4" t="str">
        <f aca="false">Vzorci_vnosov!$A$6</f>
        <v>KVIT</v>
      </c>
      <c r="AH6" s="49" t="str">
        <f aca="false">RIGHT(C6,1)</f>
        <v>☻</v>
      </c>
      <c r="AI6" s="49" t="str">
        <f aca="false">RIGHT(D6,1)</f>
        <v>F</v>
      </c>
      <c r="AJ6" s="49" t="str">
        <f aca="false">RIGHT(E6,1)</f>
        <v>T</v>
      </c>
      <c r="AK6" s="49" t="str">
        <f aca="false">RIGHT(F6,1)</f>
        <v>X</v>
      </c>
      <c r="AL6" s="49" t="str">
        <f aca="false">RIGHT(G6,1)</f>
        <v>O</v>
      </c>
      <c r="AM6" s="49" t="str">
        <f aca="false">RIGHT(H6,1)</f>
        <v>D</v>
      </c>
      <c r="AN6" s="49" t="str">
        <f aca="false">RIGHT(I6,1)</f>
        <v>¶</v>
      </c>
      <c r="AO6" s="49" t="str">
        <f aca="false">RIGHT(J6,1)</f>
        <v>☺</v>
      </c>
      <c r="AP6" s="49" t="str">
        <f aca="false">RIGHT(K6,1)</f>
        <v>S</v>
      </c>
      <c r="AQ6" s="49" t="str">
        <f aca="false">RIGHT(L6,1)</f>
        <v>2</v>
      </c>
      <c r="AR6" s="49" t="str">
        <f aca="false">RIGHT(M6,1)</f>
        <v>D</v>
      </c>
      <c r="AS6" s="49" t="str">
        <f aca="false">RIGHT(N6,1)</f>
        <v>t</v>
      </c>
      <c r="AT6" s="49" t="e">
        <f aca="false">NA()</f>
        <v>#N/A</v>
      </c>
      <c r="AU6" s="49" t="str">
        <f aca="false">RIGHT(O6,1)</f>
        <v>L</v>
      </c>
      <c r="AV6" s="49" t="str">
        <f aca="false">RIGHT(P6,1)</f>
        <v>U</v>
      </c>
      <c r="AW6" s="49" t="str">
        <f aca="false">RIGHT(Q6,1)</f>
        <v/>
      </c>
      <c r="AX6" s="49" t="str">
        <f aca="false">RIGHT(R6,1)</f>
        <v/>
      </c>
      <c r="AY6" s="49" t="str">
        <f aca="false">RIGHT(S6,1)</f>
        <v>X</v>
      </c>
      <c r="BE6" s="50"/>
      <c r="BF6" s="50"/>
      <c r="BG6" s="50"/>
      <c r="BH6" s="50"/>
      <c r="BI6" s="50"/>
      <c r="BJ6" s="50"/>
      <c r="BK6" s="50"/>
      <c r="IV6" s="2"/>
    </row>
    <row r="7" s="26" customFormat="true" ht="19.5" hidden="false" customHeight="true" outlineLevel="0" collapsed="false">
      <c r="A7" s="51" t="n">
        <v>43530</v>
      </c>
      <c r="B7" s="52" t="str">
        <f aca="false">TEXT(A7,"Ddd")</f>
        <v>st</v>
      </c>
      <c r="C7" s="55" t="str">
        <f aca="false">Vzorci_vnosov!$A$11</f>
        <v>X</v>
      </c>
      <c r="D7" s="53" t="str">
        <f aca="false">Vzorci_vnosov!$A$6</f>
        <v>KVIT</v>
      </c>
      <c r="E7" s="53" t="str">
        <f aca="false">Vzorci_vnosov!$A$8</f>
        <v>U</v>
      </c>
      <c r="F7" s="53" t="str">
        <f aca="false">Vzorci_vnosov!$A$5</f>
        <v>52</v>
      </c>
      <c r="G7" s="61" t="str">
        <f aca="false">Vzorci_vnosov!$A$28</f>
        <v>KO</v>
      </c>
      <c r="H7" s="53" t="str">
        <f aca="false">Vzorci_vnosov!$A$12</f>
        <v>D</v>
      </c>
      <c r="I7" s="53" t="str">
        <f aca="false">Vzorci_vnosov!$A$4</f>
        <v>51</v>
      </c>
      <c r="J7" s="55" t="str">
        <f aca="false">Vzorci_vnosov!$A$11</f>
        <v>X</v>
      </c>
      <c r="K7" s="53" t="str">
        <f aca="false">Vzorci_vnosov!$A$6</f>
        <v>KVIT</v>
      </c>
      <c r="L7" s="55" t="str">
        <f aca="false">Vzorci_vnosov!$A$26</f>
        <v>52¶</v>
      </c>
      <c r="M7" s="53" t="str">
        <f aca="false">Vzorci_vnosov!$A$12</f>
        <v>D</v>
      </c>
      <c r="N7" s="53" t="str">
        <f aca="false">Vzorci_vnosov!$A$36</f>
        <v>Ta☻</v>
      </c>
      <c r="O7" s="55" t="str">
        <f aca="false">Vzorci_vnosov!$A$11</f>
        <v>X</v>
      </c>
      <c r="P7" s="58" t="str">
        <f aca="false">Vzorci_vnosov!$A$23</f>
        <v>51☺</v>
      </c>
      <c r="Q7" s="79"/>
      <c r="R7" s="79"/>
      <c r="S7" s="55" t="str">
        <f aca="false">Vzorci_vnosov!$A$11</f>
        <v>X</v>
      </c>
      <c r="T7" s="79" t="s">
        <v>27</v>
      </c>
      <c r="U7" s="57" t="str">
        <f aca="false">Vzorci_vnosov!$C$8</f>
        <v>BOŽ</v>
      </c>
      <c r="V7" s="47" t="n">
        <f aca="false">COUNTIF(AH7:AY7,"☻")</f>
        <v>1</v>
      </c>
      <c r="W7" s="47" t="n">
        <f aca="false">COUNTIF(AH7:AY7,"☺")</f>
        <v>1</v>
      </c>
      <c r="X7" s="47" t="n">
        <f aca="false">COUNTIF(C7:S7,"51")+COUNTIF(C7:S7,"51$")+COUNTIF(C7:S7,"51☻")</f>
        <v>1</v>
      </c>
      <c r="Y7" s="47" t="n">
        <f aca="false">COUNTIF(C7:S7,"52")+COUNTIF(C7:S7,"52$")+COUNTIF(C7:S7,"52☻")</f>
        <v>1</v>
      </c>
      <c r="Z7" s="47" t="n">
        <f aca="false">COUNTIF(C7:S7,"51¶")</f>
        <v>0</v>
      </c>
      <c r="AA7" s="47" t="n">
        <f aca="false">COUNTIF(C7:S7,"52¶")</f>
        <v>1</v>
      </c>
      <c r="AB7" s="47" t="n">
        <f aca="false">COUNTIF(C7:S7,"U")+COUNTIF(C7:S7,"U☻")+COUNTIF(C7:S7,"U☺")</f>
        <v>1</v>
      </c>
      <c r="AC7" s="47" t="n">
        <f aca="false">COUNTIF(C7:S7,"KVIT")+COUNTIF(C7:S7,"KVIT☻")+COUNTIF(C7:S7,"kvit$")</f>
        <v>2</v>
      </c>
      <c r="AD7" s="48" t="n">
        <f aca="false">COUNTBLANK(C7:S7)-3</f>
        <v>-1</v>
      </c>
      <c r="AE7" s="48" t="n">
        <f aca="false">COUNTIF(C7:S7,"x")</f>
        <v>4</v>
      </c>
      <c r="AF7" s="47" t="n">
        <f aca="false">COUNTIF(C7:S7,"51")+COUNTIF(C7:S7,"51☻")+COUNTIF(C7:S7,"2")+COUNTIF(C7:S7,"52")+COUNTIF(C7:S7,"52☻")+COUNTIF(C7:S7,"51$")+COUNTIF(C7:S7,"52$")</f>
        <v>2</v>
      </c>
      <c r="AG7" s="6" t="str">
        <f aca="false">Vzorci_vnosov!$A$7</f>
        <v>KVIT☻</v>
      </c>
      <c r="AH7" s="49" t="str">
        <f aca="false">RIGHT(C7,1)</f>
        <v>X</v>
      </c>
      <c r="AI7" s="49" t="str">
        <f aca="false">RIGHT(D7,1)</f>
        <v>T</v>
      </c>
      <c r="AJ7" s="49" t="str">
        <f aca="false">RIGHT(E7,1)</f>
        <v>U</v>
      </c>
      <c r="AK7" s="49" t="str">
        <f aca="false">RIGHT(F7,1)</f>
        <v>2</v>
      </c>
      <c r="AL7" s="49" t="str">
        <f aca="false">RIGHT(G7,1)</f>
        <v>O</v>
      </c>
      <c r="AM7" s="49" t="str">
        <f aca="false">RIGHT(H7,1)</f>
        <v>D</v>
      </c>
      <c r="AN7" s="49" t="str">
        <f aca="false">RIGHT(I7,1)</f>
        <v>1</v>
      </c>
      <c r="AO7" s="49" t="str">
        <f aca="false">RIGHT(J7,1)</f>
        <v>X</v>
      </c>
      <c r="AP7" s="49" t="str">
        <f aca="false">RIGHT(K7,1)</f>
        <v>T</v>
      </c>
      <c r="AQ7" s="49" t="str">
        <f aca="false">RIGHT(L7,1)</f>
        <v>¶</v>
      </c>
      <c r="AR7" s="49" t="str">
        <f aca="false">RIGHT(M7,1)</f>
        <v>D</v>
      </c>
      <c r="AS7" s="49" t="str">
        <f aca="false">RIGHT(N7,1)</f>
        <v>☻</v>
      </c>
      <c r="AT7" s="49" t="e">
        <f aca="false">NA()</f>
        <v>#N/A</v>
      </c>
      <c r="AU7" s="49" t="str">
        <f aca="false">RIGHT(O7,1)</f>
        <v>X</v>
      </c>
      <c r="AV7" s="49" t="str">
        <f aca="false">RIGHT(P7,1)</f>
        <v>☺</v>
      </c>
      <c r="AW7" s="49" t="str">
        <f aca="false">RIGHT(Q7,1)</f>
        <v/>
      </c>
      <c r="AX7" s="49" t="str">
        <f aca="false">RIGHT(R7,1)</f>
        <v/>
      </c>
      <c r="AY7" s="49" t="str">
        <f aca="false">RIGHT(S7,1)</f>
        <v>X</v>
      </c>
      <c r="BE7" s="50"/>
      <c r="BF7" s="50"/>
      <c r="BG7" s="50"/>
      <c r="BH7" s="50"/>
      <c r="BI7" s="50"/>
      <c r="BJ7" s="50"/>
      <c r="BK7" s="50"/>
      <c r="IV7" s="2"/>
    </row>
    <row r="8" s="26" customFormat="true" ht="19.5" hidden="false" customHeight="true" outlineLevel="0" collapsed="false">
      <c r="A8" s="51" t="n">
        <v>43531</v>
      </c>
      <c r="B8" s="52" t="str">
        <f aca="false">TEXT(A8,"Ddd")</f>
        <v>čt</v>
      </c>
      <c r="C8" s="55" t="str">
        <f aca="false">Vzorci_vnosov!$A$32</f>
        <v>Am</v>
      </c>
      <c r="D8" s="54" t="str">
        <f aca="false">Vzorci_vnosov!$A$7</f>
        <v>KVIT☻</v>
      </c>
      <c r="E8" s="53" t="str">
        <f aca="false">Vzorci_vnosov!$A$6</f>
        <v>KVIT</v>
      </c>
      <c r="F8" s="55" t="str">
        <f aca="false">Vzorci_vnosov!$A$25</f>
        <v>51¶</v>
      </c>
      <c r="G8" s="55" t="str">
        <f aca="false">Vzorci_vnosov!$A$26</f>
        <v>52¶</v>
      </c>
      <c r="H8" s="53" t="str">
        <f aca="false">Vzorci_vnosov!$A$12</f>
        <v>D</v>
      </c>
      <c r="I8" s="53" t="str">
        <f aca="false">Vzorci_vnosov!$A$4</f>
        <v>51</v>
      </c>
      <c r="J8" s="53" t="str">
        <f aca="false">Vzorci_vnosov!$A$8</f>
        <v>U</v>
      </c>
      <c r="K8" s="53" t="str">
        <f aca="false">Vzorci_vnosov!$A$6</f>
        <v>KVIT</v>
      </c>
      <c r="L8" s="53" t="str">
        <f aca="false">Vzorci_vnosov!$A$5</f>
        <v>52</v>
      </c>
      <c r="M8" s="53" t="str">
        <f aca="false">Vzorci_vnosov!$A$12</f>
        <v>D</v>
      </c>
      <c r="N8" s="55" t="str">
        <f aca="false">Vzorci_vnosov!$A$11</f>
        <v>X</v>
      </c>
      <c r="O8" s="55" t="str">
        <f aca="false">Vzorci_vnosov!$A$11</f>
        <v>X</v>
      </c>
      <c r="P8" s="55" t="str">
        <f aca="false">Vzorci_vnosov!$A$11</f>
        <v>X</v>
      </c>
      <c r="Q8" s="79"/>
      <c r="R8" s="79"/>
      <c r="S8" s="55" t="str">
        <f aca="false">Vzorci_vnosov!$A$11</f>
        <v>X</v>
      </c>
      <c r="T8" s="79" t="s">
        <v>68</v>
      </c>
      <c r="U8" s="57" t="str">
        <f aca="false">Vzorci_vnosov!$C$8</f>
        <v>BOŽ</v>
      </c>
      <c r="V8" s="47" t="n">
        <f aca="false">COUNTIF(AH8:AY8,"☻")</f>
        <v>1</v>
      </c>
      <c r="W8" s="47" t="n">
        <f aca="false">COUNTIF(AH8:AY8,"☺")</f>
        <v>0</v>
      </c>
      <c r="X8" s="47" t="n">
        <f aca="false">COUNTIF(C8:S8,"51")+COUNTIF(C8:S8,"51$")+COUNTIF(C8:S8,"51☻")</f>
        <v>1</v>
      </c>
      <c r="Y8" s="47" t="n">
        <f aca="false">COUNTIF(C8:S8,"52")+COUNTIF(C8:S8,"52$")+COUNTIF(C8:S8,"52☻")</f>
        <v>1</v>
      </c>
      <c r="Z8" s="47" t="n">
        <f aca="false">COUNTIF(C8:S8,"51¶")</f>
        <v>1</v>
      </c>
      <c r="AA8" s="47" t="n">
        <f aca="false">COUNTIF(C8:S8,"52¶")</f>
        <v>1</v>
      </c>
      <c r="AB8" s="47" t="n">
        <f aca="false">COUNTIF(C8:S8,"U")+COUNTIF(C8:S8,"U☻")+COUNTIF(C8:S8,"U☺")</f>
        <v>1</v>
      </c>
      <c r="AC8" s="47" t="n">
        <f aca="false">COUNTIF(C8:S8,"KVIT")+COUNTIF(C8:S8,"KVIT☻")+COUNTIF(C8:S8,"kvit$")</f>
        <v>3</v>
      </c>
      <c r="AD8" s="48" t="n">
        <f aca="false">COUNTBLANK(C8:S8)-3</f>
        <v>-1</v>
      </c>
      <c r="AE8" s="48" t="n">
        <f aca="false">COUNTIF(C8:S8,"x")</f>
        <v>4</v>
      </c>
      <c r="AF8" s="47" t="n">
        <f aca="false">COUNTIF(C8:S8,"51")+COUNTIF(C8:S8,"51☻")+COUNTIF(C8:S8,"2")+COUNTIF(C8:S8,"52")+COUNTIF(C8:S8,"52☻")+COUNTIF(C8:S8,"51$")+COUNTIF(C8:S8,"52$")</f>
        <v>2</v>
      </c>
      <c r="AG8" s="4" t="str">
        <f aca="false">Vzorci_vnosov!$A$8</f>
        <v>U</v>
      </c>
      <c r="AH8" s="49" t="str">
        <f aca="false">RIGHT(C8,1)</f>
        <v>m</v>
      </c>
      <c r="AI8" s="49" t="str">
        <f aca="false">RIGHT(D8,1)</f>
        <v>☻</v>
      </c>
      <c r="AJ8" s="49" t="str">
        <f aca="false">RIGHT(E8,1)</f>
        <v>T</v>
      </c>
      <c r="AK8" s="49" t="str">
        <f aca="false">RIGHT(F8,1)</f>
        <v>¶</v>
      </c>
      <c r="AL8" s="49" t="str">
        <f aca="false">RIGHT(G8,1)</f>
        <v>¶</v>
      </c>
      <c r="AM8" s="49" t="str">
        <f aca="false">RIGHT(H8,1)</f>
        <v>D</v>
      </c>
      <c r="AN8" s="49" t="str">
        <f aca="false">RIGHT(I8,1)</f>
        <v>1</v>
      </c>
      <c r="AO8" s="49" t="str">
        <f aca="false">RIGHT(J8,1)</f>
        <v>U</v>
      </c>
      <c r="AP8" s="49" t="str">
        <f aca="false">RIGHT(K8,1)</f>
        <v>T</v>
      </c>
      <c r="AQ8" s="49" t="str">
        <f aca="false">RIGHT(L8,1)</f>
        <v>2</v>
      </c>
      <c r="AR8" s="49" t="str">
        <f aca="false">RIGHT(M8,1)</f>
        <v>D</v>
      </c>
      <c r="AS8" s="49" t="str">
        <f aca="false">RIGHT(N8,1)</f>
        <v>X</v>
      </c>
      <c r="AT8" s="49" t="e">
        <f aca="false">NA()</f>
        <v>#N/A</v>
      </c>
      <c r="AU8" s="49" t="str">
        <f aca="false">RIGHT(O8,1)</f>
        <v>X</v>
      </c>
      <c r="AV8" s="49" t="str">
        <f aca="false">RIGHT(P8,1)</f>
        <v>X</v>
      </c>
      <c r="AW8" s="49" t="str">
        <f aca="false">RIGHT(Q8,1)</f>
        <v/>
      </c>
      <c r="AX8" s="49" t="str">
        <f aca="false">RIGHT(R8,1)</f>
        <v/>
      </c>
      <c r="AY8" s="49" t="str">
        <f aca="false">RIGHT(S8,1)</f>
        <v>X</v>
      </c>
      <c r="BE8" s="50"/>
      <c r="BF8" s="50"/>
      <c r="BG8" s="50"/>
      <c r="BH8" s="50"/>
      <c r="BI8" s="50"/>
      <c r="BJ8" s="50"/>
      <c r="BK8" s="50"/>
      <c r="IV8" s="2"/>
    </row>
    <row r="9" s="26" customFormat="true" ht="19.5" hidden="false" customHeight="true" outlineLevel="0" collapsed="false">
      <c r="A9" s="51" t="n">
        <v>43532</v>
      </c>
      <c r="B9" s="52" t="str">
        <f aca="false">TEXT(A9,"Ddd")</f>
        <v>pá</v>
      </c>
      <c r="C9" s="53" t="str">
        <f aca="false">Vzorci_vnosov!$A$6</f>
        <v>KVIT</v>
      </c>
      <c r="D9" s="55" t="str">
        <f aca="false">Vzorci_vnosov!$A$11</f>
        <v>X</v>
      </c>
      <c r="E9" s="53" t="str">
        <f aca="false">Vzorci_vnosov!$A$6</f>
        <v>KVIT</v>
      </c>
      <c r="F9" s="53" t="str">
        <f aca="false">Vzorci_vnosov!$A$5</f>
        <v>52</v>
      </c>
      <c r="G9" s="58" t="str">
        <f aca="false">Vzorci_vnosov!$A$23</f>
        <v>51☺</v>
      </c>
      <c r="H9" s="53" t="str">
        <f aca="false">Vzorci_vnosov!$A$12</f>
        <v>D</v>
      </c>
      <c r="I9" s="53" t="str">
        <f aca="false">Vzorci_vnosov!$A$5</f>
        <v>52</v>
      </c>
      <c r="J9" s="54" t="str">
        <f aca="false">Vzorci_vnosov!$A$7</f>
        <v>KVIT☻</v>
      </c>
      <c r="K9" s="53" t="str">
        <f aca="false">Vzorci_vnosov!$A$6</f>
        <v>KVIT</v>
      </c>
      <c r="L9" s="53" t="str">
        <f aca="false">Vzorci_vnosov!$A$4</f>
        <v>51</v>
      </c>
      <c r="M9" s="53" t="str">
        <f aca="false">Vzorci_vnosov!$A$12</f>
        <v>D</v>
      </c>
      <c r="N9" s="55" t="str">
        <f aca="false">Vzorci_vnosov!$A$26</f>
        <v>52¶</v>
      </c>
      <c r="O9" s="55" t="str">
        <f aca="false">Vzorci_vnosov!$A$11</f>
        <v>X</v>
      </c>
      <c r="P9" s="53" t="str">
        <f aca="false">Vzorci_vnosov!$A$8</f>
        <v>U</v>
      </c>
      <c r="Q9" s="79"/>
      <c r="R9" s="79"/>
      <c r="S9" s="55" t="str">
        <f aca="false">Vzorci_vnosov!$A$11</f>
        <v>X</v>
      </c>
      <c r="T9" s="79" t="s">
        <v>9</v>
      </c>
      <c r="U9" s="57" t="str">
        <f aca="false">Vzorci_vnosov!$C$8</f>
        <v>BOŽ</v>
      </c>
      <c r="V9" s="47" t="n">
        <f aca="false">COUNTIF(AH9:AY9,"☻")</f>
        <v>1</v>
      </c>
      <c r="W9" s="47" t="n">
        <f aca="false">COUNTIF(AH9:AY9,"☺")</f>
        <v>1</v>
      </c>
      <c r="X9" s="47" t="n">
        <f aca="false">COUNTIF(C9:S9,"51")+COUNTIF(C9:S9,"51$")+COUNTIF(C9:S9,"51☻")</f>
        <v>1</v>
      </c>
      <c r="Y9" s="47" t="n">
        <f aca="false">COUNTIF(C9:S9,"52")+COUNTIF(C9:S9,"52$")+COUNTIF(C9:S9,"52☻")</f>
        <v>2</v>
      </c>
      <c r="Z9" s="47" t="n">
        <f aca="false">COUNTIF(C9:S9,"51¶")</f>
        <v>0</v>
      </c>
      <c r="AA9" s="47" t="n">
        <f aca="false">COUNTIF(C9:S9,"52¶")</f>
        <v>1</v>
      </c>
      <c r="AB9" s="47" t="n">
        <f aca="false">COUNTIF(C9:S9,"U")+COUNTIF(C9:S9,"U☻")+COUNTIF(C9:S9,"U☺")</f>
        <v>1</v>
      </c>
      <c r="AC9" s="47" t="n">
        <f aca="false">COUNTIF(C9:S9,"KVIT")+COUNTIF(C9:S9,"KVIT☻")+COUNTIF(C9:S9,"kvit$")</f>
        <v>4</v>
      </c>
      <c r="AD9" s="48" t="n">
        <f aca="false">COUNTBLANK(C9:S9)-3</f>
        <v>-1</v>
      </c>
      <c r="AE9" s="48" t="n">
        <f aca="false">COUNTIF(C9:S9,"x")</f>
        <v>3</v>
      </c>
      <c r="AF9" s="47" t="n">
        <f aca="false">COUNTIF(C9:S9,"51")+COUNTIF(C9:S9,"51☻")+COUNTIF(C9:S9,"2")+COUNTIF(C9:S9,"52")+COUNTIF(C9:S9,"52☻")+COUNTIF(C9:S9,"51$")+COUNTIF(C9:S9,"52$")</f>
        <v>3</v>
      </c>
      <c r="AG9" s="4" t="str">
        <f aca="false">Vzorci_vnosov!$A$9</f>
        <v>U☻</v>
      </c>
      <c r="AH9" s="49" t="str">
        <f aca="false">RIGHT(C9,1)</f>
        <v>T</v>
      </c>
      <c r="AI9" s="49" t="str">
        <f aca="false">RIGHT(D9,1)</f>
        <v>X</v>
      </c>
      <c r="AJ9" s="49" t="str">
        <f aca="false">RIGHT(E9,1)</f>
        <v>T</v>
      </c>
      <c r="AK9" s="49" t="str">
        <f aca="false">RIGHT(F9,1)</f>
        <v>2</v>
      </c>
      <c r="AL9" s="49" t="str">
        <f aca="false">RIGHT(G9,1)</f>
        <v>☺</v>
      </c>
      <c r="AM9" s="49" t="str">
        <f aca="false">RIGHT(H9,1)</f>
        <v>D</v>
      </c>
      <c r="AN9" s="49" t="str">
        <f aca="false">RIGHT(I9,1)</f>
        <v>2</v>
      </c>
      <c r="AO9" s="49" t="str">
        <f aca="false">RIGHT(J9,1)</f>
        <v>☻</v>
      </c>
      <c r="AP9" s="49" t="str">
        <f aca="false">RIGHT(K9,1)</f>
        <v>T</v>
      </c>
      <c r="AQ9" s="49" t="str">
        <f aca="false">RIGHT(L9,1)</f>
        <v>1</v>
      </c>
      <c r="AR9" s="49" t="str">
        <f aca="false">RIGHT(M9,1)</f>
        <v>D</v>
      </c>
      <c r="AS9" s="49" t="str">
        <f aca="false">RIGHT(N9,1)</f>
        <v>¶</v>
      </c>
      <c r="AT9" s="49" t="e">
        <f aca="false">NA()</f>
        <v>#N/A</v>
      </c>
      <c r="AU9" s="49" t="str">
        <f aca="false">RIGHT(O9,1)</f>
        <v>X</v>
      </c>
      <c r="AV9" s="49" t="str">
        <f aca="false">RIGHT(P9,1)</f>
        <v>U</v>
      </c>
      <c r="AW9" s="49" t="str">
        <f aca="false">RIGHT(Q9,1)</f>
        <v/>
      </c>
      <c r="AX9" s="49" t="str">
        <f aca="false">RIGHT(R9,1)</f>
        <v/>
      </c>
      <c r="AY9" s="49" t="str">
        <f aca="false">RIGHT(S9,1)</f>
        <v>X</v>
      </c>
      <c r="BB9" s="50" t="s">
        <v>65</v>
      </c>
      <c r="BC9" s="50"/>
      <c r="BD9" s="50"/>
      <c r="BE9" s="50" t="s">
        <v>65</v>
      </c>
      <c r="BF9" s="50"/>
      <c r="BG9" s="50"/>
      <c r="BH9" s="50"/>
      <c r="BI9" s="50"/>
      <c r="BJ9" s="50"/>
      <c r="BK9" s="50"/>
      <c r="IV9" s="2"/>
    </row>
    <row r="10" s="26" customFormat="true" ht="19.5" hidden="false" customHeight="true" outlineLevel="0" collapsed="false">
      <c r="A10" s="51" t="n">
        <v>43533</v>
      </c>
      <c r="B10" s="52" t="str">
        <f aca="false">TEXT(A10,"Ddd")</f>
        <v>so</v>
      </c>
      <c r="C10" s="79"/>
      <c r="D10" s="79"/>
      <c r="E10" s="79"/>
      <c r="F10" s="79"/>
      <c r="G10" s="79"/>
      <c r="H10" s="79"/>
      <c r="I10" s="45" t="str">
        <f aca="false">Vzorci_vnosov!$A$21</f>
        <v>☺</v>
      </c>
      <c r="J10" s="79"/>
      <c r="K10" s="44" t="str">
        <f aca="false">Vzorci_vnosov!$A$14</f>
        <v>☻</v>
      </c>
      <c r="L10" s="79"/>
      <c r="M10" s="79"/>
      <c r="N10" s="79"/>
      <c r="O10" s="79"/>
      <c r="P10" s="79"/>
      <c r="Q10" s="79"/>
      <c r="R10" s="79"/>
      <c r="S10" s="79"/>
      <c r="T10" s="79" t="s">
        <v>13</v>
      </c>
      <c r="U10" s="59" t="s">
        <v>7</v>
      </c>
      <c r="V10" s="47" t="n">
        <f aca="false">COUNTIF(AH10:AY10,"☻")</f>
        <v>1</v>
      </c>
      <c r="W10" s="47" t="n">
        <f aca="false">COUNTIF(AH10:AY10,"☺")</f>
        <v>1</v>
      </c>
      <c r="X10" s="47" t="n">
        <f aca="false">COUNTIF(C10:S10,"51")+COUNTIF(C10:S10,"51$")+COUNTIF(C10:S10,"51☻")</f>
        <v>0</v>
      </c>
      <c r="Y10" s="47" t="n">
        <f aca="false">COUNTIF(C10:S10,"52")+COUNTIF(C10:S10,"52$")+COUNTIF(C10:S10,"52☻")</f>
        <v>0</v>
      </c>
      <c r="Z10" s="47" t="n">
        <f aca="false">COUNTIF(C10:S10,"51¶")</f>
        <v>0</v>
      </c>
      <c r="AA10" s="47" t="n">
        <f aca="false">COUNTIF(C10:S10,"52¶")</f>
        <v>0</v>
      </c>
      <c r="AB10" s="47" t="n">
        <f aca="false">COUNTIF(C10:S10,"U")+COUNTIF(C10:S10,"U☻")+COUNTIF(C10:S10,"U☺")</f>
        <v>0</v>
      </c>
      <c r="AC10" s="47" t="n">
        <f aca="false">COUNTIF(C10:S10,"KVIT")+COUNTIF(C10:S10,"KVIT☻")+COUNTIF(C10:S10,"kvit$")</f>
        <v>0</v>
      </c>
      <c r="AD10" s="48" t="n">
        <f aca="false">COUNTBLANK(C10:S10)-3</f>
        <v>12</v>
      </c>
      <c r="AE10" s="48" t="n">
        <f aca="false">COUNTIF(C10:S10,"x")</f>
        <v>0</v>
      </c>
      <c r="AF10" s="47" t="n">
        <f aca="false">COUNTIF(C10:S10,"51")+COUNTIF(C10:S10,"51☻")+COUNTIF(C10:S10,"2")+COUNTIF(C10:S10,"52")+COUNTIF(C10:S10,"52☻")+COUNTIF(C10:S10,"51$")+COUNTIF(C10:S10,"52$")</f>
        <v>0</v>
      </c>
      <c r="AG10" s="4" t="str">
        <f aca="false">Vzorci_vnosov!$A$10</f>
        <v>12-20</v>
      </c>
      <c r="AH10" s="49" t="str">
        <f aca="false">RIGHT(C10,1)</f>
        <v/>
      </c>
      <c r="AI10" s="49" t="str">
        <f aca="false">RIGHT(D10,1)</f>
        <v/>
      </c>
      <c r="AJ10" s="49" t="str">
        <f aca="false">RIGHT(E10,1)</f>
        <v/>
      </c>
      <c r="AK10" s="49" t="str">
        <f aca="false">RIGHT(F10,1)</f>
        <v/>
      </c>
      <c r="AL10" s="49" t="str">
        <f aca="false">RIGHT(G10,1)</f>
        <v/>
      </c>
      <c r="AM10" s="49" t="str">
        <f aca="false">RIGHT(H10,1)</f>
        <v/>
      </c>
      <c r="AN10" s="49" t="str">
        <f aca="false">RIGHT(I10,1)</f>
        <v>☺</v>
      </c>
      <c r="AO10" s="49" t="str">
        <f aca="false">RIGHT(J10,1)</f>
        <v/>
      </c>
      <c r="AP10" s="49" t="str">
        <f aca="false">RIGHT(K10,1)</f>
        <v>☻</v>
      </c>
      <c r="AQ10" s="49" t="str">
        <f aca="false">RIGHT(L10,1)</f>
        <v/>
      </c>
      <c r="AR10" s="49" t="str">
        <f aca="false">RIGHT(M10,1)</f>
        <v/>
      </c>
      <c r="AS10" s="49" t="str">
        <f aca="false">RIGHT(N10,1)</f>
        <v/>
      </c>
      <c r="AT10" s="49" t="e">
        <f aca="false">NA()</f>
        <v>#N/A</v>
      </c>
      <c r="AU10" s="49" t="str">
        <f aca="false">RIGHT(O10,1)</f>
        <v/>
      </c>
      <c r="AV10" s="49" t="str">
        <f aca="false">RIGHT(P10,1)</f>
        <v/>
      </c>
      <c r="AW10" s="49" t="str">
        <f aca="false">RIGHT(Q10,1)</f>
        <v/>
      </c>
      <c r="AX10" s="49" t="str">
        <f aca="false">RIGHT(R10,1)</f>
        <v/>
      </c>
      <c r="AY10" s="49" t="str">
        <f aca="false">RIGHT(S10,1)</f>
        <v/>
      </c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IV10" s="2"/>
    </row>
    <row r="11" s="26" customFormat="true" ht="19.5" hidden="false" customHeight="true" outlineLevel="0" collapsed="false">
      <c r="A11" s="51" t="n">
        <v>43534</v>
      </c>
      <c r="B11" s="52" t="str">
        <f aca="false">TEXT(A11,"Ddd")</f>
        <v>ne</v>
      </c>
      <c r="C11" s="79"/>
      <c r="D11" s="79"/>
      <c r="E11" s="79"/>
      <c r="F11" s="79"/>
      <c r="G11" s="79"/>
      <c r="H11" s="79"/>
      <c r="I11" s="79"/>
      <c r="J11" s="79"/>
      <c r="K11" s="44" t="str">
        <f aca="false">Vzorci_vnosov!$A$14</f>
        <v>☻</v>
      </c>
      <c r="L11" s="79"/>
      <c r="M11" s="79"/>
      <c r="N11" s="79"/>
      <c r="O11" s="79"/>
      <c r="P11" s="45" t="str">
        <f aca="false">Vzorci_vnosov!$A$21</f>
        <v>☺</v>
      </c>
      <c r="Q11" s="79"/>
      <c r="R11" s="79"/>
      <c r="S11" s="79"/>
      <c r="T11" s="79" t="s">
        <v>27</v>
      </c>
      <c r="U11" s="59" t="s">
        <v>7</v>
      </c>
      <c r="V11" s="47" t="n">
        <f aca="false">COUNTIF(AH11:AY11,"☻")</f>
        <v>1</v>
      </c>
      <c r="W11" s="47" t="n">
        <f aca="false">COUNTIF(AH11:AY11,"☺")</f>
        <v>1</v>
      </c>
      <c r="X11" s="47" t="n">
        <f aca="false">COUNTIF(C11:S11,"51")+COUNTIF(C11:S11,"51$")+COUNTIF(C11:S11,"51☻")</f>
        <v>0</v>
      </c>
      <c r="Y11" s="47" t="n">
        <f aca="false">COUNTIF(C11:S11,"52")+COUNTIF(C11:S11,"52$")+COUNTIF(C11:S11,"52☻")</f>
        <v>0</v>
      </c>
      <c r="Z11" s="47" t="n">
        <f aca="false">COUNTIF(C11:S11,"51¶")</f>
        <v>0</v>
      </c>
      <c r="AA11" s="47" t="n">
        <f aca="false">COUNTIF(C11:S11,"52¶")</f>
        <v>0</v>
      </c>
      <c r="AB11" s="47" t="n">
        <f aca="false">COUNTIF(C11:S11,"U")+COUNTIF(C11:S11,"U☻")+COUNTIF(C11:S11,"U☺")</f>
        <v>0</v>
      </c>
      <c r="AC11" s="47" t="n">
        <f aca="false">COUNTIF(C11:S11,"KVIT")+COUNTIF(C11:S11,"KVIT☻")+COUNTIF(C11:S11,"kvit$")</f>
        <v>0</v>
      </c>
      <c r="AD11" s="48" t="n">
        <f aca="false">COUNTBLANK(C11:S11)-3</f>
        <v>12</v>
      </c>
      <c r="AE11" s="48" t="n">
        <f aca="false">COUNTIF(C11:S11,"x")</f>
        <v>0</v>
      </c>
      <c r="AF11" s="47" t="n">
        <f aca="false">COUNTIF(C11:S11,"51")+COUNTIF(C11:S11,"51☻")+COUNTIF(C11:S11,"2")+COUNTIF(C11:S11,"52")+COUNTIF(C11:S11,"52☻")+COUNTIF(C11:S11,"51$")+COUNTIF(C11:S11,"52$")</f>
        <v>0</v>
      </c>
      <c r="AG11" s="7" t="str">
        <f aca="false">Vzorci_vnosov!$A$11</f>
        <v>X</v>
      </c>
      <c r="AH11" s="49" t="str">
        <f aca="false">RIGHT(C11,1)</f>
        <v/>
      </c>
      <c r="AI11" s="49" t="str">
        <f aca="false">RIGHT(D11,1)</f>
        <v/>
      </c>
      <c r="AJ11" s="49" t="str">
        <f aca="false">RIGHT(E11,1)</f>
        <v/>
      </c>
      <c r="AK11" s="49" t="str">
        <f aca="false">RIGHT(F11,1)</f>
        <v/>
      </c>
      <c r="AL11" s="49" t="str">
        <f aca="false">RIGHT(G11,1)</f>
        <v/>
      </c>
      <c r="AM11" s="49" t="str">
        <f aca="false">RIGHT(H11,1)</f>
        <v/>
      </c>
      <c r="AN11" s="49" t="str">
        <f aca="false">RIGHT(I11,1)</f>
        <v/>
      </c>
      <c r="AO11" s="49" t="str">
        <f aca="false">RIGHT(J11,1)</f>
        <v/>
      </c>
      <c r="AP11" s="49" t="str">
        <f aca="false">RIGHT(K11,1)</f>
        <v>☻</v>
      </c>
      <c r="AQ11" s="49" t="str">
        <f aca="false">RIGHT(L11,1)</f>
        <v/>
      </c>
      <c r="AR11" s="49" t="str">
        <f aca="false">RIGHT(M11,1)</f>
        <v/>
      </c>
      <c r="AS11" s="49" t="str">
        <f aca="false">RIGHT(N11,1)</f>
        <v/>
      </c>
      <c r="AT11" s="49" t="e">
        <f aca="false">NA()</f>
        <v>#N/A</v>
      </c>
      <c r="AU11" s="49" t="str">
        <f aca="false">RIGHT(O11,1)</f>
        <v/>
      </c>
      <c r="AV11" s="49" t="str">
        <f aca="false">RIGHT(P11,1)</f>
        <v>☺</v>
      </c>
      <c r="AW11" s="49" t="str">
        <f aca="false">RIGHT(Q11,1)</f>
        <v/>
      </c>
      <c r="AX11" s="49" t="str">
        <f aca="false">RIGHT(R11,1)</f>
        <v/>
      </c>
      <c r="AY11" s="49" t="str">
        <f aca="false">RIGHT(S11,1)</f>
        <v/>
      </c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IV11" s="2"/>
    </row>
    <row r="12" s="26" customFormat="true" ht="19.5" hidden="false" customHeight="true" outlineLevel="0" collapsed="false">
      <c r="A12" s="51" t="n">
        <v>43535</v>
      </c>
      <c r="B12" s="52" t="str">
        <f aca="false">TEXT(A12,"Ddd")</f>
        <v>po</v>
      </c>
      <c r="C12" s="53" t="str">
        <f aca="false">Vzorci_vnosov!$A$12</f>
        <v>D</v>
      </c>
      <c r="D12" s="54" t="str">
        <f aca="false">Vzorci_vnosov!$A$7</f>
        <v>KVIT☻</v>
      </c>
      <c r="E12" s="53" t="str">
        <f aca="false">Vzorci_vnosov!$A$4</f>
        <v>51</v>
      </c>
      <c r="F12" s="53" t="str">
        <f aca="false">Vzorci_vnosov!$A$6</f>
        <v>KVIT</v>
      </c>
      <c r="G12" s="53" t="str">
        <f aca="false">Vzorci_vnosov!$A$12</f>
        <v>D</v>
      </c>
      <c r="H12" s="53" t="str">
        <f aca="false">Vzorci_vnosov!$A$12</f>
        <v>D</v>
      </c>
      <c r="I12" s="58" t="str">
        <f aca="false">Vzorci_vnosov!$A$23</f>
        <v>51☺</v>
      </c>
      <c r="J12" s="53" t="str">
        <f aca="false">Vzorci_vnosov!$A$8</f>
        <v>U</v>
      </c>
      <c r="K12" s="55" t="str">
        <f aca="false">Vzorci_vnosov!$A$11</f>
        <v>X</v>
      </c>
      <c r="L12" s="53" t="str">
        <f aca="false">Vzorci_vnosov!$A$5</f>
        <v>52</v>
      </c>
      <c r="M12" s="53" t="str">
        <f aca="false">Vzorci_vnosov!$A$12</f>
        <v>D</v>
      </c>
      <c r="N12" s="53" t="str">
        <f aca="false">Vzorci_vnosov!$A$12</f>
        <v>D</v>
      </c>
      <c r="O12" s="55" t="str">
        <f aca="false">Vzorci_vnosov!$A$26</f>
        <v>52¶</v>
      </c>
      <c r="P12" s="55" t="str">
        <f aca="false">Vzorci_vnosov!$A$11</f>
        <v>X</v>
      </c>
      <c r="Q12" s="79"/>
      <c r="R12" s="79"/>
      <c r="S12" s="55" t="str">
        <f aca="false">Vzorci_vnosov!$A$11</f>
        <v>X</v>
      </c>
      <c r="T12" s="79" t="s">
        <v>13</v>
      </c>
      <c r="U12" s="59" t="s">
        <v>7</v>
      </c>
      <c r="V12" s="47" t="n">
        <f aca="false">COUNTIF(AH12:AY12,"☻")</f>
        <v>1</v>
      </c>
      <c r="W12" s="47" t="n">
        <f aca="false">COUNTIF(AH12:AY12,"☺")</f>
        <v>1</v>
      </c>
      <c r="X12" s="47" t="n">
        <f aca="false">COUNTIF(C12:S12,"51")+COUNTIF(C12:S12,"51$")+COUNTIF(C12:S12,"51☻")</f>
        <v>1</v>
      </c>
      <c r="Y12" s="47" t="n">
        <f aca="false">COUNTIF(C12:S12,"52")+COUNTIF(C12:S12,"52$")+COUNTIF(C12:S12,"52☻")</f>
        <v>1</v>
      </c>
      <c r="Z12" s="47" t="n">
        <f aca="false">COUNTIF(C12:S12,"51¶")</f>
        <v>0</v>
      </c>
      <c r="AA12" s="47" t="n">
        <f aca="false">COUNTIF(C12:S12,"52¶")</f>
        <v>1</v>
      </c>
      <c r="AB12" s="47" t="n">
        <f aca="false">COUNTIF(C12:S12,"U")+COUNTIF(C12:S12,"U☻")+COUNTIF(C12:S12,"U☺")</f>
        <v>1</v>
      </c>
      <c r="AC12" s="47" t="n">
        <f aca="false">COUNTIF(C12:S12,"KVIT")+COUNTIF(C12:S12,"KVIT☻")+COUNTIF(C12:S12,"kvit$")</f>
        <v>2</v>
      </c>
      <c r="AD12" s="48" t="n">
        <f aca="false">COUNTBLANK(C12:S12)-3</f>
        <v>-1</v>
      </c>
      <c r="AE12" s="48" t="n">
        <f aca="false">COUNTIF(C12:S12,"x")</f>
        <v>3</v>
      </c>
      <c r="AF12" s="47" t="n">
        <f aca="false">COUNTIF(C12:S12,"51")+COUNTIF(C12:S12,"51☻")+COUNTIF(C12:S12,"2")+COUNTIF(C12:S12,"52")+COUNTIF(C12:S12,"52☻")+COUNTIF(C12:S12,"51$")+COUNTIF(C12:S12,"52$")</f>
        <v>2</v>
      </c>
      <c r="AG12" s="4" t="str">
        <f aca="false">Vzorci_vnosov!$A$12</f>
        <v>D</v>
      </c>
      <c r="AH12" s="49" t="str">
        <f aca="false">RIGHT(C12,1)</f>
        <v>D</v>
      </c>
      <c r="AI12" s="49" t="str">
        <f aca="false">RIGHT(D12,1)</f>
        <v>☻</v>
      </c>
      <c r="AJ12" s="49" t="str">
        <f aca="false">RIGHT(E12,1)</f>
        <v>1</v>
      </c>
      <c r="AK12" s="49" t="str">
        <f aca="false">RIGHT(F12,1)</f>
        <v>T</v>
      </c>
      <c r="AL12" s="49" t="str">
        <f aca="false">RIGHT(G12,1)</f>
        <v>D</v>
      </c>
      <c r="AM12" s="49" t="str">
        <f aca="false">RIGHT(H12,1)</f>
        <v>D</v>
      </c>
      <c r="AN12" s="49" t="str">
        <f aca="false">RIGHT(I12,1)</f>
        <v>☺</v>
      </c>
      <c r="AO12" s="49" t="str">
        <f aca="false">RIGHT(J12,1)</f>
        <v>U</v>
      </c>
      <c r="AP12" s="49" t="str">
        <f aca="false">RIGHT(K12,1)</f>
        <v>X</v>
      </c>
      <c r="AQ12" s="49" t="str">
        <f aca="false">RIGHT(L12,1)</f>
        <v>2</v>
      </c>
      <c r="AR12" s="49" t="str">
        <f aca="false">RIGHT(M12,1)</f>
        <v>D</v>
      </c>
      <c r="AS12" s="49" t="str">
        <f aca="false">RIGHT(N12,1)</f>
        <v>D</v>
      </c>
      <c r="AT12" s="49" t="e">
        <f aca="false">NA()</f>
        <v>#N/A</v>
      </c>
      <c r="AU12" s="49" t="str">
        <f aca="false">RIGHT(O12,1)</f>
        <v>¶</v>
      </c>
      <c r="AV12" s="49" t="str">
        <f aca="false">RIGHT(P12,1)</f>
        <v>X</v>
      </c>
      <c r="AW12" s="49" t="str">
        <f aca="false">RIGHT(Q12,1)</f>
        <v/>
      </c>
      <c r="AX12" s="49" t="str">
        <f aca="false">RIGHT(R12,1)</f>
        <v/>
      </c>
      <c r="AY12" s="49" t="str">
        <f aca="false">RIGHT(S12,1)</f>
        <v>X</v>
      </c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IV12" s="2"/>
    </row>
    <row r="13" s="26" customFormat="true" ht="19.5" hidden="false" customHeight="true" outlineLevel="0" collapsed="false">
      <c r="A13" s="51" t="n">
        <v>43536</v>
      </c>
      <c r="B13" s="52" t="str">
        <f aca="false">TEXT(A13,"Ddd")</f>
        <v>út</v>
      </c>
      <c r="C13" s="53" t="str">
        <f aca="false">Vzorci_vnosov!$A$12</f>
        <v>D</v>
      </c>
      <c r="D13" s="55" t="str">
        <f aca="false">Vzorci_vnosov!$A$11</f>
        <v>X</v>
      </c>
      <c r="E13" s="53" t="str">
        <f aca="false">Vzorci_vnosov!$A$6</f>
        <v>KVIT</v>
      </c>
      <c r="F13" s="53" t="str">
        <f aca="false">Vzorci_vnosov!$A$6</f>
        <v>KVIT</v>
      </c>
      <c r="G13" s="53" t="str">
        <f aca="false">Vzorci_vnosov!$A$12</f>
        <v>D</v>
      </c>
      <c r="H13" s="53" t="str">
        <f aca="false">Vzorci_vnosov!$A$12</f>
        <v>D</v>
      </c>
      <c r="I13" s="55" t="str">
        <f aca="false">Vzorci_vnosov!$A$11</f>
        <v>X</v>
      </c>
      <c r="J13" s="55" t="str">
        <f aca="false">Vzorci_vnosov!$A$26</f>
        <v>52¶</v>
      </c>
      <c r="K13" s="55" t="str">
        <f aca="false">Vzorci_vnosov!$A$32</f>
        <v>Am</v>
      </c>
      <c r="L13" s="58" t="str">
        <f aca="false">Vzorci_vnosov!$A$23</f>
        <v>51☺</v>
      </c>
      <c r="M13" s="53" t="str">
        <f aca="false">Vzorci_vnosov!$A$12</f>
        <v>D</v>
      </c>
      <c r="N13" s="53" t="str">
        <f aca="false">Vzorci_vnosov!$A$12</f>
        <v>D</v>
      </c>
      <c r="O13" s="53" t="str">
        <f aca="false">Vzorci_vnosov!$A$5</f>
        <v>52</v>
      </c>
      <c r="P13" s="53" t="str">
        <f aca="false">Vzorci_vnosov!$A$4</f>
        <v>51</v>
      </c>
      <c r="Q13" s="79"/>
      <c r="R13" s="79"/>
      <c r="S13" s="55" t="str">
        <f aca="false">Vzorci_vnosov!$A$11</f>
        <v>X</v>
      </c>
      <c r="T13" s="79" t="s">
        <v>65</v>
      </c>
      <c r="U13" s="57" t="str">
        <f aca="false">Vzorci_vnosov!$C$4</f>
        <v>PIN</v>
      </c>
      <c r="V13" s="47" t="n">
        <f aca="false">COUNTIF(AH13:AY13,"☻")</f>
        <v>0</v>
      </c>
      <c r="W13" s="47" t="n">
        <f aca="false">COUNTIF(AH13:AY13,"☺")</f>
        <v>1</v>
      </c>
      <c r="X13" s="47" t="n">
        <f aca="false">COUNTIF(C13:S13,"51")+COUNTIF(C13:S13,"51$")+COUNTIF(C13:S13,"51☻")</f>
        <v>1</v>
      </c>
      <c r="Y13" s="47" t="n">
        <f aca="false">COUNTIF(C13:S13,"52")+COUNTIF(C13:S13,"52$")+COUNTIF(C13:S13,"52☻")</f>
        <v>1</v>
      </c>
      <c r="Z13" s="47" t="n">
        <f aca="false">COUNTIF(C13:S13,"51¶")</f>
        <v>0</v>
      </c>
      <c r="AA13" s="47" t="n">
        <f aca="false">COUNTIF(C13:S13,"52¶")</f>
        <v>1</v>
      </c>
      <c r="AB13" s="47" t="n">
        <f aca="false">COUNTIF(C13:S13,"U")+COUNTIF(C13:S13,"U☻")+COUNTIF(C13:S13,"U☺")</f>
        <v>0</v>
      </c>
      <c r="AC13" s="47" t="n">
        <f aca="false">COUNTIF(C13:S13,"KVIT")+COUNTIF(C13:S13,"KVIT☻")+COUNTIF(C13:S13,"kvit$")</f>
        <v>2</v>
      </c>
      <c r="AD13" s="48" t="n">
        <f aca="false">COUNTBLANK(C13:S13)-3</f>
        <v>-1</v>
      </c>
      <c r="AE13" s="48" t="n">
        <f aca="false">COUNTIF(C13:S13,"x")</f>
        <v>3</v>
      </c>
      <c r="AF13" s="47" t="n">
        <f aca="false">COUNTIF(C13:S13,"51")+COUNTIF(C13:S13,"51☻")+COUNTIF(C13:S13,"2")+COUNTIF(C13:S13,"52")+COUNTIF(C13:S13,"52☻")+COUNTIF(C13:S13,"51$")+COUNTIF(C13:S13,"52$")</f>
        <v>2</v>
      </c>
      <c r="AG13" s="4" t="str">
        <f aca="false">Vzorci_vnosov!$A$13</f>
        <v>BOL</v>
      </c>
      <c r="AH13" s="49" t="str">
        <f aca="false">RIGHT(C13,1)</f>
        <v>D</v>
      </c>
      <c r="AI13" s="49" t="str">
        <f aca="false">RIGHT(D13,1)</f>
        <v>X</v>
      </c>
      <c r="AJ13" s="49" t="str">
        <f aca="false">RIGHT(E13,1)</f>
        <v>T</v>
      </c>
      <c r="AK13" s="49" t="str">
        <f aca="false">RIGHT(F13,1)</f>
        <v>T</v>
      </c>
      <c r="AL13" s="49" t="str">
        <f aca="false">RIGHT(G13,1)</f>
        <v>D</v>
      </c>
      <c r="AM13" s="49" t="str">
        <f aca="false">RIGHT(H13,1)</f>
        <v>D</v>
      </c>
      <c r="AN13" s="49" t="str">
        <f aca="false">RIGHT(I13,1)</f>
        <v>X</v>
      </c>
      <c r="AO13" s="49" t="str">
        <f aca="false">RIGHT(J13,1)</f>
        <v>¶</v>
      </c>
      <c r="AP13" s="49" t="str">
        <f aca="false">RIGHT(K13,1)</f>
        <v>m</v>
      </c>
      <c r="AQ13" s="49" t="str">
        <f aca="false">RIGHT(L13,1)</f>
        <v>☺</v>
      </c>
      <c r="AR13" s="49" t="str">
        <f aca="false">RIGHT(M13,1)</f>
        <v>D</v>
      </c>
      <c r="AS13" s="49" t="str">
        <f aca="false">RIGHT(N13,1)</f>
        <v>D</v>
      </c>
      <c r="AT13" s="49" t="e">
        <f aca="false">NA()</f>
        <v>#N/A</v>
      </c>
      <c r="AU13" s="49" t="str">
        <f aca="false">RIGHT(O13,1)</f>
        <v>2</v>
      </c>
      <c r="AV13" s="49" t="str">
        <f aca="false">RIGHT(P13,1)</f>
        <v>1</v>
      </c>
      <c r="AW13" s="49" t="str">
        <f aca="false">RIGHT(Q13,1)</f>
        <v/>
      </c>
      <c r="AX13" s="49" t="str">
        <f aca="false">RIGHT(R13,1)</f>
        <v/>
      </c>
      <c r="AY13" s="49" t="str">
        <f aca="false">RIGHT(S13,1)</f>
        <v>X</v>
      </c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IV13" s="2"/>
    </row>
    <row r="14" s="26" customFormat="true" ht="19.5" hidden="false" customHeight="true" outlineLevel="0" collapsed="false">
      <c r="A14" s="51" t="n">
        <v>43537</v>
      </c>
      <c r="B14" s="52" t="str">
        <f aca="false">TEXT(A14,"Ddd")</f>
        <v>st</v>
      </c>
      <c r="C14" s="53" t="str">
        <f aca="false">Vzorci_vnosov!$A$12</f>
        <v>D</v>
      </c>
      <c r="D14" s="79" t="s">
        <v>66</v>
      </c>
      <c r="E14" s="53" t="str">
        <f aca="false">Vzorci_vnosov!$A$6</f>
        <v>KVIT</v>
      </c>
      <c r="F14" s="54" t="str">
        <f aca="false">Vzorci_vnosov!$A$7</f>
        <v>KVIT☻</v>
      </c>
      <c r="G14" s="53" t="str">
        <f aca="false">Vzorci_vnosov!$A$12</f>
        <v>D</v>
      </c>
      <c r="H14" s="53" t="str">
        <f aca="false">Vzorci_vnosov!$A$12</f>
        <v>D</v>
      </c>
      <c r="I14" s="55" t="str">
        <f aca="false">Vzorci_vnosov!$A$26</f>
        <v>52¶</v>
      </c>
      <c r="J14" s="53" t="str">
        <f aca="false">Vzorci_vnosov!$A$5</f>
        <v>52</v>
      </c>
      <c r="K14" s="55" t="str">
        <f aca="false">Vzorci_vnosov!$A$35</f>
        <v>Ta</v>
      </c>
      <c r="L14" s="55" t="str">
        <f aca="false">Vzorci_vnosov!$A$11</f>
        <v>X</v>
      </c>
      <c r="M14" s="53" t="str">
        <f aca="false">Vzorci_vnosov!$A$12</f>
        <v>D</v>
      </c>
      <c r="N14" s="58" t="str">
        <f aca="false">Vzorci_vnosov!$A$23</f>
        <v>51☺</v>
      </c>
      <c r="O14" s="55" t="str">
        <f aca="false">Vzorci_vnosov!$A$11</f>
        <v>X</v>
      </c>
      <c r="P14" s="53" t="str">
        <f aca="false">Vzorci_vnosov!$A$8</f>
        <v>U</v>
      </c>
      <c r="Q14" s="79"/>
      <c r="R14" s="79"/>
      <c r="S14" s="55" t="str">
        <f aca="false">Vzorci_vnosov!$A$11</f>
        <v>X</v>
      </c>
      <c r="T14" s="79" t="s">
        <v>23</v>
      </c>
      <c r="U14" s="57" t="str">
        <f aca="false">Vzorci_vnosov!$C$4</f>
        <v>PIN</v>
      </c>
      <c r="V14" s="47" t="n">
        <f aca="false">COUNTIF(AH14:AY14,"☻")</f>
        <v>1</v>
      </c>
      <c r="W14" s="47" t="n">
        <f aca="false">COUNTIF(AH14:AY14,"☺")</f>
        <v>1</v>
      </c>
      <c r="X14" s="47" t="n">
        <f aca="false">COUNTIF(C14:S14,"51")+COUNTIF(C14:S14,"51$")+COUNTIF(C14:S14,"51☻")</f>
        <v>0</v>
      </c>
      <c r="Y14" s="47" t="n">
        <f aca="false">COUNTIF(C14:S14,"52")+COUNTIF(C14:S14,"52$")+COUNTIF(C14:S14,"52☻")</f>
        <v>1</v>
      </c>
      <c r="Z14" s="47" t="n">
        <f aca="false">COUNTIF(C14:S14,"51¶")</f>
        <v>0</v>
      </c>
      <c r="AA14" s="47" t="n">
        <f aca="false">COUNTIF(C14:S14,"52¶")</f>
        <v>1</v>
      </c>
      <c r="AB14" s="47" t="n">
        <f aca="false">COUNTIF(C14:S14,"U")+COUNTIF(C14:S14,"U☻")+COUNTIF(C14:S14,"U☺")</f>
        <v>1</v>
      </c>
      <c r="AC14" s="47" t="n">
        <f aca="false">COUNTIF(C14:S14,"KVIT")+COUNTIF(C14:S14,"KVIT☻")+COUNTIF(C14:S14,"kvit$")</f>
        <v>2</v>
      </c>
      <c r="AD14" s="48" t="n">
        <f aca="false">COUNTBLANK(C14:S14)-3</f>
        <v>-1</v>
      </c>
      <c r="AE14" s="48" t="n">
        <f aca="false">COUNTIF(C14:S14,"x")</f>
        <v>3</v>
      </c>
      <c r="AF14" s="47" t="n">
        <f aca="false">COUNTIF(C14:S14,"51")+COUNTIF(C14:S14,"51☻")+COUNTIF(C14:S14,"2")+COUNTIF(C14:S14,"52")+COUNTIF(C14:S14,"52☻")+COUNTIF(C14:S14,"51$")+COUNTIF(C14:S14,"52$")</f>
        <v>1</v>
      </c>
      <c r="AG14" s="8" t="str">
        <f aca="false">Vzorci_vnosov!$A$14</f>
        <v>☻</v>
      </c>
      <c r="AH14" s="49" t="str">
        <f aca="false">RIGHT(C14,1)</f>
        <v>D</v>
      </c>
      <c r="AI14" s="49" t="str">
        <f aca="false">RIGHT(D14,1)</f>
        <v>F</v>
      </c>
      <c r="AJ14" s="49" t="str">
        <f aca="false">RIGHT(E14,1)</f>
        <v>T</v>
      </c>
      <c r="AK14" s="49" t="str">
        <f aca="false">RIGHT(F14,1)</f>
        <v>☻</v>
      </c>
      <c r="AL14" s="49" t="str">
        <f aca="false">RIGHT(G14,1)</f>
        <v>D</v>
      </c>
      <c r="AM14" s="49" t="str">
        <f aca="false">RIGHT(H14,1)</f>
        <v>D</v>
      </c>
      <c r="AN14" s="49" t="str">
        <f aca="false">RIGHT(I14,1)</f>
        <v>¶</v>
      </c>
      <c r="AO14" s="49" t="str">
        <f aca="false">RIGHT(J14,1)</f>
        <v>2</v>
      </c>
      <c r="AP14" s="49" t="str">
        <f aca="false">RIGHT(K14,1)</f>
        <v>a</v>
      </c>
      <c r="AQ14" s="49" t="str">
        <f aca="false">RIGHT(L14,1)</f>
        <v>X</v>
      </c>
      <c r="AR14" s="49" t="str">
        <f aca="false">RIGHT(M14,1)</f>
        <v>D</v>
      </c>
      <c r="AS14" s="49" t="str">
        <f aca="false">RIGHT(N14,1)</f>
        <v>☺</v>
      </c>
      <c r="AT14" s="49" t="e">
        <f aca="false">NA()</f>
        <v>#N/A</v>
      </c>
      <c r="AU14" s="49" t="str">
        <f aca="false">RIGHT(O14,1)</f>
        <v>X</v>
      </c>
      <c r="AV14" s="49" t="str">
        <f aca="false">RIGHT(P14,1)</f>
        <v>U</v>
      </c>
      <c r="AW14" s="49" t="str">
        <f aca="false">RIGHT(Q14,1)</f>
        <v/>
      </c>
      <c r="AX14" s="49" t="str">
        <f aca="false">RIGHT(R14,1)</f>
        <v/>
      </c>
      <c r="AY14" s="49" t="str">
        <f aca="false">RIGHT(S14,1)</f>
        <v>X</v>
      </c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IV14" s="2"/>
    </row>
    <row r="15" s="26" customFormat="true" ht="19.5" hidden="false" customHeight="true" outlineLevel="0" collapsed="false">
      <c r="A15" s="51" t="n">
        <v>43538</v>
      </c>
      <c r="B15" s="52" t="str">
        <f aca="false">TEXT(A15,"Ddd")</f>
        <v>čt</v>
      </c>
      <c r="C15" s="53" t="str">
        <f aca="false">Vzorci_vnosov!$A$12</f>
        <v>D</v>
      </c>
      <c r="D15" s="53" t="str">
        <f aca="false">Vzorci_vnosov!$A$8</f>
        <v>U</v>
      </c>
      <c r="E15" s="53" t="str">
        <f aca="false">Vzorci_vnosov!$A$6</f>
        <v>KVIT</v>
      </c>
      <c r="F15" s="55" t="str">
        <f aca="false">Vzorci_vnosov!$A$11</f>
        <v>X</v>
      </c>
      <c r="G15" s="53" t="str">
        <f aca="false">Vzorci_vnosov!$A$12</f>
        <v>D</v>
      </c>
      <c r="H15" s="53" t="str">
        <f aca="false">Vzorci_vnosov!$A$12</f>
        <v>D</v>
      </c>
      <c r="I15" s="53" t="str">
        <f aca="false">Vzorci_vnosov!$A$4</f>
        <v>51</v>
      </c>
      <c r="J15" s="55" t="str">
        <f aca="false">Vzorci_vnosov!$A$32</f>
        <v>Am</v>
      </c>
      <c r="K15" s="54" t="str">
        <f aca="false">Vzorci_vnosov!$A$7</f>
        <v>KVIT☻</v>
      </c>
      <c r="L15" s="79" t="s">
        <v>67</v>
      </c>
      <c r="M15" s="53" t="str">
        <f aca="false">Vzorci_vnosov!$A$12</f>
        <v>D</v>
      </c>
      <c r="N15" s="55" t="str">
        <f aca="false">Vzorci_vnosov!$A$11</f>
        <v>X</v>
      </c>
      <c r="O15" s="55" t="str">
        <f aca="false">Vzorci_vnosov!$A$11</f>
        <v>X</v>
      </c>
      <c r="P15" s="55" t="str">
        <f aca="false">Vzorci_vnosov!$A$26</f>
        <v>52¶</v>
      </c>
      <c r="Q15" s="79"/>
      <c r="R15" s="79"/>
      <c r="S15" s="55" t="str">
        <f aca="false">Vzorci_vnosov!$A$11</f>
        <v>X</v>
      </c>
      <c r="T15" s="79" t="s">
        <v>65</v>
      </c>
      <c r="U15" s="59" t="s">
        <v>23</v>
      </c>
      <c r="V15" s="47" t="n">
        <f aca="false">COUNTIF(AH15:AY15,"☻")</f>
        <v>1</v>
      </c>
      <c r="W15" s="47" t="n">
        <f aca="false">COUNTIF(AH15:AY15,"☺")</f>
        <v>0</v>
      </c>
      <c r="X15" s="47" t="n">
        <f aca="false">COUNTIF(C15:S15,"51")+COUNTIF(C15:S15,"51$")+COUNTIF(C15:S15,"51☻")</f>
        <v>1</v>
      </c>
      <c r="Y15" s="47" t="n">
        <f aca="false">COUNTIF(C15:S15,"52")+COUNTIF(C15:S15,"52$")+COUNTIF(C15:S15,"52☻")</f>
        <v>0</v>
      </c>
      <c r="Z15" s="47" t="n">
        <f aca="false">COUNTIF(C15:S15,"51¶")</f>
        <v>0</v>
      </c>
      <c r="AA15" s="47" t="n">
        <f aca="false">COUNTIF(C15:S15,"52¶")</f>
        <v>1</v>
      </c>
      <c r="AB15" s="47" t="n">
        <f aca="false">COUNTIF(C15:S15,"U")+COUNTIF(C15:S15,"U☻")+COUNTIF(C15:S15,"U☺")</f>
        <v>1</v>
      </c>
      <c r="AC15" s="47" t="n">
        <f aca="false">COUNTIF(C15:S15,"KVIT")+COUNTIF(C15:S15,"KVIT☻")+COUNTIF(C15:S15,"kvit$")</f>
        <v>2</v>
      </c>
      <c r="AD15" s="48" t="n">
        <f aca="false">COUNTBLANK(C15:S15)-3</f>
        <v>-1</v>
      </c>
      <c r="AE15" s="48" t="n">
        <f aca="false">COUNTIF(C15:S15,"x")</f>
        <v>4</v>
      </c>
      <c r="AF15" s="47" t="n">
        <f aca="false">COUNTIF(C15:S15,"51")+COUNTIF(C15:S15,"51☻")+COUNTIF(C15:S15,"2")+COUNTIF(C15:S15,"52")+COUNTIF(C15:S15,"52☻")+COUNTIF(C15:S15,"51$")+COUNTIF(C15:S15,"52$")</f>
        <v>1</v>
      </c>
      <c r="AG15" s="4" t="str">
        <f aca="false">Vzorci_vnosov!$A$15</f>
        <v>SO</v>
      </c>
      <c r="AH15" s="49" t="str">
        <f aca="false">RIGHT(C15,1)</f>
        <v>D</v>
      </c>
      <c r="AI15" s="49" t="str">
        <f aca="false">RIGHT(D15,1)</f>
        <v>U</v>
      </c>
      <c r="AJ15" s="49" t="str">
        <f aca="false">RIGHT(E15,1)</f>
        <v>T</v>
      </c>
      <c r="AK15" s="49" t="str">
        <f aca="false">RIGHT(F15,1)</f>
        <v>X</v>
      </c>
      <c r="AL15" s="49" t="str">
        <f aca="false">RIGHT(G15,1)</f>
        <v>D</v>
      </c>
      <c r="AM15" s="49" t="str">
        <f aca="false">RIGHT(H15,1)</f>
        <v>D</v>
      </c>
      <c r="AN15" s="49" t="str">
        <f aca="false">RIGHT(I15,1)</f>
        <v>1</v>
      </c>
      <c r="AO15" s="49" t="str">
        <f aca="false">RIGHT(J15,1)</f>
        <v>m</v>
      </c>
      <c r="AP15" s="49" t="str">
        <f aca="false">RIGHT(K15,1)</f>
        <v>☻</v>
      </c>
      <c r="AQ15" s="49" t="str">
        <f aca="false">RIGHT(L15,1)</f>
        <v>K</v>
      </c>
      <c r="AR15" s="49" t="str">
        <f aca="false">RIGHT(M15,1)</f>
        <v>D</v>
      </c>
      <c r="AS15" s="49" t="str">
        <f aca="false">RIGHT(N15,1)</f>
        <v>X</v>
      </c>
      <c r="AT15" s="49" t="e">
        <f aca="false">NA()</f>
        <v>#N/A</v>
      </c>
      <c r="AU15" s="49" t="str">
        <f aca="false">RIGHT(O15,1)</f>
        <v>X</v>
      </c>
      <c r="AV15" s="49" t="str">
        <f aca="false">RIGHT(P15,1)</f>
        <v>¶</v>
      </c>
      <c r="AW15" s="49" t="str">
        <f aca="false">RIGHT(Q15,1)</f>
        <v/>
      </c>
      <c r="AX15" s="49" t="str">
        <f aca="false">RIGHT(R15,1)</f>
        <v/>
      </c>
      <c r="AY15" s="49" t="str">
        <f aca="false">RIGHT(S15,1)</f>
        <v>X</v>
      </c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IV15" s="2"/>
    </row>
    <row r="16" s="26" customFormat="true" ht="19.5" hidden="false" customHeight="true" outlineLevel="0" collapsed="false">
      <c r="A16" s="51" t="n">
        <v>43539</v>
      </c>
      <c r="B16" s="52" t="str">
        <f aca="false">TEXT(A16,"Ddd")</f>
        <v>pá</v>
      </c>
      <c r="C16" s="53" t="str">
        <f aca="false">Vzorci_vnosov!$A$6</f>
        <v>KVIT</v>
      </c>
      <c r="D16" s="53" t="str">
        <f aca="false">Vzorci_vnosov!$A$15</f>
        <v>SO</v>
      </c>
      <c r="E16" s="53" t="str">
        <f aca="false">Vzorci_vnosov!$A$12</f>
        <v>D</v>
      </c>
      <c r="F16" s="54" t="str">
        <f aca="false">Vzorci_vnosov!$A$7</f>
        <v>KVIT☻</v>
      </c>
      <c r="G16" s="53" t="str">
        <f aca="false">Vzorci_vnosov!$A$12</f>
        <v>D</v>
      </c>
      <c r="H16" s="53" t="str">
        <f aca="false">Vzorci_vnosov!$A$12</f>
        <v>D</v>
      </c>
      <c r="I16" s="55" t="str">
        <f aca="false">Vzorci_vnosov!$A$26</f>
        <v>52¶</v>
      </c>
      <c r="J16" s="53" t="str">
        <f aca="false">Vzorci_vnosov!$A$6</f>
        <v>KVIT</v>
      </c>
      <c r="K16" s="55" t="str">
        <f aca="false">Vzorci_vnosov!$A$11</f>
        <v>X</v>
      </c>
      <c r="L16" s="58" t="str">
        <f aca="false">Vzorci_vnosov!$A$23</f>
        <v>51☺</v>
      </c>
      <c r="M16" s="53" t="str">
        <f aca="false">Vzorci_vnosov!$A$12</f>
        <v>D</v>
      </c>
      <c r="N16" s="53" t="str">
        <f aca="false">Vzorci_vnosov!$A$12</f>
        <v>D</v>
      </c>
      <c r="O16" s="55" t="str">
        <f aca="false">Vzorci_vnosov!$A$11</f>
        <v>X</v>
      </c>
      <c r="P16" s="53" t="str">
        <f aca="false">Vzorci_vnosov!$A$5</f>
        <v>52</v>
      </c>
      <c r="Q16" s="79"/>
      <c r="R16" s="79"/>
      <c r="S16" s="55" t="str">
        <f aca="false">Vzorci_vnosov!$A$11</f>
        <v>X</v>
      </c>
      <c r="T16" s="79" t="s">
        <v>19</v>
      </c>
      <c r="U16" s="59" t="s">
        <v>27</v>
      </c>
      <c r="V16" s="47" t="n">
        <f aca="false">COUNTIF(AH16:AY16,"☻")</f>
        <v>1</v>
      </c>
      <c r="W16" s="47" t="n">
        <f aca="false">COUNTIF(AH16:AY16,"☺")</f>
        <v>1</v>
      </c>
      <c r="X16" s="47" t="n">
        <f aca="false">COUNTIF(C16:S16,"51")+COUNTIF(C16:S16,"51$")+COUNTIF(C16:S16,"51☻")</f>
        <v>0</v>
      </c>
      <c r="Y16" s="47" t="n">
        <f aca="false">COUNTIF(C16:S16,"52")+COUNTIF(C16:S16,"52$")+COUNTIF(C16:S16,"52☻")</f>
        <v>1</v>
      </c>
      <c r="Z16" s="47" t="n">
        <f aca="false">COUNTIF(C16:S16,"51¶")</f>
        <v>0</v>
      </c>
      <c r="AA16" s="47" t="n">
        <f aca="false">COUNTIF(C16:S16,"52¶")</f>
        <v>1</v>
      </c>
      <c r="AB16" s="47" t="n">
        <f aca="false">COUNTIF(C16:S16,"U")+COUNTIF(C16:S16,"U☻")+COUNTIF(C16:S16,"U☺")</f>
        <v>0</v>
      </c>
      <c r="AC16" s="47" t="n">
        <f aca="false">COUNTIF(C16:S16,"KVIT")+COUNTIF(C16:S16,"KVIT☻")+COUNTIF(C16:S16,"kvit$")</f>
        <v>3</v>
      </c>
      <c r="AD16" s="48" t="n">
        <f aca="false">COUNTBLANK(C16:S16)-3</f>
        <v>-1</v>
      </c>
      <c r="AE16" s="48" t="n">
        <f aca="false">COUNTIF(C16:S16,"x")</f>
        <v>3</v>
      </c>
      <c r="AF16" s="47" t="n">
        <f aca="false">COUNTIF(C16:S16,"51")+COUNTIF(C16:S16,"51☻")+COUNTIF(C16:S16,"2")+COUNTIF(C16:S16,"52")+COUNTIF(C16:S16,"52☻")+COUNTIF(C16:S16,"51$")+COUNTIF(C16:S16,"52$")</f>
        <v>1</v>
      </c>
      <c r="AG16" s="7" t="str">
        <f aca="false">Vzorci_vnosov!$A$16</f>
        <v>☻</v>
      </c>
      <c r="AH16" s="49" t="str">
        <f aca="false">RIGHT(C16,1)</f>
        <v>T</v>
      </c>
      <c r="AI16" s="49" t="str">
        <f aca="false">RIGHT(D16,1)</f>
        <v>O</v>
      </c>
      <c r="AJ16" s="49" t="str">
        <f aca="false">RIGHT(E16,1)</f>
        <v>D</v>
      </c>
      <c r="AK16" s="49" t="str">
        <f aca="false">RIGHT(F16,1)</f>
        <v>☻</v>
      </c>
      <c r="AL16" s="49" t="str">
        <f aca="false">RIGHT(G16,1)</f>
        <v>D</v>
      </c>
      <c r="AM16" s="49" t="str">
        <f aca="false">RIGHT(H16,1)</f>
        <v>D</v>
      </c>
      <c r="AN16" s="49" t="str">
        <f aca="false">RIGHT(I16,1)</f>
        <v>¶</v>
      </c>
      <c r="AO16" s="49" t="str">
        <f aca="false">RIGHT(J16,1)</f>
        <v>T</v>
      </c>
      <c r="AP16" s="49" t="str">
        <f aca="false">RIGHT(K16,1)</f>
        <v>X</v>
      </c>
      <c r="AQ16" s="49" t="str">
        <f aca="false">RIGHT(L16,1)</f>
        <v>☺</v>
      </c>
      <c r="AR16" s="49" t="str">
        <f aca="false">RIGHT(M16,1)</f>
        <v>D</v>
      </c>
      <c r="AS16" s="49" t="str">
        <f aca="false">RIGHT(N16,1)</f>
        <v>D</v>
      </c>
      <c r="AT16" s="49" t="e">
        <f aca="false">NA()</f>
        <v>#N/A</v>
      </c>
      <c r="AU16" s="49" t="str">
        <f aca="false">RIGHT(O16,1)</f>
        <v>X</v>
      </c>
      <c r="AV16" s="49" t="str">
        <f aca="false">RIGHT(P16,1)</f>
        <v>2</v>
      </c>
      <c r="AW16" s="49" t="str">
        <f aca="false">RIGHT(Q16,1)</f>
        <v/>
      </c>
      <c r="AX16" s="49" t="str">
        <f aca="false">RIGHT(R16,1)</f>
        <v/>
      </c>
      <c r="AY16" s="49" t="str">
        <f aca="false">RIGHT(S16,1)</f>
        <v>X</v>
      </c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IV16" s="2"/>
    </row>
    <row r="17" s="26" customFormat="true" ht="19.5" hidden="false" customHeight="true" outlineLevel="0" collapsed="false">
      <c r="A17" s="51" t="n">
        <v>43540</v>
      </c>
      <c r="B17" s="52" t="str">
        <f aca="false">TEXT(A17,"Ddd")</f>
        <v>so</v>
      </c>
      <c r="C17" s="44" t="str">
        <f aca="false">Vzorci_vnosov!$A$14</f>
        <v>☻</v>
      </c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45" t="str">
        <f aca="false">Vzorci_vnosov!$A$21</f>
        <v>☺</v>
      </c>
      <c r="O17" s="79"/>
      <c r="P17" s="79"/>
      <c r="Q17" s="79"/>
      <c r="R17" s="79"/>
      <c r="S17" s="79"/>
      <c r="T17" s="79" t="s">
        <v>23</v>
      </c>
      <c r="U17" s="59" t="s">
        <v>27</v>
      </c>
      <c r="V17" s="47" t="n">
        <f aca="false">COUNTIF(AH17:AY17,"☻")</f>
        <v>1</v>
      </c>
      <c r="W17" s="47" t="n">
        <f aca="false">COUNTIF(AH17:AY17,"☺")</f>
        <v>1</v>
      </c>
      <c r="X17" s="47" t="n">
        <f aca="false">COUNTIF(C17:S17,"51")+COUNTIF(C17:S17,"51$")+COUNTIF(C17:S17,"51☻")</f>
        <v>0</v>
      </c>
      <c r="Y17" s="47" t="n">
        <f aca="false">COUNTIF(C17:S17,"52")+COUNTIF(C17:S17,"52$")+COUNTIF(C17:S17,"52☻")</f>
        <v>0</v>
      </c>
      <c r="Z17" s="47" t="n">
        <f aca="false">COUNTIF(C17:S17,"51¶")</f>
        <v>0</v>
      </c>
      <c r="AA17" s="47" t="n">
        <f aca="false">COUNTIF(C17:S17,"52¶")</f>
        <v>0</v>
      </c>
      <c r="AB17" s="47" t="n">
        <f aca="false">COUNTIF(C17:S17,"U")+COUNTIF(C17:S17,"U☻")+COUNTIF(C17:S17,"U☺")</f>
        <v>0</v>
      </c>
      <c r="AC17" s="47" t="n">
        <f aca="false">COUNTIF(C17:S17,"KVIT")+COUNTIF(C17:S17,"KVIT☻")+COUNTIF(C17:S17,"kvit$")</f>
        <v>0</v>
      </c>
      <c r="AD17" s="48" t="n">
        <f aca="false">COUNTBLANK(C17:S17)-3</f>
        <v>12</v>
      </c>
      <c r="AE17" s="48" t="n">
        <f aca="false">COUNTIF(C17:S17,"x")</f>
        <v>0</v>
      </c>
      <c r="AF17" s="47" t="n">
        <f aca="false">COUNTIF(C17:S17,"51")+COUNTIF(C17:S17,"51☻")+COUNTIF(C17:S17,"2")+COUNTIF(C17:S17,"52")+COUNTIF(C17:S17,"52☻")+COUNTIF(C17:S17,"51$")+COUNTIF(C17:S17,"52$")</f>
        <v>0</v>
      </c>
      <c r="AG17" s="9" t="str">
        <f aca="false">Vzorci_vnosov!$A$17</f>
        <v>51$</v>
      </c>
      <c r="AH17" s="49" t="str">
        <f aca="false">RIGHT(C17,1)</f>
        <v>☻</v>
      </c>
      <c r="AI17" s="49" t="str">
        <f aca="false">RIGHT(D17,1)</f>
        <v/>
      </c>
      <c r="AJ17" s="49" t="str">
        <f aca="false">RIGHT(E17,1)</f>
        <v/>
      </c>
      <c r="AK17" s="49" t="str">
        <f aca="false">RIGHT(F17,1)</f>
        <v/>
      </c>
      <c r="AL17" s="49" t="str">
        <f aca="false">RIGHT(G17,1)</f>
        <v/>
      </c>
      <c r="AM17" s="49" t="str">
        <f aca="false">RIGHT(H17,1)</f>
        <v/>
      </c>
      <c r="AN17" s="49" t="str">
        <f aca="false">RIGHT(I17,1)</f>
        <v/>
      </c>
      <c r="AO17" s="49" t="str">
        <f aca="false">RIGHT(J17,1)</f>
        <v/>
      </c>
      <c r="AP17" s="49" t="str">
        <f aca="false">RIGHT(K17,1)</f>
        <v/>
      </c>
      <c r="AQ17" s="49" t="str">
        <f aca="false">RIGHT(L17,1)</f>
        <v/>
      </c>
      <c r="AR17" s="49" t="str">
        <f aca="false">RIGHT(M17,1)</f>
        <v/>
      </c>
      <c r="AS17" s="49" t="str">
        <f aca="false">RIGHT(N17,1)</f>
        <v>☺</v>
      </c>
      <c r="AT17" s="49" t="e">
        <f aca="false">NA()</f>
        <v>#N/A</v>
      </c>
      <c r="AU17" s="49" t="str">
        <f aca="false">RIGHT(O17,1)</f>
        <v/>
      </c>
      <c r="AV17" s="49" t="str">
        <f aca="false">RIGHT(P17,1)</f>
        <v/>
      </c>
      <c r="AW17" s="49" t="str">
        <f aca="false">RIGHT(Q17,1)</f>
        <v/>
      </c>
      <c r="AX17" s="49" t="str">
        <f aca="false">RIGHT(R17,1)</f>
        <v/>
      </c>
      <c r="AY17" s="49" t="str">
        <f aca="false">RIGHT(S17,1)</f>
        <v/>
      </c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IV17" s="2"/>
    </row>
    <row r="18" s="26" customFormat="true" ht="19.5" hidden="false" customHeight="true" outlineLevel="0" collapsed="false">
      <c r="A18" s="51" t="n">
        <v>43541</v>
      </c>
      <c r="B18" s="52" t="str">
        <f aca="false">TEXT(A18,"Ddd")</f>
        <v>ne</v>
      </c>
      <c r="C18" s="44" t="str">
        <f aca="false">Vzorci_vnosov!$A$14</f>
        <v>☻</v>
      </c>
      <c r="D18" s="79"/>
      <c r="E18" s="79"/>
      <c r="F18" s="79"/>
      <c r="G18" s="79"/>
      <c r="H18" s="79"/>
      <c r="I18" s="45" t="str">
        <f aca="false">Vzorci_vnosov!$A$21</f>
        <v>☺</v>
      </c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 t="s">
        <v>13</v>
      </c>
      <c r="U18" s="59" t="s">
        <v>27</v>
      </c>
      <c r="V18" s="47" t="n">
        <f aca="false">COUNTIF(AH18:AY18,"☻")</f>
        <v>1</v>
      </c>
      <c r="W18" s="47" t="n">
        <f aca="false">COUNTIF(AH18:AY18,"☺")</f>
        <v>1</v>
      </c>
      <c r="X18" s="47" t="n">
        <f aca="false">COUNTIF(C18:S18,"51")+COUNTIF(C18:S18,"51$")+COUNTIF(C18:S18,"51☻")</f>
        <v>0</v>
      </c>
      <c r="Y18" s="47" t="n">
        <f aca="false">COUNTIF(C18:S18,"52")+COUNTIF(C18:S18,"52$")+COUNTIF(C18:S18,"52☻")</f>
        <v>0</v>
      </c>
      <c r="Z18" s="47" t="n">
        <f aca="false">COUNTIF(C18:S18,"51¶")</f>
        <v>0</v>
      </c>
      <c r="AA18" s="47" t="n">
        <f aca="false">COUNTIF(C18:S18,"52¶")</f>
        <v>0</v>
      </c>
      <c r="AB18" s="47" t="n">
        <f aca="false">COUNTIF(C18:S18,"U")+COUNTIF(C18:S18,"U☻")+COUNTIF(C18:S18,"U☺")</f>
        <v>0</v>
      </c>
      <c r="AC18" s="47" t="n">
        <f aca="false">COUNTIF(C18:S18,"KVIT")+COUNTIF(C18:S18,"KVIT☻")+COUNTIF(C18:S18,"kvit$")</f>
        <v>0</v>
      </c>
      <c r="AD18" s="48" t="n">
        <f aca="false">COUNTBLANK(C18:S18)-3</f>
        <v>12</v>
      </c>
      <c r="AE18" s="48" t="n">
        <f aca="false">COUNTIF(C18:S18,"x")</f>
        <v>0</v>
      </c>
      <c r="AF18" s="47" t="n">
        <f aca="false">COUNTIF(C18:S18,"51")+COUNTIF(C18:S18,"51☻")+COUNTIF(C18:S18,"2")+COUNTIF(C18:S18,"52")+COUNTIF(C18:S18,"52☻")+COUNTIF(C18:S18,"51$")+COUNTIF(C18:S18,"52$")</f>
        <v>0</v>
      </c>
      <c r="AG18" s="9" t="str">
        <f aca="false">Vzorci_vnosov!$A$18</f>
        <v>52$</v>
      </c>
      <c r="AH18" s="49" t="str">
        <f aca="false">RIGHT(C18,1)</f>
        <v>☻</v>
      </c>
      <c r="AI18" s="49" t="str">
        <f aca="false">RIGHT(D18,1)</f>
        <v/>
      </c>
      <c r="AJ18" s="49" t="str">
        <f aca="false">RIGHT(E18,1)</f>
        <v/>
      </c>
      <c r="AK18" s="49" t="str">
        <f aca="false">RIGHT(F18,1)</f>
        <v/>
      </c>
      <c r="AL18" s="49" t="str">
        <f aca="false">RIGHT(G18,1)</f>
        <v/>
      </c>
      <c r="AM18" s="49" t="str">
        <f aca="false">RIGHT(H18,1)</f>
        <v/>
      </c>
      <c r="AN18" s="49" t="str">
        <f aca="false">RIGHT(I18,1)</f>
        <v>☺</v>
      </c>
      <c r="AO18" s="49" t="str">
        <f aca="false">RIGHT(J18,1)</f>
        <v/>
      </c>
      <c r="AP18" s="49" t="str">
        <f aca="false">RIGHT(K18,1)</f>
        <v/>
      </c>
      <c r="AQ18" s="49" t="str">
        <f aca="false">RIGHT(L18,1)</f>
        <v/>
      </c>
      <c r="AR18" s="49" t="str">
        <f aca="false">RIGHT(M18,1)</f>
        <v/>
      </c>
      <c r="AS18" s="49" t="str">
        <f aca="false">RIGHT(N18,1)</f>
        <v/>
      </c>
      <c r="AT18" s="49" t="e">
        <f aca="false">NA()</f>
        <v>#N/A</v>
      </c>
      <c r="AU18" s="49" t="str">
        <f aca="false">RIGHT(O18,1)</f>
        <v/>
      </c>
      <c r="AV18" s="49" t="str">
        <f aca="false">RIGHT(P18,1)</f>
        <v/>
      </c>
      <c r="AW18" s="49" t="str">
        <f aca="false">RIGHT(Q18,1)</f>
        <v/>
      </c>
      <c r="AX18" s="49" t="str">
        <f aca="false">RIGHT(R18,1)</f>
        <v/>
      </c>
      <c r="AY18" s="49" t="str">
        <f aca="false">RIGHT(S18,1)</f>
        <v/>
      </c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IV18" s="2"/>
    </row>
    <row r="19" s="26" customFormat="true" ht="19.5" hidden="false" customHeight="true" outlineLevel="0" collapsed="false">
      <c r="A19" s="51" t="n">
        <v>43542</v>
      </c>
      <c r="B19" s="52" t="str">
        <f aca="false">TEXT(A19,"Ddd")</f>
        <v>po</v>
      </c>
      <c r="C19" s="55" t="str">
        <f aca="false">Vzorci_vnosov!$A$11</f>
        <v>X</v>
      </c>
      <c r="D19" s="53" t="str">
        <f aca="false">Vzorci_vnosov!$A$15</f>
        <v>SO</v>
      </c>
      <c r="E19" s="53" t="str">
        <f aca="false">Vzorci_vnosov!$A$6</f>
        <v>KVIT</v>
      </c>
      <c r="F19" s="53" t="str">
        <f aca="false">Vzorci_vnosov!$A$15</f>
        <v>SO</v>
      </c>
      <c r="G19" s="61" t="str">
        <f aca="false">Vzorci_vnosov!$A$28</f>
        <v>KO</v>
      </c>
      <c r="H19" s="53" t="str">
        <f aca="false">Vzorci_vnosov!$A$5</f>
        <v>52</v>
      </c>
      <c r="I19" s="55" t="str">
        <f aca="false">Vzorci_vnosov!$A$11</f>
        <v>X</v>
      </c>
      <c r="J19" s="54" t="str">
        <f aca="false">Vzorci_vnosov!$A$7</f>
        <v>KVIT☻</v>
      </c>
      <c r="K19" s="53" t="str">
        <f aca="false">Vzorci_vnosov!$A$15</f>
        <v>SO</v>
      </c>
      <c r="L19" s="53" t="str">
        <f aca="false">Vzorci_vnosov!$A$12</f>
        <v>D</v>
      </c>
      <c r="M19" s="53" t="str">
        <f aca="false">Vzorci_vnosov!$A$12</f>
        <v>D</v>
      </c>
      <c r="N19" s="53" t="str">
        <f aca="false">Vzorci_vnosov!$A$8</f>
        <v>U</v>
      </c>
      <c r="O19" s="55" t="str">
        <f aca="false">Vzorci_vnosov!$A$26</f>
        <v>52¶</v>
      </c>
      <c r="P19" s="53" t="str">
        <f aca="false">Vzorci_vnosov!$A$4</f>
        <v>51</v>
      </c>
      <c r="Q19" s="79"/>
      <c r="R19" s="79"/>
      <c r="S19" s="55" t="str">
        <f aca="false">Vzorci_vnosov!$A$11</f>
        <v>X</v>
      </c>
      <c r="T19" s="79" t="s">
        <v>70</v>
      </c>
      <c r="U19" s="59" t="s">
        <v>5</v>
      </c>
      <c r="V19" s="47" t="n">
        <f aca="false">COUNTIF(AH19:AY19,"☻")</f>
        <v>1</v>
      </c>
      <c r="W19" s="47" t="n">
        <f aca="false">COUNTIF(AH19:AY19,"☺")</f>
        <v>0</v>
      </c>
      <c r="X19" s="47" t="n">
        <f aca="false">COUNTIF(C19:S19,"51")+COUNTIF(C19:S19,"51$")+COUNTIF(C19:S19,"51☻")</f>
        <v>1</v>
      </c>
      <c r="Y19" s="47" t="n">
        <f aca="false">COUNTIF(C19:S19,"52")+COUNTIF(C19:S19,"52$")+COUNTIF(C19:S19,"52☻")</f>
        <v>1</v>
      </c>
      <c r="Z19" s="47" t="n">
        <f aca="false">COUNTIF(C19:S19,"51¶")</f>
        <v>0</v>
      </c>
      <c r="AA19" s="47" t="n">
        <f aca="false">COUNTIF(C19:S19,"52¶")</f>
        <v>1</v>
      </c>
      <c r="AB19" s="47" t="n">
        <f aca="false">COUNTIF(C19:S19,"U")+COUNTIF(C19:S19,"U☻")+COUNTIF(C19:S19,"U☺")</f>
        <v>1</v>
      </c>
      <c r="AC19" s="47" t="n">
        <f aca="false">COUNTIF(C19:S19,"KVIT")+COUNTIF(C19:S19,"KVIT☻")+COUNTIF(C19:S19,"kvit$")</f>
        <v>2</v>
      </c>
      <c r="AD19" s="48" t="n">
        <f aca="false">COUNTBLANK(C19:S19)-3</f>
        <v>-1</v>
      </c>
      <c r="AE19" s="48" t="n">
        <f aca="false">COUNTIF(C19:S19,"x")</f>
        <v>3</v>
      </c>
      <c r="AF19" s="47" t="n">
        <f aca="false">COUNTIF(C19:S19,"51")+COUNTIF(C19:S19,"51☻")+COUNTIF(C19:S19,"2")+COUNTIF(C19:S19,"52")+COUNTIF(C19:S19,"52☻")+COUNTIF(C19:S19,"51$")+COUNTIF(C19:S19,"52$")</f>
        <v>2</v>
      </c>
      <c r="AG19" s="10" t="str">
        <f aca="false">Vzorci_vnosov!$A$19</f>
        <v>KVIT$</v>
      </c>
      <c r="AH19" s="49" t="str">
        <f aca="false">RIGHT(C19,1)</f>
        <v>X</v>
      </c>
      <c r="AI19" s="49" t="str">
        <f aca="false">RIGHT(D19,1)</f>
        <v>O</v>
      </c>
      <c r="AJ19" s="49" t="str">
        <f aca="false">RIGHT(E19,1)</f>
        <v>T</v>
      </c>
      <c r="AK19" s="49" t="str">
        <f aca="false">RIGHT(F19,1)</f>
        <v>O</v>
      </c>
      <c r="AL19" s="49" t="str">
        <f aca="false">RIGHT(G19,1)</f>
        <v>O</v>
      </c>
      <c r="AM19" s="49" t="str">
        <f aca="false">RIGHT(H19,1)</f>
        <v>2</v>
      </c>
      <c r="AN19" s="49" t="str">
        <f aca="false">RIGHT(I19,1)</f>
        <v>X</v>
      </c>
      <c r="AO19" s="49" t="str">
        <f aca="false">RIGHT(J19,1)</f>
        <v>☻</v>
      </c>
      <c r="AP19" s="49" t="str">
        <f aca="false">RIGHT(K19,1)</f>
        <v>O</v>
      </c>
      <c r="AQ19" s="49" t="str">
        <f aca="false">RIGHT(L19,1)</f>
        <v>D</v>
      </c>
      <c r="AR19" s="49" t="str">
        <f aca="false">RIGHT(M19,1)</f>
        <v>D</v>
      </c>
      <c r="AS19" s="49" t="str">
        <f aca="false">RIGHT(N19,1)</f>
        <v>U</v>
      </c>
      <c r="AT19" s="49" t="e">
        <f aca="false">NA()</f>
        <v>#N/A</v>
      </c>
      <c r="AU19" s="49" t="str">
        <f aca="false">RIGHT(O19,1)</f>
        <v>¶</v>
      </c>
      <c r="AV19" s="49" t="str">
        <f aca="false">RIGHT(P19,1)</f>
        <v>1</v>
      </c>
      <c r="AW19" s="49" t="str">
        <f aca="false">RIGHT(Q19,1)</f>
        <v/>
      </c>
      <c r="AX19" s="49" t="str">
        <f aca="false">RIGHT(R19,1)</f>
        <v/>
      </c>
      <c r="AY19" s="49" t="str">
        <f aca="false">RIGHT(S19,1)</f>
        <v>X</v>
      </c>
      <c r="BB19" s="50" t="s">
        <v>15</v>
      </c>
      <c r="BC19" s="50"/>
      <c r="BD19" s="50"/>
      <c r="BE19" s="50"/>
      <c r="BF19" s="50"/>
      <c r="BG19" s="50"/>
      <c r="BH19" s="50"/>
      <c r="BI19" s="50"/>
      <c r="BJ19" s="50"/>
      <c r="BK19" s="50"/>
      <c r="IV19" s="2"/>
    </row>
    <row r="20" s="26" customFormat="true" ht="19.5" hidden="false" customHeight="true" outlineLevel="0" collapsed="false">
      <c r="A20" s="51" t="n">
        <v>43543</v>
      </c>
      <c r="B20" s="52" t="str">
        <f aca="false">TEXT(A20,"Ddd")</f>
        <v>út</v>
      </c>
      <c r="C20" s="53" t="str">
        <f aca="false">Vzorci_vnosov!$A$4</f>
        <v>51</v>
      </c>
      <c r="D20" s="53" t="str">
        <f aca="false">Vzorci_vnosov!$A$15</f>
        <v>SO</v>
      </c>
      <c r="E20" s="53" t="str">
        <f aca="false">Vzorci_vnosov!$A$6</f>
        <v>KVIT</v>
      </c>
      <c r="F20" s="53" t="str">
        <f aca="false">Vzorci_vnosov!$A$15</f>
        <v>SO</v>
      </c>
      <c r="G20" s="61" t="str">
        <f aca="false">Vzorci_vnosov!$A$28</f>
        <v>KO</v>
      </c>
      <c r="H20" s="53" t="str">
        <f aca="false">Vzorci_vnosov!$A$5</f>
        <v>52</v>
      </c>
      <c r="I20" s="53" t="str">
        <f aca="false">Vzorci_vnosov!$A$8</f>
        <v>U</v>
      </c>
      <c r="J20" s="55" t="str">
        <f aca="false">Vzorci_vnosov!$A$11</f>
        <v>X</v>
      </c>
      <c r="K20" s="53" t="str">
        <f aca="false">Vzorci_vnosov!$A$15</f>
        <v>SO</v>
      </c>
      <c r="L20" s="53" t="str">
        <f aca="false">Vzorci_vnosov!$A$4</f>
        <v>51</v>
      </c>
      <c r="M20" s="53" t="str">
        <f aca="false">Vzorci_vnosov!$A$12</f>
        <v>D</v>
      </c>
      <c r="N20" s="54" t="str">
        <f aca="false">Vzorci_vnosov!$A$7</f>
        <v>KVIT☻</v>
      </c>
      <c r="O20" s="55" t="str">
        <f aca="false">Vzorci_vnosov!$A$32</f>
        <v>Am</v>
      </c>
      <c r="P20" s="55" t="str">
        <f aca="false">Vzorci_vnosov!$A$26</f>
        <v>52¶</v>
      </c>
      <c r="Q20" s="79"/>
      <c r="R20" s="79"/>
      <c r="S20" s="55" t="str">
        <f aca="false">Vzorci_vnosov!$A$11</f>
        <v>X</v>
      </c>
      <c r="T20" s="79" t="s">
        <v>65</v>
      </c>
      <c r="U20" s="59" t="s">
        <v>11</v>
      </c>
      <c r="V20" s="47" t="n">
        <f aca="false">COUNTIF(AH20:AY20,"☻")</f>
        <v>1</v>
      </c>
      <c r="W20" s="47" t="n">
        <f aca="false">COUNTIF(AH20:AY20,"☺")</f>
        <v>0</v>
      </c>
      <c r="X20" s="47" t="n">
        <f aca="false">COUNTIF(C20:S20,"51")+COUNTIF(C20:S20,"51$")+COUNTIF(C20:S20,"51☻")</f>
        <v>2</v>
      </c>
      <c r="Y20" s="47" t="n">
        <f aca="false">COUNTIF(C20:S20,"52")+COUNTIF(C20:S20,"52$")+COUNTIF(C20:S20,"52☻")</f>
        <v>1</v>
      </c>
      <c r="Z20" s="47" t="n">
        <f aca="false">COUNTIF(C20:S20,"51¶")</f>
        <v>0</v>
      </c>
      <c r="AA20" s="47" t="n">
        <f aca="false">COUNTIF(C20:S20,"52¶")</f>
        <v>1</v>
      </c>
      <c r="AB20" s="47" t="n">
        <f aca="false">COUNTIF(C20:S20,"U")+COUNTIF(C20:S20,"U☻")+COUNTIF(C20:S20,"U☺")</f>
        <v>1</v>
      </c>
      <c r="AC20" s="47" t="n">
        <f aca="false">COUNTIF(C20:S20,"KVIT")+COUNTIF(C20:S20,"KVIT☻")+COUNTIF(C20:S20,"kvit$")</f>
        <v>2</v>
      </c>
      <c r="AD20" s="48" t="n">
        <f aca="false">COUNTBLANK(C20:S20)-3</f>
        <v>-1</v>
      </c>
      <c r="AE20" s="48" t="n">
        <f aca="false">COUNTIF(C20:S20,"x")</f>
        <v>2</v>
      </c>
      <c r="AF20" s="47" t="n">
        <f aca="false">COUNTIF(C20:S20,"51")+COUNTIF(C20:S20,"51☻")+COUNTIF(C20:S20,"2")+COUNTIF(C20:S20,"52")+COUNTIF(C20:S20,"52☻")+COUNTIF(C20:S20,"51$")+COUNTIF(C20:S20,"52$")</f>
        <v>3</v>
      </c>
      <c r="AG20" s="11" t="str">
        <f aca="false">Vzorci_vnosov!$A$20</f>
        <v>☺</v>
      </c>
      <c r="AH20" s="49" t="str">
        <f aca="false">RIGHT(C20,1)</f>
        <v>1</v>
      </c>
      <c r="AI20" s="49" t="str">
        <f aca="false">RIGHT(D20,1)</f>
        <v>O</v>
      </c>
      <c r="AJ20" s="49" t="str">
        <f aca="false">RIGHT(E20,1)</f>
        <v>T</v>
      </c>
      <c r="AK20" s="49" t="str">
        <f aca="false">RIGHT(F20,1)</f>
        <v>O</v>
      </c>
      <c r="AL20" s="49" t="str">
        <f aca="false">RIGHT(G20,1)</f>
        <v>O</v>
      </c>
      <c r="AM20" s="49" t="str">
        <f aca="false">RIGHT(H20,1)</f>
        <v>2</v>
      </c>
      <c r="AN20" s="49" t="str">
        <f aca="false">RIGHT(I20,1)</f>
        <v>U</v>
      </c>
      <c r="AO20" s="49" t="str">
        <f aca="false">RIGHT(J20,1)</f>
        <v>X</v>
      </c>
      <c r="AP20" s="49" t="str">
        <f aca="false">RIGHT(K20,1)</f>
        <v>O</v>
      </c>
      <c r="AQ20" s="49" t="str">
        <f aca="false">RIGHT(L20,1)</f>
        <v>1</v>
      </c>
      <c r="AR20" s="49" t="str">
        <f aca="false">RIGHT(M20,1)</f>
        <v>D</v>
      </c>
      <c r="AS20" s="49" t="str">
        <f aca="false">RIGHT(N20,1)</f>
        <v>☻</v>
      </c>
      <c r="AT20" s="49" t="e">
        <f aca="false">NA()</f>
        <v>#N/A</v>
      </c>
      <c r="AU20" s="49" t="str">
        <f aca="false">RIGHT(O20,1)</f>
        <v>m</v>
      </c>
      <c r="AV20" s="49" t="str">
        <f aca="false">RIGHT(P20,1)</f>
        <v>¶</v>
      </c>
      <c r="AW20" s="49" t="str">
        <f aca="false">RIGHT(Q20,1)</f>
        <v/>
      </c>
      <c r="AX20" s="49" t="str">
        <f aca="false">RIGHT(R20,1)</f>
        <v/>
      </c>
      <c r="AY20" s="49" t="str">
        <f aca="false">RIGHT(S20,1)</f>
        <v>X</v>
      </c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IV20" s="2"/>
    </row>
    <row r="21" s="26" customFormat="true" ht="19.5" hidden="false" customHeight="true" outlineLevel="0" collapsed="false">
      <c r="A21" s="51" t="n">
        <v>43544</v>
      </c>
      <c r="B21" s="52" t="str">
        <f aca="false">TEXT(A21,"Ddd")</f>
        <v>st</v>
      </c>
      <c r="C21" s="53" t="str">
        <f aca="false">Vzorci_vnosov!$A$6</f>
        <v>KVIT</v>
      </c>
      <c r="D21" s="53" t="str">
        <f aca="false">Vzorci_vnosov!$A$15</f>
        <v>SO</v>
      </c>
      <c r="E21" s="54" t="str">
        <f aca="false">Vzorci_vnosov!$A$7</f>
        <v>KVIT☻</v>
      </c>
      <c r="F21" s="53" t="str">
        <f aca="false">Vzorci_vnosov!$A$15</f>
        <v>SO</v>
      </c>
      <c r="G21" s="61" t="str">
        <f aca="false">Vzorci_vnosov!$A$28</f>
        <v>KO</v>
      </c>
      <c r="H21" s="53" t="str">
        <f aca="false">Vzorci_vnosov!$A$5</f>
        <v>52</v>
      </c>
      <c r="I21" s="58" t="str">
        <f aca="false">Vzorci_vnosov!$A$23</f>
        <v>51☺</v>
      </c>
      <c r="J21" s="53" t="str">
        <f aca="false">Vzorci_vnosov!$A$12</f>
        <v>D</v>
      </c>
      <c r="K21" s="53" t="str">
        <f aca="false">Vzorci_vnosov!$A$15</f>
        <v>SO</v>
      </c>
      <c r="L21" s="55" t="str">
        <f aca="false">Vzorci_vnosov!$A$26</f>
        <v>52¶</v>
      </c>
      <c r="M21" s="53" t="str">
        <f aca="false">Vzorci_vnosov!$A$12</f>
        <v>D</v>
      </c>
      <c r="N21" s="55" t="str">
        <f aca="false">Vzorci_vnosov!$A$35</f>
        <v>Ta</v>
      </c>
      <c r="O21" s="53" t="str">
        <f aca="false">Vzorci_vnosov!$A$8</f>
        <v>U</v>
      </c>
      <c r="P21" s="53" t="str">
        <f aca="false">Vzorci_vnosov!$A$4</f>
        <v>51</v>
      </c>
      <c r="Q21" s="79"/>
      <c r="R21" s="79"/>
      <c r="S21" s="55" t="str">
        <f aca="false">Vzorci_vnosov!$A$11</f>
        <v>X</v>
      </c>
      <c r="T21" s="79" t="s">
        <v>13</v>
      </c>
      <c r="U21" s="59" t="s">
        <v>11</v>
      </c>
      <c r="V21" s="47" t="n">
        <f aca="false">COUNTIF(AH21:AY21,"☻")</f>
        <v>1</v>
      </c>
      <c r="W21" s="47" t="n">
        <f aca="false">COUNTIF(AH21:AY21,"☺")</f>
        <v>1</v>
      </c>
      <c r="X21" s="47" t="n">
        <f aca="false">COUNTIF(C21:S21,"51")+COUNTIF(C21:S21,"51$")+COUNTIF(C21:S21,"51☻")</f>
        <v>1</v>
      </c>
      <c r="Y21" s="47" t="n">
        <f aca="false">COUNTIF(C21:S21,"52")+COUNTIF(C21:S21,"52$")+COUNTIF(C21:S21,"52☻")</f>
        <v>1</v>
      </c>
      <c r="Z21" s="47" t="n">
        <f aca="false">COUNTIF(C21:S21,"51¶")</f>
        <v>0</v>
      </c>
      <c r="AA21" s="47" t="n">
        <f aca="false">COUNTIF(C21:S21,"52¶")</f>
        <v>1</v>
      </c>
      <c r="AB21" s="47" t="n">
        <f aca="false">COUNTIF(C21:S21,"U")+COUNTIF(C21:S21,"U☻")+COUNTIF(C21:S21,"U☺")</f>
        <v>1</v>
      </c>
      <c r="AC21" s="47" t="n">
        <f aca="false">COUNTIF(C21:S21,"KVIT")+COUNTIF(C21:S21,"KVIT☻")+COUNTIF(C21:S21,"kvit$")</f>
        <v>2</v>
      </c>
      <c r="AD21" s="48" t="n">
        <f aca="false">COUNTBLANK(C21:S21)-3</f>
        <v>-1</v>
      </c>
      <c r="AE21" s="48" t="n">
        <f aca="false">COUNTIF(C21:S21,"x")</f>
        <v>1</v>
      </c>
      <c r="AF21" s="47" t="n">
        <f aca="false">COUNTIF(C21:S21,"51")+COUNTIF(C21:S21,"51☻")+COUNTIF(C21:S21,"2")+COUNTIF(C21:S21,"52")+COUNTIF(C21:S21,"52☻")+COUNTIF(C21:S21,"51$")+COUNTIF(C21:S21,"52$")</f>
        <v>2</v>
      </c>
      <c r="AG21" s="12" t="str">
        <f aca="false">Vzorci_vnosov!$A$21</f>
        <v>☺</v>
      </c>
      <c r="AH21" s="49" t="str">
        <f aca="false">RIGHT(C21,1)</f>
        <v>T</v>
      </c>
      <c r="AI21" s="49" t="str">
        <f aca="false">RIGHT(D21,1)</f>
        <v>O</v>
      </c>
      <c r="AJ21" s="49" t="str">
        <f aca="false">RIGHT(E21,1)</f>
        <v>☻</v>
      </c>
      <c r="AK21" s="49" t="str">
        <f aca="false">RIGHT(F21,1)</f>
        <v>O</v>
      </c>
      <c r="AL21" s="49" t="str">
        <f aca="false">RIGHT(G21,1)</f>
        <v>O</v>
      </c>
      <c r="AM21" s="49" t="str">
        <f aca="false">RIGHT(H21,1)</f>
        <v>2</v>
      </c>
      <c r="AN21" s="49" t="str">
        <f aca="false">RIGHT(I21,1)</f>
        <v>☺</v>
      </c>
      <c r="AO21" s="49" t="str">
        <f aca="false">RIGHT(J21,1)</f>
        <v>D</v>
      </c>
      <c r="AP21" s="49" t="str">
        <f aca="false">RIGHT(K21,1)</f>
        <v>O</v>
      </c>
      <c r="AQ21" s="49" t="str">
        <f aca="false">RIGHT(L21,1)</f>
        <v>¶</v>
      </c>
      <c r="AR21" s="49" t="str">
        <f aca="false">RIGHT(M21,1)</f>
        <v>D</v>
      </c>
      <c r="AS21" s="49" t="str">
        <f aca="false">RIGHT(N21,1)</f>
        <v>a</v>
      </c>
      <c r="AT21" s="49" t="e">
        <f aca="false">NA()</f>
        <v>#N/A</v>
      </c>
      <c r="AU21" s="49" t="str">
        <f aca="false">RIGHT(O21,1)</f>
        <v>U</v>
      </c>
      <c r="AV21" s="49" t="str">
        <f aca="false">RIGHT(P21,1)</f>
        <v>1</v>
      </c>
      <c r="AW21" s="49" t="str">
        <f aca="false">RIGHT(Q21,1)</f>
        <v/>
      </c>
      <c r="AX21" s="49" t="str">
        <f aca="false">RIGHT(R21,1)</f>
        <v/>
      </c>
      <c r="AY21" s="49" t="str">
        <f aca="false">RIGHT(S21,1)</f>
        <v>X</v>
      </c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IV21" s="2"/>
    </row>
    <row r="22" s="26" customFormat="true" ht="19.5" hidden="false" customHeight="true" outlineLevel="0" collapsed="false">
      <c r="A22" s="51" t="n">
        <v>43545</v>
      </c>
      <c r="B22" s="52" t="str">
        <f aca="false">TEXT(A22,"Ddd")</f>
        <v>čt</v>
      </c>
      <c r="C22" s="54" t="str">
        <f aca="false">Vzorci_vnosov!$A$7</f>
        <v>KVIT☻</v>
      </c>
      <c r="D22" s="53" t="str">
        <f aca="false">Vzorci_vnosov!$A$15</f>
        <v>SO</v>
      </c>
      <c r="E22" s="55" t="str">
        <f aca="false">Vzorci_vnosov!$A$11</f>
        <v>X</v>
      </c>
      <c r="F22" s="53" t="str">
        <f aca="false">Vzorci_vnosov!$A$15</f>
        <v>SO</v>
      </c>
      <c r="G22" s="55" t="str">
        <f aca="false">Vzorci_vnosov!$A$26</f>
        <v>52¶</v>
      </c>
      <c r="H22" s="53" t="str">
        <f aca="false">Vzorci_vnosov!$A$5</f>
        <v>52</v>
      </c>
      <c r="I22" s="55" t="str">
        <f aca="false">Vzorci_vnosov!$A$11</f>
        <v>X</v>
      </c>
      <c r="J22" s="53" t="str">
        <f aca="false">Vzorci_vnosov!$A$6</f>
        <v>KVIT</v>
      </c>
      <c r="K22" s="53" t="str">
        <f aca="false">Vzorci_vnosov!$A$15</f>
        <v>SO</v>
      </c>
      <c r="L22" s="58" t="str">
        <f aca="false">Vzorci_vnosov!$A$23</f>
        <v>51☺</v>
      </c>
      <c r="M22" s="53" t="str">
        <f aca="false">Vzorci_vnosov!$A$12</f>
        <v>D</v>
      </c>
      <c r="N22" s="53" t="str">
        <f aca="false">Vzorci_vnosov!$A$12</f>
        <v>D</v>
      </c>
      <c r="O22" s="55" t="str">
        <f aca="false">Vzorci_vnosov!$A$11</f>
        <v>X</v>
      </c>
      <c r="P22" s="55" t="str">
        <f aca="false">Vzorci_vnosov!$A$32</f>
        <v>Am</v>
      </c>
      <c r="Q22" s="79"/>
      <c r="R22" s="79"/>
      <c r="S22" s="55" t="str">
        <f aca="false">Vzorci_vnosov!$A$11</f>
        <v>X</v>
      </c>
      <c r="T22" s="79" t="s">
        <v>19</v>
      </c>
      <c r="U22" s="59" t="s">
        <v>27</v>
      </c>
      <c r="V22" s="47" t="n">
        <f aca="false">COUNTIF(AH22:AY22,"☻")</f>
        <v>1</v>
      </c>
      <c r="W22" s="47" t="n">
        <f aca="false">COUNTIF(AH22:AY22,"☺")</f>
        <v>1</v>
      </c>
      <c r="X22" s="47" t="n">
        <f aca="false">COUNTIF(C22:S22,"51")+COUNTIF(C22:S22,"51$")+COUNTIF(C22:S22,"51☻")</f>
        <v>0</v>
      </c>
      <c r="Y22" s="47" t="n">
        <f aca="false">COUNTIF(C22:S22,"52")+COUNTIF(C22:S22,"52$")+COUNTIF(C22:S22,"52☻")</f>
        <v>1</v>
      </c>
      <c r="Z22" s="47" t="n">
        <f aca="false">COUNTIF(C22:S22,"51¶")</f>
        <v>0</v>
      </c>
      <c r="AA22" s="47" t="n">
        <f aca="false">COUNTIF(C22:S22,"52¶")</f>
        <v>1</v>
      </c>
      <c r="AB22" s="47" t="n">
        <f aca="false">COUNTIF(C22:S22,"U")+COUNTIF(C22:S22,"U☻")+COUNTIF(C22:S22,"U☺")</f>
        <v>0</v>
      </c>
      <c r="AC22" s="47" t="n">
        <f aca="false">COUNTIF(C22:S22,"KVIT")+COUNTIF(C22:S22,"KVIT☻")+COUNTIF(C22:S22,"kvit$")</f>
        <v>2</v>
      </c>
      <c r="AD22" s="48" t="n">
        <f aca="false">COUNTBLANK(C22:S22)-3</f>
        <v>-1</v>
      </c>
      <c r="AE22" s="48" t="n">
        <f aca="false">COUNTIF(C22:S22,"x")</f>
        <v>4</v>
      </c>
      <c r="AF22" s="47" t="n">
        <f aca="false">COUNTIF(C22:S22,"51")+COUNTIF(C22:S22,"51☻")+COUNTIF(C22:S22,"2")+COUNTIF(C22:S22,"52")+COUNTIF(C22:S22,"52☻")+COUNTIF(C22:S22,"51$")+COUNTIF(C22:S22,"52$")</f>
        <v>1</v>
      </c>
      <c r="AG22" s="13" t="str">
        <f aca="false">Vzorci_vnosov!$A$22</f>
        <v>U☺</v>
      </c>
      <c r="AH22" s="49" t="str">
        <f aca="false">RIGHT(C22,1)</f>
        <v>☻</v>
      </c>
      <c r="AI22" s="49" t="str">
        <f aca="false">RIGHT(D22,1)</f>
        <v>O</v>
      </c>
      <c r="AJ22" s="49" t="str">
        <f aca="false">RIGHT(E22,1)</f>
        <v>X</v>
      </c>
      <c r="AK22" s="49" t="str">
        <f aca="false">RIGHT(F22,1)</f>
        <v>O</v>
      </c>
      <c r="AL22" s="49" t="str">
        <f aca="false">RIGHT(G22,1)</f>
        <v>¶</v>
      </c>
      <c r="AM22" s="49" t="str">
        <f aca="false">RIGHT(H22,1)</f>
        <v>2</v>
      </c>
      <c r="AN22" s="49" t="str">
        <f aca="false">RIGHT(I22,1)</f>
        <v>X</v>
      </c>
      <c r="AO22" s="49" t="str">
        <f aca="false">RIGHT(J22,1)</f>
        <v>T</v>
      </c>
      <c r="AP22" s="49" t="str">
        <f aca="false">RIGHT(K22,1)</f>
        <v>O</v>
      </c>
      <c r="AQ22" s="49" t="str">
        <f aca="false">RIGHT(L22,1)</f>
        <v>☺</v>
      </c>
      <c r="AR22" s="49" t="str">
        <f aca="false">RIGHT(M22,1)</f>
        <v>D</v>
      </c>
      <c r="AS22" s="49" t="str">
        <f aca="false">RIGHT(N22,1)</f>
        <v>D</v>
      </c>
      <c r="AT22" s="49" t="e">
        <f aca="false">NA()</f>
        <v>#N/A</v>
      </c>
      <c r="AU22" s="49" t="str">
        <f aca="false">RIGHT(O22,1)</f>
        <v>X</v>
      </c>
      <c r="AV22" s="49" t="str">
        <f aca="false">RIGHT(P22,1)</f>
        <v>m</v>
      </c>
      <c r="AW22" s="49" t="str">
        <f aca="false">RIGHT(Q22,1)</f>
        <v/>
      </c>
      <c r="AX22" s="49" t="str">
        <f aca="false">RIGHT(R22,1)</f>
        <v/>
      </c>
      <c r="AY22" s="49" t="str">
        <f aca="false">RIGHT(S22,1)</f>
        <v>X</v>
      </c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IV22" s="2"/>
    </row>
    <row r="23" s="26" customFormat="true" ht="19.5" hidden="false" customHeight="true" outlineLevel="0" collapsed="false">
      <c r="A23" s="51" t="n">
        <v>43546</v>
      </c>
      <c r="B23" s="52" t="str">
        <f aca="false">TEXT(A23,"Ddd")</f>
        <v>pá</v>
      </c>
      <c r="C23" s="55" t="str">
        <f aca="false">Vzorci_vnosov!$A$11</f>
        <v>X</v>
      </c>
      <c r="D23" s="53" t="str">
        <f aca="false">Vzorci_vnosov!$A$15</f>
        <v>SO</v>
      </c>
      <c r="E23" s="53" t="str">
        <f aca="false">Vzorci_vnosov!$A$6</f>
        <v>KVIT</v>
      </c>
      <c r="F23" s="53" t="str">
        <f aca="false">Vzorci_vnosov!$A$15</f>
        <v>SO</v>
      </c>
      <c r="G23" s="58" t="str">
        <f aca="false">Vzorci_vnosov!$A$23</f>
        <v>51☺</v>
      </c>
      <c r="H23" s="53" t="str">
        <f aca="false">Vzorci_vnosov!$A$5</f>
        <v>52</v>
      </c>
      <c r="I23" s="55" t="str">
        <f aca="false">Vzorci_vnosov!$A$26</f>
        <v>52¶</v>
      </c>
      <c r="J23" s="54" t="str">
        <f aca="false">Vzorci_vnosov!$A$7</f>
        <v>KVIT☻</v>
      </c>
      <c r="K23" s="53" t="str">
        <f aca="false">Vzorci_vnosov!$A$15</f>
        <v>SO</v>
      </c>
      <c r="L23" s="55" t="str">
        <f aca="false">Vzorci_vnosov!$A$11</f>
        <v>X</v>
      </c>
      <c r="M23" s="53" t="str">
        <f aca="false">Vzorci_vnosov!$A$12</f>
        <v>D</v>
      </c>
      <c r="N23" s="53" t="str">
        <f aca="false">Vzorci_vnosov!$A$4</f>
        <v>51</v>
      </c>
      <c r="O23" s="55" t="str">
        <f aca="false">Vzorci_vnosov!$A$11</f>
        <v>X</v>
      </c>
      <c r="P23" s="53" t="str">
        <f aca="false">Vzorci_vnosov!$A$8</f>
        <v>U</v>
      </c>
      <c r="Q23" s="79"/>
      <c r="R23" s="79"/>
      <c r="S23" s="55" t="str">
        <f aca="false">Vzorci_vnosov!$A$11</f>
        <v>X</v>
      </c>
      <c r="T23" s="79" t="s">
        <v>9</v>
      </c>
      <c r="U23" s="59" t="s">
        <v>27</v>
      </c>
      <c r="V23" s="47" t="n">
        <f aca="false">COUNTIF(AH23:AY23,"☻")</f>
        <v>1</v>
      </c>
      <c r="W23" s="47" t="n">
        <f aca="false">COUNTIF(AH23:AY23,"☺")</f>
        <v>1</v>
      </c>
      <c r="X23" s="47" t="n">
        <f aca="false">COUNTIF(C23:S23,"51")+COUNTIF(C23:S23,"51$")+COUNTIF(C23:S23,"51☻")</f>
        <v>1</v>
      </c>
      <c r="Y23" s="47" t="n">
        <f aca="false">COUNTIF(C23:S23,"52")+COUNTIF(C23:S23,"52$")+COUNTIF(C23:S23,"52☻")</f>
        <v>1</v>
      </c>
      <c r="Z23" s="47" t="n">
        <f aca="false">COUNTIF(C23:S23,"51¶")</f>
        <v>0</v>
      </c>
      <c r="AA23" s="47" t="n">
        <f aca="false">COUNTIF(C23:S23,"52¶")</f>
        <v>1</v>
      </c>
      <c r="AB23" s="47" t="n">
        <f aca="false">COUNTIF(C23:S23,"U")+COUNTIF(C23:S23,"U☻")+COUNTIF(C23:S23,"U☺")</f>
        <v>1</v>
      </c>
      <c r="AC23" s="47" t="n">
        <f aca="false">COUNTIF(C23:S23,"KVIT")+COUNTIF(C23:S23,"KVIT☻")+COUNTIF(C23:S23,"kvit$")</f>
        <v>2</v>
      </c>
      <c r="AD23" s="48" t="n">
        <f aca="false">COUNTBLANK(C23:S23)-3</f>
        <v>-1</v>
      </c>
      <c r="AE23" s="48" t="n">
        <f aca="false">COUNTIF(C23:S23,"x")</f>
        <v>4</v>
      </c>
      <c r="AF23" s="47" t="n">
        <f aca="false">COUNTIF(C23:S23,"51")+COUNTIF(C23:S23,"51☻")+COUNTIF(C23:S23,"2")+COUNTIF(C23:S23,"52")+COUNTIF(C23:S23,"52☻")+COUNTIF(C23:S23,"51$")+COUNTIF(C23:S23,"52$")</f>
        <v>2</v>
      </c>
      <c r="AG23" s="13" t="str">
        <f aca="false">Vzorci_vnosov!$A$23</f>
        <v>51☺</v>
      </c>
      <c r="AH23" s="49" t="str">
        <f aca="false">RIGHT(C23,1)</f>
        <v>X</v>
      </c>
      <c r="AI23" s="49" t="str">
        <f aca="false">RIGHT(D23,1)</f>
        <v>O</v>
      </c>
      <c r="AJ23" s="49" t="str">
        <f aca="false">RIGHT(E23,1)</f>
        <v>T</v>
      </c>
      <c r="AK23" s="49" t="str">
        <f aca="false">RIGHT(F23,1)</f>
        <v>O</v>
      </c>
      <c r="AL23" s="49" t="str">
        <f aca="false">RIGHT(G23,1)</f>
        <v>☺</v>
      </c>
      <c r="AM23" s="49" t="str">
        <f aca="false">RIGHT(H23,1)</f>
        <v>2</v>
      </c>
      <c r="AN23" s="49" t="str">
        <f aca="false">RIGHT(I23,1)</f>
        <v>¶</v>
      </c>
      <c r="AO23" s="49" t="str">
        <f aca="false">RIGHT(J23,1)</f>
        <v>☻</v>
      </c>
      <c r="AP23" s="49" t="str">
        <f aca="false">RIGHT(K23,1)</f>
        <v>O</v>
      </c>
      <c r="AQ23" s="49" t="str">
        <f aca="false">RIGHT(L23,1)</f>
        <v>X</v>
      </c>
      <c r="AR23" s="49" t="str">
        <f aca="false">RIGHT(M23,1)</f>
        <v>D</v>
      </c>
      <c r="AS23" s="49" t="str">
        <f aca="false">RIGHT(N23,1)</f>
        <v>1</v>
      </c>
      <c r="AT23" s="49" t="e">
        <f aca="false">NA()</f>
        <v>#N/A</v>
      </c>
      <c r="AU23" s="49" t="str">
        <f aca="false">RIGHT(O23,1)</f>
        <v>X</v>
      </c>
      <c r="AV23" s="49" t="str">
        <f aca="false">RIGHT(P23,1)</f>
        <v>U</v>
      </c>
      <c r="AW23" s="49" t="str">
        <f aca="false">RIGHT(Q23,1)</f>
        <v/>
      </c>
      <c r="AX23" s="49" t="str">
        <f aca="false">RIGHT(R23,1)</f>
        <v/>
      </c>
      <c r="AY23" s="49" t="str">
        <f aca="false">RIGHT(S23,1)</f>
        <v>X</v>
      </c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IV23" s="2"/>
    </row>
    <row r="24" s="26" customFormat="true" ht="19.5" hidden="false" customHeight="true" outlineLevel="0" collapsed="false">
      <c r="A24" s="51" t="n">
        <v>43547</v>
      </c>
      <c r="B24" s="52" t="str">
        <f aca="false">TEXT(A24,"Ddd")</f>
        <v>so</v>
      </c>
      <c r="C24" s="79"/>
      <c r="D24" s="79"/>
      <c r="E24" s="44" t="str">
        <f aca="false">Vzorci_vnosov!$A$14</f>
        <v>☻</v>
      </c>
      <c r="F24" s="79"/>
      <c r="G24" s="79"/>
      <c r="H24" s="45" t="str">
        <f aca="false">Vzorci_vnosov!$A$21</f>
        <v>☺</v>
      </c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 t="s">
        <v>11</v>
      </c>
      <c r="U24" s="59" t="s">
        <v>23</v>
      </c>
      <c r="V24" s="47" t="n">
        <f aca="false">COUNTIF(AH24:AY24,"☻")</f>
        <v>1</v>
      </c>
      <c r="W24" s="47" t="n">
        <f aca="false">COUNTIF(AH24:AY24,"☺")</f>
        <v>1</v>
      </c>
      <c r="X24" s="47" t="n">
        <f aca="false">COUNTIF(C24:S24,"51")+COUNTIF(C24:S24,"51$")+COUNTIF(C24:S24,"51☻")</f>
        <v>0</v>
      </c>
      <c r="Y24" s="47" t="n">
        <f aca="false">COUNTIF(C24:S24,"52")+COUNTIF(C24:S24,"52$")+COUNTIF(C24:S24,"52☻")</f>
        <v>0</v>
      </c>
      <c r="Z24" s="47" t="n">
        <f aca="false">COUNTIF(C24:S24,"51¶")</f>
        <v>0</v>
      </c>
      <c r="AA24" s="47" t="n">
        <f aca="false">COUNTIF(C24:S24,"52¶")</f>
        <v>0</v>
      </c>
      <c r="AB24" s="47" t="n">
        <f aca="false">COUNTIF(C24:S24,"U")+COUNTIF(C24:S24,"U☻")+COUNTIF(C24:S24,"U☺")</f>
        <v>0</v>
      </c>
      <c r="AC24" s="47" t="n">
        <f aca="false">COUNTIF(C24:S24,"KVIT")+COUNTIF(C24:S24,"KVIT☻")+COUNTIF(C24:S24,"kvit$")</f>
        <v>0</v>
      </c>
      <c r="AD24" s="48" t="n">
        <f aca="false">COUNTBLANK(C24:S24)-3</f>
        <v>12</v>
      </c>
      <c r="AE24" s="48" t="n">
        <f aca="false">COUNTIF(C24:S24,"x")</f>
        <v>0</v>
      </c>
      <c r="AF24" s="47" t="n">
        <f aca="false">COUNTIF(C24:S24,"51")+COUNTIF(C24:S24,"51☻")+COUNTIF(C24:S24,"2")+COUNTIF(C24:S24,"52")+COUNTIF(C24:S24,"52☻")+COUNTIF(C24:S24,"51$")+COUNTIF(C24:S24,"52$")</f>
        <v>0</v>
      </c>
      <c r="AG24" s="13" t="str">
        <f aca="false">Vzorci_vnosov!$A$24</f>
        <v>52☺</v>
      </c>
      <c r="AH24" s="49" t="str">
        <f aca="false">RIGHT(C24,1)</f>
        <v/>
      </c>
      <c r="AI24" s="49" t="str">
        <f aca="false">RIGHT(D24,1)</f>
        <v/>
      </c>
      <c r="AJ24" s="49" t="str">
        <f aca="false">RIGHT(E24,1)</f>
        <v>☻</v>
      </c>
      <c r="AK24" s="49" t="str">
        <f aca="false">RIGHT(F24,1)</f>
        <v/>
      </c>
      <c r="AL24" s="49" t="str">
        <f aca="false">RIGHT(G24,1)</f>
        <v/>
      </c>
      <c r="AM24" s="49" t="str">
        <f aca="false">RIGHT(H24,1)</f>
        <v>☺</v>
      </c>
      <c r="AN24" s="49" t="str">
        <f aca="false">RIGHT(I24,1)</f>
        <v/>
      </c>
      <c r="AO24" s="49" t="str">
        <f aca="false">RIGHT(J24,1)</f>
        <v/>
      </c>
      <c r="AP24" s="49" t="str">
        <f aca="false">RIGHT(K24,1)</f>
        <v/>
      </c>
      <c r="AQ24" s="49" t="str">
        <f aca="false">RIGHT(L24,1)</f>
        <v/>
      </c>
      <c r="AR24" s="49" t="str">
        <f aca="false">RIGHT(M24,1)</f>
        <v/>
      </c>
      <c r="AS24" s="49" t="str">
        <f aca="false">RIGHT(N24,1)</f>
        <v/>
      </c>
      <c r="AT24" s="49" t="e">
        <f aca="false">NA()</f>
        <v>#N/A</v>
      </c>
      <c r="AU24" s="49" t="str">
        <f aca="false">RIGHT(O24,1)</f>
        <v/>
      </c>
      <c r="AV24" s="49" t="str">
        <f aca="false">RIGHT(P24,1)</f>
        <v/>
      </c>
      <c r="AW24" s="49" t="str">
        <f aca="false">RIGHT(Q24,1)</f>
        <v/>
      </c>
      <c r="AX24" s="49" t="str">
        <f aca="false">RIGHT(R24,1)</f>
        <v/>
      </c>
      <c r="AY24" s="49" t="str">
        <f aca="false">RIGHT(S24,1)</f>
        <v/>
      </c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IV24" s="2"/>
    </row>
    <row r="25" s="26" customFormat="true" ht="19.5" hidden="false" customHeight="true" outlineLevel="0" collapsed="false">
      <c r="A25" s="51" t="n">
        <v>43548</v>
      </c>
      <c r="B25" s="52" t="str">
        <f aca="false">TEXT(A25,"Ddd")</f>
        <v>ne</v>
      </c>
      <c r="C25" s="79"/>
      <c r="D25" s="79"/>
      <c r="E25" s="44" t="str">
        <f aca="false">Vzorci_vnosov!$A$14</f>
        <v>☻</v>
      </c>
      <c r="F25" s="79"/>
      <c r="G25" s="79"/>
      <c r="H25" s="45" t="str">
        <f aca="false">Vzorci_vnosov!$A$21</f>
        <v>☺</v>
      </c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 t="s">
        <v>11</v>
      </c>
      <c r="U25" s="59" t="s">
        <v>23</v>
      </c>
      <c r="V25" s="47" t="n">
        <f aca="false">COUNTIF(AH25:AY25,"☻")</f>
        <v>1</v>
      </c>
      <c r="W25" s="47" t="n">
        <f aca="false">COUNTIF(AH25:AY25,"☺")</f>
        <v>1</v>
      </c>
      <c r="X25" s="47" t="n">
        <f aca="false">COUNTIF(C25:S25,"51")+COUNTIF(C25:S25,"51$")+COUNTIF(C25:S25,"51☻")</f>
        <v>0</v>
      </c>
      <c r="Y25" s="47" t="n">
        <f aca="false">COUNTIF(C25:S25,"52")+COUNTIF(C25:S25,"52$")+COUNTIF(C25:S25,"52☻")</f>
        <v>0</v>
      </c>
      <c r="Z25" s="47" t="n">
        <f aca="false">COUNTIF(C25:S25,"51¶")</f>
        <v>0</v>
      </c>
      <c r="AA25" s="47" t="n">
        <f aca="false">COUNTIF(C25:S25,"52¶")</f>
        <v>0</v>
      </c>
      <c r="AB25" s="47" t="n">
        <f aca="false">COUNTIF(C25:S25,"U")+COUNTIF(C25:S25,"U☻")+COUNTIF(C25:S25,"U☺")</f>
        <v>0</v>
      </c>
      <c r="AC25" s="47" t="n">
        <f aca="false">COUNTIF(C25:S25,"KVIT")+COUNTIF(C25:S25,"KVIT☻")+COUNTIF(C25:S25,"kvit$")</f>
        <v>0</v>
      </c>
      <c r="AD25" s="48" t="n">
        <f aca="false">COUNTBLANK(C25:S25)-3</f>
        <v>12</v>
      </c>
      <c r="AE25" s="48" t="n">
        <f aca="false">COUNTIF(C25:S25,"x")</f>
        <v>0</v>
      </c>
      <c r="AF25" s="47" t="n">
        <f aca="false">COUNTIF(C25:S25,"51")+COUNTIF(C25:S25,"51☻")+COUNTIF(C25:S25,"2")+COUNTIF(C25:S25,"52")+COUNTIF(C25:S25,"52☻")+COUNTIF(C25:S25,"51$")+COUNTIF(C25:S25,"52$")</f>
        <v>0</v>
      </c>
      <c r="AG25" s="7" t="str">
        <f aca="false">Vzorci_vnosov!$A$25</f>
        <v>51¶</v>
      </c>
      <c r="AH25" s="49" t="str">
        <f aca="false">RIGHT(C25,1)</f>
        <v/>
      </c>
      <c r="AI25" s="49" t="str">
        <f aca="false">RIGHT(D25,1)</f>
        <v/>
      </c>
      <c r="AJ25" s="49" t="str">
        <f aca="false">RIGHT(E25,1)</f>
        <v>☻</v>
      </c>
      <c r="AK25" s="49" t="str">
        <f aca="false">RIGHT(F25,1)</f>
        <v/>
      </c>
      <c r="AL25" s="49" t="str">
        <f aca="false">RIGHT(G25,1)</f>
        <v/>
      </c>
      <c r="AM25" s="49" t="str">
        <f aca="false">RIGHT(H25,1)</f>
        <v>☺</v>
      </c>
      <c r="AN25" s="49" t="str">
        <f aca="false">RIGHT(I25,1)</f>
        <v/>
      </c>
      <c r="AO25" s="49" t="str">
        <f aca="false">RIGHT(J25,1)</f>
        <v/>
      </c>
      <c r="AP25" s="49" t="str">
        <f aca="false">RIGHT(K25,1)</f>
        <v/>
      </c>
      <c r="AQ25" s="49" t="str">
        <f aca="false">RIGHT(L25,1)</f>
        <v/>
      </c>
      <c r="AR25" s="49" t="str">
        <f aca="false">RIGHT(M25,1)</f>
        <v/>
      </c>
      <c r="AS25" s="49" t="str">
        <f aca="false">RIGHT(N25,1)</f>
        <v/>
      </c>
      <c r="AT25" s="49" t="e">
        <f aca="false">NA()</f>
        <v>#N/A</v>
      </c>
      <c r="AU25" s="49" t="str">
        <f aca="false">RIGHT(O25,1)</f>
        <v/>
      </c>
      <c r="AV25" s="49" t="str">
        <f aca="false">RIGHT(P25,1)</f>
        <v/>
      </c>
      <c r="AW25" s="49" t="str">
        <f aca="false">RIGHT(Q25,1)</f>
        <v/>
      </c>
      <c r="AX25" s="49" t="str">
        <f aca="false">RIGHT(R25,1)</f>
        <v/>
      </c>
      <c r="AY25" s="49" t="str">
        <f aca="false">RIGHT(S25,1)</f>
        <v/>
      </c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IV25" s="2"/>
    </row>
    <row r="26" s="26" customFormat="true" ht="19.5" hidden="false" customHeight="true" outlineLevel="0" collapsed="false">
      <c r="A26" s="51" t="n">
        <v>43549</v>
      </c>
      <c r="B26" s="52" t="str">
        <f aca="false">TEXT(A26,"Ddd")</f>
        <v>po</v>
      </c>
      <c r="C26" s="55" t="str">
        <f aca="false">Vzorci_vnosov!$A$26</f>
        <v>52¶</v>
      </c>
      <c r="D26" s="53" t="str">
        <f aca="false">Vzorci_vnosov!$A$12</f>
        <v>D</v>
      </c>
      <c r="E26" s="55" t="str">
        <f aca="false">Vzorci_vnosov!$A$11</f>
        <v>X</v>
      </c>
      <c r="F26" s="53" t="str">
        <f aca="false">Vzorci_vnosov!$A$12</f>
        <v>D</v>
      </c>
      <c r="G26" s="53" t="str">
        <f aca="false">Vzorci_vnosov!$A$13</f>
        <v>BOL</v>
      </c>
      <c r="H26" s="55" t="str">
        <f aca="false">Vzorci_vnosov!$A$11</f>
        <v>X</v>
      </c>
      <c r="I26" s="53" t="str">
        <f aca="false">Vzorci_vnosov!$A$8</f>
        <v>U</v>
      </c>
      <c r="J26" s="53" t="str">
        <f aca="false">Vzorci_vnosov!$A$15</f>
        <v>SO</v>
      </c>
      <c r="K26" s="53" t="str">
        <f aca="false">Vzorci_vnosov!$A$6</f>
        <v>KVIT</v>
      </c>
      <c r="L26" s="53" t="str">
        <f aca="false">Vzorci_vnosov!$A$4</f>
        <v>51</v>
      </c>
      <c r="M26" s="53" t="str">
        <f aca="false">Vzorci_vnosov!$A$12</f>
        <v>D</v>
      </c>
      <c r="N26" s="53" t="str">
        <f aca="false">Vzorci_vnosov!$A$6</f>
        <v>KVIT</v>
      </c>
      <c r="O26" s="53" t="str">
        <f aca="false">Vzorci_vnosov!$A$5</f>
        <v>52</v>
      </c>
      <c r="P26" s="58" t="str">
        <f aca="false">Vzorci_vnosov!$A$23</f>
        <v>51☺</v>
      </c>
      <c r="Q26" s="79"/>
      <c r="R26" s="79"/>
      <c r="S26" s="55" t="str">
        <f aca="false">Vzorci_vnosov!$A$11</f>
        <v>X</v>
      </c>
      <c r="T26" s="79" t="s">
        <v>70</v>
      </c>
      <c r="U26" s="59" t="s">
        <v>5</v>
      </c>
      <c r="V26" s="47" t="n">
        <f aca="false">COUNTIF(AH26:AY26,"☻")</f>
        <v>0</v>
      </c>
      <c r="W26" s="47" t="n">
        <f aca="false">COUNTIF(AH26:AY26,"☺")</f>
        <v>1</v>
      </c>
      <c r="X26" s="47" t="n">
        <f aca="false">COUNTIF(C26:S26,"51")+COUNTIF(C26:S26,"51$")+COUNTIF(C26:S26,"51☻")</f>
        <v>1</v>
      </c>
      <c r="Y26" s="47" t="n">
        <f aca="false">COUNTIF(C26:S26,"52")+COUNTIF(C26:S26,"52$")+COUNTIF(C26:S26,"52☻")</f>
        <v>1</v>
      </c>
      <c r="Z26" s="47" t="n">
        <f aca="false">COUNTIF(C26:S26,"51¶")</f>
        <v>0</v>
      </c>
      <c r="AA26" s="47" t="n">
        <f aca="false">COUNTIF(C26:S26,"52¶")</f>
        <v>1</v>
      </c>
      <c r="AB26" s="47" t="n">
        <f aca="false">COUNTIF(C26:S26,"U")+COUNTIF(C26:S26,"U☻")+COUNTIF(C26:S26,"U☺")</f>
        <v>1</v>
      </c>
      <c r="AC26" s="47" t="n">
        <f aca="false">COUNTIF(C26:S26,"KVIT")+COUNTIF(C26:S26,"KVIT☻")+COUNTIF(C26:S26,"kvit$")</f>
        <v>2</v>
      </c>
      <c r="AD26" s="48" t="n">
        <f aca="false">COUNTBLANK(C26:S26)-3</f>
        <v>-1</v>
      </c>
      <c r="AE26" s="48" t="n">
        <f aca="false">COUNTIF(C26:S26,"x")</f>
        <v>3</v>
      </c>
      <c r="AF26" s="47" t="n">
        <f aca="false">COUNTIF(C26:S26,"51")+COUNTIF(C26:S26,"51☻")+COUNTIF(C26:S26,"2")+COUNTIF(C26:S26,"52")+COUNTIF(C26:S26,"52☻")+COUNTIF(C26:S26,"51$")+COUNTIF(C26:S26,"52$")</f>
        <v>2</v>
      </c>
      <c r="AG26" s="7" t="str">
        <f aca="false">Vzorci_vnosov!$A$26</f>
        <v>52¶</v>
      </c>
      <c r="AH26" s="49" t="str">
        <f aca="false">RIGHT(C26,1)</f>
        <v>¶</v>
      </c>
      <c r="AI26" s="49" t="str">
        <f aca="false">RIGHT(D26,1)</f>
        <v>D</v>
      </c>
      <c r="AJ26" s="49" t="str">
        <f aca="false">RIGHT(E26,1)</f>
        <v>X</v>
      </c>
      <c r="AK26" s="49" t="str">
        <f aca="false">RIGHT(F26,1)</f>
        <v>D</v>
      </c>
      <c r="AL26" s="49" t="str">
        <f aca="false">RIGHT(G26,1)</f>
        <v>L</v>
      </c>
      <c r="AM26" s="49" t="str">
        <f aca="false">RIGHT(H26,1)</f>
        <v>X</v>
      </c>
      <c r="AN26" s="49" t="str">
        <f aca="false">RIGHT(I26,1)</f>
        <v>U</v>
      </c>
      <c r="AO26" s="49" t="str">
        <f aca="false">RIGHT(J26,1)</f>
        <v>O</v>
      </c>
      <c r="AP26" s="49" t="str">
        <f aca="false">RIGHT(K26,1)</f>
        <v>T</v>
      </c>
      <c r="AQ26" s="49" t="str">
        <f aca="false">RIGHT(L26,1)</f>
        <v>1</v>
      </c>
      <c r="AR26" s="49" t="str">
        <f aca="false">RIGHT(M26,1)</f>
        <v>D</v>
      </c>
      <c r="AS26" s="49" t="str">
        <f aca="false">RIGHT(N26,1)</f>
        <v>T</v>
      </c>
      <c r="AT26" s="49" t="e">
        <f aca="false">NA()</f>
        <v>#N/A</v>
      </c>
      <c r="AU26" s="49" t="str">
        <f aca="false">RIGHT(O26,1)</f>
        <v>2</v>
      </c>
      <c r="AV26" s="49" t="str">
        <f aca="false">RIGHT(P26,1)</f>
        <v>☺</v>
      </c>
      <c r="AW26" s="49" t="str">
        <f aca="false">RIGHT(Q26,1)</f>
        <v/>
      </c>
      <c r="AX26" s="49" t="str">
        <f aca="false">RIGHT(R26,1)</f>
        <v/>
      </c>
      <c r="AY26" s="49" t="str">
        <f aca="false">RIGHT(S26,1)</f>
        <v>X</v>
      </c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IV26" s="2"/>
    </row>
    <row r="27" s="26" customFormat="true" ht="19.5" hidden="false" customHeight="true" outlineLevel="0" collapsed="false">
      <c r="A27" s="51" t="n">
        <v>43550</v>
      </c>
      <c r="B27" s="52" t="str">
        <f aca="false">TEXT(A27,"Ddd")</f>
        <v>út</v>
      </c>
      <c r="C27" s="55" t="str">
        <f aca="false">Vzorci_vnosov!$A$32</f>
        <v>Am</v>
      </c>
      <c r="D27" s="53" t="str">
        <f aca="false">Vzorci_vnosov!$A$12</f>
        <v>D</v>
      </c>
      <c r="E27" s="53" t="str">
        <f aca="false">Vzorci_vnosov!$A$6</f>
        <v>KVIT</v>
      </c>
      <c r="F27" s="53" t="str">
        <f aca="false">Vzorci_vnosov!$A$12</f>
        <v>D</v>
      </c>
      <c r="G27" s="53" t="str">
        <f aca="false">Vzorci_vnosov!$A$13</f>
        <v>BOL</v>
      </c>
      <c r="H27" s="53" t="str">
        <f aca="false">Vzorci_vnosov!$A$12</f>
        <v>D</v>
      </c>
      <c r="I27" s="53" t="str">
        <f aca="false">Vzorci_vnosov!$A$8</f>
        <v>U</v>
      </c>
      <c r="J27" s="53" t="str">
        <f aca="false">Vzorci_vnosov!$A$15</f>
        <v>SO</v>
      </c>
      <c r="K27" s="54" t="str">
        <f aca="false">Vzorci_vnosov!$A$7</f>
        <v>KVIT☻</v>
      </c>
      <c r="L27" s="53" t="str">
        <f aca="false">Vzorci_vnosov!$A$5</f>
        <v>52</v>
      </c>
      <c r="M27" s="53" t="str">
        <f aca="false">Vzorci_vnosov!$A$12</f>
        <v>D</v>
      </c>
      <c r="N27" s="55" t="str">
        <f aca="false">Vzorci_vnosov!$A$26</f>
        <v>52¶</v>
      </c>
      <c r="O27" s="53" t="str">
        <f aca="false">Vzorci_vnosov!$A$4</f>
        <v>51</v>
      </c>
      <c r="P27" s="55" t="str">
        <f aca="false">Vzorci_vnosov!$A$11</f>
        <v>X</v>
      </c>
      <c r="Q27" s="79"/>
      <c r="R27" s="79"/>
      <c r="S27" s="55" t="str">
        <f aca="false">Vzorci_vnosov!$A$11</f>
        <v>X</v>
      </c>
      <c r="T27" s="79" t="s">
        <v>65</v>
      </c>
      <c r="U27" s="59" t="s">
        <v>27</v>
      </c>
      <c r="V27" s="47" t="n">
        <f aca="false">COUNTIF(AH27:AY27,"☻")</f>
        <v>1</v>
      </c>
      <c r="W27" s="47" t="n">
        <f aca="false">COUNTIF(AH27:AY27,"☺")</f>
        <v>0</v>
      </c>
      <c r="X27" s="47" t="n">
        <f aca="false">COUNTIF(C27:S27,"51")+COUNTIF(C27:S27,"51$")+COUNTIF(C27:S27,"51☻")</f>
        <v>1</v>
      </c>
      <c r="Y27" s="47" t="n">
        <f aca="false">COUNTIF(C27:S27,"52")+COUNTIF(C27:S27,"52$")+COUNTIF(C27:S27,"52☻")</f>
        <v>1</v>
      </c>
      <c r="Z27" s="47" t="n">
        <f aca="false">COUNTIF(C27:S27,"51¶")</f>
        <v>0</v>
      </c>
      <c r="AA27" s="47" t="n">
        <f aca="false">COUNTIF(C27:S27,"52¶")</f>
        <v>1</v>
      </c>
      <c r="AB27" s="47" t="n">
        <f aca="false">COUNTIF(C27:S27,"U")+COUNTIF(C27:S27,"U☻")+COUNTIF(C27:S27,"U☺")</f>
        <v>1</v>
      </c>
      <c r="AC27" s="47" t="n">
        <f aca="false">COUNTIF(C27:S27,"KVIT")+COUNTIF(C27:S27,"KVIT☻")+COUNTIF(C27:S27,"kvit$")</f>
        <v>2</v>
      </c>
      <c r="AD27" s="48" t="n">
        <f aca="false">COUNTBLANK(C27:S27)-3</f>
        <v>-1</v>
      </c>
      <c r="AE27" s="48" t="n">
        <f aca="false">COUNTIF(C27:S27,"x")</f>
        <v>2</v>
      </c>
      <c r="AF27" s="47" t="n">
        <f aca="false">COUNTIF(C27:S27,"51")+COUNTIF(C27:S27,"51☻")+COUNTIF(C27:S27,"2")+COUNTIF(C27:S27,"52")+COUNTIF(C27:S27,"52☻")+COUNTIF(C27:S27,"51$")+COUNTIF(C27:S27,"52$")</f>
        <v>2</v>
      </c>
      <c r="AG27" s="14" t="str">
        <f aca="false">Vzorci_vnosov!$A$27</f>
        <v>KVIT☺</v>
      </c>
      <c r="AH27" s="49" t="str">
        <f aca="false">RIGHT(C27,1)</f>
        <v>m</v>
      </c>
      <c r="AI27" s="49" t="str">
        <f aca="false">RIGHT(D27,1)</f>
        <v>D</v>
      </c>
      <c r="AJ27" s="49" t="str">
        <f aca="false">RIGHT(E27,1)</f>
        <v>T</v>
      </c>
      <c r="AK27" s="49" t="str">
        <f aca="false">RIGHT(F27,1)</f>
        <v>D</v>
      </c>
      <c r="AL27" s="49" t="str">
        <f aca="false">RIGHT(G27,1)</f>
        <v>L</v>
      </c>
      <c r="AM27" s="49" t="str">
        <f aca="false">RIGHT(H27,1)</f>
        <v>D</v>
      </c>
      <c r="AN27" s="49" t="str">
        <f aca="false">RIGHT(I27,1)</f>
        <v>U</v>
      </c>
      <c r="AO27" s="49" t="str">
        <f aca="false">RIGHT(J27,1)</f>
        <v>O</v>
      </c>
      <c r="AP27" s="49" t="str">
        <f aca="false">RIGHT(K27,1)</f>
        <v>☻</v>
      </c>
      <c r="AQ27" s="49" t="str">
        <f aca="false">RIGHT(L27,1)</f>
        <v>2</v>
      </c>
      <c r="AR27" s="49" t="str">
        <f aca="false">RIGHT(M27,1)</f>
        <v>D</v>
      </c>
      <c r="AS27" s="49" t="str">
        <f aca="false">RIGHT(N27,1)</f>
        <v>¶</v>
      </c>
      <c r="AT27" s="49" t="e">
        <f aca="false">NA()</f>
        <v>#N/A</v>
      </c>
      <c r="AU27" s="49" t="str">
        <f aca="false">RIGHT(O27,1)</f>
        <v>1</v>
      </c>
      <c r="AV27" s="49" t="str">
        <f aca="false">RIGHT(P27,1)</f>
        <v>X</v>
      </c>
      <c r="AW27" s="49" t="str">
        <f aca="false">RIGHT(Q27,1)</f>
        <v/>
      </c>
      <c r="AX27" s="49" t="str">
        <f aca="false">RIGHT(R27,1)</f>
        <v/>
      </c>
      <c r="AY27" s="49" t="str">
        <f aca="false">RIGHT(S27,1)</f>
        <v>X</v>
      </c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IV27" s="2"/>
    </row>
    <row r="28" s="26" customFormat="true" ht="19.5" hidden="false" customHeight="true" outlineLevel="0" collapsed="false">
      <c r="A28" s="51" t="n">
        <v>43551</v>
      </c>
      <c r="B28" s="52" t="str">
        <f aca="false">TEXT(A28,"Ddd")</f>
        <v>st</v>
      </c>
      <c r="C28" s="55" t="str">
        <f aca="false">Vzorci_vnosov!$A$26</f>
        <v>52¶</v>
      </c>
      <c r="D28" s="53" t="str">
        <f aca="false">Vzorci_vnosov!$A$12</f>
        <v>D</v>
      </c>
      <c r="E28" s="53" t="str">
        <f aca="false">Vzorci_vnosov!$A$6</f>
        <v>KVIT</v>
      </c>
      <c r="F28" s="53" t="str">
        <f aca="false">Vzorci_vnosov!$A$6</f>
        <v>KVIT</v>
      </c>
      <c r="G28" s="53" t="str">
        <f aca="false">Vzorci_vnosov!$A$13</f>
        <v>BOL</v>
      </c>
      <c r="H28" s="53" t="str">
        <f aca="false">Vzorci_vnosov!$A$12</f>
        <v>D</v>
      </c>
      <c r="I28" s="53" t="str">
        <f aca="false">Vzorci_vnosov!$A$12</f>
        <v>D</v>
      </c>
      <c r="J28" s="53" t="str">
        <f aca="false">Vzorci_vnosov!$A$15</f>
        <v>SO</v>
      </c>
      <c r="K28" s="55" t="str">
        <f aca="false">Vzorci_vnosov!$A$11</f>
        <v>X</v>
      </c>
      <c r="L28" s="58" t="str">
        <f aca="false">Vzorci_vnosov!$A$23</f>
        <v>51☺</v>
      </c>
      <c r="M28" s="53" t="str">
        <f aca="false">Vzorci_vnosov!$A$12</f>
        <v>D</v>
      </c>
      <c r="N28" s="53" t="str">
        <f aca="false">Vzorci_vnosov!$A$36</f>
        <v>Ta☻</v>
      </c>
      <c r="O28" s="55" t="str">
        <f aca="false">Vzorci_vnosov!$A$11</f>
        <v>X</v>
      </c>
      <c r="P28" s="53" t="str">
        <f aca="false">Vzorci_vnosov!$A$5</f>
        <v>52</v>
      </c>
      <c r="Q28" s="79"/>
      <c r="R28" s="79"/>
      <c r="S28" s="55" t="str">
        <f aca="false">Vzorci_vnosov!$A$11</f>
        <v>X</v>
      </c>
      <c r="T28" s="79" t="s">
        <v>19</v>
      </c>
      <c r="U28" s="59" t="s">
        <v>27</v>
      </c>
      <c r="V28" s="47" t="n">
        <f aca="false">COUNTIF(AH28:AY28,"☻")</f>
        <v>1</v>
      </c>
      <c r="W28" s="47" t="n">
        <f aca="false">COUNTIF(AH28:AY28,"☺")</f>
        <v>1</v>
      </c>
      <c r="X28" s="47" t="n">
        <f aca="false">COUNTIF(C28:S28,"51")+COUNTIF(C28:S28,"51$")+COUNTIF(C28:S28,"51☻")</f>
        <v>0</v>
      </c>
      <c r="Y28" s="47" t="n">
        <f aca="false">COUNTIF(C28:S28,"52")+COUNTIF(C28:S28,"52$")+COUNTIF(C28:S28,"52☻")</f>
        <v>1</v>
      </c>
      <c r="Z28" s="47" t="n">
        <f aca="false">COUNTIF(C28:S28,"51¶")</f>
        <v>0</v>
      </c>
      <c r="AA28" s="47" t="n">
        <f aca="false">COUNTIF(C28:S28,"52¶")</f>
        <v>1</v>
      </c>
      <c r="AB28" s="47" t="n">
        <f aca="false">COUNTIF(C28:S28,"U")+COUNTIF(C28:S28,"U☻")+COUNTIF(C28:S28,"U☺")</f>
        <v>0</v>
      </c>
      <c r="AC28" s="47" t="n">
        <f aca="false">COUNTIF(C28:S28,"KVIT")+COUNTIF(C28:S28,"KVIT☻")+COUNTIF(C28:S28,"kvit$")</f>
        <v>2</v>
      </c>
      <c r="AD28" s="48" t="n">
        <f aca="false">COUNTBLANK(C28:S28)-3</f>
        <v>-1</v>
      </c>
      <c r="AE28" s="48" t="n">
        <f aca="false">COUNTIF(C28:S28,"x")</f>
        <v>3</v>
      </c>
      <c r="AF28" s="47" t="n">
        <f aca="false">COUNTIF(C28:S28,"51")+COUNTIF(C28:S28,"51☻")+COUNTIF(C28:S28,"2")+COUNTIF(C28:S28,"52")+COUNTIF(C28:S28,"52☻")+COUNTIF(C28:S28,"51$")+COUNTIF(C28:S28,"52$")</f>
        <v>1</v>
      </c>
      <c r="AG28" s="63" t="str">
        <f aca="false">Vzorci_vnosov!$A$28</f>
        <v>KO</v>
      </c>
      <c r="AH28" s="49" t="str">
        <f aca="false">RIGHT(C28,1)</f>
        <v>¶</v>
      </c>
      <c r="AI28" s="49" t="str">
        <f aca="false">RIGHT(D28,1)</f>
        <v>D</v>
      </c>
      <c r="AJ28" s="49" t="str">
        <f aca="false">RIGHT(E28,1)</f>
        <v>T</v>
      </c>
      <c r="AK28" s="49" t="str">
        <f aca="false">RIGHT(F28,1)</f>
        <v>T</v>
      </c>
      <c r="AL28" s="49" t="str">
        <f aca="false">RIGHT(G28,1)</f>
        <v>L</v>
      </c>
      <c r="AM28" s="49" t="str">
        <f aca="false">RIGHT(H28,1)</f>
        <v>D</v>
      </c>
      <c r="AN28" s="49" t="str">
        <f aca="false">RIGHT(I28,1)</f>
        <v>D</v>
      </c>
      <c r="AO28" s="49" t="str">
        <f aca="false">RIGHT(J28,1)</f>
        <v>O</v>
      </c>
      <c r="AP28" s="49" t="str">
        <f aca="false">RIGHT(K28,1)</f>
        <v>X</v>
      </c>
      <c r="AQ28" s="49" t="str">
        <f aca="false">RIGHT(L28,1)</f>
        <v>☺</v>
      </c>
      <c r="AR28" s="49" t="str">
        <f aca="false">RIGHT(M28,1)</f>
        <v>D</v>
      </c>
      <c r="AS28" s="49" t="str">
        <f aca="false">RIGHT(N28,1)</f>
        <v>☻</v>
      </c>
      <c r="AT28" s="49" t="e">
        <f aca="false">NA()</f>
        <v>#N/A</v>
      </c>
      <c r="AU28" s="49" t="str">
        <f aca="false">RIGHT(O28,1)</f>
        <v>X</v>
      </c>
      <c r="AV28" s="49" t="str">
        <f aca="false">RIGHT(P28,1)</f>
        <v>2</v>
      </c>
      <c r="AW28" s="49" t="str">
        <f aca="false">RIGHT(Q28,1)</f>
        <v/>
      </c>
      <c r="AX28" s="49" t="str">
        <f aca="false">RIGHT(R28,1)</f>
        <v/>
      </c>
      <c r="AY28" s="49" t="str">
        <f aca="false">RIGHT(S28,1)</f>
        <v>X</v>
      </c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IV28" s="2"/>
    </row>
    <row r="29" s="26" customFormat="true" ht="19.5" hidden="false" customHeight="true" outlineLevel="0" collapsed="false">
      <c r="A29" s="51" t="n">
        <v>43552</v>
      </c>
      <c r="B29" s="52" t="str">
        <f aca="false">TEXT(A29,"Ddd")</f>
        <v>čt</v>
      </c>
      <c r="C29" s="79" t="s">
        <v>74</v>
      </c>
      <c r="D29" s="53" t="str">
        <f aca="false">Vzorci_vnosov!$A$12</f>
        <v>D</v>
      </c>
      <c r="E29" s="54" t="str">
        <f aca="false">Vzorci_vnosov!$A$7</f>
        <v>KVIT☻</v>
      </c>
      <c r="F29" s="53" t="str">
        <f aca="false">Vzorci_vnosov!$A$6</f>
        <v>KVIT</v>
      </c>
      <c r="G29" s="53" t="str">
        <f aca="false">Vzorci_vnosov!$A$13</f>
        <v>BOL</v>
      </c>
      <c r="H29" s="53" t="str">
        <f aca="false">Vzorci_vnosov!$A$12</f>
        <v>D</v>
      </c>
      <c r="I29" s="53" t="str">
        <f aca="false">Vzorci_vnosov!$A$12</f>
        <v>D</v>
      </c>
      <c r="J29" s="53" t="str">
        <f aca="false">Vzorci_vnosov!$A$15</f>
        <v>SO</v>
      </c>
      <c r="K29" s="53" t="str">
        <f aca="false">Vzorci_vnosov!$A$5</f>
        <v>52</v>
      </c>
      <c r="L29" s="55" t="str">
        <f aca="false">Vzorci_vnosov!$A$11</f>
        <v>X</v>
      </c>
      <c r="M29" s="53" t="str">
        <f aca="false">Vzorci_vnosov!$A$12</f>
        <v>D</v>
      </c>
      <c r="N29" s="55" t="str">
        <f aca="false">Vzorci_vnosov!$A$11</f>
        <v>X</v>
      </c>
      <c r="O29" s="55" t="str">
        <f aca="false">Vzorci_vnosov!$A$11</f>
        <v>X</v>
      </c>
      <c r="P29" s="53" t="str">
        <f aca="false">Vzorci_vnosov!$A$4</f>
        <v>51</v>
      </c>
      <c r="Q29" s="79"/>
      <c r="R29" s="79"/>
      <c r="S29" s="55" t="str">
        <f aca="false">Vzorci_vnosov!$A$11</f>
        <v>X</v>
      </c>
      <c r="T29" s="79" t="s">
        <v>70</v>
      </c>
      <c r="U29" s="59" t="s">
        <v>23</v>
      </c>
      <c r="V29" s="47" t="n">
        <f aca="false">COUNTIF(AH29:AY29,"☻")</f>
        <v>1</v>
      </c>
      <c r="W29" s="47" t="n">
        <f aca="false">COUNTIF(AH29:AY29,"☺")</f>
        <v>0</v>
      </c>
      <c r="X29" s="47" t="n">
        <f aca="false">COUNTIF(C29:S29,"51")+COUNTIF(C29:S29,"51$")+COUNTIF(C29:S29,"51☻")</f>
        <v>1</v>
      </c>
      <c r="Y29" s="47" t="n">
        <f aca="false">COUNTIF(C29:S29,"52")+COUNTIF(C29:S29,"52$")+COUNTIF(C29:S29,"52☻")</f>
        <v>1</v>
      </c>
      <c r="Z29" s="47" t="n">
        <f aca="false">COUNTIF(C29:S29,"51¶")</f>
        <v>0</v>
      </c>
      <c r="AA29" s="47" t="n">
        <f aca="false">COUNTIF(C29:S29,"52¶")</f>
        <v>0</v>
      </c>
      <c r="AB29" s="47" t="n">
        <f aca="false">COUNTIF(C29:S29,"U")+COUNTIF(C29:S29,"U☻")+COUNTIF(C29:S29,"U☺")</f>
        <v>0</v>
      </c>
      <c r="AC29" s="47" t="n">
        <f aca="false">COUNTIF(C29:S29,"KVIT")+COUNTIF(C29:S29,"KVIT☻")+COUNTIF(C29:S29,"kvit$")</f>
        <v>2</v>
      </c>
      <c r="AD29" s="48" t="n">
        <f aca="false">COUNTBLANK(C29:S29)-3</f>
        <v>-1</v>
      </c>
      <c r="AE29" s="48" t="n">
        <f aca="false">COUNTIF(C29:S29,"x")</f>
        <v>4</v>
      </c>
      <c r="AF29" s="47" t="n">
        <f aca="false">COUNTIF(C29:S29,"51")+COUNTIF(C29:S29,"51☻")+COUNTIF(C29:S29,"2")+COUNTIF(C29:S29,"52")+COUNTIF(C29:S29,"52☻")+COUNTIF(C29:S29,"51$")+COUNTIF(C29:S29,"52$")</f>
        <v>2</v>
      </c>
      <c r="AG29" s="63" t="str">
        <f aca="false">Vzorci_vnosov!$A$29</f>
        <v>Rt</v>
      </c>
      <c r="AH29" s="49" t="str">
        <f aca="false">RIGHT(C29,1)</f>
        <v>P</v>
      </c>
      <c r="AI29" s="49" t="str">
        <f aca="false">RIGHT(D29,1)</f>
        <v>D</v>
      </c>
      <c r="AJ29" s="49" t="str">
        <f aca="false">RIGHT(E29,1)</f>
        <v>☻</v>
      </c>
      <c r="AK29" s="49" t="str">
        <f aca="false">RIGHT(F29,1)</f>
        <v>T</v>
      </c>
      <c r="AL29" s="49" t="str">
        <f aca="false">RIGHT(G29,1)</f>
        <v>L</v>
      </c>
      <c r="AM29" s="49" t="str">
        <f aca="false">RIGHT(H29,1)</f>
        <v>D</v>
      </c>
      <c r="AN29" s="49" t="str">
        <f aca="false">RIGHT(I29,1)</f>
        <v>D</v>
      </c>
      <c r="AO29" s="49" t="str">
        <f aca="false">RIGHT(J29,1)</f>
        <v>O</v>
      </c>
      <c r="AP29" s="49" t="str">
        <f aca="false">RIGHT(K29,1)</f>
        <v>2</v>
      </c>
      <c r="AQ29" s="49" t="str">
        <f aca="false">RIGHT(L29,1)</f>
        <v>X</v>
      </c>
      <c r="AR29" s="49" t="str">
        <f aca="false">RIGHT(M29,1)</f>
        <v>D</v>
      </c>
      <c r="AS29" s="49" t="str">
        <f aca="false">RIGHT(N29,1)</f>
        <v>X</v>
      </c>
      <c r="AT29" s="49" t="e">
        <f aca="false">NA()</f>
        <v>#N/A</v>
      </c>
      <c r="AU29" s="49" t="str">
        <f aca="false">RIGHT(O29,1)</f>
        <v>X</v>
      </c>
      <c r="AV29" s="49" t="str">
        <f aca="false">RIGHT(P29,1)</f>
        <v>1</v>
      </c>
      <c r="AW29" s="49" t="str">
        <f aca="false">RIGHT(Q29,1)</f>
        <v/>
      </c>
      <c r="AX29" s="49" t="str">
        <f aca="false">RIGHT(R29,1)</f>
        <v/>
      </c>
      <c r="AY29" s="49" t="str">
        <f aca="false">RIGHT(S29,1)</f>
        <v>X</v>
      </c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IV29" s="2"/>
    </row>
    <row r="30" s="26" customFormat="true" ht="19.5" hidden="false" customHeight="true" outlineLevel="0" collapsed="false">
      <c r="A30" s="51" t="n">
        <v>43553</v>
      </c>
      <c r="B30" s="52" t="str">
        <f aca="false">TEXT(A30,"Ddd")</f>
        <v>pá</v>
      </c>
      <c r="C30" s="53" t="str">
        <f aca="false">Vzorci_vnosov!$A$12</f>
        <v>D</v>
      </c>
      <c r="D30" s="53" t="str">
        <f aca="false">Vzorci_vnosov!$A$12</f>
        <v>D</v>
      </c>
      <c r="E30" s="55" t="str">
        <f aca="false">Vzorci_vnosov!$A$11</f>
        <v>X</v>
      </c>
      <c r="F30" s="53" t="str">
        <f aca="false">Vzorci_vnosov!$A$6</f>
        <v>KVIT</v>
      </c>
      <c r="G30" s="53" t="str">
        <f aca="false">Vzorci_vnosov!$A$13</f>
        <v>BOL</v>
      </c>
      <c r="H30" s="53" t="str">
        <f aca="false">Vzorci_vnosov!$A$12</f>
        <v>D</v>
      </c>
      <c r="I30" s="58" t="str">
        <f aca="false">Vzorci_vnosov!$A$24</f>
        <v>52☺</v>
      </c>
      <c r="J30" s="53" t="str">
        <f aca="false">Vzorci_vnosov!$A$15</f>
        <v>SO</v>
      </c>
      <c r="K30" s="54" t="str">
        <f aca="false">Vzorci_vnosov!$A$7</f>
        <v>KVIT☻</v>
      </c>
      <c r="L30" s="79" t="s">
        <v>67</v>
      </c>
      <c r="M30" s="53" t="str">
        <f aca="false">Vzorci_vnosov!$A$12</f>
        <v>D</v>
      </c>
      <c r="N30" s="55" t="str">
        <f aca="false">Vzorci_vnosov!$A$26</f>
        <v>52¶</v>
      </c>
      <c r="O30" s="55" t="str">
        <f aca="false">Vzorci_vnosov!$A$11</f>
        <v>X</v>
      </c>
      <c r="P30" s="53" t="str">
        <f aca="false">Vzorci_vnosov!$A$4</f>
        <v>51</v>
      </c>
      <c r="Q30" s="79"/>
      <c r="R30" s="79"/>
      <c r="S30" s="55" t="str">
        <f aca="false">Vzorci_vnosov!$A$11</f>
        <v>X</v>
      </c>
      <c r="T30" s="79" t="s">
        <v>13</v>
      </c>
      <c r="U30" s="59" t="s">
        <v>3</v>
      </c>
      <c r="V30" s="47" t="n">
        <f aca="false">COUNTIF(AH30:AY30,"☻")</f>
        <v>1</v>
      </c>
      <c r="W30" s="47" t="n">
        <f aca="false">COUNTIF(AH30:AY30,"☺")</f>
        <v>1</v>
      </c>
      <c r="X30" s="47" t="n">
        <f aca="false">COUNTIF(C30:S30,"51")+COUNTIF(C30:S30,"51$")+COUNTIF(C30:S30,"51☻")</f>
        <v>1</v>
      </c>
      <c r="Y30" s="47" t="n">
        <f aca="false">COUNTIF(C30:S30,"52")+COUNTIF(C30:S30,"52$")+COUNTIF(C30:S30,"52☻")</f>
        <v>0</v>
      </c>
      <c r="Z30" s="47" t="n">
        <f aca="false">COUNTIF(C30:S30,"51¶")</f>
        <v>0</v>
      </c>
      <c r="AA30" s="47" t="n">
        <f aca="false">COUNTIF(C30:S30,"52¶")</f>
        <v>1</v>
      </c>
      <c r="AB30" s="47" t="n">
        <f aca="false">COUNTIF(C30:S30,"U")+COUNTIF(C30:S30,"U☻")+COUNTIF(C30:S30,"U☺")</f>
        <v>0</v>
      </c>
      <c r="AC30" s="47" t="n">
        <f aca="false">COUNTIF(C30:S30,"KVIT")+COUNTIF(C30:S30,"KVIT☻")+COUNTIF(C30:S30,"kvit$")</f>
        <v>2</v>
      </c>
      <c r="AD30" s="48" t="n">
        <f aca="false">COUNTBLANK(C30:S30)-3</f>
        <v>-1</v>
      </c>
      <c r="AE30" s="48" t="n">
        <f aca="false">COUNTIF(C30:S30,"x")</f>
        <v>3</v>
      </c>
      <c r="AF30" s="47" t="n">
        <f aca="false">COUNTIF(C30:S30,"51")+COUNTIF(C30:S30,"51☻")+COUNTIF(C30:S30,"2")+COUNTIF(C30:S30,"52")+COUNTIF(C30:S30,"52☻")+COUNTIF(C30:S30,"51$")+COUNTIF(C30:S30,"52$")</f>
        <v>1</v>
      </c>
      <c r="AG30" s="4" t="str">
        <f aca="false">Vzorci_vnosov!$A$30</f>
        <v>Rt☻</v>
      </c>
      <c r="AH30" s="49" t="str">
        <f aca="false">RIGHT(C30,1)</f>
        <v>D</v>
      </c>
      <c r="AI30" s="49" t="str">
        <f aca="false">RIGHT(D30,1)</f>
        <v>D</v>
      </c>
      <c r="AJ30" s="49" t="str">
        <f aca="false">RIGHT(E30,1)</f>
        <v>X</v>
      </c>
      <c r="AK30" s="49" t="str">
        <f aca="false">RIGHT(F30,1)</f>
        <v>T</v>
      </c>
      <c r="AL30" s="49" t="str">
        <f aca="false">RIGHT(G30,1)</f>
        <v>L</v>
      </c>
      <c r="AM30" s="49" t="str">
        <f aca="false">RIGHT(H30,1)</f>
        <v>D</v>
      </c>
      <c r="AN30" s="49" t="str">
        <f aca="false">RIGHT(I30,1)</f>
        <v>☺</v>
      </c>
      <c r="AO30" s="49" t="str">
        <f aca="false">RIGHT(J30,1)</f>
        <v>O</v>
      </c>
      <c r="AP30" s="49" t="str">
        <f aca="false">RIGHT(K30,1)</f>
        <v>☻</v>
      </c>
      <c r="AQ30" s="49" t="str">
        <f aca="false">RIGHT(L30,1)</f>
        <v>K</v>
      </c>
      <c r="AR30" s="49" t="str">
        <f aca="false">RIGHT(M30,1)</f>
        <v>D</v>
      </c>
      <c r="AS30" s="49" t="str">
        <f aca="false">RIGHT(N30,1)</f>
        <v>¶</v>
      </c>
      <c r="AT30" s="49" t="e">
        <f aca="false">NA()</f>
        <v>#N/A</v>
      </c>
      <c r="AU30" s="49" t="str">
        <f aca="false">RIGHT(O30,1)</f>
        <v>X</v>
      </c>
      <c r="AV30" s="49" t="str">
        <f aca="false">RIGHT(P30,1)</f>
        <v>1</v>
      </c>
      <c r="AW30" s="49" t="str">
        <f aca="false">RIGHT(Q30,1)</f>
        <v/>
      </c>
      <c r="AX30" s="49" t="str">
        <f aca="false">RIGHT(R30,1)</f>
        <v/>
      </c>
      <c r="AY30" s="49" t="str">
        <f aca="false">RIGHT(S30,1)</f>
        <v>X</v>
      </c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IV30" s="2"/>
    </row>
    <row r="31" s="26" customFormat="true" ht="19.5" hidden="false" customHeight="true" outlineLevel="0" collapsed="false">
      <c r="A31" s="51" t="n">
        <v>43554</v>
      </c>
      <c r="B31" s="52" t="str">
        <f aca="false">TEXT(A31,"Ddd")</f>
        <v>so</v>
      </c>
      <c r="C31" s="79"/>
      <c r="D31" s="79"/>
      <c r="E31" s="79"/>
      <c r="F31" s="44" t="str">
        <f aca="false">Vzorci_vnosov!$A$14</f>
        <v>☻</v>
      </c>
      <c r="G31" s="79"/>
      <c r="H31" s="79"/>
      <c r="I31" s="79"/>
      <c r="J31" s="79"/>
      <c r="K31" s="79"/>
      <c r="L31" s="79"/>
      <c r="M31" s="79"/>
      <c r="N31" s="79"/>
      <c r="O31" s="79"/>
      <c r="P31" s="45" t="str">
        <f aca="false">Vzorci_vnosov!$A$21</f>
        <v>☺</v>
      </c>
      <c r="Q31" s="79"/>
      <c r="R31" s="79"/>
      <c r="S31" s="79"/>
      <c r="T31" s="79" t="s">
        <v>27</v>
      </c>
      <c r="U31" s="59" t="s">
        <v>23</v>
      </c>
      <c r="V31" s="47" t="n">
        <f aca="false">COUNTIF(AH31:AY31,"☻")</f>
        <v>1</v>
      </c>
      <c r="W31" s="47" t="n">
        <f aca="false">COUNTIF(AH31:AY31,"☺")</f>
        <v>1</v>
      </c>
      <c r="X31" s="47" t="n">
        <f aca="false">COUNTIF(C31:S31,"51")+COUNTIF(C31:S31,"51$")+COUNTIF(C31:S31,"51☻")</f>
        <v>0</v>
      </c>
      <c r="Y31" s="47" t="n">
        <f aca="false">COUNTIF(C31:S31,"52")+COUNTIF(C31:S31,"52$")+COUNTIF(C31:S31,"52☻")</f>
        <v>0</v>
      </c>
      <c r="Z31" s="47" t="n">
        <f aca="false">COUNTIF(C31:S31,"51¶")</f>
        <v>0</v>
      </c>
      <c r="AA31" s="47" t="n">
        <f aca="false">COUNTIF(C31:S31,"52¶")</f>
        <v>0</v>
      </c>
      <c r="AB31" s="47" t="n">
        <f aca="false">COUNTIF(C31:S31,"U")+COUNTIF(C31:S31,"U☻")+COUNTIF(C31:S31,"U☺")</f>
        <v>0</v>
      </c>
      <c r="AC31" s="47" t="n">
        <f aca="false">COUNTIF(C31:S31,"KVIT")+COUNTIF(C31:S31,"KVIT☻")+COUNTIF(C31:S31,"kvit$")</f>
        <v>0</v>
      </c>
      <c r="AD31" s="48" t="n">
        <f aca="false">COUNTBLANK(C31:S31)-3</f>
        <v>12</v>
      </c>
      <c r="AE31" s="48" t="n">
        <f aca="false">COUNTIF(C31:S31,"x")</f>
        <v>0</v>
      </c>
      <c r="AF31" s="47" t="n">
        <f aca="false">COUNTIF(C31:S31,"51")+COUNTIF(C31:S31,"51☻")+COUNTIF(C31:S31,"2")+COUNTIF(C31:S31,"52")+COUNTIF(C31:S31,"52☻")+COUNTIF(C31:S31,"51$")+COUNTIF(C31:S31,"52$")</f>
        <v>0</v>
      </c>
      <c r="AG31" s="16" t="str">
        <f aca="false">Vzorci_vnosov!$A$31</f>
        <v>Rt☺</v>
      </c>
      <c r="AH31" s="49" t="str">
        <f aca="false">RIGHT(C31,1)</f>
        <v/>
      </c>
      <c r="AI31" s="49" t="str">
        <f aca="false">RIGHT(D31,1)</f>
        <v/>
      </c>
      <c r="AJ31" s="49" t="str">
        <f aca="false">RIGHT(E31,1)</f>
        <v/>
      </c>
      <c r="AK31" s="49" t="str">
        <f aca="false">RIGHT(F31,1)</f>
        <v>☻</v>
      </c>
      <c r="AL31" s="49" t="str">
        <f aca="false">RIGHT(G31,1)</f>
        <v/>
      </c>
      <c r="AM31" s="49" t="str">
        <f aca="false">RIGHT(H31,1)</f>
        <v/>
      </c>
      <c r="AN31" s="49" t="str">
        <f aca="false">RIGHT(I31,1)</f>
        <v/>
      </c>
      <c r="AO31" s="49" t="str">
        <f aca="false">RIGHT(J31,1)</f>
        <v/>
      </c>
      <c r="AP31" s="49" t="str">
        <f aca="false">RIGHT(K31,1)</f>
        <v/>
      </c>
      <c r="AQ31" s="49" t="str">
        <f aca="false">RIGHT(L31,1)</f>
        <v/>
      </c>
      <c r="AR31" s="49" t="str">
        <f aca="false">RIGHT(M31,1)</f>
        <v/>
      </c>
      <c r="AS31" s="49" t="str">
        <f aca="false">RIGHT(N31,1)</f>
        <v/>
      </c>
      <c r="AT31" s="49" t="e">
        <f aca="false">NA()</f>
        <v>#N/A</v>
      </c>
      <c r="AU31" s="49" t="str">
        <f aca="false">RIGHT(O31,1)</f>
        <v/>
      </c>
      <c r="AV31" s="49" t="str">
        <f aca="false">RIGHT(P31,1)</f>
        <v>☺</v>
      </c>
      <c r="AW31" s="49" t="str">
        <f aca="false">RIGHT(Q31,1)</f>
        <v/>
      </c>
      <c r="AX31" s="49" t="str">
        <f aca="false">RIGHT(R31,1)</f>
        <v/>
      </c>
      <c r="AY31" s="49" t="str">
        <f aca="false">RIGHT(S31,1)</f>
        <v/>
      </c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IV31" s="2"/>
    </row>
    <row r="32" s="26" customFormat="true" ht="19.5" hidden="false" customHeight="true" outlineLevel="0" collapsed="false">
      <c r="A32" s="51" t="n">
        <v>43555</v>
      </c>
      <c r="B32" s="52" t="str">
        <f aca="false">TEXT(A32,"Ddd")</f>
        <v>ne</v>
      </c>
      <c r="C32" s="79"/>
      <c r="D32" s="79"/>
      <c r="E32" s="79"/>
      <c r="F32" s="44" t="str">
        <f aca="false">Vzorci_vnosov!$A$14</f>
        <v>☻</v>
      </c>
      <c r="G32" s="79"/>
      <c r="H32" s="84"/>
      <c r="I32" s="79"/>
      <c r="J32" s="79"/>
      <c r="K32" s="79"/>
      <c r="L32" s="45" t="str">
        <f aca="false">Vzorci_vnosov!$A$21</f>
        <v>☺</v>
      </c>
      <c r="M32" s="79"/>
      <c r="N32" s="79"/>
      <c r="O32" s="79"/>
      <c r="P32" s="79"/>
      <c r="Q32" s="79"/>
      <c r="R32" s="79"/>
      <c r="S32" s="79"/>
      <c r="T32" s="79" t="s">
        <v>19</v>
      </c>
      <c r="U32" s="59" t="s">
        <v>23</v>
      </c>
      <c r="V32" s="47" t="n">
        <f aca="false">COUNTIF(AH32:AY32,"☻")</f>
        <v>1</v>
      </c>
      <c r="W32" s="47" t="n">
        <f aca="false">COUNTIF(AH32:AY32,"☺")</f>
        <v>1</v>
      </c>
      <c r="X32" s="47" t="n">
        <f aca="false">COUNTIF(C32:S32,"51")+COUNTIF(C32:S32,"51$")+COUNTIF(C32:S32,"51☻")</f>
        <v>0</v>
      </c>
      <c r="Y32" s="47" t="n">
        <f aca="false">COUNTIF(C32:S32,"52")+COUNTIF(C32:S32,"52$")+COUNTIF(C32:S32,"52☻")</f>
        <v>0</v>
      </c>
      <c r="Z32" s="47" t="n">
        <f aca="false">COUNTIF(C32:S32,"51¶")</f>
        <v>0</v>
      </c>
      <c r="AA32" s="47" t="n">
        <f aca="false">COUNTIF(C32:S32,"52¶")</f>
        <v>0</v>
      </c>
      <c r="AB32" s="47" t="n">
        <f aca="false">COUNTIF(C32:S32,"U")+COUNTIF(C32:S32,"U☻")+COUNTIF(C32:S32,"U☺")</f>
        <v>0</v>
      </c>
      <c r="AC32" s="47" t="n">
        <f aca="false">COUNTIF(C32:S32,"KVIT")+COUNTIF(C32:S32,"KVIT☻")+COUNTIF(C32:S32,"kvit$")</f>
        <v>0</v>
      </c>
      <c r="AD32" s="48" t="n">
        <f aca="false">COUNTBLANK(C32:S32)-3</f>
        <v>12</v>
      </c>
      <c r="AE32" s="48" t="n">
        <f aca="false">COUNTIF(C32:S32,"x")</f>
        <v>0</v>
      </c>
      <c r="AF32" s="47" t="n">
        <f aca="false">COUNTIF(C32:S32,"51")+COUNTIF(C32:S32,"51☻")+COUNTIF(C32:S32,"2")+COUNTIF(C32:S32,"52")+COUNTIF(C32:S32,"52☻")+COUNTIF(C32:S32,"51$")+COUNTIF(C32:S32,"52$")</f>
        <v>0</v>
      </c>
      <c r="AG32" s="7" t="str">
        <f aca="false">Vzorci_vnosov!$A$32</f>
        <v>Am</v>
      </c>
      <c r="AH32" s="49" t="str">
        <f aca="false">RIGHT(C32,1)</f>
        <v/>
      </c>
      <c r="AI32" s="49" t="str">
        <f aca="false">RIGHT(D32,1)</f>
        <v/>
      </c>
      <c r="AJ32" s="49" t="str">
        <f aca="false">RIGHT(E32,1)</f>
        <v/>
      </c>
      <c r="AK32" s="49" t="str">
        <f aca="false">RIGHT(F32,1)</f>
        <v>☻</v>
      </c>
      <c r="AL32" s="49" t="str">
        <f aca="false">RIGHT(G32,1)</f>
        <v/>
      </c>
      <c r="AM32" s="49" t="str">
        <f aca="false">RIGHT(H32,1)</f>
        <v/>
      </c>
      <c r="AN32" s="49" t="str">
        <f aca="false">RIGHT(I32,1)</f>
        <v/>
      </c>
      <c r="AO32" s="49" t="str">
        <f aca="false">RIGHT(J32,1)</f>
        <v/>
      </c>
      <c r="AP32" s="49" t="str">
        <f aca="false">RIGHT(K32,1)</f>
        <v/>
      </c>
      <c r="AQ32" s="49" t="str">
        <f aca="false">RIGHT(L32,1)</f>
        <v>☺</v>
      </c>
      <c r="AR32" s="49" t="str">
        <f aca="false">RIGHT(M32,1)</f>
        <v/>
      </c>
      <c r="AS32" s="49" t="str">
        <f aca="false">RIGHT(N32,1)</f>
        <v/>
      </c>
      <c r="AT32" s="49" t="e">
        <f aca="false">NA()</f>
        <v>#N/A</v>
      </c>
      <c r="AU32" s="49" t="str">
        <f aca="false">RIGHT(O32,1)</f>
        <v/>
      </c>
      <c r="AV32" s="49" t="str">
        <f aca="false">RIGHT(P32,1)</f>
        <v/>
      </c>
      <c r="AW32" s="49" t="str">
        <f aca="false">RIGHT(Q32,1)</f>
        <v/>
      </c>
      <c r="AX32" s="49" t="str">
        <f aca="false">RIGHT(R32,1)</f>
        <v/>
      </c>
      <c r="AY32" s="49" t="str">
        <f aca="false">RIGHT(S32,1)</f>
        <v/>
      </c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IV32" s="2"/>
    </row>
    <row r="33" customFormat="false" ht="12.75" hidden="false" customHeight="true" outlineLevel="0" collapsed="false">
      <c r="AG33" s="4" t="str">
        <f aca="false">Vzorci_vnosov!$A$33</f>
        <v>Am☻</v>
      </c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BB33" s="50"/>
      <c r="BC33" s="50"/>
      <c r="BD33" s="50"/>
      <c r="BE33" s="50"/>
      <c r="BF33" s="50"/>
      <c r="BG33" s="50"/>
      <c r="BH33" s="50"/>
      <c r="BI33" s="50"/>
      <c r="BJ33" s="50"/>
      <c r="BK33" s="50"/>
    </row>
    <row r="34" customFormat="false" ht="12.75" hidden="false" customHeight="true" outlineLevel="0" collapsed="false">
      <c r="C34" s="5" t="str">
        <f aca="false">$C$1</f>
        <v>KOS</v>
      </c>
      <c r="D34" s="5" t="str">
        <f aca="false">$D$1</f>
        <v>ŠOŠ</v>
      </c>
      <c r="E34" s="5" t="str">
        <f aca="false">$E$1</f>
        <v>PIN</v>
      </c>
      <c r="F34" s="5" t="str">
        <f aca="false">$F$1</f>
        <v>KON</v>
      </c>
      <c r="G34" s="5" t="str">
        <f aca="false">$G$1</f>
        <v>ORO</v>
      </c>
      <c r="H34" s="5" t="str">
        <f aca="false">$H$1</f>
        <v>MIO</v>
      </c>
      <c r="I34" s="5" t="str">
        <f aca="false">$I$1</f>
        <v>BOŽ</v>
      </c>
      <c r="J34" s="5" t="str">
        <f aca="false">$J$1</f>
        <v>TOM</v>
      </c>
      <c r="K34" s="5" t="str">
        <f aca="false">$K$1</f>
        <v>MŠŠ</v>
      </c>
      <c r="L34" s="5" t="str">
        <f aca="false">$L$1</f>
        <v>ŽIV</v>
      </c>
      <c r="M34" s="5" t="str">
        <f aca="false">$M$1</f>
        <v>TAL</v>
      </c>
      <c r="N34" s="5" t="str">
        <f aca="false">$N$1</f>
        <v>PIR</v>
      </c>
      <c r="O34" s="5" t="str">
        <f aca="false">$O$1</f>
        <v>HOL</v>
      </c>
      <c r="P34" s="5" t="str">
        <f aca="false">$P$1</f>
        <v>BUT</v>
      </c>
      <c r="Q34" s="5" t="str">
        <f aca="false">$Q$1</f>
        <v>ŽRJ</v>
      </c>
      <c r="R34" s="5" t="str">
        <f aca="false">$R$1</f>
        <v>NOV3</v>
      </c>
      <c r="S34" s="5" t="s">
        <v>60</v>
      </c>
      <c r="AG34" s="16" t="str">
        <f aca="false">Vzorci_vnosov!$A$34</f>
        <v>Am☺</v>
      </c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BB34" s="50"/>
      <c r="BC34" s="50"/>
      <c r="BD34" s="50"/>
      <c r="BE34" s="50"/>
      <c r="BF34" s="50"/>
      <c r="BG34" s="50"/>
      <c r="BH34" s="50"/>
      <c r="BI34" s="50"/>
      <c r="BJ34" s="50"/>
      <c r="BK34" s="50"/>
    </row>
    <row r="35" customFormat="false" ht="17" hidden="false" customHeight="true" outlineLevel="0" collapsed="false">
      <c r="B35" s="65" t="str">
        <f aca="false">Vzorci_vnosov!$A$20</f>
        <v>☺</v>
      </c>
      <c r="C35" s="66" t="n">
        <f aca="false">COUNTIF(AH2:AH32,"☺")</f>
        <v>0</v>
      </c>
      <c r="D35" s="66" t="n">
        <f aca="false">COUNTIF(AI2:AI32,"☺")</f>
        <v>0</v>
      </c>
      <c r="E35" s="66" t="n">
        <f aca="false">COUNTIF(AJ2:AJ32,"☺")</f>
        <v>0</v>
      </c>
      <c r="F35" s="66" t="n">
        <f aca="false">COUNTIF(AK2:AK32,"☺")</f>
        <v>0</v>
      </c>
      <c r="G35" s="66" t="n">
        <f aca="false">COUNTIF(AL2:AL32,"☺")</f>
        <v>2</v>
      </c>
      <c r="H35" s="66" t="n">
        <f aca="false">COUNTIF(AM2:AM32,"☺")</f>
        <v>2</v>
      </c>
      <c r="I35" s="66" t="n">
        <f aca="false">COUNTIF(AN2:AN32,"☺")</f>
        <v>5</v>
      </c>
      <c r="J35" s="66" t="n">
        <f aca="false">COUNTIF(AO2:AO32,"☺")</f>
        <v>1</v>
      </c>
      <c r="K35" s="66" t="n">
        <f aca="false">COUNTIF(AP2:AP32,"☺")</f>
        <v>0</v>
      </c>
      <c r="L35" s="66" t="n">
        <f aca="false">COUNTIF(AQ2:AQ32,"☺")</f>
        <v>5</v>
      </c>
      <c r="M35" s="66" t="n">
        <f aca="false">COUNTIF(AR2:AR32,"☺")</f>
        <v>0</v>
      </c>
      <c r="N35" s="66" t="n">
        <f aca="false">COUNTIF(AS2:AS32,"☺")</f>
        <v>4</v>
      </c>
      <c r="O35" s="66" t="n">
        <f aca="false">COUNTIF(AU2:AU32,"☺")</f>
        <v>0</v>
      </c>
      <c r="P35" s="66" t="n">
        <f aca="false">COUNTIF(AV2:AV32,"☺")</f>
        <v>4</v>
      </c>
      <c r="Q35" s="66" t="n">
        <f aca="false">COUNTIF(AW2:AW32,"☺")</f>
        <v>0</v>
      </c>
      <c r="R35" s="66" t="n">
        <f aca="false">COUNTIF(AX2:AX32,"☺")</f>
        <v>0</v>
      </c>
      <c r="S35" s="66" t="n">
        <f aca="false">COUNTIF(AY2:AY32,"☺")</f>
        <v>0</v>
      </c>
      <c r="AG35" s="7" t="str">
        <f aca="false">Vzorci_vnosov!$A$35</f>
        <v>Ta</v>
      </c>
      <c r="BB35" s="50"/>
      <c r="BC35" s="50"/>
      <c r="BD35" s="50"/>
      <c r="BE35" s="50"/>
      <c r="BF35" s="50"/>
      <c r="BG35" s="50"/>
      <c r="BH35" s="50"/>
      <c r="BI35" s="50"/>
      <c r="BJ35" s="50"/>
      <c r="BK35" s="50"/>
    </row>
    <row r="36" s="69" customFormat="true" ht="17" hidden="false" customHeight="true" outlineLevel="0" collapsed="false">
      <c r="A36" s="67"/>
      <c r="B36" s="7" t="str">
        <f aca="false">Vzorci_vnosov!$A$16</f>
        <v>☻</v>
      </c>
      <c r="C36" s="66" t="n">
        <f aca="false">COUNTIF(AH2:AH32,"☻")</f>
        <v>4</v>
      </c>
      <c r="D36" s="66" t="n">
        <f aca="false">COUNTIF(AI2:AI32,"☻")</f>
        <v>4</v>
      </c>
      <c r="E36" s="66" t="n">
        <f aca="false">COUNTIF(AJ2:AJ32,"☻")</f>
        <v>5</v>
      </c>
      <c r="F36" s="66" t="n">
        <f aca="false">COUNTIF(AK2:AK32,"☻")</f>
        <v>5</v>
      </c>
      <c r="G36" s="66" t="n">
        <f aca="false">COUNTIF(AL2:AL32,"☻")</f>
        <v>0</v>
      </c>
      <c r="H36" s="66" t="n">
        <f aca="false">COUNTIF(AM2:AM32,"☻")</f>
        <v>0</v>
      </c>
      <c r="I36" s="66" t="n">
        <f aca="false">COUNTIF(AN2:AN32,"☻")</f>
        <v>0</v>
      </c>
      <c r="J36" s="66" t="n">
        <f aca="false">COUNTIF(AO2:AO32,"☻")</f>
        <v>3</v>
      </c>
      <c r="K36" s="66" t="n">
        <f aca="false">COUNTIF(AP2:AP32,"☻")</f>
        <v>5</v>
      </c>
      <c r="L36" s="66" t="n">
        <f aca="false">COUNTIF(AQ2:AQ32,"☻")</f>
        <v>0</v>
      </c>
      <c r="M36" s="66" t="n">
        <f aca="false">COUNTIF(AR2:AR32,"☻")</f>
        <v>0</v>
      </c>
      <c r="N36" s="66" t="n">
        <f aca="false">COUNTIF(AS2:AS32,"☻")</f>
        <v>3</v>
      </c>
      <c r="O36" s="66" t="n">
        <f aca="false">COUNTIF(AU2:AU32,"☻")</f>
        <v>0</v>
      </c>
      <c r="P36" s="66" t="n">
        <f aca="false">COUNTIF(AV2:AV32,"☻")</f>
        <v>0</v>
      </c>
      <c r="Q36" s="66" t="n">
        <f aca="false">COUNTIF(AW2:AW32,"☻")</f>
        <v>0</v>
      </c>
      <c r="R36" s="66" t="n">
        <f aca="false">COUNTIF(AX2:AX32,"☻")</f>
        <v>0</v>
      </c>
      <c r="S36" s="66" t="n">
        <f aca="false">COUNTIF(AY2:AY32,"☻")</f>
        <v>0</v>
      </c>
      <c r="T36" s="66"/>
      <c r="U36" s="68"/>
      <c r="V36" s="36"/>
      <c r="W36" s="36"/>
      <c r="X36" s="36"/>
      <c r="Y36" s="36"/>
      <c r="Z36" s="36"/>
      <c r="AA36" s="36"/>
      <c r="AB36" s="36"/>
      <c r="AC36" s="36"/>
      <c r="AD36" s="36"/>
      <c r="AE36" s="37"/>
      <c r="AF36" s="37"/>
      <c r="AG36" s="4" t="str">
        <f aca="false">Vzorci_vnosov!$A$36</f>
        <v>Ta☻</v>
      </c>
      <c r="AZ36" s="26"/>
      <c r="BA36" s="26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26"/>
      <c r="BM36" s="26"/>
      <c r="BN36" s="26"/>
      <c r="BO36" s="26"/>
      <c r="BP36" s="26"/>
      <c r="BQ36" s="26"/>
    </row>
    <row r="37" s="69" customFormat="true" ht="17" hidden="false" customHeight="true" outlineLevel="0" collapsed="false">
      <c r="A37" s="67"/>
      <c r="B37" s="17" t="str">
        <f aca="false">Vzorci_vnosov!$A$42</f>
        <v>Σ</v>
      </c>
      <c r="C37" s="71" t="n">
        <f aca="false">SUM(C35:C36)</f>
        <v>4</v>
      </c>
      <c r="D37" s="71" t="n">
        <f aca="false">SUM(D35:D36)</f>
        <v>4</v>
      </c>
      <c r="E37" s="71" t="n">
        <f aca="false">SUM(E35:E36)</f>
        <v>5</v>
      </c>
      <c r="F37" s="71" t="n">
        <f aca="false">SUM(F35:F36)</f>
        <v>5</v>
      </c>
      <c r="G37" s="71" t="n">
        <f aca="false">SUM(G35:G36)</f>
        <v>2</v>
      </c>
      <c r="H37" s="71" t="n">
        <f aca="false">SUM(H35:H36)</f>
        <v>2</v>
      </c>
      <c r="I37" s="71" t="n">
        <f aca="false">SUM(I35:I36)</f>
        <v>5</v>
      </c>
      <c r="J37" s="71" t="n">
        <f aca="false">SUM(J35:J36)</f>
        <v>4</v>
      </c>
      <c r="K37" s="71" t="n">
        <f aca="false">SUM(K35:K36)</f>
        <v>5</v>
      </c>
      <c r="L37" s="71" t="n">
        <f aca="false">SUM(L35:L36)</f>
        <v>5</v>
      </c>
      <c r="M37" s="71" t="n">
        <f aca="false">SUM(M35:M36)</f>
        <v>0</v>
      </c>
      <c r="N37" s="71" t="n">
        <f aca="false">SUM(N35:N36)</f>
        <v>7</v>
      </c>
      <c r="O37" s="71" t="n">
        <f aca="false">SUM(O35:O36)</f>
        <v>0</v>
      </c>
      <c r="P37" s="71" t="n">
        <f aca="false">SUM(P35:P36)</f>
        <v>4</v>
      </c>
      <c r="Q37" s="71" t="n">
        <f aca="false">SUM(Q35:Q36)</f>
        <v>0</v>
      </c>
      <c r="R37" s="71" t="n">
        <f aca="false">SUM(R35:R36)</f>
        <v>0</v>
      </c>
      <c r="S37" s="71" t="n">
        <f aca="false">SUM(S35:S36)</f>
        <v>0</v>
      </c>
      <c r="T37" s="66"/>
      <c r="U37" s="68"/>
      <c r="V37" s="36"/>
      <c r="W37" s="36"/>
      <c r="X37" s="36"/>
      <c r="Y37" s="36"/>
      <c r="Z37" s="36"/>
      <c r="AA37" s="36"/>
      <c r="AB37" s="36"/>
      <c r="AC37" s="36"/>
      <c r="AD37" s="36"/>
      <c r="AE37" s="37"/>
      <c r="AF37" s="37"/>
      <c r="AG37" s="13" t="str">
        <f aca="false">Vzorci_vnosov!$A$37</f>
        <v>Ta☺</v>
      </c>
      <c r="AZ37" s="26"/>
      <c r="BA37" s="26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26"/>
      <c r="BM37" s="26"/>
      <c r="BN37" s="26"/>
      <c r="BO37" s="26"/>
      <c r="BP37" s="26"/>
      <c r="BQ37" s="26"/>
    </row>
    <row r="38" s="69" customFormat="true" ht="17" hidden="false" customHeight="true" outlineLevel="0" collapsed="false">
      <c r="A38" s="67"/>
      <c r="B38" s="4" t="str">
        <f aca="false">Vzorci_vnosov!$A$6</f>
        <v>KVIT</v>
      </c>
      <c r="C38" s="66" t="n">
        <f aca="false">COUNTIF(C2:C32,"KVIT")+COUNTIF(C2:C32,"51KVIT")+COUNTIF(C2:C32,"52KVIT")+COUNTIF(C2:C32,"KVIT$")+COUNTIF(C2:C32,"KVIT☻")+COUNTIF(C2:C32,"KVIT☺")</f>
        <v>6</v>
      </c>
      <c r="D38" s="66" t="n">
        <f aca="false">COUNTIF(D2:D32,"KVIT")+COUNTIF(D2:D32,"51KVIT")+COUNTIF(D2:D32,"52KVIT")+COUNTIF(D2:D32,"KVIT$")+COUNTIF(D2:D32,"KVIT☻")+COUNTIF(D2:D32,"KVIT☺")</f>
        <v>3</v>
      </c>
      <c r="E38" s="66" t="n">
        <f aca="false">COUNTIF(E2:E32,"KVIT")+COUNTIF(E2:E32,"51KVIT")+COUNTIF(E2:E32,"52KVIT")+COUNTIF(E2:E32,"KVIT$")+COUNTIF(E2:E32,"KVIT☻")+COUNTIF(E2:E32,"KVIT☺")</f>
        <v>14</v>
      </c>
      <c r="F38" s="66" t="n">
        <f aca="false">COUNTIF(F2:F32,"KVIT")+COUNTIF(F2:F32,"51KVIT")+COUNTIF(F2:F32,"52KVIT")+COUNTIF(F2:F32,"KVIT$")+COUNTIF(F2:F32,"KVIT☻")+COUNTIF(F2:F32,"KVIT☺")</f>
        <v>8</v>
      </c>
      <c r="G38" s="66" t="n">
        <f aca="false">COUNTIF(G2:G32,"KVIT")+COUNTIF(G2:G32,"51KVIT")+COUNTIF(G2:G32,"52KVIT")+COUNTIF(G2:G32,"KVIT$")+COUNTIF(G2:G32,"KVIT☻")+COUNTIF(G2:G32,"KVIT☺")</f>
        <v>0</v>
      </c>
      <c r="H38" s="66" t="n">
        <f aca="false">COUNTIF(H2:H32,"KVIT")+COUNTIF(H2:H32,"51KVIT")+COUNTIF(H2:H32,"52KVIT")+COUNTIF(H2:H32,"KVIT$")+COUNTIF(H2:H32,"KVIT☻")+COUNTIF(H2:H32,"KVIT☺")</f>
        <v>0</v>
      </c>
      <c r="I38" s="66" t="n">
        <f aca="false">COUNTIF(I2:I32,"KVIT")+COUNTIF(I2:I32,"51KVIT")+COUNTIF(I2:I32,"52KVIT")+COUNTIF(I2:I32,"KVIT$")+COUNTIF(I2:I32,"KVIT☻")+COUNTIF(I2:I32,"KVIT☺")</f>
        <v>0</v>
      </c>
      <c r="J38" s="66" t="n">
        <f aca="false">COUNTIF(J2:J32,"KVIT")+COUNTIF(J2:J32,"51KVIT")+COUNTIF(J2:J32,"52KVIT")+COUNTIF(J2:J32,"KVIT$")+COUNTIF(J2:J32,"KVIT☻")+COUNTIF(J2:J32,"KVIT☺")</f>
        <v>6</v>
      </c>
      <c r="K38" s="66" t="n">
        <f aca="false">COUNTIF(K2:K32,"KVIT")+COUNTIF(K2:K32,"51KVIT")+COUNTIF(K2:K32,"52KVIT")+COUNTIF(K2:K32,"KVIT$")+COUNTIF(K2:K32,"KVIT☻")+COUNTIF(K2:K32,"KVIT☺")</f>
        <v>9</v>
      </c>
      <c r="L38" s="66" t="n">
        <f aca="false">COUNTIF(L2:L32,"KVIT")+COUNTIF(L2:L32,"51KVIT")+COUNTIF(L2:L32,"52KVIT")+COUNTIF(L2:L32,"KVIT$")+COUNTIF(L2:L32,"KVIT☻")+COUNTIF(L2:L32,"KVIT☺")</f>
        <v>0</v>
      </c>
      <c r="M38" s="66" t="n">
        <f aca="false">COUNTIF(M2:M32,"KVIT")+COUNTIF(M2:M32,"51KVIT")+COUNTIF(M2:M32,"52KVIT")+COUNTIF(M2:M32,"KVIT$")+COUNTIF(M2:M32,"KVIT☻")+COUNTIF(M2:M32,"KVIT☺")</f>
        <v>0</v>
      </c>
      <c r="N38" s="66" t="n">
        <f aca="false">COUNTIF(N2:N32,"KVIT")+COUNTIF(N2:N32,"51KVIT")+COUNTIF(N2:N32,"52KVIT")+COUNTIF(N2:N32,"KVIT$")+COUNTIF(N2:N32,"KVIT☻")+COUNTIF(N2:N32,"KVIT☺")</f>
        <v>2</v>
      </c>
      <c r="O38" s="66" t="n">
        <f aca="false">COUNTIF(O2:O32,"KVIT")+COUNTIF(O2:O32,"51KVIT")+COUNTIF(O2:O32,"52KVIT")+COUNTIF(O2:O32,"KVIT$")+COUNTIF(O2:O32,"KVIT☻")+COUNTIF(O2:O32,"KVIT☺")</f>
        <v>0</v>
      </c>
      <c r="P38" s="66" t="n">
        <f aca="false">COUNTIF(P2:P32,"KVIT")+COUNTIF(P2:P32,"51KVIT")+COUNTIF(P2:P32,"52KVIT")+COUNTIF(P2:P32,"KVIT$")+COUNTIF(P2:P32,"KVIT☻")+COUNTIF(P2:P32,"KVIT☺")</f>
        <v>0</v>
      </c>
      <c r="Q38" s="66" t="n">
        <f aca="false">COUNTIF(Q2:Q32,"KVIT")+COUNTIF(Q2:Q32,"51KVIT")+COUNTIF(Q2:Q32,"52KVIT")+COUNTIF(Q2:Q32,"KVIT$")+COUNTIF(Q2:Q32,"KVIT☻")+COUNTIF(Q2:Q32,"KVIT☺")</f>
        <v>0</v>
      </c>
      <c r="R38" s="66" t="n">
        <f aca="false">COUNTIF(R2:R32,"KVIT")+COUNTIF(R2:R32,"51KVIT")+COUNTIF(R2:R32,"52KVIT")+COUNTIF(R2:R32,"KVIT$")+COUNTIF(R2:R32,"KVIT☻")+COUNTIF(R2:R32,"KVIT☺")</f>
        <v>0</v>
      </c>
      <c r="S38" s="66" t="n">
        <f aca="false">COUNTIF(S2:S32,"KVIT")+COUNTIF(S2:S32,"51KVIT")+COUNTIF(S2:S32,"52KVIT")+COUNTIF(S2:S32,"KVIT$")+COUNTIF(S2:S32,"KVIT☻")+COUNTIF(S2:S32,"KVIT☺")</f>
        <v>0</v>
      </c>
      <c r="T38" s="66"/>
      <c r="U38" s="66"/>
      <c r="V38" s="36"/>
      <c r="W38" s="36"/>
      <c r="X38" s="36"/>
      <c r="Y38" s="36"/>
      <c r="Z38" s="36"/>
      <c r="AA38" s="36"/>
      <c r="AB38" s="36"/>
      <c r="AC38" s="36"/>
      <c r="AD38" s="36"/>
      <c r="AE38" s="37"/>
      <c r="AF38" s="37"/>
      <c r="AG38" s="7" t="str">
        <f aca="false">Vzorci_vnosov!$A$38</f>
        <v>Rf</v>
      </c>
      <c r="AZ38" s="26"/>
      <c r="BA38" s="26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26"/>
      <c r="BM38" s="26"/>
      <c r="BN38" s="26"/>
      <c r="BO38" s="26"/>
      <c r="BP38" s="26"/>
      <c r="BQ38" s="26"/>
    </row>
    <row r="39" s="72" customFormat="true" ht="17" hidden="false" customHeight="true" outlineLevel="0" collapsed="false">
      <c r="A39" s="67"/>
      <c r="B39" s="18" t="str">
        <f aca="false">Vzorci_vnosov!$A$43</f>
        <v>$</v>
      </c>
      <c r="C39" s="66" t="n">
        <f aca="false">COUNTIF(C2:C32,"51$")+COUNTIF(C2:C32,"52$")+COUNTIF(C2:C32,"kvit$")</f>
        <v>0</v>
      </c>
      <c r="D39" s="66" t="n">
        <f aca="false">COUNTIF(D2:D32,"51$")+COUNTIF(D2:D32,"52$")+COUNTIF(D2:D32,"kvit$")</f>
        <v>0</v>
      </c>
      <c r="E39" s="66" t="n">
        <f aca="false">COUNTIF(E2:E32,"51$")+COUNTIF(E2:E32,"52$")+COUNTIF(E2:E32,"kvit$")</f>
        <v>0</v>
      </c>
      <c r="F39" s="66" t="n">
        <f aca="false">COUNTIF(F2:F32,"51$")+COUNTIF(F2:F32,"52$")+COUNTIF(F2:F32,"kvit$")</f>
        <v>0</v>
      </c>
      <c r="G39" s="66" t="n">
        <f aca="false">COUNTIF(G2:G32,"51$")+COUNTIF(G2:G32,"52$")+COUNTIF(G2:G32,"kvit$")</f>
        <v>0</v>
      </c>
      <c r="H39" s="66" t="n">
        <f aca="false">COUNTIF(H2:H32,"51$")+COUNTIF(H2:H32,"52$")+COUNTIF(H2:H32,"kvit$")</f>
        <v>0</v>
      </c>
      <c r="I39" s="66" t="n">
        <f aca="false">COUNTIF(I2:I32,"51$")+COUNTIF(I2:I32,"52$")+COUNTIF(I2:I32,"kvit$")</f>
        <v>0</v>
      </c>
      <c r="J39" s="66" t="n">
        <f aca="false">COUNTIF(J2:J32,"51$")+COUNTIF(J2:J32,"52$")+COUNTIF(J2:J32,"kvit$")</f>
        <v>0</v>
      </c>
      <c r="K39" s="66" t="n">
        <f aca="false">COUNTIF(K2:K32,"51$")+COUNTIF(K2:K32,"52$")+COUNTIF(K2:K32,"kvit$")</f>
        <v>0</v>
      </c>
      <c r="L39" s="66" t="n">
        <f aca="false">COUNTIF(L2:L32,"51$")+COUNTIF(L2:L32,"52$")+COUNTIF(L2:L32,"kvit$")</f>
        <v>0</v>
      </c>
      <c r="M39" s="66" t="n">
        <f aca="false">COUNTIF(M2:M32,"51$")+COUNTIF(M2:M32,"52$")+COUNTIF(M2:M32,"kvit$")</f>
        <v>0</v>
      </c>
      <c r="N39" s="66" t="n">
        <f aca="false">COUNTIF(N2:N32,"51$")+COUNTIF(N2:N32,"52$")+COUNTIF(N2:N32,"kvit$")</f>
        <v>0</v>
      </c>
      <c r="O39" s="66" t="n">
        <f aca="false">COUNTIF(O2:O32,"51$")+COUNTIF(O2:O32,"52$")+COUNTIF(O2:O32,"kvit$")</f>
        <v>0</v>
      </c>
      <c r="P39" s="66" t="n">
        <f aca="false">COUNTIF(P2:P32,"51$")+COUNTIF(P2:P32,"52$")+COUNTIF(P2:P32,"kvit$")</f>
        <v>0</v>
      </c>
      <c r="Q39" s="66" t="n">
        <f aca="false">COUNTIF(Q2:Q32,"51$")+COUNTIF(Q2:Q32,"52$")+COUNTIF(Q2:Q32,"kvit$")</f>
        <v>0</v>
      </c>
      <c r="R39" s="66" t="n">
        <f aca="false">COUNTIF(R2:R32,"51$")+COUNTIF(R2:R32,"52$")+COUNTIF(R2:R32,"kvit$")</f>
        <v>0</v>
      </c>
      <c r="S39" s="66" t="n">
        <f aca="false">COUNTIF(S2:S32,"51$")+COUNTIF(S2:S32,"52$")+COUNTIF(S2:S32,"kvit$")</f>
        <v>0</v>
      </c>
      <c r="T39" s="66"/>
      <c r="U39" s="66"/>
      <c r="V39" s="36"/>
      <c r="W39" s="36"/>
      <c r="X39" s="36"/>
      <c r="Y39" s="36"/>
      <c r="Z39" s="36"/>
      <c r="AA39" s="36"/>
      <c r="AB39" s="36"/>
      <c r="AC39" s="36"/>
      <c r="AD39" s="36"/>
      <c r="AE39" s="37"/>
      <c r="AF39" s="37"/>
      <c r="AG39" s="4" t="str">
        <f aca="false">Vzorci_vnosov!$A$39</f>
        <v>Rf☻</v>
      </c>
      <c r="AH39" s="69"/>
      <c r="AZ39" s="26"/>
      <c r="BA39" s="26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26"/>
      <c r="BM39" s="26"/>
      <c r="BN39" s="26"/>
      <c r="BO39" s="26"/>
      <c r="BP39" s="26"/>
      <c r="BQ39" s="26"/>
    </row>
    <row r="40" customFormat="false" ht="17" hidden="false" customHeight="true" outlineLevel="0" collapsed="false">
      <c r="B40" s="28" t="str">
        <f aca="false">Vzorci_vnosov!$A$12</f>
        <v>D</v>
      </c>
      <c r="C40" s="74" t="n">
        <f aca="false">COUNTIF(C2:C32,"D")</f>
        <v>5</v>
      </c>
      <c r="D40" s="74" t="n">
        <f aca="false">COUNTIF(D2:D32,"D")</f>
        <v>6</v>
      </c>
      <c r="E40" s="74" t="n">
        <f aca="false">COUNTIF(E2:E32,"D")</f>
        <v>1</v>
      </c>
      <c r="F40" s="74" t="n">
        <f aca="false">COUNTIF(F2:F32,"D")</f>
        <v>3</v>
      </c>
      <c r="G40" s="74" t="n">
        <f aca="false">COUNTIF(G2:G32,"D")</f>
        <v>5</v>
      </c>
      <c r="H40" s="74" t="n">
        <f aca="false">COUNTIF(H2:H32,"D")</f>
        <v>15</v>
      </c>
      <c r="I40" s="74" t="n">
        <f aca="false">COUNTIF(I2:I32,"D")</f>
        <v>2</v>
      </c>
      <c r="J40" s="74" t="n">
        <f aca="false">COUNTIF(J2:J32,"D")</f>
        <v>1</v>
      </c>
      <c r="K40" s="74" t="n">
        <f aca="false">COUNTIF(K2:K32,"D")</f>
        <v>0</v>
      </c>
      <c r="L40" s="74" t="n">
        <f aca="false">COUNTIF(L2:L32,"D")</f>
        <v>2</v>
      </c>
      <c r="M40" s="74" t="n">
        <f aca="false">COUNTIF(M2:M32,"D")</f>
        <v>21</v>
      </c>
      <c r="N40" s="74" t="n">
        <f aca="false">COUNTIF(N2:N32,"D")</f>
        <v>4</v>
      </c>
      <c r="O40" s="74" t="n">
        <f aca="false">COUNTIF(O2:O32,"D")</f>
        <v>1</v>
      </c>
      <c r="P40" s="74" t="n">
        <f aca="false">COUNTIF(P2:P32,"D")</f>
        <v>2</v>
      </c>
      <c r="Q40" s="74" t="n">
        <f aca="false">COUNTIF(Q2:Q32,"D")</f>
        <v>0</v>
      </c>
      <c r="R40" s="74" t="n">
        <f aca="false">COUNTIF(R2:R32,"D")</f>
        <v>0</v>
      </c>
      <c r="S40" s="74" t="n">
        <f aca="false">COUNTIF(S2:S32,"D")</f>
        <v>0</v>
      </c>
      <c r="AG40" s="13" t="str">
        <f aca="false">Vzorci_vnosov!$A$40</f>
        <v>Rf☺</v>
      </c>
      <c r="BB40" s="50"/>
      <c r="BC40" s="50"/>
      <c r="BD40" s="50"/>
      <c r="BE40" s="50"/>
      <c r="BF40" s="50"/>
      <c r="BG40" s="50"/>
      <c r="BH40" s="50"/>
      <c r="BI40" s="50"/>
      <c r="BJ40" s="50"/>
      <c r="BK40" s="50"/>
    </row>
    <row r="41" customFormat="false" ht="17" hidden="false" customHeight="true" outlineLevel="0" collapsed="false">
      <c r="B41" s="28" t="str">
        <f aca="false">Vzorci_vnosov!$A$15</f>
        <v>SO</v>
      </c>
      <c r="C41" s="74" t="n">
        <f aca="false">COUNTIF(C2:C32,"SO")</f>
        <v>0</v>
      </c>
      <c r="D41" s="74" t="n">
        <f aca="false">COUNTIF(D2:D32,"SO")</f>
        <v>6</v>
      </c>
      <c r="E41" s="74" t="n">
        <f aca="false">COUNTIF(E2:E32,"SO")</f>
        <v>0</v>
      </c>
      <c r="F41" s="74" t="n">
        <f aca="false">COUNTIF(F2:F32,"SO")</f>
        <v>5</v>
      </c>
      <c r="G41" s="74" t="n">
        <f aca="false">COUNTIF(G2:G32,"SO")</f>
        <v>1</v>
      </c>
      <c r="H41" s="74" t="n">
        <f aca="false">COUNTIF(H2:H32,"SO")</f>
        <v>0</v>
      </c>
      <c r="I41" s="74" t="n">
        <f aca="false">COUNTIF(I2:I32,"SO")</f>
        <v>0</v>
      </c>
      <c r="J41" s="74" t="n">
        <f aca="false">COUNTIF(J2:J32,"SO")</f>
        <v>5</v>
      </c>
      <c r="K41" s="74" t="n">
        <f aca="false">COUNTIF(K2:K32,"SO")</f>
        <v>5</v>
      </c>
      <c r="L41" s="74" t="n">
        <f aca="false">COUNTIF(L2:L32,"SO")</f>
        <v>0</v>
      </c>
      <c r="M41" s="74" t="n">
        <f aca="false">COUNTIF(M2:M32,"SO")</f>
        <v>0</v>
      </c>
      <c r="N41" s="74" t="n">
        <f aca="false">COUNTIF(N2:N32,"SO")</f>
        <v>0</v>
      </c>
      <c r="O41" s="74" t="n">
        <f aca="false">COUNTIF(O2:O32,"SO")</f>
        <v>0</v>
      </c>
      <c r="P41" s="74" t="n">
        <f aca="false">COUNTIF(P2:P32,"SO")</f>
        <v>0</v>
      </c>
      <c r="Q41" s="74" t="n">
        <f aca="false">COUNTIF(Q2:Q32,"SO")</f>
        <v>0</v>
      </c>
      <c r="R41" s="74" t="n">
        <f aca="false">COUNTIF(R2:R32,"SO")</f>
        <v>0</v>
      </c>
      <c r="S41" s="74" t="n">
        <f aca="false">COUNTIF(S2:S32,"SO")</f>
        <v>0</v>
      </c>
      <c r="AG41" s="7" t="str">
        <f aca="false">Vzorci_vnosov!$A$41</f>
        <v>TAV</v>
      </c>
      <c r="BB41" s="50"/>
      <c r="BC41" s="50"/>
      <c r="BD41" s="50"/>
      <c r="BE41" s="50"/>
      <c r="BF41" s="50"/>
      <c r="BG41" s="50"/>
      <c r="BH41" s="50"/>
      <c r="BI41" s="50"/>
      <c r="BJ41" s="50"/>
      <c r="BK41" s="50"/>
    </row>
    <row r="42" customFormat="false" ht="17" hidden="false" customHeight="true" outlineLevel="0" collapsed="false">
      <c r="B42" s="28" t="str">
        <f aca="false">Vzorci_vnosov!$A$13</f>
        <v>BOL</v>
      </c>
      <c r="C42" s="74" t="n">
        <f aca="false">COUNTIF(C2:C32,"BOL")</f>
        <v>0</v>
      </c>
      <c r="D42" s="74" t="n">
        <f aca="false">COUNTIF(D2:D32,"BOL")</f>
        <v>0</v>
      </c>
      <c r="E42" s="74" t="n">
        <f aca="false">COUNTIF(E2:E32,"BOL")</f>
        <v>0</v>
      </c>
      <c r="F42" s="74" t="n">
        <f aca="false">COUNTIF(F2:F32,"BOL")</f>
        <v>0</v>
      </c>
      <c r="G42" s="74" t="n">
        <f aca="false">COUNTIF(G2:G32,"BOL")</f>
        <v>5</v>
      </c>
      <c r="H42" s="74" t="n">
        <f aca="false">COUNTIF(H2:H32,"BOL")</f>
        <v>0</v>
      </c>
      <c r="I42" s="74" t="n">
        <f aca="false">COUNTIF(I2:I32,"BOL")</f>
        <v>0</v>
      </c>
      <c r="J42" s="74" t="n">
        <f aca="false">COUNTIF(J2:J32,"BOL")</f>
        <v>0</v>
      </c>
      <c r="K42" s="74" t="n">
        <f aca="false">COUNTIF(K2:K32,"BOL")</f>
        <v>0</v>
      </c>
      <c r="L42" s="74" t="n">
        <f aca="false">COUNTIF(L2:L32,"BOL")</f>
        <v>0</v>
      </c>
      <c r="M42" s="74" t="n">
        <f aca="false">COUNTIF(M2:M32,"BOL")</f>
        <v>0</v>
      </c>
      <c r="N42" s="74" t="n">
        <f aca="false">COUNTIF(N2:N32,"BOL")</f>
        <v>0</v>
      </c>
      <c r="O42" s="74" t="n">
        <f aca="false">COUNTIF(O2:O32,"BOL")</f>
        <v>2</v>
      </c>
      <c r="P42" s="74" t="n">
        <f aca="false">COUNTIF(P2:P32,"BOL")</f>
        <v>0</v>
      </c>
      <c r="Q42" s="74" t="n">
        <f aca="false">COUNTIF(Q2:Q32,"BOL")</f>
        <v>0</v>
      </c>
      <c r="R42" s="74" t="n">
        <f aca="false">COUNTIF(R2:R32,"BOL")</f>
        <v>0</v>
      </c>
      <c r="S42" s="74" t="n">
        <f aca="false">COUNTIF(S2:S32,"BOL")</f>
        <v>0</v>
      </c>
      <c r="BB42" s="50"/>
      <c r="BC42" s="50"/>
      <c r="BD42" s="50"/>
      <c r="BE42" s="50"/>
      <c r="BF42" s="50"/>
      <c r="BG42" s="50"/>
      <c r="BH42" s="50"/>
      <c r="BI42" s="50"/>
      <c r="BJ42" s="50"/>
      <c r="BK42" s="50"/>
    </row>
    <row r="43" customFormat="false" ht="17" hidden="false" customHeight="true" outlineLevel="0" collapsed="false">
      <c r="B43" s="20" t="str">
        <f aca="false">Vzorci_vnosov!$A$11</f>
        <v>X</v>
      </c>
      <c r="C43" s="74" t="n">
        <f aca="false">COUNTIF(C2:C32,"X")</f>
        <v>3</v>
      </c>
      <c r="D43" s="74" t="n">
        <f aca="false">COUNTIF(D2:D32,"X")</f>
        <v>3</v>
      </c>
      <c r="E43" s="74" t="n">
        <f aca="false">COUNTIF(E2:E32,"X")</f>
        <v>3</v>
      </c>
      <c r="F43" s="74" t="n">
        <f aca="false">COUNTIF(F2:F32,"X")</f>
        <v>2</v>
      </c>
      <c r="G43" s="74" t="n">
        <f aca="false">COUNTIF(G2:G32,"X")</f>
        <v>0</v>
      </c>
      <c r="H43" s="74" t="n">
        <f aca="false">COUNTIF(H2:H32,"X")</f>
        <v>1</v>
      </c>
      <c r="I43" s="74" t="n">
        <f aca="false">COUNTIF(I2:I32,"X")</f>
        <v>4</v>
      </c>
      <c r="J43" s="74" t="n">
        <f aca="false">COUNTIF(J2:J32,"X")</f>
        <v>3</v>
      </c>
      <c r="K43" s="74" t="n">
        <f aca="false">COUNTIF(K2:K32,"X")</f>
        <v>3</v>
      </c>
      <c r="L43" s="74" t="n">
        <f aca="false">COUNTIF(L2:L32,"X")</f>
        <v>3</v>
      </c>
      <c r="M43" s="74" t="n">
        <f aca="false">COUNTIF(M2:M32,"X")</f>
        <v>0</v>
      </c>
      <c r="N43" s="74" t="n">
        <f aca="false">COUNTIF(N2:N32,"X")</f>
        <v>3</v>
      </c>
      <c r="O43" s="74" t="n">
        <f aca="false">COUNTIF(O2:O32,"X")</f>
        <v>11</v>
      </c>
      <c r="P43" s="74" t="n">
        <f aca="false">COUNTIF(P2:P32,"X")</f>
        <v>3</v>
      </c>
      <c r="Q43" s="74" t="n">
        <f aca="false">COUNTIF(Q2:Q32,"X")</f>
        <v>0</v>
      </c>
      <c r="R43" s="74" t="n">
        <f aca="false">COUNTIF(R2:R32,"X")</f>
        <v>0</v>
      </c>
      <c r="S43" s="74" t="n">
        <f aca="false">COUNTIF(S2:S32,"X")</f>
        <v>21</v>
      </c>
      <c r="BB43" s="50"/>
      <c r="BC43" s="50"/>
      <c r="BD43" s="50"/>
      <c r="BE43" s="50"/>
      <c r="BF43" s="50"/>
      <c r="BG43" s="50"/>
      <c r="BH43" s="50"/>
      <c r="BI43" s="50"/>
      <c r="BJ43" s="50"/>
      <c r="BK43" s="50"/>
    </row>
    <row r="44" customFormat="false" ht="17" hidden="false" customHeight="true" outlineLevel="0" collapsed="false">
      <c r="B44" s="19" t="s">
        <v>57</v>
      </c>
      <c r="C44" s="74" t="n">
        <f aca="false">COUNTIF(U2:U32,"KOS")</f>
        <v>0</v>
      </c>
      <c r="D44" s="74" t="n">
        <f aca="false">COUNTIF(U2:U32,"ŠOŠ")</f>
        <v>1</v>
      </c>
      <c r="E44" s="74" t="n">
        <f aca="false">COUNTIF(U2:U32,"PIN")</f>
        <v>4</v>
      </c>
      <c r="F44" s="74" t="n">
        <f aca="false">COUNTIF(U2:U32,"KON")</f>
        <v>3</v>
      </c>
      <c r="G44" s="74" t="n">
        <f aca="false">COUNTIF(U2:U32,"oro")</f>
        <v>0</v>
      </c>
      <c r="H44" s="74" t="n">
        <f aca="false">COUNTIF(U2:U32,"MIO")</f>
        <v>2</v>
      </c>
      <c r="I44" s="74" t="n">
        <f aca="false">COUNTIF(U2:U32,"BOŽ")</f>
        <v>3</v>
      </c>
      <c r="J44" s="74" t="n">
        <f aca="false">COUNTIF(U2:U32,"TOM")</f>
        <v>0</v>
      </c>
      <c r="K44" s="74" t="n">
        <f aca="false">COUNTIF(U2:U32,"MŠŠ")</f>
        <v>5</v>
      </c>
      <c r="L44" s="74" t="n">
        <f aca="false">COUNTIF(U2:U32,"ŽIV")</f>
        <v>0</v>
      </c>
      <c r="M44" s="74" t="n">
        <f aca="false">COUNTIF(U2:U32,"TAL")</f>
        <v>0</v>
      </c>
      <c r="N44" s="74" t="n">
        <f aca="false">COUNTIF(U2:U32,"PIR")</f>
        <v>6</v>
      </c>
      <c r="O44" s="74" t="n">
        <f aca="false">COUNTIF(U2:U32,"HOL")</f>
        <v>0</v>
      </c>
      <c r="P44" s="74" t="n">
        <f aca="false">COUNTIF(U2:U32,P1)</f>
        <v>7</v>
      </c>
      <c r="Q44" s="74" t="n">
        <f aca="false">COUNTIF(U2:U32,Q1)</f>
        <v>0</v>
      </c>
      <c r="R44" s="74" t="n">
        <f aca="false">COUNTIF(U2:U32,R1)</f>
        <v>0</v>
      </c>
      <c r="S44" s="74" t="n">
        <f aca="false">COUNTIF(V2:V32,S1)</f>
        <v>0</v>
      </c>
      <c r="BB44" s="50"/>
      <c r="BC44" s="50"/>
      <c r="BD44" s="50"/>
      <c r="BE44" s="50"/>
      <c r="BF44" s="50"/>
      <c r="BG44" s="50"/>
      <c r="BH44" s="50"/>
      <c r="BI44" s="50"/>
      <c r="BJ44" s="50"/>
      <c r="BK44" s="50"/>
    </row>
    <row r="45" customFormat="false" ht="17" hidden="false" customHeight="true" outlineLevel="0" collapsed="false">
      <c r="B45" s="20" t="str">
        <f aca="false">Vzorci_vnosov!$A$45</f>
        <v>¶</v>
      </c>
      <c r="C45" s="66" t="n">
        <f aca="false">COUNTIF(C2:C32,"51¶")+COUNTIF(C2:C32,"52¶")+COUNTIF(C2:C32,"kvit¶")</f>
        <v>2</v>
      </c>
      <c r="D45" s="66" t="n">
        <f aca="false">COUNTIF(D2:D32,"51¶")+COUNTIF(D2:D32,"52¶")+COUNTIF(D2:D32,"kvit¶")</f>
        <v>0</v>
      </c>
      <c r="E45" s="66" t="n">
        <f aca="false">COUNTIF(E2:E32,"51¶")+COUNTIF(E2:E32,"52¶")+COUNTIF(E2:E32,"kvit¶")</f>
        <v>1</v>
      </c>
      <c r="F45" s="66" t="n">
        <f aca="false">COUNTIF(F2:F32,"51¶")+COUNTIF(F2:F32,"52¶")+COUNTIF(F2:F32,"kvit¶")</f>
        <v>1</v>
      </c>
      <c r="G45" s="66" t="n">
        <f aca="false">COUNTIF(G2:G32,"51¶")+COUNTIF(G2:G32,"52¶")+COUNTIF(G2:G32,"kvit¶")</f>
        <v>2</v>
      </c>
      <c r="H45" s="66" t="n">
        <f aca="false">COUNTIF(H2:H32,"51¶")+COUNTIF(H2:H32,"52¶")+COUNTIF(H2:H32,"kvit¶")</f>
        <v>0</v>
      </c>
      <c r="I45" s="66" t="n">
        <f aca="false">COUNTIF(I2:I32,"51¶")+COUNTIF(I2:I32,"52¶")+COUNTIF(I2:I32,"kvit¶")</f>
        <v>4</v>
      </c>
      <c r="J45" s="66" t="n">
        <f aca="false">COUNTIF(J2:J32,"51¶")+COUNTIF(J2:J32,"52¶")+COUNTIF(J2:J32,"kvit¶")</f>
        <v>1</v>
      </c>
      <c r="K45" s="66" t="n">
        <f aca="false">COUNTIF(K2:K32,"51¶")+COUNTIF(K2:K32,"52¶")+COUNTIF(K2:K32,"kvit¶")</f>
        <v>0</v>
      </c>
      <c r="L45" s="66" t="n">
        <f aca="false">COUNTIF(L2:L32,"51¶")+COUNTIF(L2:L32,"52¶")+COUNTIF(L2:L32,"kvit¶")</f>
        <v>2</v>
      </c>
      <c r="M45" s="66" t="n">
        <f aca="false">COUNTIF(M2:M32,"51¶")+COUNTIF(M2:M32,"52¶")+COUNTIF(M2:M32,"kvit¶")</f>
        <v>0</v>
      </c>
      <c r="N45" s="66" t="n">
        <f aca="false">COUNTIF(N2:N32,"51¶")+COUNTIF(N2:N32,"52¶")+COUNTIF(N2:N32,"kvit¶")</f>
        <v>3</v>
      </c>
      <c r="O45" s="66" t="n">
        <f aca="false">COUNTIF(O2:O32,"51¶")+COUNTIF(O2:O32,"52¶")+COUNTIF(O2:O32,"kvit¶")</f>
        <v>2</v>
      </c>
      <c r="P45" s="66" t="n">
        <f aca="false">COUNTIF(P2:P32,"51¶")+COUNTIF(P2:P32,"52¶")+COUNTIF(P2:P32,"kvit¶")</f>
        <v>2</v>
      </c>
      <c r="Q45" s="66" t="n">
        <f aca="false">COUNTIF(Q2:Q32,"51¶")+COUNTIF(Q2:Q32,"52¶")+COUNTIF(Q2:Q32,"kvit¶")</f>
        <v>0</v>
      </c>
      <c r="R45" s="66" t="n">
        <f aca="false">COUNTIF(R2:R32,"51¶")+COUNTIF(R2:R32,"52¶")+COUNTIF(R2:R32,"kvit¶")</f>
        <v>0</v>
      </c>
      <c r="S45" s="66" t="n">
        <f aca="false">COUNTIF(S2:S32,"51¶")+COUNTIF(S2:S32,"52¶")+COUNTIF(S2:S32,"kvit¶")</f>
        <v>0</v>
      </c>
      <c r="BB45" s="50"/>
      <c r="BC45" s="50"/>
      <c r="BD45" s="50"/>
      <c r="BE45" s="50"/>
      <c r="BF45" s="50"/>
      <c r="BG45" s="50"/>
      <c r="BH45" s="50"/>
      <c r="BI45" s="50"/>
      <c r="BJ45" s="50"/>
      <c r="BK45" s="50"/>
    </row>
    <row r="46" customFormat="false" ht="17" hidden="false" customHeight="true" outlineLevel="0" collapsed="false">
      <c r="B46" s="28" t="str">
        <f aca="false">Vzorci_vnosov!$A$8</f>
        <v>U</v>
      </c>
      <c r="C46" s="66" t="n">
        <f aca="false">COUNTIF(C2:C32,"U☺")+COUNTIF(C2:C32,"U☻")+COUNTIF(C2:C32,"U")</f>
        <v>0</v>
      </c>
      <c r="D46" s="66" t="n">
        <f aca="false">COUNTIF(D2:D32,"U☺")+COUNTIF(D2:D32,"U☻")+COUNTIF(D2:D32,"U")</f>
        <v>1</v>
      </c>
      <c r="E46" s="66" t="n">
        <f aca="false">COUNTIF(E2:E32,"U☺")+COUNTIF(E2:E32,"U☻")+COUNTIF(E2:E32,"U")</f>
        <v>1</v>
      </c>
      <c r="F46" s="66" t="n">
        <f aca="false">COUNTIF(F2:F32,"U☺")+COUNTIF(F2:F32,"U☻")+COUNTIF(F2:F32,"U")</f>
        <v>0</v>
      </c>
      <c r="G46" s="66" t="n">
        <f aca="false">COUNTIF(G2:G32,"U☺")+COUNTIF(G2:G32,"U☻")+COUNTIF(G2:G32,"U")</f>
        <v>0</v>
      </c>
      <c r="H46" s="66" t="n">
        <f aca="false">COUNTIF(H2:H32,"U☺")+COUNTIF(H2:H32,"U☻")+COUNTIF(H2:H32,"U")</f>
        <v>0</v>
      </c>
      <c r="I46" s="66" t="n">
        <f aca="false">COUNTIF(I2:I32,"U☺")+COUNTIF(I2:I32,"U☻")+COUNTIF(I2:I32,"U")</f>
        <v>4</v>
      </c>
      <c r="J46" s="66" t="n">
        <f aca="false">COUNTIF(J2:J32,"U☺")+COUNTIF(J2:J32,"U☻")+COUNTIF(J2:J32,"U")</f>
        <v>2</v>
      </c>
      <c r="K46" s="66" t="n">
        <f aca="false">COUNTIF(K2:K32,"U☺")+COUNTIF(K2:K32,"U☻")+COUNTIF(K2:K32,"U")</f>
        <v>0</v>
      </c>
      <c r="L46" s="66" t="n">
        <f aca="false">COUNTIF(L2:L32,"U☺")+COUNTIF(L2:L32,"U☻")+COUNTIF(L2:L32,"U")</f>
        <v>0</v>
      </c>
      <c r="M46" s="66" t="n">
        <f aca="false">COUNTIF(M2:M32,"U☺")+COUNTIF(M2:M32,"U☻")+COUNTIF(M2:M32,"U")</f>
        <v>0</v>
      </c>
      <c r="N46" s="66" t="n">
        <f aca="false">COUNTIF(N2:N32,"U☺")+COUNTIF(N2:N32,"U☻")+COUNTIF(N2:N32,"U")</f>
        <v>1</v>
      </c>
      <c r="O46" s="66" t="n">
        <f aca="false">COUNTIF(O2:O32,"U☺")+COUNTIF(O2:O32,"U☻")+COUNTIF(O2:O32,"U")</f>
        <v>1</v>
      </c>
      <c r="P46" s="66" t="n">
        <f aca="false">COUNTIF(P2:P32,"U☺")+COUNTIF(P2:P32,"U☻")+COUNTIF(P2:P32,"U")</f>
        <v>4</v>
      </c>
      <c r="Q46" s="66" t="n">
        <f aca="false">COUNTIF(Q2:Q32,"U☺")+COUNTIF(Q2:Q32,"U☻")+COUNTIF(Q2:Q32,"U")</f>
        <v>0</v>
      </c>
      <c r="R46" s="66" t="n">
        <f aca="false">COUNTIF(R2:R32,"U☺")+COUNTIF(R2:R32,"U☻")+COUNTIF(R2:R32,"U")</f>
        <v>0</v>
      </c>
      <c r="S46" s="66" t="n">
        <f aca="false">COUNTIF(S2:S32,"U☺")+COUNTIF(S2:S32,"U☻")+COUNTIF(S2:S32,"U")</f>
        <v>0</v>
      </c>
      <c r="BB46" s="50"/>
      <c r="BC46" s="50"/>
      <c r="BD46" s="50"/>
      <c r="BE46" s="50"/>
      <c r="BF46" s="50"/>
      <c r="BG46" s="50"/>
      <c r="BH46" s="50"/>
      <c r="BI46" s="50"/>
      <c r="BJ46" s="50"/>
      <c r="BK46" s="50"/>
    </row>
  </sheetData>
  <sheetProtection sheet="true"/>
  <conditionalFormatting sqref="C2:C4 Q2:R2 T2 E3:J4 Q5:R7 T5:T9 D6 Q8:R9 C10:D11 F10:H10 J10 M10 O10:T10 F11:J11 L11:O11 Q11:T11 Q12:R15 T12:T16 D14 Q16:R16 E17:J17 L17:M17 O17:S17 E18:H18 J18 L18:O18 Q18:T18 Q19:R23 T19:T23 D24:D25 F24:G25 I24:T25 Q26:R30 T26:T30 C29 L30 C31:D31 G31:H32 J31:K32 M31:O31 Q31:T31 C32:E32 M32 O32:T32 L3:U4 U10:U12 U15:U32 A2:B32">
    <cfRule type="expression" priority="2" aboveAverage="0" equalAverage="0" bottom="0" percent="0" rank="0" text="" dxfId="58">
      <formula>WEEKDAY(marec!$A2,2)=6</formula>
    </cfRule>
    <cfRule type="expression" priority="3" aboveAverage="0" equalAverage="0" bottom="0" percent="0" rank="0" text="" dxfId="59">
      <formula>WEEKDAY(marec!$A2,2)=7</formula>
    </cfRule>
  </conditionalFormatting>
  <conditionalFormatting sqref="E10:E11">
    <cfRule type="expression" priority="4" aboveAverage="0" equalAverage="0" bottom="0" percent="0" rank="0" text="" dxfId="60">
      <formula>WEEKDAY(marec!$A10,2)=6</formula>
    </cfRule>
    <cfRule type="expression" priority="5" aboveAverage="0" equalAverage="0" bottom="0" percent="0" rank="0" text="" dxfId="61">
      <formula>WEEKDAY(marec!$A10,2)=7</formula>
    </cfRule>
  </conditionalFormatting>
  <conditionalFormatting sqref="K3:K4">
    <cfRule type="expression" priority="6" aboveAverage="0" equalAverage="0" bottom="0" percent="0" rank="0" text="" dxfId="62">
      <formula>WEEKDAY(marec!$A3,2)=6</formula>
    </cfRule>
    <cfRule type="expression" priority="7" aboveAverage="0" equalAverage="0" bottom="0" percent="0" rank="0" text="" dxfId="63">
      <formula>WEEKDAY(marec!$A3,2)=7</formula>
    </cfRule>
  </conditionalFormatting>
  <conditionalFormatting sqref="L10">
    <cfRule type="expression" priority="8" aboveAverage="0" equalAverage="0" bottom="0" percent="0" rank="0" text="" dxfId="64">
      <formula>WEEKDAY(marec!$A10,2)=6</formula>
    </cfRule>
    <cfRule type="expression" priority="9" aboveAverage="0" equalAverage="0" bottom="0" percent="0" rank="0" text="" dxfId="65">
      <formula>WEEKDAY(marec!$A10,2)=7</formula>
    </cfRule>
  </conditionalFormatting>
  <conditionalFormatting sqref="N10">
    <cfRule type="expression" priority="10" aboveAverage="0" equalAverage="0" bottom="0" percent="0" rank="0" text="" dxfId="66">
      <formula>WEEKDAY(marec!$A10,2)=6</formula>
    </cfRule>
    <cfRule type="expression" priority="11" aboveAverage="0" equalAverage="0" bottom="0" percent="0" rank="0" text="" dxfId="67">
      <formula>WEEKDAY(marec!$A10,2)=7</formula>
    </cfRule>
  </conditionalFormatting>
  <conditionalFormatting sqref="P18">
    <cfRule type="expression" priority="12" aboveAverage="0" equalAverage="0" bottom="0" percent="0" rank="0" text="" dxfId="68">
      <formula>WEEKDAY(marec!$A18,2)=6</formula>
    </cfRule>
    <cfRule type="expression" priority="13" aboveAverage="0" equalAverage="0" bottom="0" percent="0" rank="0" text="" dxfId="69">
      <formula>WEEKDAY(marec!$A18,2)=7</formula>
    </cfRule>
  </conditionalFormatting>
  <conditionalFormatting sqref="K17:K18">
    <cfRule type="expression" priority="14" aboveAverage="0" equalAverage="0" bottom="0" percent="0" rank="0" text="" dxfId="70">
      <formula>WEEKDAY(marec!$A17,2)=6</formula>
    </cfRule>
    <cfRule type="expression" priority="15" aboveAverage="0" equalAverage="0" bottom="0" percent="0" rank="0" text="" dxfId="71">
      <formula>WEEKDAY(marec!$A17,2)=7</formula>
    </cfRule>
  </conditionalFormatting>
  <conditionalFormatting sqref="AF2:AF32">
    <cfRule type="cellIs" priority="16" operator="lessThan" aboveAverage="0" equalAverage="0" bottom="0" percent="0" rank="0" text="" dxfId="72">
      <formula>2</formula>
    </cfRule>
    <cfRule type="cellIs" priority="17" operator="greaterThan" aboveAverage="0" equalAverage="0" bottom="0" percent="0" rank="0" text="" dxfId="73">
      <formula>2</formula>
    </cfRule>
  </conditionalFormatting>
  <conditionalFormatting sqref="AE2:AE32">
    <cfRule type="cellIs" priority="18" operator="equal" aboveAverage="0" equalAverage="0" bottom="0" percent="0" rank="0" text="" dxfId="74">
      <formula>1</formula>
    </cfRule>
    <cfRule type="cellIs" priority="19" operator="greaterThan" aboveAverage="0" equalAverage="0" bottom="0" percent="0" rank="0" text="" dxfId="75">
      <formula>1</formula>
    </cfRule>
  </conditionalFormatting>
  <conditionalFormatting sqref="AD2:AD32">
    <cfRule type="cellIs" priority="20" operator="notEqual" aboveAverage="0" equalAverage="0" bottom="0" percent="0" rank="0" text="" dxfId="76">
      <formula>0</formula>
    </cfRule>
  </conditionalFormatting>
  <conditionalFormatting sqref="V2:AC32">
    <cfRule type="cellIs" priority="21" operator="lessThan" aboveAverage="0" equalAverage="0" bottom="0" percent="0" rank="0" text="" dxfId="77">
      <formula>1</formula>
    </cfRule>
    <cfRule type="cellIs" priority="22" operator="greaterThan" aboveAverage="0" equalAverage="0" bottom="0" percent="0" rank="0" text="" dxfId="78">
      <formula>1</formula>
    </cfRule>
  </conditionalFormatting>
  <conditionalFormatting sqref="L31">
    <cfRule type="expression" priority="23" aboveAverage="0" equalAverage="0" bottom="0" percent="0" rank="0" text="" dxfId="79">
      <formula>WEEKDAY(marec!$A31,2)=6</formula>
    </cfRule>
    <cfRule type="expression" priority="24" aboveAverage="0" equalAverage="0" bottom="0" percent="0" rank="0" text="" dxfId="80">
      <formula>WEEKDAY(marec!$A31,2)=7</formula>
    </cfRule>
  </conditionalFormatting>
  <conditionalFormatting sqref="N32">
    <cfRule type="expression" priority="25" aboveAverage="0" equalAverage="0" bottom="0" percent="0" rank="0" text="" dxfId="81">
      <formula>WEEKDAY(marec!$A32,2)=6</formula>
    </cfRule>
    <cfRule type="expression" priority="26" aboveAverage="0" equalAverage="0" bottom="0" percent="0" rank="0" text="" dxfId="82">
      <formula>WEEKDAY(marec!$A32,2)=7</formula>
    </cfRule>
  </conditionalFormatting>
  <conditionalFormatting sqref="I31">
    <cfRule type="expression" priority="27" aboveAverage="0" equalAverage="0" bottom="0" percent="0" rank="0" text="" dxfId="83">
      <formula>WEEKDAY(marec!$A31,2)=6</formula>
    </cfRule>
    <cfRule type="expression" priority="28" aboveAverage="0" equalAverage="0" bottom="0" percent="0" rank="0" text="" dxfId="84">
      <formula>WEEKDAY(marec!$A31,2)=7</formula>
    </cfRule>
  </conditionalFormatting>
  <conditionalFormatting sqref="I32">
    <cfRule type="expression" priority="29" aboveAverage="0" equalAverage="0" bottom="0" percent="0" rank="0" text="" dxfId="85">
      <formula>WEEKDAY(marec!$A32,2)=6</formula>
    </cfRule>
    <cfRule type="expression" priority="30" aboveAverage="0" equalAverage="0" bottom="0" percent="0" rank="0" text="" dxfId="86">
      <formula>WEEKDAY(marec!$A32,2)=7</formula>
    </cfRule>
  </conditionalFormatting>
  <conditionalFormatting sqref="T17">
    <cfRule type="expression" priority="31" aboveAverage="0" equalAverage="0" bottom="0" percent="0" rank="0" text="" dxfId="87">
      <formula>WEEKDAY(marec!$A17,2)=6</formula>
    </cfRule>
    <cfRule type="expression" priority="32" aboveAverage="0" equalAverage="0" bottom="0" percent="0" rank="0" text="" dxfId="88">
      <formula>WEEKDAY(marec!$A17,2)=7</formula>
    </cfRule>
  </conditionalFormatting>
  <conditionalFormatting sqref="L15">
    <cfRule type="expression" priority="33" aboveAverage="0" equalAverage="0" bottom="0" percent="0" rank="0" text="" dxfId="89">
      <formula>WEEKDAY(marec!$A15,2)=6</formula>
    </cfRule>
    <cfRule type="expression" priority="34" aboveAverage="0" equalAverage="0" bottom="0" percent="0" rank="0" text="" dxfId="90">
      <formula>WEEKDAY(marec!$A15,2)=7</formula>
    </cfRule>
  </conditionalFormatting>
  <conditionalFormatting sqref="D17:D18">
    <cfRule type="expression" priority="35" aboveAverage="0" equalAverage="0" bottom="0" percent="0" rank="0" text="" dxfId="91">
      <formula>WEEKDAY(marec!$A17,2)=6</formula>
    </cfRule>
    <cfRule type="expression" priority="36" aboveAverage="0" equalAverage="0" bottom="0" percent="0" rank="0" text="" dxfId="92">
      <formula>WEEKDAY(marec!$A17,2)=7</formula>
    </cfRule>
  </conditionalFormatting>
  <conditionalFormatting sqref="C24:C25">
    <cfRule type="expression" priority="37" aboveAverage="0" equalAverage="0" bottom="0" percent="0" rank="0" text="" dxfId="93">
      <formula>WEEKDAY(marec!$A24,2)=6</formula>
    </cfRule>
    <cfRule type="expression" priority="38" aboveAverage="0" equalAverage="0" bottom="0" percent="0" rank="0" text="" dxfId="94">
      <formula>WEEKDAY(marec!$A24,2)=7</formula>
    </cfRule>
  </conditionalFormatting>
  <conditionalFormatting sqref="E31">
    <cfRule type="expression" priority="39" aboveAverage="0" equalAverage="0" bottom="0" percent="0" rank="0" text="" dxfId="95">
      <formula>WEEKDAY(marec!$A31,2)=6</formula>
    </cfRule>
    <cfRule type="expression" priority="40" aboveAverage="0" equalAverage="0" bottom="0" percent="0" rank="0" text="" dxfId="96">
      <formula>WEEKDAY(marec!$A31,2)=7</formula>
    </cfRule>
  </conditionalFormatting>
  <printOptions headings="false" gridLines="false" gridLinesSet="true" horizontalCentered="false" verticalCentered="false"/>
  <pageMargins left="0.7875" right="0.7875" top="0.954166666666667" bottom="0.511805555555556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&amp;L&amp;"Arial,Regular"&amp;12Zadnja sprememba:  &amp;C&amp;"Arial,Regular"&amp;D   &amp;T</oddHeader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46"/>
  <sheetViews>
    <sheetView showFormulas="false" showGridLines="true" showRowColHeaders="true" showZeros="true" rightToLeft="false" tabSelected="false" showOutlineSymbols="true" defaultGridColor="true" view="normal" topLeftCell="A31" colorId="64" zoomScale="150" zoomScaleNormal="150" zoomScalePageLayoutView="100" workbookViewId="0">
      <selection pane="topLeft" activeCell="X33" activeCellId="0" sqref="X33"/>
    </sheetView>
  </sheetViews>
  <sheetFormatPr defaultColWidth="6.79296875" defaultRowHeight="17" zeroHeight="false" outlineLevelRow="0" outlineLevelCol="0"/>
  <cols>
    <col collapsed="false" customWidth="true" hidden="false" outlineLevel="0" max="1" min="1" style="21" width="5.8"/>
    <col collapsed="false" customWidth="true" hidden="false" outlineLevel="0" max="2" min="2" style="22" width="3.2"/>
    <col collapsed="false" customWidth="true" hidden="false" outlineLevel="0" max="16" min="3" style="23" width="4.4"/>
    <col collapsed="false" customWidth="true" hidden="true" outlineLevel="0" max="18" min="17" style="23" width="4.4"/>
    <col collapsed="false" customWidth="true" hidden="false" outlineLevel="0" max="21" min="19" style="23" width="4.4"/>
    <col collapsed="false" customWidth="true" hidden="false" outlineLevel="0" max="32" min="22" style="23" width="3.6"/>
    <col collapsed="false" customWidth="true" hidden="false" outlineLevel="0" max="33" min="33" style="24" width="4.4"/>
    <col collapsed="false" customWidth="true" hidden="true" outlineLevel="0" max="51" min="34" style="2" width="14.22"/>
    <col collapsed="false" customWidth="false" hidden="false" outlineLevel="0" max="55" min="52" style="25" width="6.81"/>
    <col collapsed="false" customWidth="false" hidden="false" outlineLevel="0" max="257" min="56" style="2" width="6.81"/>
  </cols>
  <sheetData>
    <row r="1" s="38" customFormat="true" ht="19.5" hidden="false" customHeight="true" outlineLevel="0" collapsed="false">
      <c r="A1" s="27" t="s">
        <v>59</v>
      </c>
      <c r="B1" s="28"/>
      <c r="C1" s="5" t="str">
        <f aca="false">Vzorci_vnosov!$C$2</f>
        <v>KOS</v>
      </c>
      <c r="D1" s="5" t="str">
        <f aca="false">Vzorci_vnosov!$C$3</f>
        <v>ŠOŠ</v>
      </c>
      <c r="E1" s="5" t="str">
        <f aca="false">Vzorci_vnosov!$C$4</f>
        <v>PIN</v>
      </c>
      <c r="F1" s="5" t="str">
        <f aca="false">Vzorci_vnosov!$C$5</f>
        <v>KON</v>
      </c>
      <c r="G1" s="5" t="str">
        <f aca="false">Vzorci_vnosov!$C$6</f>
        <v>ORO</v>
      </c>
      <c r="H1" s="5" t="str">
        <f aca="false">Vzorci_vnosov!$C$7</f>
        <v>MIO</v>
      </c>
      <c r="I1" s="5" t="str">
        <f aca="false">Vzorci_vnosov!$C$8</f>
        <v>BOŽ</v>
      </c>
      <c r="J1" s="5" t="str">
        <f aca="false">Vzorci_vnosov!$C$9</f>
        <v>TOM</v>
      </c>
      <c r="K1" s="5" t="str">
        <f aca="false">Vzorci_vnosov!$C$10</f>
        <v>MŠŠ</v>
      </c>
      <c r="L1" s="5" t="str">
        <f aca="false">Vzorci_vnosov!$C$11</f>
        <v>ŽIV</v>
      </c>
      <c r="M1" s="5" t="str">
        <f aca="false">Vzorci_vnosov!$C$12</f>
        <v>TAL</v>
      </c>
      <c r="N1" s="5" t="str">
        <f aca="false">Vzorci_vnosov!$C$13</f>
        <v>PIR</v>
      </c>
      <c r="O1" s="5" t="str">
        <f aca="false">Vzorci_vnosov!$C$14</f>
        <v>HOL</v>
      </c>
      <c r="P1" s="5" t="str">
        <f aca="false">Vzorci_vnosov!$C$15</f>
        <v>BUT</v>
      </c>
      <c r="Q1" s="5" t="str">
        <f aca="false">Vzorci_vnosov!$C$16</f>
        <v>ŽRJ</v>
      </c>
      <c r="R1" s="5" t="str">
        <f aca="false">Vzorci_vnosov!$C$17</f>
        <v>NOV3</v>
      </c>
      <c r="S1" s="5" t="str">
        <f aca="false">Vzorci_vnosov!$C$18</f>
        <v>JNK</v>
      </c>
      <c r="T1" s="29" t="s">
        <v>61</v>
      </c>
      <c r="U1" s="83" t="s">
        <v>57</v>
      </c>
      <c r="V1" s="31" t="str">
        <f aca="false">Vzorci_vnosov!$A$16</f>
        <v>☻</v>
      </c>
      <c r="W1" s="32" t="s">
        <v>34</v>
      </c>
      <c r="X1" s="33" t="str">
        <f aca="false">Vzorci_vnosov!$A$4</f>
        <v>51</v>
      </c>
      <c r="Y1" s="33" t="str">
        <f aca="false">Vzorci_vnosov!$A$5</f>
        <v>52</v>
      </c>
      <c r="Z1" s="7" t="str">
        <f aca="false">Vzorci_vnosov!$A$25</f>
        <v>51¶</v>
      </c>
      <c r="AA1" s="7" t="str">
        <f aca="false">Vzorci_vnosov!$A$26</f>
        <v>52¶</v>
      </c>
      <c r="AB1" s="34" t="str">
        <f aca="false">Vzorci_vnosov!$A$8</f>
        <v>U</v>
      </c>
      <c r="AC1" s="33" t="str">
        <f aca="false">Vzorci_vnosov!$A$6</f>
        <v>KVIT</v>
      </c>
      <c r="AD1" s="35" t="s">
        <v>62</v>
      </c>
      <c r="AE1" s="36" t="s">
        <v>18</v>
      </c>
      <c r="AF1" s="37" t="s">
        <v>63</v>
      </c>
      <c r="AG1" s="3" t="s">
        <v>71</v>
      </c>
      <c r="AH1" s="78" t="str">
        <f aca="false">$C$1</f>
        <v>KOS</v>
      </c>
      <c r="AI1" s="78" t="str">
        <f aca="false">$D$1</f>
        <v>ŠOŠ</v>
      </c>
      <c r="AJ1" s="78" t="str">
        <f aca="false">$E$1</f>
        <v>PIN</v>
      </c>
      <c r="AK1" s="78" t="str">
        <f aca="false">$F$1</f>
        <v>KON</v>
      </c>
      <c r="AL1" s="78" t="str">
        <f aca="false">$G$1</f>
        <v>ORO</v>
      </c>
      <c r="AM1" s="78" t="str">
        <f aca="false">$H$1</f>
        <v>MIO</v>
      </c>
      <c r="AN1" s="78" t="str">
        <f aca="false">$I$1</f>
        <v>BOŽ</v>
      </c>
      <c r="AO1" s="78" t="str">
        <f aca="false">$J$1</f>
        <v>TOM</v>
      </c>
      <c r="AP1" s="78" t="str">
        <f aca="false">$K$1</f>
        <v>MŠŠ</v>
      </c>
      <c r="AQ1" s="78" t="str">
        <f aca="false">$L$1</f>
        <v>ŽIV</v>
      </c>
      <c r="AR1" s="78" t="str">
        <f aca="false">$M$1</f>
        <v>TAL</v>
      </c>
      <c r="AS1" s="78" t="str">
        <f aca="false">$N$1</f>
        <v>PIR</v>
      </c>
      <c r="AT1" s="78" t="e">
        <f aca="false">NA()</f>
        <v>#N/A</v>
      </c>
      <c r="AU1" s="78" t="str">
        <f aca="false">$O$1</f>
        <v>HOL</v>
      </c>
      <c r="AV1" s="78" t="str">
        <f aca="false">$P$1</f>
        <v>BUT</v>
      </c>
      <c r="AW1" s="78" t="str">
        <f aca="false">$Q$1</f>
        <v>ŽRJ</v>
      </c>
      <c r="AX1" s="78" t="str">
        <f aca="false">$R$1</f>
        <v>NOV3</v>
      </c>
      <c r="AY1" s="78" t="str">
        <f aca="false">$S$1</f>
        <v>JNK</v>
      </c>
      <c r="AZ1" s="39"/>
      <c r="BA1" s="39"/>
      <c r="BB1" s="39"/>
      <c r="BC1" s="39"/>
    </row>
    <row r="2" s="38" customFormat="true" ht="19.5" hidden="false" customHeight="true" outlineLevel="0" collapsed="false">
      <c r="A2" s="51" t="n">
        <v>43556</v>
      </c>
      <c r="B2" s="52" t="str">
        <f aca="false">TEXT(A2,"Ddd")</f>
        <v>po</v>
      </c>
      <c r="C2" s="53" t="str">
        <f aca="false">Vzorci_vnosov!$A$6</f>
        <v>KVIT</v>
      </c>
      <c r="D2" s="53" t="str">
        <f aca="false">Vzorci_vnosov!$A$6</f>
        <v>KVIT</v>
      </c>
      <c r="E2" s="53" t="str">
        <f aca="false">Vzorci_vnosov!$A$12</f>
        <v>D</v>
      </c>
      <c r="F2" s="55" t="str">
        <f aca="false">Vzorci_vnosov!$A$11</f>
        <v>X</v>
      </c>
      <c r="G2" s="61" t="str">
        <f aca="false">Vzorci_vnosov!$A$28</f>
        <v>KO</v>
      </c>
      <c r="H2" s="53" t="str">
        <f aca="false">Vzorci_vnosov!$A$12</f>
        <v>D</v>
      </c>
      <c r="I2" s="53" t="str">
        <f aca="false">Vzorci_vnosov!$A$5</f>
        <v>52</v>
      </c>
      <c r="J2" s="53" t="str">
        <f aca="false">Vzorci_vnosov!$A$15</f>
        <v>SO</v>
      </c>
      <c r="K2" s="53" t="str">
        <f aca="false">Vzorci_vnosov!$A$4</f>
        <v>51</v>
      </c>
      <c r="L2" s="55" t="str">
        <f aca="false">Vzorci_vnosov!$A$11</f>
        <v>X</v>
      </c>
      <c r="M2" s="53" t="str">
        <f aca="false">Vzorci_vnosov!$A$12</f>
        <v>D</v>
      </c>
      <c r="N2" s="54" t="str">
        <f aca="false">Vzorci_vnosov!$A$7</f>
        <v>KVIT☻</v>
      </c>
      <c r="O2" s="55" t="str">
        <f aca="false">Vzorci_vnosov!$A$26</f>
        <v>52¶</v>
      </c>
      <c r="P2" s="53" t="str">
        <f aca="false">Vzorci_vnosov!$A$8</f>
        <v>U</v>
      </c>
      <c r="Q2" s="56"/>
      <c r="R2" s="56"/>
      <c r="S2" s="55" t="str">
        <f aca="false">Vzorci_vnosov!$A$11</f>
        <v>X</v>
      </c>
      <c r="T2" s="56" t="s">
        <v>65</v>
      </c>
      <c r="U2" s="57" t="str">
        <f aca="false">Vzorci_vnosov!$C$8</f>
        <v>BOŽ</v>
      </c>
      <c r="V2" s="47" t="n">
        <f aca="false">COUNTIF(AH2:AY2,"☻")</f>
        <v>1</v>
      </c>
      <c r="W2" s="47" t="n">
        <f aca="false">COUNTIF(AH2:AY2,"☺")</f>
        <v>0</v>
      </c>
      <c r="X2" s="47" t="n">
        <f aca="false">COUNTIF(C2:S2,"51")+COUNTIF(C2:S2,"51$")+COUNTIF(C2:S2,"51☻")</f>
        <v>1</v>
      </c>
      <c r="Y2" s="47" t="n">
        <f aca="false">COUNTIF(C2:S2,"52")+COUNTIF(C2:S2,"52$")+COUNTIF(C2:S2,"52☻")</f>
        <v>1</v>
      </c>
      <c r="Z2" s="47" t="n">
        <f aca="false">COUNTIF(C2:S2,"51¶")</f>
        <v>0</v>
      </c>
      <c r="AA2" s="47" t="n">
        <f aca="false">COUNTIF(C2:S2,"52¶")</f>
        <v>1</v>
      </c>
      <c r="AB2" s="47" t="n">
        <f aca="false">COUNTIF(C2:S2,"U")+COUNTIF(C2:S2,"U☻")+COUNTIF(C2:S2,"U☺")</f>
        <v>1</v>
      </c>
      <c r="AC2" s="47" t="n">
        <f aca="false">COUNTIF(C2:S2,"KVIT")+COUNTIF(C2:S2,"KVIT☻")+COUNTIF(C2:S2,"kvit$")</f>
        <v>3</v>
      </c>
      <c r="AD2" s="48" t="n">
        <f aca="false">COUNTBLANK(C2:S2)-3</f>
        <v>-1</v>
      </c>
      <c r="AE2" s="48" t="n">
        <f aca="false">COUNTIF(C2:S2,"x")</f>
        <v>3</v>
      </c>
      <c r="AF2" s="47" t="n">
        <f aca="false">COUNTIF(C2:S2,"51")+COUNTIF(C2:S2,"51☻")+COUNTIF(C2:S2,"2")+COUNTIF(C2:S2,"52")+COUNTIF(C2:S2,"52☻")+COUNTIF(C2:S2,"51$")+COUNTIF(C2:S2,"52$")</f>
        <v>2</v>
      </c>
      <c r="AG2" s="4" t="str">
        <f aca="false">Vzorci_vnosov!$A$2</f>
        <v>51☻</v>
      </c>
      <c r="AH2" s="49" t="str">
        <f aca="false">RIGHT(C2,1)</f>
        <v>T</v>
      </c>
      <c r="AI2" s="49" t="str">
        <f aca="false">RIGHT(D2,1)</f>
        <v>T</v>
      </c>
      <c r="AJ2" s="49" t="str">
        <f aca="false">RIGHT(E2,1)</f>
        <v>D</v>
      </c>
      <c r="AK2" s="49" t="str">
        <f aca="false">RIGHT(F2,1)</f>
        <v>X</v>
      </c>
      <c r="AL2" s="49" t="str">
        <f aca="false">RIGHT(G2,1)</f>
        <v>O</v>
      </c>
      <c r="AM2" s="49" t="str">
        <f aca="false">RIGHT(H2,1)</f>
        <v>D</v>
      </c>
      <c r="AN2" s="49" t="str">
        <f aca="false">RIGHT(I2,1)</f>
        <v>2</v>
      </c>
      <c r="AO2" s="49" t="str">
        <f aca="false">RIGHT(J2,1)</f>
        <v>O</v>
      </c>
      <c r="AP2" s="49" t="str">
        <f aca="false">RIGHT(K2,1)</f>
        <v>1</v>
      </c>
      <c r="AQ2" s="49" t="str">
        <f aca="false">RIGHT(L2,1)</f>
        <v>X</v>
      </c>
      <c r="AR2" s="49" t="str">
        <f aca="false">RIGHT(M2,1)</f>
        <v>D</v>
      </c>
      <c r="AS2" s="49" t="str">
        <f aca="false">RIGHT(N2,1)</f>
        <v>☻</v>
      </c>
      <c r="AT2" s="49" t="e">
        <f aca="false">NA()</f>
        <v>#N/A</v>
      </c>
      <c r="AU2" s="49" t="str">
        <f aca="false">RIGHT(O2,1)</f>
        <v>¶</v>
      </c>
      <c r="AV2" s="49" t="str">
        <f aca="false">RIGHT(P2,1)</f>
        <v>U</v>
      </c>
      <c r="AW2" s="49" t="str">
        <f aca="false">RIGHT(Q2,1)</f>
        <v/>
      </c>
      <c r="AX2" s="49" t="str">
        <f aca="false">RIGHT(R2,1)</f>
        <v/>
      </c>
      <c r="AY2" s="49" t="str">
        <f aca="false">RIGHT(S2,1)</f>
        <v>X</v>
      </c>
      <c r="AZ2" s="39"/>
      <c r="BA2" s="39"/>
      <c r="BB2" s="39"/>
      <c r="BC2" s="39"/>
    </row>
    <row r="3" s="26" customFormat="true" ht="19.5" hidden="false" customHeight="true" outlineLevel="0" collapsed="false">
      <c r="A3" s="51" t="n">
        <v>43557</v>
      </c>
      <c r="B3" s="52" t="str">
        <f aca="false">TEXT(A3,"Ddd")</f>
        <v>út</v>
      </c>
      <c r="C3" s="54" t="str">
        <f aca="false">Vzorci_vnosov!$A$7</f>
        <v>KVIT☻</v>
      </c>
      <c r="D3" s="56" t="s">
        <v>73</v>
      </c>
      <c r="E3" s="53" t="str">
        <f aca="false">Vzorci_vnosov!$A$12</f>
        <v>D</v>
      </c>
      <c r="F3" s="53" t="str">
        <f aca="false">Vzorci_vnosov!$A$12</f>
        <v>D</v>
      </c>
      <c r="G3" s="61" t="str">
        <f aca="false">Vzorci_vnosov!$A$28</f>
        <v>KO</v>
      </c>
      <c r="H3" s="53" t="str">
        <f aca="false">Vzorci_vnosov!$A$12</f>
        <v>D</v>
      </c>
      <c r="I3" s="55" t="str">
        <f aca="false">Vzorci_vnosov!$A$26</f>
        <v>52¶</v>
      </c>
      <c r="J3" s="53" t="str">
        <f aca="false">Vzorci_vnosov!$A$15</f>
        <v>SO</v>
      </c>
      <c r="K3" s="53" t="str">
        <f aca="false">Vzorci_vnosov!$A$6</f>
        <v>KVIT</v>
      </c>
      <c r="L3" s="53" t="str">
        <f aca="false">Vzorci_vnosov!$A$12</f>
        <v>D</v>
      </c>
      <c r="M3" s="53" t="str">
        <f aca="false">Vzorci_vnosov!$A$12</f>
        <v>D</v>
      </c>
      <c r="N3" s="53" t="str">
        <f aca="false">Vzorci_vnosov!$A$8</f>
        <v>U</v>
      </c>
      <c r="O3" s="53" t="str">
        <f aca="false">Vzorci_vnosov!$A$5</f>
        <v>52</v>
      </c>
      <c r="P3" s="58" t="str">
        <f aca="false">Vzorci_vnosov!$A$23</f>
        <v>51☺</v>
      </c>
      <c r="Q3" s="56"/>
      <c r="R3" s="56"/>
      <c r="S3" s="55" t="str">
        <f aca="false">Vzorci_vnosov!$A$11</f>
        <v>X</v>
      </c>
      <c r="T3" s="56" t="s">
        <v>27</v>
      </c>
      <c r="U3" s="57" t="str">
        <f aca="false">Vzorci_vnosov!$C$3</f>
        <v>ŠOŠ</v>
      </c>
      <c r="V3" s="47" t="n">
        <f aca="false">COUNTIF(AH3:AY3,"☻")</f>
        <v>1</v>
      </c>
      <c r="W3" s="47" t="n">
        <f aca="false">COUNTIF(AH3:AY3,"☺")</f>
        <v>1</v>
      </c>
      <c r="X3" s="47" t="n">
        <f aca="false">COUNTIF(C3:S3,"51")+COUNTIF(C3:S3,"51$")+COUNTIF(C3:S3,"51☻")</f>
        <v>0</v>
      </c>
      <c r="Y3" s="47" t="n">
        <f aca="false">COUNTIF(C3:S3,"52")+COUNTIF(C3:S3,"52$")+COUNTIF(C3:S3,"52☻")</f>
        <v>1</v>
      </c>
      <c r="Z3" s="47" t="n">
        <f aca="false">COUNTIF(C3:S3,"51¶")</f>
        <v>0</v>
      </c>
      <c r="AA3" s="47" t="n">
        <f aca="false">COUNTIF(C3:S3,"52¶")</f>
        <v>1</v>
      </c>
      <c r="AB3" s="47" t="n">
        <f aca="false">COUNTIF(C3:S3,"U")+COUNTIF(C3:S3,"U☻")+COUNTIF(C3:S3,"U☺")</f>
        <v>1</v>
      </c>
      <c r="AC3" s="47" t="n">
        <f aca="false">COUNTIF(C3:S3,"KVIT")+COUNTIF(C3:S3,"KVIT☻")+COUNTIF(C3:S3,"kvit$")</f>
        <v>2</v>
      </c>
      <c r="AD3" s="48" t="n">
        <f aca="false">COUNTBLANK(C3:S3)-3</f>
        <v>-1</v>
      </c>
      <c r="AE3" s="48" t="n">
        <f aca="false">COUNTIF(C3:S3,"x")</f>
        <v>1</v>
      </c>
      <c r="AF3" s="47" t="n">
        <f aca="false">COUNTIF(C3:S3,"51")+COUNTIF(C3:S3,"51☻")+COUNTIF(C3:S3,"2")+COUNTIF(C3:S3,"52")+COUNTIF(C3:S3,"52☻")+COUNTIF(C3:S3,"51$")+COUNTIF(C3:S3,"52$")</f>
        <v>1</v>
      </c>
      <c r="AG3" s="4" t="str">
        <f aca="false">Vzorci_vnosov!$A$3</f>
        <v>52☻</v>
      </c>
      <c r="AH3" s="49" t="str">
        <f aca="false">RIGHT(C3,1)</f>
        <v>☻</v>
      </c>
      <c r="AI3" s="49" t="str">
        <f aca="false">RIGHT(D3,1)</f>
        <v>S</v>
      </c>
      <c r="AJ3" s="49" t="str">
        <f aca="false">RIGHT(E3,1)</f>
        <v>D</v>
      </c>
      <c r="AK3" s="49" t="str">
        <f aca="false">RIGHT(F3,1)</f>
        <v>D</v>
      </c>
      <c r="AL3" s="49" t="str">
        <f aca="false">RIGHT(G3,1)</f>
        <v>O</v>
      </c>
      <c r="AM3" s="49" t="str">
        <f aca="false">RIGHT(H3,1)</f>
        <v>D</v>
      </c>
      <c r="AN3" s="49" t="str">
        <f aca="false">RIGHT(I3,1)</f>
        <v>¶</v>
      </c>
      <c r="AO3" s="49" t="str">
        <f aca="false">RIGHT(J3,1)</f>
        <v>O</v>
      </c>
      <c r="AP3" s="49" t="str">
        <f aca="false">RIGHT(K3,1)</f>
        <v>T</v>
      </c>
      <c r="AQ3" s="49" t="str">
        <f aca="false">RIGHT(L3,1)</f>
        <v>D</v>
      </c>
      <c r="AR3" s="49" t="str">
        <f aca="false">RIGHT(M3,1)</f>
        <v>D</v>
      </c>
      <c r="AS3" s="49" t="str">
        <f aca="false">RIGHT(N3,1)</f>
        <v>U</v>
      </c>
      <c r="AT3" s="49" t="e">
        <f aca="false">NA()</f>
        <v>#N/A</v>
      </c>
      <c r="AU3" s="49" t="str">
        <f aca="false">RIGHT(O3,1)</f>
        <v>2</v>
      </c>
      <c r="AV3" s="49" t="str">
        <f aca="false">RIGHT(P3,1)</f>
        <v>☺</v>
      </c>
      <c r="AW3" s="49" t="str">
        <f aca="false">RIGHT(Q3,1)</f>
        <v/>
      </c>
      <c r="AX3" s="49" t="str">
        <f aca="false">RIGHT(R3,1)</f>
        <v/>
      </c>
      <c r="AY3" s="49" t="str">
        <f aca="false">RIGHT(S3,1)</f>
        <v>X</v>
      </c>
      <c r="IV3" s="2"/>
    </row>
    <row r="4" s="26" customFormat="true" ht="19.5" hidden="false" customHeight="true" outlineLevel="0" collapsed="false">
      <c r="A4" s="51" t="n">
        <v>43558</v>
      </c>
      <c r="B4" s="52" t="str">
        <f aca="false">TEXT(A4,"Ddd")</f>
        <v>st</v>
      </c>
      <c r="C4" s="55" t="str">
        <f aca="false">Vzorci_vnosov!$A$11</f>
        <v>X</v>
      </c>
      <c r="D4" s="54" t="str">
        <f aca="false">Vzorci_vnosov!$A$7</f>
        <v>KVIT☻</v>
      </c>
      <c r="E4" s="53" t="str">
        <f aca="false">Vzorci_vnosov!$A$12</f>
        <v>D</v>
      </c>
      <c r="F4" s="53" t="str">
        <f aca="false">Vzorci_vnosov!$A$6</f>
        <v>KVIT</v>
      </c>
      <c r="G4" s="61" t="str">
        <f aca="false">Vzorci_vnosov!$A$28</f>
        <v>KO</v>
      </c>
      <c r="H4" s="53" t="str">
        <f aca="false">Vzorci_vnosov!$A$12</f>
        <v>D</v>
      </c>
      <c r="I4" s="53" t="str">
        <f aca="false">Vzorci_vnosov!$A$4</f>
        <v>51</v>
      </c>
      <c r="J4" s="53" t="str">
        <f aca="false">Vzorci_vnosov!$A$15</f>
        <v>SO</v>
      </c>
      <c r="K4" s="55" t="str">
        <f aca="false">Vzorci_vnosov!$A$26</f>
        <v>52¶</v>
      </c>
      <c r="L4" s="53" t="str">
        <f aca="false">Vzorci_vnosov!$A$12</f>
        <v>D</v>
      </c>
      <c r="M4" s="53" t="str">
        <f aca="false">Vzorci_vnosov!$A$12</f>
        <v>D</v>
      </c>
      <c r="N4" s="55" t="str">
        <f aca="false">Vzorci_vnosov!$A$41</f>
        <v>TAV</v>
      </c>
      <c r="O4" s="53" t="str">
        <f aca="false">Vzorci_vnosov!$A$5</f>
        <v>52</v>
      </c>
      <c r="P4" s="55" t="str">
        <f aca="false">Vzorci_vnosov!$A$11</f>
        <v>X</v>
      </c>
      <c r="Q4" s="56"/>
      <c r="R4" s="56"/>
      <c r="S4" s="55" t="s">
        <v>54</v>
      </c>
      <c r="T4" s="56" t="s">
        <v>65</v>
      </c>
      <c r="U4" s="57" t="str">
        <f aca="false">Vzorci_vnosov!$C$5</f>
        <v>KON</v>
      </c>
      <c r="V4" s="47" t="n">
        <f aca="false">COUNTIF(AH4:AY4,"☻")</f>
        <v>1</v>
      </c>
      <c r="W4" s="47" t="n">
        <f aca="false">COUNTIF(AH4:AY4,"☺")</f>
        <v>0</v>
      </c>
      <c r="X4" s="47" t="n">
        <f aca="false">COUNTIF(C4:S4,"51")+COUNTIF(C4:S4,"51$")+COUNTIF(C4:S4,"51☻")</f>
        <v>1</v>
      </c>
      <c r="Y4" s="47" t="n">
        <f aca="false">COUNTIF(C4:S4,"52")+COUNTIF(C4:S4,"52$")+COUNTIF(C4:S4,"52☻")</f>
        <v>1</v>
      </c>
      <c r="Z4" s="47" t="n">
        <f aca="false">COUNTIF(C4:S4,"51¶")</f>
        <v>0</v>
      </c>
      <c r="AA4" s="47" t="n">
        <f aca="false">COUNTIF(C4:S4,"52¶")</f>
        <v>1</v>
      </c>
      <c r="AB4" s="47" t="n">
        <f aca="false">COUNTIF(C4:S4,"U")+COUNTIF(C4:S4,"U☻")+COUNTIF(C4:S4,"U☺")</f>
        <v>0</v>
      </c>
      <c r="AC4" s="47" t="n">
        <f aca="false">COUNTIF(C4:S4,"KVIT")+COUNTIF(C4:S4,"KVIT☻")+COUNTIF(C4:S4,"kvit$")</f>
        <v>2</v>
      </c>
      <c r="AD4" s="48" t="n">
        <f aca="false">COUNTBLANK(C4:S4)-3</f>
        <v>-1</v>
      </c>
      <c r="AE4" s="48" t="n">
        <f aca="false">COUNTIF(C4:S4,"x")</f>
        <v>2</v>
      </c>
      <c r="AF4" s="47" t="n">
        <f aca="false">COUNTIF(C4:S4,"51")+COUNTIF(C4:S4,"51☻")+COUNTIF(C4:S4,"2")+COUNTIF(C4:S4,"52")+COUNTIF(C4:S4,"52☻")+COUNTIF(C4:S4,"51$")+COUNTIF(C4:S4,"52$")</f>
        <v>2</v>
      </c>
      <c r="AG4" s="4" t="str">
        <f aca="false">Vzorci_vnosov!$A$4</f>
        <v>51</v>
      </c>
      <c r="AH4" s="49" t="str">
        <f aca="false">RIGHT(C4,1)</f>
        <v>X</v>
      </c>
      <c r="AI4" s="49" t="str">
        <f aca="false">RIGHT(D4,1)</f>
        <v>☻</v>
      </c>
      <c r="AJ4" s="49" t="str">
        <f aca="false">RIGHT(E4,1)</f>
        <v>D</v>
      </c>
      <c r="AK4" s="49" t="str">
        <f aca="false">RIGHT(F4,1)</f>
        <v>T</v>
      </c>
      <c r="AL4" s="49" t="str">
        <f aca="false">RIGHT(G4,1)</f>
        <v>O</v>
      </c>
      <c r="AM4" s="49" t="str">
        <f aca="false">RIGHT(H4,1)</f>
        <v>D</v>
      </c>
      <c r="AN4" s="49" t="str">
        <f aca="false">RIGHT(I4,1)</f>
        <v>1</v>
      </c>
      <c r="AO4" s="49" t="str">
        <f aca="false">RIGHT(J4,1)</f>
        <v>O</v>
      </c>
      <c r="AP4" s="49" t="str">
        <f aca="false">RIGHT(K4,1)</f>
        <v>¶</v>
      </c>
      <c r="AQ4" s="49" t="str">
        <f aca="false">RIGHT(L4,1)</f>
        <v>D</v>
      </c>
      <c r="AR4" s="49" t="str">
        <f aca="false">RIGHT(M4,1)</f>
        <v>D</v>
      </c>
      <c r="AS4" s="49" t="str">
        <f aca="false">RIGHT(N4,1)</f>
        <v>V</v>
      </c>
      <c r="AT4" s="49" t="e">
        <f aca="false">NA()</f>
        <v>#N/A</v>
      </c>
      <c r="AU4" s="49" t="str">
        <f aca="false">RIGHT(O4,1)</f>
        <v>2</v>
      </c>
      <c r="AV4" s="49" t="str">
        <f aca="false">RIGHT(P4,1)</f>
        <v>X</v>
      </c>
      <c r="AW4" s="49" t="str">
        <f aca="false">RIGHT(Q4,1)</f>
        <v/>
      </c>
      <c r="AX4" s="49" t="str">
        <f aca="false">RIGHT(R4,1)</f>
        <v/>
      </c>
      <c r="AY4" s="49" t="str">
        <f aca="false">RIGHT(S4,1)</f>
        <v>V</v>
      </c>
      <c r="IV4" s="2"/>
    </row>
    <row r="5" s="26" customFormat="true" ht="19.5" hidden="false" customHeight="true" outlineLevel="0" collapsed="false">
      <c r="A5" s="51" t="n">
        <v>43559</v>
      </c>
      <c r="B5" s="52" t="str">
        <f aca="false">TEXT(A5,"Ddd")</f>
        <v>čt</v>
      </c>
      <c r="C5" s="53" t="str">
        <f aca="false">Vzorci_vnosov!$A$4</f>
        <v>51</v>
      </c>
      <c r="D5" s="55" t="str">
        <f aca="false">Vzorci_vnosov!$A$11</f>
        <v>X</v>
      </c>
      <c r="E5" s="53" t="str">
        <f aca="false">Vzorci_vnosov!$A$12</f>
        <v>D</v>
      </c>
      <c r="F5" s="53" t="str">
        <f aca="false">Vzorci_vnosov!$A$6</f>
        <v>KVIT</v>
      </c>
      <c r="G5" s="61" t="str">
        <f aca="false">Vzorci_vnosov!$A$28</f>
        <v>KO</v>
      </c>
      <c r="H5" s="53" t="str">
        <f aca="false">Vzorci_vnosov!$A$12</f>
        <v>D</v>
      </c>
      <c r="I5" s="53" t="str">
        <f aca="false">Vzorci_vnosov!$A$8</f>
        <v>U</v>
      </c>
      <c r="J5" s="53" t="str">
        <f aca="false">Vzorci_vnosov!$A$15</f>
        <v>SO</v>
      </c>
      <c r="K5" s="54" t="str">
        <f aca="false">Vzorci_vnosov!$A$7</f>
        <v>KVIT☻</v>
      </c>
      <c r="L5" s="53" t="str">
        <f aca="false">Vzorci_vnosov!$A$12</f>
        <v>D</v>
      </c>
      <c r="M5" s="53" t="str">
        <f aca="false">Vzorci_vnosov!$A$12</f>
        <v>D</v>
      </c>
      <c r="N5" s="55" t="str">
        <f aca="false">Vzorci_vnosov!$A$26</f>
        <v>52¶</v>
      </c>
      <c r="O5" s="55" t="str">
        <f aca="false">Vzorci_vnosov!$A$11</f>
        <v>X</v>
      </c>
      <c r="P5" s="53" t="str">
        <f aca="false">Vzorci_vnosov!$A$5</f>
        <v>52</v>
      </c>
      <c r="Q5" s="56"/>
      <c r="R5" s="56"/>
      <c r="S5" s="55" t="str">
        <f aca="false">Vzorci_vnosov!$A$11</f>
        <v>X</v>
      </c>
      <c r="T5" s="56" t="s">
        <v>70</v>
      </c>
      <c r="U5" s="57" t="str">
        <f aca="false">Vzorci_vnosov!$C$5</f>
        <v>KON</v>
      </c>
      <c r="V5" s="47" t="n">
        <f aca="false">COUNTIF(AH5:AY5,"☻")</f>
        <v>1</v>
      </c>
      <c r="W5" s="47" t="n">
        <f aca="false">COUNTIF(AH5:AY5,"☺")</f>
        <v>0</v>
      </c>
      <c r="X5" s="47" t="n">
        <f aca="false">COUNTIF(C5:S5,"51")+COUNTIF(C5:S5,"51$")+COUNTIF(C5:S5,"51☻")</f>
        <v>1</v>
      </c>
      <c r="Y5" s="47" t="n">
        <f aca="false">COUNTIF(C5:S5,"52")+COUNTIF(C5:S5,"52$")+COUNTIF(C5:S5,"52☻")</f>
        <v>1</v>
      </c>
      <c r="Z5" s="47" t="n">
        <f aca="false">COUNTIF(C5:S5,"51¶")</f>
        <v>0</v>
      </c>
      <c r="AA5" s="47" t="n">
        <f aca="false">COUNTIF(C5:S5,"52¶")</f>
        <v>1</v>
      </c>
      <c r="AB5" s="47" t="n">
        <f aca="false">COUNTIF(C5:S5,"U")+COUNTIF(C5:S5,"U☻")+COUNTIF(C5:S5,"U☺")</f>
        <v>1</v>
      </c>
      <c r="AC5" s="47" t="n">
        <f aca="false">COUNTIF(C5:S5,"KVIT")+COUNTIF(C5:S5,"KVIT☻")+COUNTIF(C5:S5,"kvit$")</f>
        <v>2</v>
      </c>
      <c r="AD5" s="48" t="n">
        <f aca="false">COUNTBLANK(C5:S5)-3</f>
        <v>-1</v>
      </c>
      <c r="AE5" s="48" t="n">
        <f aca="false">COUNTIF(C5:S5,"x")</f>
        <v>3</v>
      </c>
      <c r="AF5" s="47" t="n">
        <f aca="false">COUNTIF(C5:S5,"51")+COUNTIF(C5:S5,"51☻")+COUNTIF(C5:S5,"2")+COUNTIF(C5:S5,"52")+COUNTIF(C5:S5,"52☻")+COUNTIF(C5:S5,"51$")+COUNTIF(C5:S5,"52$")</f>
        <v>2</v>
      </c>
      <c r="AG5" s="4" t="str">
        <f aca="false">Vzorci_vnosov!$A$5</f>
        <v>52</v>
      </c>
      <c r="AH5" s="49" t="str">
        <f aca="false">RIGHT(C5,1)</f>
        <v>1</v>
      </c>
      <c r="AI5" s="49" t="str">
        <f aca="false">RIGHT(D5,1)</f>
        <v>X</v>
      </c>
      <c r="AJ5" s="49" t="str">
        <f aca="false">RIGHT(E5,1)</f>
        <v>D</v>
      </c>
      <c r="AK5" s="49" t="str">
        <f aca="false">RIGHT(F5,1)</f>
        <v>T</v>
      </c>
      <c r="AL5" s="49" t="str">
        <f aca="false">RIGHT(G5,1)</f>
        <v>O</v>
      </c>
      <c r="AM5" s="49" t="str">
        <f aca="false">RIGHT(H5,1)</f>
        <v>D</v>
      </c>
      <c r="AN5" s="49" t="str">
        <f aca="false">RIGHT(I5,1)</f>
        <v>U</v>
      </c>
      <c r="AO5" s="49" t="str">
        <f aca="false">RIGHT(J5,1)</f>
        <v>O</v>
      </c>
      <c r="AP5" s="49" t="str">
        <f aca="false">RIGHT(K5,1)</f>
        <v>☻</v>
      </c>
      <c r="AQ5" s="49" t="str">
        <f aca="false">RIGHT(L5,1)</f>
        <v>D</v>
      </c>
      <c r="AR5" s="49" t="str">
        <f aca="false">RIGHT(M5,1)</f>
        <v>D</v>
      </c>
      <c r="AS5" s="49" t="str">
        <f aca="false">RIGHT(N5,1)</f>
        <v>¶</v>
      </c>
      <c r="AT5" s="49" t="e">
        <f aca="false">NA()</f>
        <v>#N/A</v>
      </c>
      <c r="AU5" s="49" t="str">
        <f aca="false">RIGHT(O5,1)</f>
        <v>X</v>
      </c>
      <c r="AV5" s="49" t="str">
        <f aca="false">RIGHT(P5,1)</f>
        <v>2</v>
      </c>
      <c r="AW5" s="49" t="str">
        <f aca="false">RIGHT(Q5,1)</f>
        <v/>
      </c>
      <c r="AX5" s="49" t="str">
        <f aca="false">RIGHT(R5,1)</f>
        <v/>
      </c>
      <c r="AY5" s="49" t="str">
        <f aca="false">RIGHT(S5,1)</f>
        <v>X</v>
      </c>
      <c r="IV5" s="2"/>
    </row>
    <row r="6" s="26" customFormat="true" ht="19.5" hidden="false" customHeight="true" outlineLevel="0" collapsed="false">
      <c r="A6" s="51" t="n">
        <v>43560</v>
      </c>
      <c r="B6" s="52" t="str">
        <f aca="false">TEXT(A6,"Ddd")</f>
        <v>pá</v>
      </c>
      <c r="C6" s="53" t="str">
        <f aca="false">Vzorci_vnosov!$A$6</f>
        <v>KVIT</v>
      </c>
      <c r="D6" s="55" t="s">
        <v>66</v>
      </c>
      <c r="E6" s="55" t="str">
        <f aca="false">Vzorci_vnosov!$A$26</f>
        <v>52¶</v>
      </c>
      <c r="F6" s="54" t="str">
        <f aca="false">Vzorci_vnosov!$A$7</f>
        <v>KVIT☻</v>
      </c>
      <c r="G6" s="61" t="str">
        <f aca="false">Vzorci_vnosov!$A$28</f>
        <v>KO</v>
      </c>
      <c r="H6" s="53" t="str">
        <f aca="false">Vzorci_vnosov!$A$12</f>
        <v>D</v>
      </c>
      <c r="I6" s="53" t="str">
        <f aca="false">Vzorci_vnosov!$A$5</f>
        <v>52</v>
      </c>
      <c r="J6" s="53" t="str">
        <f aca="false">Vzorci_vnosov!$A$15</f>
        <v>SO</v>
      </c>
      <c r="K6" s="55" t="str">
        <f aca="false">Vzorci_vnosov!$A$11</f>
        <v>X</v>
      </c>
      <c r="L6" s="53" t="str">
        <f aca="false">Vzorci_vnosov!$A$12</f>
        <v>D</v>
      </c>
      <c r="M6" s="53" t="str">
        <f aca="false">Vzorci_vnosov!$A$12</f>
        <v>D</v>
      </c>
      <c r="N6" s="53" t="str">
        <f aca="false">Vzorci_vnosov!$A$12</f>
        <v>D</v>
      </c>
      <c r="O6" s="55" t="str">
        <f aca="false">Vzorci_vnosov!$A$11</f>
        <v>X</v>
      </c>
      <c r="P6" s="58" t="str">
        <f aca="false">Vzorci_vnosov!$A$23</f>
        <v>51☺</v>
      </c>
      <c r="Q6" s="56"/>
      <c r="R6" s="56"/>
      <c r="S6" s="55" t="str">
        <f aca="false">Vzorci_vnosov!$A$11</f>
        <v>X</v>
      </c>
      <c r="T6" s="56" t="s">
        <v>27</v>
      </c>
      <c r="U6" s="57" t="str">
        <f aca="false">Vzorci_vnosov!$C$13</f>
        <v>PIR</v>
      </c>
      <c r="V6" s="47" t="n">
        <f aca="false">COUNTIF(AH6:AY6,"☻")</f>
        <v>1</v>
      </c>
      <c r="W6" s="47" t="n">
        <f aca="false">COUNTIF(AH6:AY6,"☺")</f>
        <v>1</v>
      </c>
      <c r="X6" s="47" t="n">
        <f aca="false">COUNTIF(C6:S6,"51")+COUNTIF(C6:S6,"51$")+COUNTIF(C6:S6,"51☻")</f>
        <v>0</v>
      </c>
      <c r="Y6" s="47" t="n">
        <f aca="false">COUNTIF(C6:S6,"52")+COUNTIF(C6:S6,"52$")+COUNTIF(C6:S6,"52☻")</f>
        <v>1</v>
      </c>
      <c r="Z6" s="47" t="n">
        <f aca="false">COUNTIF(C6:S6,"51¶")</f>
        <v>0</v>
      </c>
      <c r="AA6" s="47" t="n">
        <f aca="false">COUNTIF(C6:S6,"52¶")</f>
        <v>1</v>
      </c>
      <c r="AB6" s="47" t="n">
        <f aca="false">COUNTIF(C6:S6,"U")+COUNTIF(C6:S6,"U☻")+COUNTIF(C6:S6,"U☺")</f>
        <v>0</v>
      </c>
      <c r="AC6" s="47" t="n">
        <f aca="false">COUNTIF(C6:S6,"KVIT")+COUNTIF(C6:S6,"KVIT☻")+COUNTIF(C6:S6,"kvit$")</f>
        <v>2</v>
      </c>
      <c r="AD6" s="48" t="n">
        <f aca="false">COUNTBLANK(C6:S6)-3</f>
        <v>-1</v>
      </c>
      <c r="AE6" s="48" t="n">
        <f aca="false">COUNTIF(C6:S6,"x")</f>
        <v>3</v>
      </c>
      <c r="AF6" s="47" t="n">
        <f aca="false">COUNTIF(C6:S6,"51")+COUNTIF(C6:S6,"51☻")+COUNTIF(C6:S6,"2")+COUNTIF(C6:S6,"52")+COUNTIF(C6:S6,"52☻")+COUNTIF(C6:S6,"51$")+COUNTIF(C6:S6,"52$")</f>
        <v>1</v>
      </c>
      <c r="AG6" s="4" t="str">
        <f aca="false">Vzorci_vnosov!$A$6</f>
        <v>KVIT</v>
      </c>
      <c r="AH6" s="49" t="str">
        <f aca="false">RIGHT(C6,1)</f>
        <v>T</v>
      </c>
      <c r="AI6" s="49" t="str">
        <f aca="false">RIGHT(D6,1)</f>
        <v>F</v>
      </c>
      <c r="AJ6" s="49" t="str">
        <f aca="false">RIGHT(E6,1)</f>
        <v>¶</v>
      </c>
      <c r="AK6" s="49" t="str">
        <f aca="false">RIGHT(F6,1)</f>
        <v>☻</v>
      </c>
      <c r="AL6" s="49" t="str">
        <f aca="false">RIGHT(G6,1)</f>
        <v>O</v>
      </c>
      <c r="AM6" s="49" t="str">
        <f aca="false">RIGHT(H6,1)</f>
        <v>D</v>
      </c>
      <c r="AN6" s="49" t="str">
        <f aca="false">RIGHT(I6,1)</f>
        <v>2</v>
      </c>
      <c r="AO6" s="49" t="str">
        <f aca="false">RIGHT(J6,1)</f>
        <v>O</v>
      </c>
      <c r="AP6" s="49" t="str">
        <f aca="false">RIGHT(K6,1)</f>
        <v>X</v>
      </c>
      <c r="AQ6" s="49" t="str">
        <f aca="false">RIGHT(L6,1)</f>
        <v>D</v>
      </c>
      <c r="AR6" s="49" t="str">
        <f aca="false">RIGHT(M6,1)</f>
        <v>D</v>
      </c>
      <c r="AS6" s="49" t="str">
        <f aca="false">RIGHT(N6,1)</f>
        <v>D</v>
      </c>
      <c r="AT6" s="49" t="e">
        <f aca="false">NA()</f>
        <v>#N/A</v>
      </c>
      <c r="AU6" s="49" t="str">
        <f aca="false">RIGHT(O6,1)</f>
        <v>X</v>
      </c>
      <c r="AV6" s="49" t="str">
        <f aca="false">RIGHT(P6,1)</f>
        <v>☺</v>
      </c>
      <c r="AW6" s="49" t="str">
        <f aca="false">RIGHT(Q6,1)</f>
        <v/>
      </c>
      <c r="AX6" s="49" t="str">
        <f aca="false">RIGHT(R6,1)</f>
        <v/>
      </c>
      <c r="AY6" s="49" t="str">
        <f aca="false">RIGHT(S6,1)</f>
        <v>X</v>
      </c>
      <c r="IV6" s="2"/>
    </row>
    <row r="7" s="26" customFormat="true" ht="19.5" hidden="false" customHeight="true" outlineLevel="0" collapsed="false">
      <c r="A7" s="51" t="n">
        <v>43561</v>
      </c>
      <c r="B7" s="52" t="str">
        <f aca="false">TEXT(A7,"Ddd")</f>
        <v>so</v>
      </c>
      <c r="C7" s="56"/>
      <c r="D7" s="44" t="str">
        <f aca="false">Vzorci_vnosov!$A$14</f>
        <v>☻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 t="s">
        <v>68</v>
      </c>
      <c r="U7" s="59" t="s">
        <v>23</v>
      </c>
      <c r="V7" s="47" t="n">
        <f aca="false">COUNTIF(AH7:AY7,"☻")</f>
        <v>1</v>
      </c>
      <c r="W7" s="47" t="n">
        <f aca="false">COUNTIF(AH7:AY7,"☺")</f>
        <v>0</v>
      </c>
      <c r="X7" s="47" t="n">
        <f aca="false">COUNTIF(C7:S7,"51")+COUNTIF(C7:S7,"51$")+COUNTIF(C7:S7,"51☻")</f>
        <v>0</v>
      </c>
      <c r="Y7" s="47" t="n">
        <f aca="false">COUNTIF(C7:S7,"52")+COUNTIF(C7:S7,"52$")+COUNTIF(C7:S7,"52☻")</f>
        <v>0</v>
      </c>
      <c r="Z7" s="47" t="n">
        <f aca="false">COUNTIF(C7:S7,"51¶")</f>
        <v>0</v>
      </c>
      <c r="AA7" s="47" t="n">
        <f aca="false">COUNTIF(C7:S7,"52¶")</f>
        <v>0</v>
      </c>
      <c r="AB7" s="47" t="n">
        <f aca="false">COUNTIF(C7:S7,"U")+COUNTIF(C7:S7,"U☻")+COUNTIF(C7:S7,"U☺")</f>
        <v>0</v>
      </c>
      <c r="AC7" s="47" t="n">
        <f aca="false">COUNTIF(C7:S7,"KVIT")+COUNTIF(C7:S7,"KVIT☻")+COUNTIF(C7:S7,"kvit$")</f>
        <v>0</v>
      </c>
      <c r="AD7" s="48" t="n">
        <f aca="false">COUNTBLANK(C7:S7)-3</f>
        <v>13</v>
      </c>
      <c r="AE7" s="48" t="n">
        <f aca="false">COUNTIF(C7:S7,"x")</f>
        <v>0</v>
      </c>
      <c r="AF7" s="47" t="n">
        <f aca="false">COUNTIF(C7:S7,"51")+COUNTIF(C7:S7,"51☻")+COUNTIF(C7:S7,"2")+COUNTIF(C7:S7,"52")+COUNTIF(C7:S7,"52☻")+COUNTIF(C7:S7,"51$")+COUNTIF(C7:S7,"52$")</f>
        <v>0</v>
      </c>
      <c r="AG7" s="6" t="str">
        <f aca="false">Vzorci_vnosov!$A$7</f>
        <v>KVIT☻</v>
      </c>
      <c r="AH7" s="49" t="str">
        <f aca="false">RIGHT(C7,1)</f>
        <v/>
      </c>
      <c r="AI7" s="49" t="str">
        <f aca="false">RIGHT(D7,1)</f>
        <v>☻</v>
      </c>
      <c r="AJ7" s="49" t="str">
        <f aca="false">RIGHT(E7,1)</f>
        <v/>
      </c>
      <c r="AK7" s="49" t="str">
        <f aca="false">RIGHT(F7,1)</f>
        <v/>
      </c>
      <c r="AL7" s="49" t="str">
        <f aca="false">RIGHT(G7,1)</f>
        <v/>
      </c>
      <c r="AM7" s="49" t="str">
        <f aca="false">RIGHT(H7,1)</f>
        <v/>
      </c>
      <c r="AN7" s="49" t="str">
        <f aca="false">RIGHT(I7,1)</f>
        <v/>
      </c>
      <c r="AO7" s="49" t="str">
        <f aca="false">RIGHT(J7,1)</f>
        <v/>
      </c>
      <c r="AP7" s="49" t="str">
        <f aca="false">RIGHT(K7,1)</f>
        <v/>
      </c>
      <c r="AQ7" s="49" t="str">
        <f aca="false">RIGHT(L7,1)</f>
        <v/>
      </c>
      <c r="AR7" s="49" t="str">
        <f aca="false">RIGHT(M7,1)</f>
        <v/>
      </c>
      <c r="AS7" s="49" t="str">
        <f aca="false">RIGHT(N7,1)</f>
        <v/>
      </c>
      <c r="AT7" s="49" t="e">
        <f aca="false">NA()</f>
        <v>#N/A</v>
      </c>
      <c r="AU7" s="49" t="str">
        <f aca="false">RIGHT(O7,1)</f>
        <v/>
      </c>
      <c r="AV7" s="49" t="str">
        <f aca="false">RIGHT(P7,1)</f>
        <v/>
      </c>
      <c r="AW7" s="49" t="str">
        <f aca="false">RIGHT(Q7,1)</f>
        <v/>
      </c>
      <c r="AX7" s="49" t="str">
        <f aca="false">RIGHT(R7,1)</f>
        <v/>
      </c>
      <c r="AY7" s="49" t="str">
        <f aca="false">RIGHT(S7,1)</f>
        <v/>
      </c>
      <c r="IV7" s="2"/>
    </row>
    <row r="8" s="26" customFormat="true" ht="19.5" hidden="false" customHeight="true" outlineLevel="0" collapsed="false">
      <c r="A8" s="51" t="n">
        <v>43562</v>
      </c>
      <c r="B8" s="52" t="str">
        <f aca="false">TEXT(A8,"Ddd")</f>
        <v>ne</v>
      </c>
      <c r="C8" s="56"/>
      <c r="D8" s="44" t="str">
        <f aca="false">Vzorci_vnosov!$A$14</f>
        <v>☻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 t="s">
        <v>68</v>
      </c>
      <c r="U8" s="59" t="s">
        <v>23</v>
      </c>
      <c r="V8" s="47" t="n">
        <f aca="false">COUNTIF(AH8:AY8,"☻")</f>
        <v>1</v>
      </c>
      <c r="W8" s="47" t="n">
        <f aca="false">COUNTIF(AH8:AY8,"☺")</f>
        <v>0</v>
      </c>
      <c r="X8" s="47" t="n">
        <f aca="false">COUNTIF(C8:S8,"51")+COUNTIF(C8:S8,"51$")+COUNTIF(C8:S8,"51☻")</f>
        <v>0</v>
      </c>
      <c r="Y8" s="47" t="n">
        <f aca="false">COUNTIF(C8:S8,"52")+COUNTIF(C8:S8,"52$")+COUNTIF(C8:S8,"52☻")</f>
        <v>0</v>
      </c>
      <c r="Z8" s="47" t="n">
        <f aca="false">COUNTIF(C8:S8,"51¶")</f>
        <v>0</v>
      </c>
      <c r="AA8" s="47" t="n">
        <f aca="false">COUNTIF(C8:S8,"52¶")</f>
        <v>0</v>
      </c>
      <c r="AB8" s="47" t="n">
        <f aca="false">COUNTIF(C8:S8,"U")+COUNTIF(C8:S8,"U☻")+COUNTIF(C8:S8,"U☺")</f>
        <v>0</v>
      </c>
      <c r="AC8" s="47" t="n">
        <f aca="false">COUNTIF(C8:S8,"KVIT")+COUNTIF(C8:S8,"KVIT☻")+COUNTIF(C8:S8,"kvit$")</f>
        <v>0</v>
      </c>
      <c r="AD8" s="48" t="n">
        <f aca="false">COUNTBLANK(C8:S8)-3</f>
        <v>13</v>
      </c>
      <c r="AE8" s="48" t="n">
        <f aca="false">COUNTIF(C8:S8,"x")</f>
        <v>0</v>
      </c>
      <c r="AF8" s="47" t="n">
        <f aca="false">COUNTIF(C8:S8,"51")+COUNTIF(C8:S8,"51☻")+COUNTIF(C8:S8,"2")+COUNTIF(C8:S8,"52")+COUNTIF(C8:S8,"52☻")+COUNTIF(C8:S8,"51$")+COUNTIF(C8:S8,"52$")</f>
        <v>0</v>
      </c>
      <c r="AG8" s="4" t="str">
        <f aca="false">Vzorci_vnosov!$A$8</f>
        <v>U</v>
      </c>
      <c r="AH8" s="49" t="str">
        <f aca="false">RIGHT(C8,1)</f>
        <v/>
      </c>
      <c r="AI8" s="49" t="str">
        <f aca="false">RIGHT(D8,1)</f>
        <v>☻</v>
      </c>
      <c r="AJ8" s="49" t="str">
        <f aca="false">RIGHT(E8,1)</f>
        <v/>
      </c>
      <c r="AK8" s="49" t="str">
        <f aca="false">RIGHT(F8,1)</f>
        <v/>
      </c>
      <c r="AL8" s="49" t="str">
        <f aca="false">RIGHT(G8,1)</f>
        <v/>
      </c>
      <c r="AM8" s="49" t="str">
        <f aca="false">RIGHT(H8,1)</f>
        <v/>
      </c>
      <c r="AN8" s="49" t="str">
        <f aca="false">RIGHT(I8,1)</f>
        <v/>
      </c>
      <c r="AO8" s="49" t="str">
        <f aca="false">RIGHT(J8,1)</f>
        <v/>
      </c>
      <c r="AP8" s="49" t="str">
        <f aca="false">RIGHT(K8,1)</f>
        <v/>
      </c>
      <c r="AQ8" s="49" t="str">
        <f aca="false">RIGHT(L8,1)</f>
        <v/>
      </c>
      <c r="AR8" s="49" t="str">
        <f aca="false">RIGHT(M8,1)</f>
        <v/>
      </c>
      <c r="AS8" s="49" t="str">
        <f aca="false">RIGHT(N8,1)</f>
        <v/>
      </c>
      <c r="AT8" s="49" t="e">
        <f aca="false">NA()</f>
        <v>#N/A</v>
      </c>
      <c r="AU8" s="49" t="str">
        <f aca="false">RIGHT(O8,1)</f>
        <v/>
      </c>
      <c r="AV8" s="49" t="str">
        <f aca="false">RIGHT(P8,1)</f>
        <v/>
      </c>
      <c r="AW8" s="49" t="str">
        <f aca="false">RIGHT(Q8,1)</f>
        <v/>
      </c>
      <c r="AX8" s="49" t="str">
        <f aca="false">RIGHT(R8,1)</f>
        <v/>
      </c>
      <c r="AY8" s="49" t="str">
        <f aca="false">RIGHT(S8,1)</f>
        <v/>
      </c>
      <c r="AZ8" s="50" t="s">
        <v>27</v>
      </c>
      <c r="BA8" s="50"/>
      <c r="BB8" s="50"/>
      <c r="BC8" s="50"/>
      <c r="IV8" s="2"/>
    </row>
    <row r="9" s="26" customFormat="true" ht="19.5" hidden="false" customHeight="true" outlineLevel="0" collapsed="false">
      <c r="A9" s="51" t="n">
        <v>43563</v>
      </c>
      <c r="B9" s="52" t="str">
        <f aca="false">TEXT(A9,"Ddd")</f>
        <v>po</v>
      </c>
      <c r="C9" s="53" t="str">
        <f aca="false">Vzorci_vnosov!$A$6</f>
        <v>KVIT</v>
      </c>
      <c r="D9" s="55" t="str">
        <f aca="false">Vzorci_vnosov!$A$11</f>
        <v>X</v>
      </c>
      <c r="E9" s="55" t="str">
        <f aca="false">Vzorci_vnosov!$A$26</f>
        <v>52¶</v>
      </c>
      <c r="F9" s="53" t="str">
        <f aca="false">Vzorci_vnosov!$A$6</f>
        <v>KVIT</v>
      </c>
      <c r="G9" s="61" t="str">
        <f aca="false">Vzorci_vnosov!$A$28</f>
        <v>KO</v>
      </c>
      <c r="H9" s="58" t="str">
        <f aca="false">Vzorci_vnosov!$A$23</f>
        <v>51☺</v>
      </c>
      <c r="I9" s="53" t="str">
        <f aca="false">Vzorci_vnosov!$A$12</f>
        <v>D</v>
      </c>
      <c r="J9" s="53" t="str">
        <f aca="false">Vzorci_vnosov!$A$15</f>
        <v>SO</v>
      </c>
      <c r="K9" s="53" t="str">
        <f aca="false">Vzorci_vnosov!$A$6</f>
        <v>KVIT</v>
      </c>
      <c r="L9" s="53" t="str">
        <f aca="false">Vzorci_vnosov!$A$8</f>
        <v>U</v>
      </c>
      <c r="M9" s="53" t="str">
        <f aca="false">Vzorci_vnosov!$A$12</f>
        <v>D</v>
      </c>
      <c r="N9" s="54" t="str">
        <f aca="false">Vzorci_vnosov!$A$7</f>
        <v>KVIT☻</v>
      </c>
      <c r="O9" s="53" t="str">
        <f aca="false">Vzorci_vnosov!$A$4</f>
        <v>51</v>
      </c>
      <c r="P9" s="53" t="str">
        <f aca="false">Vzorci_vnosov!$A$5</f>
        <v>52</v>
      </c>
      <c r="Q9" s="56"/>
      <c r="R9" s="56"/>
      <c r="S9" s="55" t="str">
        <f aca="false">Vzorci_vnosov!$A$11</f>
        <v>X</v>
      </c>
      <c r="T9" s="56" t="s">
        <v>11</v>
      </c>
      <c r="U9" s="57" t="str">
        <f aca="false">Vzorci_vnosov!$C$10</f>
        <v>MŠŠ</v>
      </c>
      <c r="V9" s="47" t="n">
        <f aca="false">COUNTIF(AH9:AY9,"☻")</f>
        <v>1</v>
      </c>
      <c r="W9" s="47" t="n">
        <f aca="false">COUNTIF(AH9:AY9,"☺")</f>
        <v>1</v>
      </c>
      <c r="X9" s="47" t="n">
        <f aca="false">COUNTIF(C9:S9,"51")+COUNTIF(C9:S9,"51$")+COUNTIF(C9:S9,"51☻")</f>
        <v>1</v>
      </c>
      <c r="Y9" s="47" t="n">
        <f aca="false">COUNTIF(C9:S9,"52")+COUNTIF(C9:S9,"52$")+COUNTIF(C9:S9,"52☻")</f>
        <v>1</v>
      </c>
      <c r="Z9" s="47" t="n">
        <f aca="false">COUNTIF(C9:S9,"51¶")</f>
        <v>0</v>
      </c>
      <c r="AA9" s="47" t="n">
        <f aca="false">COUNTIF(C9:S9,"52¶")</f>
        <v>1</v>
      </c>
      <c r="AB9" s="47" t="n">
        <f aca="false">COUNTIF(C9:S9,"U")+COUNTIF(C9:S9,"U☻")+COUNTIF(C9:S9,"U☺")</f>
        <v>1</v>
      </c>
      <c r="AC9" s="47" t="n">
        <f aca="false">COUNTIF(C9:S9,"KVIT")+COUNTIF(C9:S9,"KVIT☻")+COUNTIF(C9:S9,"kvit$")</f>
        <v>4</v>
      </c>
      <c r="AD9" s="48" t="n">
        <f aca="false">COUNTBLANK(C9:S9)-3</f>
        <v>-1</v>
      </c>
      <c r="AE9" s="48" t="n">
        <f aca="false">COUNTIF(C9:S9,"x")</f>
        <v>2</v>
      </c>
      <c r="AF9" s="47" t="n">
        <f aca="false">COUNTIF(C9:S9,"51")+COUNTIF(C9:S9,"51☻")+COUNTIF(C9:S9,"2")+COUNTIF(C9:S9,"52")+COUNTIF(C9:S9,"52☻")+COUNTIF(C9:S9,"51$")+COUNTIF(C9:S9,"52$")</f>
        <v>2</v>
      </c>
      <c r="AG9" s="4" t="str">
        <f aca="false">Vzorci_vnosov!$A$9</f>
        <v>U☻</v>
      </c>
      <c r="AH9" s="49" t="str">
        <f aca="false">RIGHT(C9,1)</f>
        <v>T</v>
      </c>
      <c r="AI9" s="49" t="str">
        <f aca="false">RIGHT(D9,1)</f>
        <v>X</v>
      </c>
      <c r="AJ9" s="49" t="str">
        <f aca="false">RIGHT(E9,1)</f>
        <v>¶</v>
      </c>
      <c r="AK9" s="49" t="str">
        <f aca="false">RIGHT(F9,1)</f>
        <v>T</v>
      </c>
      <c r="AL9" s="49" t="str">
        <f aca="false">RIGHT(G9,1)</f>
        <v>O</v>
      </c>
      <c r="AM9" s="49" t="str">
        <f aca="false">RIGHT(H9,1)</f>
        <v>☺</v>
      </c>
      <c r="AN9" s="49" t="str">
        <f aca="false">RIGHT(I9,1)</f>
        <v>D</v>
      </c>
      <c r="AO9" s="49" t="str">
        <f aca="false">RIGHT(J9,1)</f>
        <v>O</v>
      </c>
      <c r="AP9" s="49" t="str">
        <f aca="false">RIGHT(K9,1)</f>
        <v>T</v>
      </c>
      <c r="AQ9" s="49" t="str">
        <f aca="false">RIGHT(L9,1)</f>
        <v>U</v>
      </c>
      <c r="AR9" s="49" t="str">
        <f aca="false">RIGHT(M9,1)</f>
        <v>D</v>
      </c>
      <c r="AS9" s="49" t="str">
        <f aca="false">RIGHT(N9,1)</f>
        <v>☻</v>
      </c>
      <c r="AT9" s="49" t="e">
        <f aca="false">NA()</f>
        <v>#N/A</v>
      </c>
      <c r="AU9" s="49" t="str">
        <f aca="false">RIGHT(O9,1)</f>
        <v>1</v>
      </c>
      <c r="AV9" s="49" t="str">
        <f aca="false">RIGHT(P9,1)</f>
        <v>2</v>
      </c>
      <c r="AW9" s="49" t="str">
        <f aca="false">RIGHT(Q9,1)</f>
        <v/>
      </c>
      <c r="AX9" s="49" t="str">
        <f aca="false">RIGHT(R9,1)</f>
        <v/>
      </c>
      <c r="AY9" s="49" t="str">
        <f aca="false">RIGHT(S9,1)</f>
        <v>X</v>
      </c>
      <c r="AZ9" s="50"/>
      <c r="BA9" s="50"/>
      <c r="BB9" s="50"/>
      <c r="BC9" s="50"/>
      <c r="IV9" s="2"/>
    </row>
    <row r="10" s="26" customFormat="true" ht="19.5" hidden="false" customHeight="true" outlineLevel="0" collapsed="false">
      <c r="A10" s="51" t="n">
        <v>43564</v>
      </c>
      <c r="B10" s="52" t="str">
        <f aca="false">TEXT(A10,"Ddd")</f>
        <v>út</v>
      </c>
      <c r="C10" s="55" t="str">
        <f aca="false">Vzorci_vnosov!$A$32</f>
        <v>Am</v>
      </c>
      <c r="D10" s="53" t="str">
        <f aca="false">Vzorci_vnosov!$A$6</f>
        <v>KVIT</v>
      </c>
      <c r="E10" s="54" t="str">
        <f aca="false">Vzorci_vnosov!$A$7</f>
        <v>KVIT☻</v>
      </c>
      <c r="F10" s="55" t="str">
        <f aca="false">Vzorci_vnosov!$A$26</f>
        <v>52¶</v>
      </c>
      <c r="G10" s="61" t="str">
        <f aca="false">Vzorci_vnosov!$A$28</f>
        <v>KO</v>
      </c>
      <c r="H10" s="55" t="str">
        <f aca="false">Vzorci_vnosov!$A$11</f>
        <v>X</v>
      </c>
      <c r="I10" s="53" t="str">
        <f aca="false">Vzorci_vnosov!$A$5</f>
        <v>52</v>
      </c>
      <c r="J10" s="53" t="str">
        <f aca="false">Vzorci_vnosov!$A$15</f>
        <v>SO</v>
      </c>
      <c r="K10" s="53" t="str">
        <f aca="false">Vzorci_vnosov!$A$6</f>
        <v>KVIT</v>
      </c>
      <c r="L10" s="53" t="str">
        <f aca="false">Vzorci_vnosov!$A$12</f>
        <v>D</v>
      </c>
      <c r="M10" s="53" t="str">
        <f aca="false">Vzorci_vnosov!$A$12</f>
        <v>D</v>
      </c>
      <c r="N10" s="55" t="str">
        <f aca="false">Vzorci_vnosov!$A$11</f>
        <v>X</v>
      </c>
      <c r="O10" s="53" t="str">
        <f aca="false">Vzorci_vnosov!$A$4</f>
        <v>51</v>
      </c>
      <c r="P10" s="58" t="str">
        <f aca="false">Vzorci_vnosov!$A$23</f>
        <v>51☺</v>
      </c>
      <c r="Q10" s="56"/>
      <c r="R10" s="56"/>
      <c r="S10" s="55" t="str">
        <f aca="false">Vzorci_vnosov!$A$11</f>
        <v>X</v>
      </c>
      <c r="T10" s="56" t="s">
        <v>27</v>
      </c>
      <c r="U10" s="57" t="str">
        <f aca="false">Vzorci_vnosov!$C$10</f>
        <v>MŠŠ</v>
      </c>
      <c r="V10" s="47" t="n">
        <f aca="false">COUNTIF(AH10:AY10,"☻")</f>
        <v>1</v>
      </c>
      <c r="W10" s="47" t="n">
        <f aca="false">COUNTIF(AH10:AY10,"☺")</f>
        <v>1</v>
      </c>
      <c r="X10" s="47" t="n">
        <f aca="false">COUNTIF(C10:S10,"51")+COUNTIF(C10:S10,"51$")+COUNTIF(C10:S10,"51☻")</f>
        <v>1</v>
      </c>
      <c r="Y10" s="47" t="n">
        <f aca="false">COUNTIF(C10:S10,"52")+COUNTIF(C10:S10,"52$")+COUNTIF(C10:S10,"52☻")</f>
        <v>1</v>
      </c>
      <c r="Z10" s="47" t="n">
        <f aca="false">COUNTIF(C10:S10,"51¶")</f>
        <v>0</v>
      </c>
      <c r="AA10" s="47" t="n">
        <f aca="false">COUNTIF(C10:S10,"52¶")</f>
        <v>1</v>
      </c>
      <c r="AB10" s="47" t="n">
        <f aca="false">COUNTIF(C10:S10,"U")+COUNTIF(C10:S10,"U☻")+COUNTIF(C10:S10,"U☺")</f>
        <v>0</v>
      </c>
      <c r="AC10" s="47" t="n">
        <f aca="false">COUNTIF(C10:S10,"KVIT")+COUNTIF(C10:S10,"KVIT☻")+COUNTIF(C10:S10,"kvit$")</f>
        <v>3</v>
      </c>
      <c r="AD10" s="48" t="n">
        <f aca="false">COUNTBLANK(C10:S10)-3</f>
        <v>-1</v>
      </c>
      <c r="AE10" s="48" t="n">
        <f aca="false">COUNTIF(C10:S10,"x")</f>
        <v>3</v>
      </c>
      <c r="AF10" s="47" t="n">
        <f aca="false">COUNTIF(C10:S10,"51")+COUNTIF(C10:S10,"51☻")+COUNTIF(C10:S10,"2")+COUNTIF(C10:S10,"52")+COUNTIF(C10:S10,"52☻")+COUNTIF(C10:S10,"51$")+COUNTIF(C10:S10,"52$")</f>
        <v>2</v>
      </c>
      <c r="AG10" s="4" t="str">
        <f aca="false">Vzorci_vnosov!$A$10</f>
        <v>12-20</v>
      </c>
      <c r="AH10" s="49" t="str">
        <f aca="false">RIGHT(C10,1)</f>
        <v>m</v>
      </c>
      <c r="AI10" s="49" t="str">
        <f aca="false">RIGHT(D10,1)</f>
        <v>T</v>
      </c>
      <c r="AJ10" s="49" t="str">
        <f aca="false">RIGHT(E10,1)</f>
        <v>☻</v>
      </c>
      <c r="AK10" s="49" t="str">
        <f aca="false">RIGHT(F10,1)</f>
        <v>¶</v>
      </c>
      <c r="AL10" s="49" t="str">
        <f aca="false">RIGHT(G10,1)</f>
        <v>O</v>
      </c>
      <c r="AM10" s="49" t="str">
        <f aca="false">RIGHT(H10,1)</f>
        <v>X</v>
      </c>
      <c r="AN10" s="49" t="str">
        <f aca="false">RIGHT(I10,1)</f>
        <v>2</v>
      </c>
      <c r="AO10" s="49" t="str">
        <f aca="false">RIGHT(J10,1)</f>
        <v>O</v>
      </c>
      <c r="AP10" s="49" t="str">
        <f aca="false">RIGHT(K10,1)</f>
        <v>T</v>
      </c>
      <c r="AQ10" s="49" t="str">
        <f aca="false">RIGHT(L10,1)</f>
        <v>D</v>
      </c>
      <c r="AR10" s="49" t="str">
        <f aca="false">RIGHT(M10,1)</f>
        <v>D</v>
      </c>
      <c r="AS10" s="49" t="str">
        <f aca="false">RIGHT(N10,1)</f>
        <v>X</v>
      </c>
      <c r="AT10" s="49" t="e">
        <f aca="false">NA()</f>
        <v>#N/A</v>
      </c>
      <c r="AU10" s="49" t="str">
        <f aca="false">RIGHT(O10,1)</f>
        <v>1</v>
      </c>
      <c r="AV10" s="49" t="str">
        <f aca="false">RIGHT(P10,1)</f>
        <v>☺</v>
      </c>
      <c r="AW10" s="49" t="str">
        <f aca="false">RIGHT(Q10,1)</f>
        <v/>
      </c>
      <c r="AX10" s="49" t="str">
        <f aca="false">RIGHT(R10,1)</f>
        <v/>
      </c>
      <c r="AY10" s="49" t="str">
        <f aca="false">RIGHT(S10,1)</f>
        <v>X</v>
      </c>
      <c r="AZ10" s="57" t="str">
        <f aca="false">Vzorci_vnosov!$C$13</f>
        <v>PIR</v>
      </c>
      <c r="BA10" s="50"/>
      <c r="BB10" s="50"/>
      <c r="BC10" s="50"/>
      <c r="IV10" s="2"/>
    </row>
    <row r="11" s="26" customFormat="true" ht="19.5" hidden="false" customHeight="true" outlineLevel="0" collapsed="false">
      <c r="A11" s="51" t="n">
        <v>43565</v>
      </c>
      <c r="B11" s="52" t="str">
        <f aca="false">TEXT(A11,"Ddd")</f>
        <v>st</v>
      </c>
      <c r="C11" s="54" t="str">
        <f aca="false">Vzorci_vnosov!$A$7</f>
        <v>KVIT☻</v>
      </c>
      <c r="D11" s="53" t="str">
        <f aca="false">Vzorci_vnosov!$A$13</f>
        <v>BOL</v>
      </c>
      <c r="E11" s="55" t="str">
        <f aca="false">Vzorci_vnosov!$A$11</f>
        <v>X</v>
      </c>
      <c r="F11" s="53" t="str">
        <f aca="false">Vzorci_vnosov!$A$8</f>
        <v>U</v>
      </c>
      <c r="G11" s="61" t="str">
        <f aca="false">Vzorci_vnosov!$A$28</f>
        <v>KO</v>
      </c>
      <c r="H11" s="55" t="str">
        <f aca="false">Vzorci_vnosov!$A$26</f>
        <v>52¶</v>
      </c>
      <c r="I11" s="58" t="str">
        <f aca="false">Vzorci_vnosov!$A$23</f>
        <v>51☺</v>
      </c>
      <c r="J11" s="53" t="str">
        <f aca="false">Vzorci_vnosov!$A$15</f>
        <v>SO</v>
      </c>
      <c r="K11" s="53" t="str">
        <f aca="false">Vzorci_vnosov!$A$6</f>
        <v>KVIT</v>
      </c>
      <c r="L11" s="53" t="str">
        <f aca="false">Vzorci_vnosov!$A$5</f>
        <v>52</v>
      </c>
      <c r="M11" s="53" t="str">
        <f aca="false">Vzorci_vnosov!$A$12</f>
        <v>D</v>
      </c>
      <c r="N11" s="55" t="str">
        <f aca="false">Vzorci_vnosov!$A$41</f>
        <v>TAV</v>
      </c>
      <c r="O11" s="55" t="str">
        <f aca="false">Vzorci_vnosov!$A$11</f>
        <v>X</v>
      </c>
      <c r="P11" s="55" t="str">
        <f aca="false">Vzorci_vnosov!$A$11</f>
        <v>X</v>
      </c>
      <c r="Q11" s="56"/>
      <c r="R11" s="56"/>
      <c r="S11" s="53" t="str">
        <f aca="false">Vzorci_vnosov!$A$5</f>
        <v>52</v>
      </c>
      <c r="T11" s="56" t="s">
        <v>13</v>
      </c>
      <c r="U11" s="57" t="str">
        <f aca="false">Vzorci_vnosov!$C$10</f>
        <v>MŠŠ</v>
      </c>
      <c r="V11" s="47" t="n">
        <f aca="false">COUNTIF(AH11:AY11,"☻")</f>
        <v>1</v>
      </c>
      <c r="W11" s="47" t="n">
        <f aca="false">COUNTIF(AH11:AY11,"☺")</f>
        <v>1</v>
      </c>
      <c r="X11" s="47" t="n">
        <f aca="false">COUNTIF(C11:S11,"51")+COUNTIF(C11:S11,"51$")+COUNTIF(C11:S11,"51☻")</f>
        <v>0</v>
      </c>
      <c r="Y11" s="47" t="n">
        <f aca="false">COUNTIF(C11:S11,"52")+COUNTIF(C11:S11,"52$")+COUNTIF(C11:S11,"52☻")</f>
        <v>2</v>
      </c>
      <c r="Z11" s="47" t="n">
        <f aca="false">COUNTIF(C11:S11,"51¶")</f>
        <v>0</v>
      </c>
      <c r="AA11" s="47" t="n">
        <f aca="false">COUNTIF(C11:S11,"52¶")</f>
        <v>1</v>
      </c>
      <c r="AB11" s="47" t="n">
        <f aca="false">COUNTIF(C11:S11,"U")+COUNTIF(C11:S11,"U☻")+COUNTIF(C11:S11,"U☺")</f>
        <v>1</v>
      </c>
      <c r="AC11" s="47" t="n">
        <f aca="false">COUNTIF(C11:S11,"KVIT")+COUNTIF(C11:S11,"KVIT☻")+COUNTIF(C11:S11,"kvit$")</f>
        <v>2</v>
      </c>
      <c r="AD11" s="48" t="n">
        <f aca="false">COUNTBLANK(C11:S11)-3</f>
        <v>-1</v>
      </c>
      <c r="AE11" s="48" t="n">
        <f aca="false">COUNTIF(C11:S11,"x")</f>
        <v>3</v>
      </c>
      <c r="AF11" s="47" t="n">
        <f aca="false">COUNTIF(C11:S11,"51")+COUNTIF(C11:S11,"51☻")+COUNTIF(C11:S11,"2")+COUNTIF(C11:S11,"52")+COUNTIF(C11:S11,"52☻")+COUNTIF(C11:S11,"51$")+COUNTIF(C11:S11,"52$")</f>
        <v>2</v>
      </c>
      <c r="AG11" s="7" t="str">
        <f aca="false">Vzorci_vnosov!$A$11</f>
        <v>X</v>
      </c>
      <c r="AH11" s="49" t="str">
        <f aca="false">RIGHT(C11,1)</f>
        <v>☻</v>
      </c>
      <c r="AI11" s="49" t="str">
        <f aca="false">RIGHT(D11,1)</f>
        <v>L</v>
      </c>
      <c r="AJ11" s="49" t="str">
        <f aca="false">RIGHT(E11,1)</f>
        <v>X</v>
      </c>
      <c r="AK11" s="49" t="str">
        <f aca="false">RIGHT(F11,1)</f>
        <v>U</v>
      </c>
      <c r="AL11" s="49" t="str">
        <f aca="false">RIGHT(G11,1)</f>
        <v>O</v>
      </c>
      <c r="AM11" s="49" t="str">
        <f aca="false">RIGHT(H11,1)</f>
        <v>¶</v>
      </c>
      <c r="AN11" s="49" t="str">
        <f aca="false">RIGHT(I11,1)</f>
        <v>☺</v>
      </c>
      <c r="AO11" s="49" t="str">
        <f aca="false">RIGHT(J11,1)</f>
        <v>O</v>
      </c>
      <c r="AP11" s="49" t="str">
        <f aca="false">RIGHT(K11,1)</f>
        <v>T</v>
      </c>
      <c r="AQ11" s="49" t="str">
        <f aca="false">RIGHT(L11,1)</f>
        <v>2</v>
      </c>
      <c r="AR11" s="49" t="str">
        <f aca="false">RIGHT(M11,1)</f>
        <v>D</v>
      </c>
      <c r="AS11" s="49" t="str">
        <f aca="false">RIGHT(N11,1)</f>
        <v>V</v>
      </c>
      <c r="AT11" s="49" t="e">
        <f aca="false">NA()</f>
        <v>#N/A</v>
      </c>
      <c r="AU11" s="49" t="str">
        <f aca="false">RIGHT(O11,1)</f>
        <v>X</v>
      </c>
      <c r="AV11" s="49" t="str">
        <f aca="false">RIGHT(P11,1)</f>
        <v>X</v>
      </c>
      <c r="AW11" s="49" t="str">
        <f aca="false">RIGHT(Q11,1)</f>
        <v/>
      </c>
      <c r="AX11" s="49" t="str">
        <f aca="false">RIGHT(R11,1)</f>
        <v/>
      </c>
      <c r="AY11" s="49" t="str">
        <f aca="false">RIGHT(S11,1)</f>
        <v>2</v>
      </c>
      <c r="AZ11" s="50" t="s">
        <v>65</v>
      </c>
      <c r="BA11" s="50"/>
      <c r="BB11" s="50"/>
      <c r="BC11" s="50" t="s">
        <v>71</v>
      </c>
      <c r="IV11" s="2"/>
    </row>
    <row r="12" s="26" customFormat="true" ht="19.5" hidden="false" customHeight="true" outlineLevel="0" collapsed="false">
      <c r="A12" s="51" t="n">
        <v>43566</v>
      </c>
      <c r="B12" s="52" t="str">
        <f aca="false">TEXT(A12,"Ddd")</f>
        <v>čt</v>
      </c>
      <c r="C12" s="55" t="s">
        <v>73</v>
      </c>
      <c r="D12" s="53" t="str">
        <f aca="false">Vzorci_vnosov!$A$8</f>
        <v>U</v>
      </c>
      <c r="E12" s="53" t="str">
        <f aca="false">Vzorci_vnosov!$A$5</f>
        <v>52</v>
      </c>
      <c r="F12" s="54" t="str">
        <f aca="false">Vzorci_vnosov!$A$7</f>
        <v>KVIT☻</v>
      </c>
      <c r="G12" s="61" t="str">
        <f aca="false">Vzorci_vnosov!$A$28</f>
        <v>KO</v>
      </c>
      <c r="H12" s="55" t="str">
        <f aca="false">Vzorci_vnosov!$A$32</f>
        <v>Am</v>
      </c>
      <c r="I12" s="55" t="str">
        <f aca="false">Vzorci_vnosov!$A$11</f>
        <v>X</v>
      </c>
      <c r="J12" s="53" t="str">
        <f aca="false">Vzorci_vnosov!$A$15</f>
        <v>SO</v>
      </c>
      <c r="K12" s="53" t="str">
        <f aca="false">Vzorci_vnosov!$A$6</f>
        <v>KVIT</v>
      </c>
      <c r="L12" s="56" t="s">
        <v>67</v>
      </c>
      <c r="M12" s="53" t="str">
        <f aca="false">Vzorci_vnosov!$A$12</f>
        <v>D</v>
      </c>
      <c r="N12" s="53" t="str">
        <f aca="false">Vzorci_vnosov!$A$12</f>
        <v>D</v>
      </c>
      <c r="O12" s="55" t="str">
        <f aca="false">Vzorci_vnosov!$A$11</f>
        <v>X</v>
      </c>
      <c r="P12" s="55" t="str">
        <f aca="false">Vzorci_vnosov!$A$26</f>
        <v>52¶</v>
      </c>
      <c r="Q12" s="56"/>
      <c r="R12" s="56"/>
      <c r="S12" s="55" t="str">
        <f aca="false">Vzorci_vnosov!$A$11</f>
        <v>X</v>
      </c>
      <c r="T12" s="56" t="s">
        <v>65</v>
      </c>
      <c r="U12" s="59" t="s">
        <v>11</v>
      </c>
      <c r="V12" s="47" t="n">
        <f aca="false">COUNTIF(AH12:AY12,"☻")</f>
        <v>1</v>
      </c>
      <c r="W12" s="47" t="n">
        <f aca="false">COUNTIF(AH12:AY12,"☺")</f>
        <v>0</v>
      </c>
      <c r="X12" s="47" t="n">
        <f aca="false">COUNTIF(C12:S12,"51")+COUNTIF(C12:S12,"51$")+COUNTIF(C12:S12,"51☻")</f>
        <v>0</v>
      </c>
      <c r="Y12" s="47" t="n">
        <f aca="false">COUNTIF(C12:S12,"52")+COUNTIF(C12:S12,"52$")+COUNTIF(C12:S12,"52☻")</f>
        <v>1</v>
      </c>
      <c r="Z12" s="47" t="n">
        <f aca="false">COUNTIF(C12:S12,"51¶")</f>
        <v>0</v>
      </c>
      <c r="AA12" s="47" t="n">
        <f aca="false">COUNTIF(C12:S12,"52¶")</f>
        <v>1</v>
      </c>
      <c r="AB12" s="47" t="n">
        <f aca="false">COUNTIF(C12:S12,"U")+COUNTIF(C12:S12,"U☻")+COUNTIF(C12:S12,"U☺")</f>
        <v>1</v>
      </c>
      <c r="AC12" s="47" t="n">
        <f aca="false">COUNTIF(C12:S12,"KVIT")+COUNTIF(C12:S12,"KVIT☻")+COUNTIF(C12:S12,"kvit$")</f>
        <v>2</v>
      </c>
      <c r="AD12" s="48" t="n">
        <f aca="false">COUNTBLANK(C12:S12)-3</f>
        <v>-1</v>
      </c>
      <c r="AE12" s="48" t="n">
        <f aca="false">COUNTIF(C12:S12,"x")</f>
        <v>3</v>
      </c>
      <c r="AF12" s="47" t="n">
        <f aca="false">COUNTIF(C12:S12,"51")+COUNTIF(C12:S12,"51☻")+COUNTIF(C12:S12,"2")+COUNTIF(C12:S12,"52")+COUNTIF(C12:S12,"52☻")+COUNTIF(C12:S12,"51$")+COUNTIF(C12:S12,"52$")</f>
        <v>1</v>
      </c>
      <c r="AG12" s="4" t="str">
        <f aca="false">Vzorci_vnosov!$A$12</f>
        <v>D</v>
      </c>
      <c r="AH12" s="49" t="str">
        <f aca="false">RIGHT(C12,1)</f>
        <v>S</v>
      </c>
      <c r="AI12" s="49" t="str">
        <f aca="false">RIGHT(D12,1)</f>
        <v>U</v>
      </c>
      <c r="AJ12" s="49" t="str">
        <f aca="false">RIGHT(E12,1)</f>
        <v>2</v>
      </c>
      <c r="AK12" s="49" t="str">
        <f aca="false">RIGHT(F12,1)</f>
        <v>☻</v>
      </c>
      <c r="AL12" s="49" t="str">
        <f aca="false">RIGHT(G12,1)</f>
        <v>O</v>
      </c>
      <c r="AM12" s="49" t="str">
        <f aca="false">RIGHT(H12,1)</f>
        <v>m</v>
      </c>
      <c r="AN12" s="49" t="str">
        <f aca="false">RIGHT(I12,1)</f>
        <v>X</v>
      </c>
      <c r="AO12" s="49" t="str">
        <f aca="false">RIGHT(J12,1)</f>
        <v>O</v>
      </c>
      <c r="AP12" s="49" t="str">
        <f aca="false">RIGHT(K12,1)</f>
        <v>T</v>
      </c>
      <c r="AQ12" s="49" t="str">
        <f aca="false">RIGHT(L12,1)</f>
        <v>K</v>
      </c>
      <c r="AR12" s="49" t="str">
        <f aca="false">RIGHT(M12,1)</f>
        <v>D</v>
      </c>
      <c r="AS12" s="49" t="str">
        <f aca="false">RIGHT(N12,1)</f>
        <v>D</v>
      </c>
      <c r="AT12" s="49" t="e">
        <f aca="false">NA()</f>
        <v>#N/A</v>
      </c>
      <c r="AU12" s="49" t="str">
        <f aca="false">RIGHT(O12,1)</f>
        <v>X</v>
      </c>
      <c r="AV12" s="49" t="str">
        <f aca="false">RIGHT(P12,1)</f>
        <v>¶</v>
      </c>
      <c r="AW12" s="49" t="str">
        <f aca="false">RIGHT(Q12,1)</f>
        <v/>
      </c>
      <c r="AX12" s="49" t="str">
        <f aca="false">RIGHT(R12,1)</f>
        <v/>
      </c>
      <c r="AY12" s="49" t="str">
        <f aca="false">RIGHT(S12,1)</f>
        <v>X</v>
      </c>
      <c r="AZ12" s="50"/>
      <c r="BA12" s="50"/>
      <c r="BB12" s="50"/>
      <c r="BC12" s="50"/>
      <c r="IV12" s="2"/>
    </row>
    <row r="13" s="26" customFormat="true" ht="19.5" hidden="false" customHeight="true" outlineLevel="0" collapsed="false">
      <c r="A13" s="51" t="n">
        <v>43567</v>
      </c>
      <c r="B13" s="52" t="str">
        <f aca="false">TEXT(A13,"Ddd")</f>
        <v>pá</v>
      </c>
      <c r="C13" s="56" t="s">
        <v>67</v>
      </c>
      <c r="D13" s="56" t="s">
        <v>26</v>
      </c>
      <c r="E13" s="54" t="str">
        <f aca="false">Vzorci_vnosov!$A$7</f>
        <v>KVIT☻</v>
      </c>
      <c r="F13" s="55" t="str">
        <f aca="false">Vzorci_vnosov!$A$11</f>
        <v>X</v>
      </c>
      <c r="G13" s="61" t="str">
        <f aca="false">Vzorci_vnosov!$A$28</f>
        <v>KO</v>
      </c>
      <c r="H13" s="58" t="str">
        <f aca="false">Vzorci_vnosov!$A$23</f>
        <v>51☺</v>
      </c>
      <c r="I13" s="53" t="str">
        <f aca="false">Vzorci_vnosov!$A$12</f>
        <v>D</v>
      </c>
      <c r="J13" s="53" t="str">
        <f aca="false">Vzorci_vnosov!$A$15</f>
        <v>SO</v>
      </c>
      <c r="K13" s="53" t="str">
        <f aca="false">Vzorci_vnosov!$A$6</f>
        <v>KVIT</v>
      </c>
      <c r="L13" s="56" t="s">
        <v>67</v>
      </c>
      <c r="M13" s="53" t="str">
        <f aca="false">Vzorci_vnosov!$A$12</f>
        <v>D</v>
      </c>
      <c r="N13" s="53" t="str">
        <f aca="false">Vzorci_vnosov!$A$12</f>
        <v>D</v>
      </c>
      <c r="O13" s="55" t="str">
        <f aca="false">Vzorci_vnosov!$A$11</f>
        <v>X</v>
      </c>
      <c r="P13" s="53" t="str">
        <f aca="false">Vzorci_vnosov!$A$5</f>
        <v>52</v>
      </c>
      <c r="Q13" s="56"/>
      <c r="R13" s="56"/>
      <c r="S13" s="55" t="str">
        <f aca="false">Vzorci_vnosov!$A$11</f>
        <v>X</v>
      </c>
      <c r="T13" s="56" t="s">
        <v>11</v>
      </c>
      <c r="U13" s="57" t="str">
        <f aca="false">Vzorci_vnosov!$C$15</f>
        <v>BUT</v>
      </c>
      <c r="V13" s="47" t="n">
        <f aca="false">COUNTIF(AH13:AY13,"☻")</f>
        <v>1</v>
      </c>
      <c r="W13" s="47" t="n">
        <f aca="false">COUNTIF(AH13:AY13,"☺")</f>
        <v>1</v>
      </c>
      <c r="X13" s="47" t="n">
        <f aca="false">COUNTIF(C13:S13,"51")+COUNTIF(C13:S13,"51$")+COUNTIF(C13:S13,"51☻")</f>
        <v>0</v>
      </c>
      <c r="Y13" s="47" t="n">
        <f aca="false">COUNTIF(C13:S13,"52")+COUNTIF(C13:S13,"52$")+COUNTIF(C13:S13,"52☻")</f>
        <v>1</v>
      </c>
      <c r="Z13" s="47" t="n">
        <f aca="false">COUNTIF(C13:S13,"51¶")</f>
        <v>0</v>
      </c>
      <c r="AA13" s="47" t="n">
        <f aca="false">COUNTIF(C13:S13,"52¶")</f>
        <v>0</v>
      </c>
      <c r="AB13" s="47" t="n">
        <f aca="false">COUNTIF(C13:S13,"U")+COUNTIF(C13:S13,"U☻")+COUNTIF(C13:S13,"U☺")</f>
        <v>0</v>
      </c>
      <c r="AC13" s="47" t="n">
        <f aca="false">COUNTIF(C13:S13,"KVIT")+COUNTIF(C13:S13,"KVIT☻")+COUNTIF(C13:S13,"kvit$")</f>
        <v>2</v>
      </c>
      <c r="AD13" s="48" t="n">
        <f aca="false">COUNTBLANK(C13:S13)-3</f>
        <v>-1</v>
      </c>
      <c r="AE13" s="48" t="n">
        <f aca="false">COUNTIF(C13:S13,"x")</f>
        <v>3</v>
      </c>
      <c r="AF13" s="47" t="n">
        <f aca="false">COUNTIF(C13:S13,"51")+COUNTIF(C13:S13,"51☻")+COUNTIF(C13:S13,"2")+COUNTIF(C13:S13,"52")+COUNTIF(C13:S13,"52☻")+COUNTIF(C13:S13,"51$")+COUNTIF(C13:S13,"52$")</f>
        <v>1</v>
      </c>
      <c r="AG13" s="4" t="str">
        <f aca="false">Vzorci_vnosov!$A$13</f>
        <v>BOL</v>
      </c>
      <c r="AH13" s="49" t="str">
        <f aca="false">RIGHT(C13,1)</f>
        <v>K</v>
      </c>
      <c r="AI13" s="49" t="str">
        <f aca="false">RIGHT(D13,1)</f>
        <v>O</v>
      </c>
      <c r="AJ13" s="49" t="str">
        <f aca="false">RIGHT(E13,1)</f>
        <v>☻</v>
      </c>
      <c r="AK13" s="49" t="str">
        <f aca="false">RIGHT(F13,1)</f>
        <v>X</v>
      </c>
      <c r="AL13" s="49" t="str">
        <f aca="false">RIGHT(G13,1)</f>
        <v>O</v>
      </c>
      <c r="AM13" s="49" t="str">
        <f aca="false">RIGHT(H13,1)</f>
        <v>☺</v>
      </c>
      <c r="AN13" s="49" t="str">
        <f aca="false">RIGHT(I13,1)</f>
        <v>D</v>
      </c>
      <c r="AO13" s="49" t="str">
        <f aca="false">RIGHT(J13,1)</f>
        <v>O</v>
      </c>
      <c r="AP13" s="49" t="str">
        <f aca="false">RIGHT(K13,1)</f>
        <v>T</v>
      </c>
      <c r="AQ13" s="49" t="str">
        <f aca="false">RIGHT(L13,1)</f>
        <v>K</v>
      </c>
      <c r="AR13" s="49" t="str">
        <f aca="false">RIGHT(M13,1)</f>
        <v>D</v>
      </c>
      <c r="AS13" s="49" t="str">
        <f aca="false">RIGHT(N13,1)</f>
        <v>D</v>
      </c>
      <c r="AT13" s="49" t="e">
        <f aca="false">NA()</f>
        <v>#N/A</v>
      </c>
      <c r="AU13" s="49" t="str">
        <f aca="false">RIGHT(O13,1)</f>
        <v>X</v>
      </c>
      <c r="AV13" s="49" t="str">
        <f aca="false">RIGHT(P13,1)</f>
        <v>2</v>
      </c>
      <c r="AW13" s="49" t="str">
        <f aca="false">RIGHT(Q13,1)</f>
        <v/>
      </c>
      <c r="AX13" s="49" t="str">
        <f aca="false">RIGHT(R13,1)</f>
        <v/>
      </c>
      <c r="AY13" s="49" t="str">
        <f aca="false">RIGHT(S13,1)</f>
        <v>X</v>
      </c>
      <c r="AZ13" s="57" t="str">
        <f aca="false">Vzorci_vnosov!$C$9</f>
        <v>TOM</v>
      </c>
      <c r="BA13" s="50"/>
      <c r="BB13" s="50"/>
      <c r="BC13" s="50"/>
      <c r="IV13" s="2"/>
    </row>
    <row r="14" s="26" customFormat="true" ht="19.5" hidden="false" customHeight="true" outlineLevel="0" collapsed="false">
      <c r="A14" s="51" t="n">
        <v>43568</v>
      </c>
      <c r="B14" s="52" t="str">
        <f aca="false">TEXT(A14,"Ddd")</f>
        <v>so</v>
      </c>
      <c r="C14" s="56"/>
      <c r="D14" s="56"/>
      <c r="E14" s="56"/>
      <c r="F14" s="56"/>
      <c r="G14" s="56"/>
      <c r="H14" s="56"/>
      <c r="I14" s="56"/>
      <c r="J14" s="56"/>
      <c r="K14" s="44" t="str">
        <f aca="false">Vzorci_vnosov!$A$14</f>
        <v>☻</v>
      </c>
      <c r="L14" s="45" t="str">
        <f aca="false">Vzorci_vnosov!$A$21</f>
        <v>☺</v>
      </c>
      <c r="M14" s="56"/>
      <c r="N14" s="56"/>
      <c r="O14" s="56"/>
      <c r="P14" s="56"/>
      <c r="Q14" s="56"/>
      <c r="R14" s="56"/>
      <c r="S14" s="56"/>
      <c r="T14" s="56" t="s">
        <v>19</v>
      </c>
      <c r="U14" s="59" t="s">
        <v>27</v>
      </c>
      <c r="V14" s="47" t="n">
        <f aca="false">COUNTIF(AH14:AY14,"☻")</f>
        <v>1</v>
      </c>
      <c r="W14" s="47" t="n">
        <f aca="false">COUNTIF(AH14:AY14,"☺")</f>
        <v>1</v>
      </c>
      <c r="X14" s="47" t="n">
        <f aca="false">COUNTIF(C14:S14,"51")+COUNTIF(C14:S14,"51$")+COUNTIF(C14:S14,"51☻")</f>
        <v>0</v>
      </c>
      <c r="Y14" s="47" t="n">
        <f aca="false">COUNTIF(C14:S14,"52")+COUNTIF(C14:S14,"52$")+COUNTIF(C14:S14,"52☻")</f>
        <v>0</v>
      </c>
      <c r="Z14" s="47" t="n">
        <f aca="false">COUNTIF(C14:S14,"51¶")</f>
        <v>0</v>
      </c>
      <c r="AA14" s="47" t="n">
        <f aca="false">COUNTIF(C14:S14,"52¶")</f>
        <v>0</v>
      </c>
      <c r="AB14" s="47" t="n">
        <f aca="false">COUNTIF(C14:S14,"U")+COUNTIF(C14:S14,"U☻")+COUNTIF(C14:S14,"U☺")</f>
        <v>0</v>
      </c>
      <c r="AC14" s="47" t="n">
        <f aca="false">COUNTIF(C14:S14,"KVIT")+COUNTIF(C14:S14,"KVIT☻")+COUNTIF(C14:S14,"kvit$")</f>
        <v>0</v>
      </c>
      <c r="AD14" s="48" t="n">
        <f aca="false">COUNTBLANK(C14:S14)-3</f>
        <v>12</v>
      </c>
      <c r="AE14" s="48" t="n">
        <f aca="false">COUNTIF(C14:S14,"x")</f>
        <v>0</v>
      </c>
      <c r="AF14" s="47" t="n">
        <f aca="false">COUNTIF(C14:S14,"51")+COUNTIF(C14:S14,"51☻")+COUNTIF(C14:S14,"2")+COUNTIF(C14:S14,"52")+COUNTIF(C14:S14,"52☻")+COUNTIF(C14:S14,"51$")+COUNTIF(C14:S14,"52$")</f>
        <v>0</v>
      </c>
      <c r="AG14" s="8" t="str">
        <f aca="false">Vzorci_vnosov!$A$14</f>
        <v>☻</v>
      </c>
      <c r="AH14" s="49" t="str">
        <f aca="false">RIGHT(C14,1)</f>
        <v/>
      </c>
      <c r="AI14" s="49" t="str">
        <f aca="false">RIGHT(D14,1)</f>
        <v/>
      </c>
      <c r="AJ14" s="49" t="str">
        <f aca="false">RIGHT(E14,1)</f>
        <v/>
      </c>
      <c r="AK14" s="49" t="str">
        <f aca="false">RIGHT(F14,1)</f>
        <v/>
      </c>
      <c r="AL14" s="49" t="str">
        <f aca="false">RIGHT(G14,1)</f>
        <v/>
      </c>
      <c r="AM14" s="49" t="str">
        <f aca="false">RIGHT(H14,1)</f>
        <v/>
      </c>
      <c r="AN14" s="49" t="str">
        <f aca="false">RIGHT(I14,1)</f>
        <v/>
      </c>
      <c r="AO14" s="49" t="str">
        <f aca="false">RIGHT(J14,1)</f>
        <v/>
      </c>
      <c r="AP14" s="49" t="str">
        <f aca="false">RIGHT(K14,1)</f>
        <v>☻</v>
      </c>
      <c r="AQ14" s="49" t="str">
        <f aca="false">RIGHT(L14,1)</f>
        <v>☺</v>
      </c>
      <c r="AR14" s="49" t="str">
        <f aca="false">RIGHT(M14,1)</f>
        <v/>
      </c>
      <c r="AS14" s="49" t="str">
        <f aca="false">RIGHT(N14,1)</f>
        <v/>
      </c>
      <c r="AT14" s="49" t="e">
        <f aca="false">NA()</f>
        <v>#N/A</v>
      </c>
      <c r="AU14" s="49" t="str">
        <f aca="false">RIGHT(O14,1)</f>
        <v/>
      </c>
      <c r="AV14" s="49" t="str">
        <f aca="false">RIGHT(P14,1)</f>
        <v/>
      </c>
      <c r="AW14" s="49" t="str">
        <f aca="false">RIGHT(Q14,1)</f>
        <v/>
      </c>
      <c r="AX14" s="49" t="str">
        <f aca="false">RIGHT(R14,1)</f>
        <v/>
      </c>
      <c r="AY14" s="49" t="str">
        <f aca="false">RIGHT(S14,1)</f>
        <v/>
      </c>
      <c r="AZ14" s="50"/>
      <c r="BA14" s="50"/>
      <c r="BB14" s="50"/>
      <c r="BC14" s="50"/>
      <c r="IV14" s="2"/>
    </row>
    <row r="15" s="26" customFormat="true" ht="19.5" hidden="false" customHeight="true" outlineLevel="0" collapsed="false">
      <c r="A15" s="51" t="n">
        <v>43569</v>
      </c>
      <c r="B15" s="52" t="str">
        <f aca="false">TEXT(A15,"Ddd")</f>
        <v>ne</v>
      </c>
      <c r="C15" s="56"/>
      <c r="D15" s="56"/>
      <c r="E15" s="56"/>
      <c r="F15" s="56"/>
      <c r="G15" s="56"/>
      <c r="H15" s="56"/>
      <c r="I15" s="56"/>
      <c r="J15" s="56"/>
      <c r="K15" s="44" t="str">
        <f aca="false">Vzorci_vnosov!$A$14</f>
        <v>☻</v>
      </c>
      <c r="L15" s="56"/>
      <c r="M15" s="56"/>
      <c r="N15" s="45" t="str">
        <f aca="false">Vzorci_vnosov!$A$21</f>
        <v>☺</v>
      </c>
      <c r="O15" s="56"/>
      <c r="P15" s="56"/>
      <c r="Q15" s="56"/>
      <c r="R15" s="56"/>
      <c r="S15" s="56"/>
      <c r="T15" s="56" t="s">
        <v>23</v>
      </c>
      <c r="U15" s="59" t="s">
        <v>27</v>
      </c>
      <c r="V15" s="47" t="n">
        <f aca="false">COUNTIF(AH15:AY15,"☻")</f>
        <v>1</v>
      </c>
      <c r="W15" s="47" t="n">
        <f aca="false">COUNTIF(AH15:AY15,"☺")</f>
        <v>1</v>
      </c>
      <c r="X15" s="47" t="n">
        <f aca="false">COUNTIF(C15:S15,"51")+COUNTIF(C15:S15,"51$")+COUNTIF(C15:S15,"51☻")</f>
        <v>0</v>
      </c>
      <c r="Y15" s="47" t="n">
        <f aca="false">COUNTIF(C15:S15,"52")+COUNTIF(C15:S15,"52$")+COUNTIF(C15:S15,"52☻")</f>
        <v>0</v>
      </c>
      <c r="Z15" s="47" t="n">
        <f aca="false">COUNTIF(C15:S15,"51¶")</f>
        <v>0</v>
      </c>
      <c r="AA15" s="47" t="n">
        <f aca="false">COUNTIF(C15:S15,"52¶")</f>
        <v>0</v>
      </c>
      <c r="AB15" s="47" t="n">
        <f aca="false">COUNTIF(C15:S15,"U")+COUNTIF(C15:S15,"U☻")+COUNTIF(C15:S15,"U☺")</f>
        <v>0</v>
      </c>
      <c r="AC15" s="47" t="n">
        <f aca="false">COUNTIF(C15:S15,"KVIT")+COUNTIF(C15:S15,"KVIT☻")+COUNTIF(C15:S15,"kvit$")</f>
        <v>0</v>
      </c>
      <c r="AD15" s="48" t="n">
        <f aca="false">COUNTBLANK(C15:S15)-3</f>
        <v>12</v>
      </c>
      <c r="AE15" s="48" t="n">
        <f aca="false">COUNTIF(C15:S15,"x")</f>
        <v>0</v>
      </c>
      <c r="AF15" s="47" t="n">
        <f aca="false">COUNTIF(C15:S15,"51")+COUNTIF(C15:S15,"51☻")+COUNTIF(C15:S15,"2")+COUNTIF(C15:S15,"52")+COUNTIF(C15:S15,"52☻")+COUNTIF(C15:S15,"51$")+COUNTIF(C15:S15,"52$")</f>
        <v>0</v>
      </c>
      <c r="AG15" s="4" t="str">
        <f aca="false">Vzorci_vnosov!$A$15</f>
        <v>SO</v>
      </c>
      <c r="AH15" s="49" t="str">
        <f aca="false">RIGHT(C15,1)</f>
        <v/>
      </c>
      <c r="AI15" s="49" t="str">
        <f aca="false">RIGHT(D15,1)</f>
        <v/>
      </c>
      <c r="AJ15" s="49" t="str">
        <f aca="false">RIGHT(E15,1)</f>
        <v/>
      </c>
      <c r="AK15" s="49" t="str">
        <f aca="false">RIGHT(F15,1)</f>
        <v/>
      </c>
      <c r="AL15" s="49" t="str">
        <f aca="false">RIGHT(G15,1)</f>
        <v/>
      </c>
      <c r="AM15" s="49" t="str">
        <f aca="false">RIGHT(H15,1)</f>
        <v/>
      </c>
      <c r="AN15" s="49" t="str">
        <f aca="false">RIGHT(I15,1)</f>
        <v/>
      </c>
      <c r="AO15" s="49" t="str">
        <f aca="false">RIGHT(J15,1)</f>
        <v/>
      </c>
      <c r="AP15" s="49" t="str">
        <f aca="false">RIGHT(K15,1)</f>
        <v>☻</v>
      </c>
      <c r="AQ15" s="49" t="str">
        <f aca="false">RIGHT(L15,1)</f>
        <v/>
      </c>
      <c r="AR15" s="49" t="str">
        <f aca="false">RIGHT(M15,1)</f>
        <v/>
      </c>
      <c r="AS15" s="49" t="str">
        <f aca="false">RIGHT(N15,1)</f>
        <v>☺</v>
      </c>
      <c r="AT15" s="49" t="e">
        <f aca="false">NA()</f>
        <v>#N/A</v>
      </c>
      <c r="AU15" s="49" t="str">
        <f aca="false">RIGHT(O15,1)</f>
        <v/>
      </c>
      <c r="AV15" s="49" t="str">
        <f aca="false">RIGHT(P15,1)</f>
        <v/>
      </c>
      <c r="AW15" s="49" t="str">
        <f aca="false">RIGHT(Q15,1)</f>
        <v/>
      </c>
      <c r="AX15" s="49" t="str">
        <f aca="false">RIGHT(R15,1)</f>
        <v/>
      </c>
      <c r="AY15" s="49" t="str">
        <f aca="false">RIGHT(S15,1)</f>
        <v/>
      </c>
      <c r="AZ15" s="50"/>
      <c r="BA15" s="50"/>
      <c r="BB15" s="50"/>
      <c r="BC15" s="50"/>
      <c r="IV15" s="2"/>
    </row>
    <row r="16" s="26" customFormat="true" ht="19.5" hidden="false" customHeight="true" outlineLevel="0" collapsed="false">
      <c r="A16" s="51" t="n">
        <v>43570</v>
      </c>
      <c r="B16" s="52" t="str">
        <f aca="false">TEXT(A16,"Ddd")</f>
        <v>po</v>
      </c>
      <c r="C16" s="53" t="str">
        <f aca="false">Vzorci_vnosov!$A$12</f>
        <v>D</v>
      </c>
      <c r="D16" s="53" t="str">
        <f aca="false">Vzorci_vnosov!$A$6</f>
        <v>KVIT</v>
      </c>
      <c r="E16" s="53" t="str">
        <f aca="false">Vzorci_vnosov!$A$6</f>
        <v>KVIT</v>
      </c>
      <c r="F16" s="55" t="str">
        <f aca="false">Vzorci_vnosov!$A$26</f>
        <v>52¶</v>
      </c>
      <c r="G16" s="60" t="str">
        <f aca="false">Vzorci_vnosov!$A$20</f>
        <v>☺</v>
      </c>
      <c r="H16" s="53" t="str">
        <f aca="false">Vzorci_vnosov!$A$5</f>
        <v>52</v>
      </c>
      <c r="I16" s="53" t="str">
        <f aca="false">Vzorci_vnosov!$A$4</f>
        <v>51</v>
      </c>
      <c r="J16" s="53" t="str">
        <f aca="false">Vzorci_vnosov!$A$6</f>
        <v>KVIT</v>
      </c>
      <c r="K16" s="55" t="str">
        <f aca="false">Vzorci_vnosov!$A$11</f>
        <v>X</v>
      </c>
      <c r="L16" s="53" t="str">
        <f aca="false">Vzorci_vnosov!$A$8</f>
        <v>U</v>
      </c>
      <c r="M16" s="53" t="str">
        <f aca="false">Vzorci_vnosov!$A$12</f>
        <v>D</v>
      </c>
      <c r="N16" s="55" t="str">
        <f aca="false">Vzorci_vnosov!$A$11</f>
        <v>X</v>
      </c>
      <c r="O16" s="53" t="str">
        <f aca="false">Vzorci_vnosov!$A$12</f>
        <v>D</v>
      </c>
      <c r="P16" s="55" t="str">
        <f aca="false">Vzorci_vnosov!$A$25</f>
        <v>51¶</v>
      </c>
      <c r="Q16" s="56"/>
      <c r="R16" s="56"/>
      <c r="S16" s="55" t="str">
        <f aca="false">Vzorci_vnosov!$A$11</f>
        <v>X</v>
      </c>
      <c r="T16" s="56" t="s">
        <v>70</v>
      </c>
      <c r="U16" s="57" t="str">
        <f aca="false">Vzorci_vnosov!$C$4</f>
        <v>PIN</v>
      </c>
      <c r="V16" s="47" t="n">
        <f aca="false">COUNTIF(AH16:AY16,"☻")</f>
        <v>0</v>
      </c>
      <c r="W16" s="47" t="n">
        <f aca="false">COUNTIF(AH16:AY16,"☺")</f>
        <v>1</v>
      </c>
      <c r="X16" s="47" t="n">
        <f aca="false">COUNTIF(C16:S16,"51")+COUNTIF(C16:S16,"51$")+COUNTIF(C16:S16,"51☻")</f>
        <v>1</v>
      </c>
      <c r="Y16" s="47" t="n">
        <f aca="false">COUNTIF(C16:S16,"52")+COUNTIF(C16:S16,"52$")+COUNTIF(C16:S16,"52☻")</f>
        <v>1</v>
      </c>
      <c r="Z16" s="47" t="n">
        <f aca="false">COUNTIF(C16:S16,"51¶")</f>
        <v>1</v>
      </c>
      <c r="AA16" s="47" t="n">
        <f aca="false">COUNTIF(C16:S16,"52¶")</f>
        <v>1</v>
      </c>
      <c r="AB16" s="47" t="n">
        <f aca="false">COUNTIF(C16:S16,"U")+COUNTIF(C16:S16,"U☻")+COUNTIF(C16:S16,"U☺")</f>
        <v>1</v>
      </c>
      <c r="AC16" s="47" t="n">
        <f aca="false">COUNTIF(C16:S16,"KVIT")+COUNTIF(C16:S16,"KVIT☻")+COUNTIF(C16:S16,"kvit$")</f>
        <v>3</v>
      </c>
      <c r="AD16" s="48" t="n">
        <f aca="false">COUNTBLANK(C16:S16)-3</f>
        <v>-1</v>
      </c>
      <c r="AE16" s="48" t="n">
        <f aca="false">COUNTIF(C16:S16,"x")</f>
        <v>3</v>
      </c>
      <c r="AF16" s="47" t="n">
        <f aca="false">COUNTIF(C16:S16,"51")+COUNTIF(C16:S16,"51☻")+COUNTIF(C16:S16,"2")+COUNTIF(C16:S16,"52")+COUNTIF(C16:S16,"52☻")+COUNTIF(C16:S16,"51$")+COUNTIF(C16:S16,"52$")</f>
        <v>2</v>
      </c>
      <c r="AG16" s="7" t="str">
        <f aca="false">Vzorci_vnosov!$A$16</f>
        <v>☻</v>
      </c>
      <c r="AH16" s="49" t="str">
        <f aca="false">RIGHT(C16,1)</f>
        <v>D</v>
      </c>
      <c r="AI16" s="49" t="str">
        <f aca="false">RIGHT(D16,1)</f>
        <v>T</v>
      </c>
      <c r="AJ16" s="49" t="str">
        <f aca="false">RIGHT(E16,1)</f>
        <v>T</v>
      </c>
      <c r="AK16" s="49" t="str">
        <f aca="false">RIGHT(F16,1)</f>
        <v>¶</v>
      </c>
      <c r="AL16" s="49" t="str">
        <f aca="false">RIGHT(G16,1)</f>
        <v>☺</v>
      </c>
      <c r="AM16" s="49" t="str">
        <f aca="false">RIGHT(H16,1)</f>
        <v>2</v>
      </c>
      <c r="AN16" s="49" t="str">
        <f aca="false">RIGHT(I16,1)</f>
        <v>1</v>
      </c>
      <c r="AO16" s="49" t="str">
        <f aca="false">RIGHT(J16,1)</f>
        <v>T</v>
      </c>
      <c r="AP16" s="49" t="str">
        <f aca="false">RIGHT(K16,1)</f>
        <v>X</v>
      </c>
      <c r="AQ16" s="49" t="str">
        <f aca="false">RIGHT(L16,1)</f>
        <v>U</v>
      </c>
      <c r="AR16" s="49" t="str">
        <f aca="false">RIGHT(M16,1)</f>
        <v>D</v>
      </c>
      <c r="AS16" s="49" t="str">
        <f aca="false">RIGHT(N16,1)</f>
        <v>X</v>
      </c>
      <c r="AT16" s="49" t="e">
        <f aca="false">NA()</f>
        <v>#N/A</v>
      </c>
      <c r="AU16" s="49" t="str">
        <f aca="false">RIGHT(O16,1)</f>
        <v>D</v>
      </c>
      <c r="AV16" s="49" t="str">
        <f aca="false">RIGHT(P16,1)</f>
        <v>¶</v>
      </c>
      <c r="AW16" s="49" t="str">
        <f aca="false">RIGHT(Q16,1)</f>
        <v/>
      </c>
      <c r="AX16" s="49" t="str">
        <f aca="false">RIGHT(R16,1)</f>
        <v/>
      </c>
      <c r="AY16" s="49" t="str">
        <f aca="false">RIGHT(S16,1)</f>
        <v>X</v>
      </c>
      <c r="AZ16" s="50"/>
      <c r="BA16" s="50"/>
      <c r="BB16" s="50"/>
      <c r="BC16" s="50"/>
      <c r="IV16" s="2"/>
    </row>
    <row r="17" s="26" customFormat="true" ht="19.5" hidden="false" customHeight="true" outlineLevel="0" collapsed="false">
      <c r="A17" s="51" t="n">
        <v>43571</v>
      </c>
      <c r="B17" s="52" t="str">
        <f aca="false">TEXT(A17,"Ddd")</f>
        <v>út</v>
      </c>
      <c r="C17" s="53" t="str">
        <f aca="false">Vzorci_vnosov!$A$12</f>
        <v>D</v>
      </c>
      <c r="D17" s="53" t="s">
        <v>66</v>
      </c>
      <c r="E17" s="53" t="str">
        <f aca="false">Vzorci_vnosov!$A$6</f>
        <v>KVIT</v>
      </c>
      <c r="F17" s="53" t="str">
        <f aca="false">Vzorci_vnosov!$A$6</f>
        <v>KVIT</v>
      </c>
      <c r="G17" s="61" t="str">
        <f aca="false">Vzorci_vnosov!$A$28</f>
        <v>KO</v>
      </c>
      <c r="H17" s="55" t="str">
        <f aca="false">Vzorci_vnosov!$A$32</f>
        <v>Am</v>
      </c>
      <c r="I17" s="58" t="str">
        <f aca="false">Vzorci_vnosov!$A$23</f>
        <v>51☺</v>
      </c>
      <c r="J17" s="54" t="str">
        <f aca="false">Vzorci_vnosov!$A$7</f>
        <v>KVIT☻</v>
      </c>
      <c r="K17" s="55" t="str">
        <f aca="false">Vzorci_vnosov!$A$26</f>
        <v>52¶</v>
      </c>
      <c r="L17" s="55" t="str">
        <f aca="false">Vzorci_vnosov!$A$26</f>
        <v>52¶</v>
      </c>
      <c r="M17" s="53" t="str">
        <f aca="false">Vzorci_vnosov!$A$12</f>
        <v>D</v>
      </c>
      <c r="N17" s="53" t="str">
        <f aca="false">Vzorci_vnosov!$A$8</f>
        <v>U</v>
      </c>
      <c r="O17" s="53" t="str">
        <f aca="false">Vzorci_vnosov!$A$4</f>
        <v>51</v>
      </c>
      <c r="P17" s="53" t="str">
        <f aca="false">Vzorci_vnosov!$A$5</f>
        <v>52</v>
      </c>
      <c r="Q17" s="56"/>
      <c r="R17" s="56"/>
      <c r="S17" s="55" t="str">
        <f aca="false">Vzorci_vnosov!$A$11</f>
        <v>X</v>
      </c>
      <c r="T17" s="56" t="s">
        <v>13</v>
      </c>
      <c r="U17" s="57" t="str">
        <f aca="false">Vzorci_vnosov!$C$15</f>
        <v>BUT</v>
      </c>
      <c r="V17" s="47" t="n">
        <f aca="false">COUNTIF(AH17:AY17,"☻")</f>
        <v>1</v>
      </c>
      <c r="W17" s="47" t="n">
        <f aca="false">COUNTIF(AH17:AY17,"☺")</f>
        <v>1</v>
      </c>
      <c r="X17" s="47" t="n">
        <f aca="false">COUNTIF(C17:S17,"51")+COUNTIF(C17:S17,"51$")+COUNTIF(C17:S17,"51☻")</f>
        <v>1</v>
      </c>
      <c r="Y17" s="47" t="n">
        <f aca="false">COUNTIF(C17:S17,"52")+COUNTIF(C17:S17,"52$")+COUNTIF(C17:S17,"52☻")</f>
        <v>1</v>
      </c>
      <c r="Z17" s="47" t="n">
        <f aca="false">COUNTIF(C17:S17,"51¶")</f>
        <v>0</v>
      </c>
      <c r="AA17" s="47" t="n">
        <f aca="false">COUNTIF(C17:S17,"52¶")</f>
        <v>2</v>
      </c>
      <c r="AB17" s="47" t="n">
        <f aca="false">COUNTIF(C17:S17,"U")+COUNTIF(C17:S17,"U☻")+COUNTIF(C17:S17,"U☺")</f>
        <v>1</v>
      </c>
      <c r="AC17" s="47" t="n">
        <f aca="false">COUNTIF(C17:S17,"KVIT")+COUNTIF(C17:S17,"KVIT☻")+COUNTIF(C17:S17,"kvit$")</f>
        <v>3</v>
      </c>
      <c r="AD17" s="48" t="n">
        <f aca="false">COUNTBLANK(C17:S17)-3</f>
        <v>-1</v>
      </c>
      <c r="AE17" s="48" t="n">
        <f aca="false">COUNTIF(C17:S17,"x")</f>
        <v>1</v>
      </c>
      <c r="AF17" s="47" t="n">
        <f aca="false">COUNTIF(C17:S17,"51")+COUNTIF(C17:S17,"51☻")+COUNTIF(C17:S17,"2")+COUNTIF(C17:S17,"52")+COUNTIF(C17:S17,"52☻")+COUNTIF(C17:S17,"51$")+COUNTIF(C17:S17,"52$")</f>
        <v>2</v>
      </c>
      <c r="AG17" s="9" t="str">
        <f aca="false">Vzorci_vnosov!$A$17</f>
        <v>51$</v>
      </c>
      <c r="AH17" s="49" t="str">
        <f aca="false">RIGHT(C17,1)</f>
        <v>D</v>
      </c>
      <c r="AI17" s="49" t="str">
        <f aca="false">RIGHT(D17,1)</f>
        <v>F</v>
      </c>
      <c r="AJ17" s="49" t="str">
        <f aca="false">RIGHT(E17,1)</f>
        <v>T</v>
      </c>
      <c r="AK17" s="49" t="str">
        <f aca="false">RIGHT(F17,1)</f>
        <v>T</v>
      </c>
      <c r="AL17" s="49" t="str">
        <f aca="false">RIGHT(G17,1)</f>
        <v>O</v>
      </c>
      <c r="AM17" s="49" t="str">
        <f aca="false">RIGHT(H17,1)</f>
        <v>m</v>
      </c>
      <c r="AN17" s="49" t="str">
        <f aca="false">RIGHT(I17,1)</f>
        <v>☺</v>
      </c>
      <c r="AO17" s="49" t="str">
        <f aca="false">RIGHT(J17,1)</f>
        <v>☻</v>
      </c>
      <c r="AP17" s="49" t="str">
        <f aca="false">RIGHT(K17,1)</f>
        <v>¶</v>
      </c>
      <c r="AQ17" s="49" t="str">
        <f aca="false">RIGHT(L17,1)</f>
        <v>¶</v>
      </c>
      <c r="AR17" s="49" t="str">
        <f aca="false">RIGHT(M17,1)</f>
        <v>D</v>
      </c>
      <c r="AS17" s="49" t="str">
        <f aca="false">RIGHT(N17,1)</f>
        <v>U</v>
      </c>
      <c r="AT17" s="49" t="e">
        <f aca="false">NA()</f>
        <v>#N/A</v>
      </c>
      <c r="AU17" s="49" t="str">
        <f aca="false">RIGHT(O17,1)</f>
        <v>1</v>
      </c>
      <c r="AV17" s="49" t="str">
        <f aca="false">RIGHT(P17,1)</f>
        <v>2</v>
      </c>
      <c r="AW17" s="49" t="str">
        <f aca="false">RIGHT(Q17,1)</f>
        <v/>
      </c>
      <c r="AX17" s="49" t="str">
        <f aca="false">RIGHT(R17,1)</f>
        <v/>
      </c>
      <c r="AY17" s="49" t="str">
        <f aca="false">RIGHT(S17,1)</f>
        <v>X</v>
      </c>
      <c r="AZ17" s="50"/>
      <c r="BA17" s="50"/>
      <c r="BB17" s="50"/>
      <c r="BC17" s="50"/>
      <c r="IV17" s="2"/>
    </row>
    <row r="18" s="26" customFormat="true" ht="19.5" hidden="false" customHeight="true" outlineLevel="0" collapsed="false">
      <c r="A18" s="51" t="n">
        <v>43572</v>
      </c>
      <c r="B18" s="52" t="str">
        <f aca="false">TEXT(A18,"Ddd")</f>
        <v>st</v>
      </c>
      <c r="C18" s="53" t="str">
        <f aca="false">Vzorci_vnosov!$A$6</f>
        <v>KVIT</v>
      </c>
      <c r="D18" s="61" t="s">
        <v>20</v>
      </c>
      <c r="E18" s="54" t="str">
        <f aca="false">Vzorci_vnosov!$A$7</f>
        <v>KVIT☻</v>
      </c>
      <c r="F18" s="53" t="str">
        <f aca="false">Vzorci_vnosov!$A$6</f>
        <v>KVIT</v>
      </c>
      <c r="G18" s="61" t="str">
        <f aca="false">Vzorci_vnosov!$A$28</f>
        <v>KO</v>
      </c>
      <c r="H18" s="55" t="str">
        <f aca="false">Vzorci_vnosov!$A$26</f>
        <v>52¶</v>
      </c>
      <c r="I18" s="55" t="str">
        <f aca="false">Vzorci_vnosov!$A$11</f>
        <v>X</v>
      </c>
      <c r="J18" s="55" t="str">
        <f aca="false">Vzorci_vnosov!$A$11</f>
        <v>X</v>
      </c>
      <c r="K18" s="55" t="str">
        <f aca="false">Vzorci_vnosov!$A$41</f>
        <v>TAV</v>
      </c>
      <c r="L18" s="53" t="str">
        <f aca="false">Vzorci_vnosov!$A$5</f>
        <v>52</v>
      </c>
      <c r="M18" s="53" t="str">
        <f aca="false">Vzorci_vnosov!$A$12</f>
        <v>D</v>
      </c>
      <c r="N18" s="58" t="str">
        <f aca="false">Vzorci_vnosov!$A$23</f>
        <v>51☺</v>
      </c>
      <c r="O18" s="53" t="str">
        <f aca="false">Vzorci_vnosov!$A$8</f>
        <v>U</v>
      </c>
      <c r="P18" s="55" t="str">
        <f aca="false">Vzorci_vnosov!$A$41</f>
        <v>TAV</v>
      </c>
      <c r="Q18" s="56"/>
      <c r="R18" s="56"/>
      <c r="S18" s="53" t="str">
        <f aca="false">Vzorci_vnosov!$A$4</f>
        <v>51</v>
      </c>
      <c r="T18" s="56" t="s">
        <v>23</v>
      </c>
      <c r="U18" s="57" t="str">
        <f aca="false">Vzorci_vnosov!$C$11</f>
        <v>ŽIV</v>
      </c>
      <c r="V18" s="47" t="n">
        <f aca="false">COUNTIF(AH18:AY18,"☻")</f>
        <v>1</v>
      </c>
      <c r="W18" s="47" t="n">
        <f aca="false">COUNTIF(AH18:AY18,"☺")</f>
        <v>1</v>
      </c>
      <c r="X18" s="47" t="n">
        <f aca="false">COUNTIF(C18:S18,"51")+COUNTIF(C18:S18,"51$")+COUNTIF(C18:S18,"51☻")</f>
        <v>1</v>
      </c>
      <c r="Y18" s="47" t="n">
        <f aca="false">COUNTIF(C18:S18,"52")+COUNTIF(C18:S18,"52$")+COUNTIF(C18:S18,"52☻")</f>
        <v>1</v>
      </c>
      <c r="Z18" s="47" t="n">
        <f aca="false">COUNTIF(C18:S18,"51¶")</f>
        <v>0</v>
      </c>
      <c r="AA18" s="47" t="n">
        <f aca="false">COUNTIF(C18:S18,"52¶")</f>
        <v>1</v>
      </c>
      <c r="AB18" s="47" t="n">
        <f aca="false">COUNTIF(C18:S18,"U")+COUNTIF(C18:S18,"U☻")+COUNTIF(C18:S18,"U☺")</f>
        <v>1</v>
      </c>
      <c r="AC18" s="47" t="n">
        <f aca="false">COUNTIF(C18:S18,"KVIT")+COUNTIF(C18:S18,"KVIT☻")+COUNTIF(C18:S18,"kvit$")</f>
        <v>3</v>
      </c>
      <c r="AD18" s="48" t="n">
        <f aca="false">COUNTBLANK(C18:S18)-3</f>
        <v>-1</v>
      </c>
      <c r="AE18" s="48" t="n">
        <f aca="false">COUNTIF(C18:S18,"x")</f>
        <v>2</v>
      </c>
      <c r="AF18" s="47" t="n">
        <f aca="false">COUNTIF(C18:S18,"51")+COUNTIF(C18:S18,"51☻")+COUNTIF(C18:S18,"2")+COUNTIF(C18:S18,"52")+COUNTIF(C18:S18,"52☻")+COUNTIF(C18:S18,"51$")+COUNTIF(C18:S18,"52$")</f>
        <v>2</v>
      </c>
      <c r="AG18" s="9" t="str">
        <f aca="false">Vzorci_vnosov!$A$18</f>
        <v>52$</v>
      </c>
      <c r="AH18" s="49" t="str">
        <f aca="false">RIGHT(C18,1)</f>
        <v>T</v>
      </c>
      <c r="AI18" s="49" t="str">
        <f aca="false">RIGHT(D18,1)</f>
        <v>D</v>
      </c>
      <c r="AJ18" s="49" t="str">
        <f aca="false">RIGHT(E18,1)</f>
        <v>☻</v>
      </c>
      <c r="AK18" s="49" t="str">
        <f aca="false">RIGHT(F18,1)</f>
        <v>T</v>
      </c>
      <c r="AL18" s="49" t="str">
        <f aca="false">RIGHT(G18,1)</f>
        <v>O</v>
      </c>
      <c r="AM18" s="49" t="str">
        <f aca="false">RIGHT(H18,1)</f>
        <v>¶</v>
      </c>
      <c r="AN18" s="49" t="str">
        <f aca="false">RIGHT(I18,1)</f>
        <v>X</v>
      </c>
      <c r="AO18" s="49" t="str">
        <f aca="false">RIGHT(J18,1)</f>
        <v>X</v>
      </c>
      <c r="AP18" s="49" t="str">
        <f aca="false">RIGHT(K18,1)</f>
        <v>V</v>
      </c>
      <c r="AQ18" s="49" t="str">
        <f aca="false">RIGHT(L18,1)</f>
        <v>2</v>
      </c>
      <c r="AR18" s="49" t="str">
        <f aca="false">RIGHT(M18,1)</f>
        <v>D</v>
      </c>
      <c r="AS18" s="49" t="str">
        <f aca="false">RIGHT(N18,1)</f>
        <v>☺</v>
      </c>
      <c r="AT18" s="49" t="e">
        <f aca="false">NA()</f>
        <v>#N/A</v>
      </c>
      <c r="AU18" s="49" t="str">
        <f aca="false">RIGHT(O18,1)</f>
        <v>U</v>
      </c>
      <c r="AV18" s="49" t="str">
        <f aca="false">RIGHT(P18,1)</f>
        <v>V</v>
      </c>
      <c r="AW18" s="49" t="str">
        <f aca="false">RIGHT(Q18,1)</f>
        <v/>
      </c>
      <c r="AX18" s="49" t="str">
        <f aca="false">RIGHT(R18,1)</f>
        <v/>
      </c>
      <c r="AY18" s="49" t="str">
        <f aca="false">RIGHT(S18,1)</f>
        <v>1</v>
      </c>
      <c r="AZ18" s="50"/>
      <c r="BA18" s="50"/>
      <c r="BB18" s="50"/>
      <c r="BC18" s="50"/>
      <c r="IV18" s="2"/>
    </row>
    <row r="19" s="26" customFormat="true" ht="19.5" hidden="false" customHeight="true" outlineLevel="0" collapsed="false">
      <c r="A19" s="51" t="n">
        <v>43573</v>
      </c>
      <c r="B19" s="52" t="str">
        <f aca="false">TEXT(A19,"Ddd")</f>
        <v>čt</v>
      </c>
      <c r="C19" s="53" t="str">
        <f aca="false">Vzorci_vnosov!$A$6</f>
        <v>KVIT</v>
      </c>
      <c r="D19" s="54" t="str">
        <f aca="false">Vzorci_vnosov!$A$7</f>
        <v>KVIT☻</v>
      </c>
      <c r="E19" s="55" t="str">
        <f aca="false">Vzorci_vnosov!$A$11</f>
        <v>X</v>
      </c>
      <c r="F19" s="53" t="str">
        <f aca="false">Vzorci_vnosov!$A$12</f>
        <v>D</v>
      </c>
      <c r="G19" s="55" t="str">
        <f aca="false">Vzorci_vnosov!$A$26</f>
        <v>52¶</v>
      </c>
      <c r="H19" s="58" t="str">
        <f aca="false">Vzorci_vnosov!$A$23</f>
        <v>51☺</v>
      </c>
      <c r="I19" s="55" t="str">
        <f aca="false">Vzorci_vnosov!$A$25</f>
        <v>51¶</v>
      </c>
      <c r="J19" s="53" t="str">
        <f aca="false">Vzorci_vnosov!$A$6</f>
        <v>KVIT</v>
      </c>
      <c r="K19" s="55" t="str">
        <f aca="false">Vzorci_vnosov!$A$25</f>
        <v>51¶</v>
      </c>
      <c r="L19" s="53" t="str">
        <f aca="false">Vzorci_vnosov!$A$8</f>
        <v>U</v>
      </c>
      <c r="M19" s="53" t="str">
        <f aca="false">Vzorci_vnosov!$A$12</f>
        <v>D</v>
      </c>
      <c r="N19" s="55" t="str">
        <f aca="false">Vzorci_vnosov!$A$11</f>
        <v>X</v>
      </c>
      <c r="O19" s="55" t="str">
        <f aca="false">Vzorci_vnosov!$A$11</f>
        <v>X</v>
      </c>
      <c r="P19" s="53" t="str">
        <f aca="false">Vzorci_vnosov!$A$5</f>
        <v>52</v>
      </c>
      <c r="Q19" s="56"/>
      <c r="R19" s="56"/>
      <c r="S19" s="55" t="str">
        <f aca="false">Vzorci_vnosov!$A$11</f>
        <v>X</v>
      </c>
      <c r="T19" s="56" t="s">
        <v>11</v>
      </c>
      <c r="U19" s="57" t="str">
        <f aca="false">Vzorci_vnosov!$C$11</f>
        <v>ŽIV</v>
      </c>
      <c r="V19" s="47" t="n">
        <f aca="false">COUNTIF(AH19:AY19,"☻")</f>
        <v>1</v>
      </c>
      <c r="W19" s="47" t="n">
        <f aca="false">COUNTIF(AH19:AY19,"☺")</f>
        <v>1</v>
      </c>
      <c r="X19" s="47" t="n">
        <f aca="false">COUNTIF(C19:S19,"51")+COUNTIF(C19:S19,"51$")+COUNTIF(C19:S19,"51☻")</f>
        <v>0</v>
      </c>
      <c r="Y19" s="47" t="n">
        <f aca="false">COUNTIF(C19:S19,"52")+COUNTIF(C19:S19,"52$")+COUNTIF(C19:S19,"52☻")</f>
        <v>1</v>
      </c>
      <c r="Z19" s="47" t="n">
        <f aca="false">COUNTIF(C19:S19,"51¶")</f>
        <v>2</v>
      </c>
      <c r="AA19" s="47" t="n">
        <f aca="false">COUNTIF(C19:S19,"52¶")</f>
        <v>1</v>
      </c>
      <c r="AB19" s="47" t="n">
        <f aca="false">COUNTIF(C19:S19,"U")+COUNTIF(C19:S19,"U☻")+COUNTIF(C19:S19,"U☺")</f>
        <v>1</v>
      </c>
      <c r="AC19" s="47" t="n">
        <f aca="false">COUNTIF(C19:S19,"KVIT")+COUNTIF(C19:S19,"KVIT☻")+COUNTIF(C19:S19,"kvit$")</f>
        <v>3</v>
      </c>
      <c r="AD19" s="48" t="n">
        <f aca="false">COUNTBLANK(C19:S19)-3</f>
        <v>-1</v>
      </c>
      <c r="AE19" s="48" t="n">
        <f aca="false">COUNTIF(C19:S19,"x")</f>
        <v>4</v>
      </c>
      <c r="AF19" s="47" t="n">
        <f aca="false">COUNTIF(C19:S19,"51")+COUNTIF(C19:S19,"51☻")+COUNTIF(C19:S19,"2")+COUNTIF(C19:S19,"52")+COUNTIF(C19:S19,"52☻")+COUNTIF(C19:S19,"51$")+COUNTIF(C19:S19,"52$")</f>
        <v>1</v>
      </c>
      <c r="AG19" s="10" t="str">
        <f aca="false">Vzorci_vnosov!$A$19</f>
        <v>KVIT$</v>
      </c>
      <c r="AH19" s="49" t="str">
        <f aca="false">RIGHT(C19,1)</f>
        <v>T</v>
      </c>
      <c r="AI19" s="49" t="str">
        <f aca="false">RIGHT(D19,1)</f>
        <v>☻</v>
      </c>
      <c r="AJ19" s="49" t="str">
        <f aca="false">RIGHT(E19,1)</f>
        <v>X</v>
      </c>
      <c r="AK19" s="49" t="str">
        <f aca="false">RIGHT(F19,1)</f>
        <v>D</v>
      </c>
      <c r="AL19" s="49" t="str">
        <f aca="false">RIGHT(G19,1)</f>
        <v>¶</v>
      </c>
      <c r="AM19" s="49" t="str">
        <f aca="false">RIGHT(H19,1)</f>
        <v>☺</v>
      </c>
      <c r="AN19" s="49" t="str">
        <f aca="false">RIGHT(I19,1)</f>
        <v>¶</v>
      </c>
      <c r="AO19" s="49" t="str">
        <f aca="false">RIGHT(J19,1)</f>
        <v>T</v>
      </c>
      <c r="AP19" s="49" t="str">
        <f aca="false">RIGHT(K19,1)</f>
        <v>¶</v>
      </c>
      <c r="AQ19" s="49" t="str">
        <f aca="false">RIGHT(L19,1)</f>
        <v>U</v>
      </c>
      <c r="AR19" s="49" t="str">
        <f aca="false">RIGHT(M19,1)</f>
        <v>D</v>
      </c>
      <c r="AS19" s="49" t="str">
        <f aca="false">RIGHT(N19,1)</f>
        <v>X</v>
      </c>
      <c r="AT19" s="49" t="e">
        <f aca="false">NA()</f>
        <v>#N/A</v>
      </c>
      <c r="AU19" s="49" t="str">
        <f aca="false">RIGHT(O19,1)</f>
        <v>X</v>
      </c>
      <c r="AV19" s="49" t="str">
        <f aca="false">RIGHT(P19,1)</f>
        <v>2</v>
      </c>
      <c r="AW19" s="49" t="str">
        <f aca="false">RIGHT(Q19,1)</f>
        <v/>
      </c>
      <c r="AX19" s="49" t="str">
        <f aca="false">RIGHT(R19,1)</f>
        <v/>
      </c>
      <c r="AY19" s="49" t="str">
        <f aca="false">RIGHT(S19,1)</f>
        <v>X</v>
      </c>
      <c r="AZ19" s="50"/>
      <c r="BA19" s="50"/>
      <c r="BB19" s="50"/>
      <c r="BC19" s="50"/>
      <c r="IV19" s="2"/>
    </row>
    <row r="20" s="26" customFormat="true" ht="19.5" hidden="false" customHeight="true" outlineLevel="0" collapsed="false">
      <c r="A20" s="51" t="n">
        <v>43574</v>
      </c>
      <c r="B20" s="52" t="str">
        <f aca="false">TEXT(A20,"Ddd")</f>
        <v>pá</v>
      </c>
      <c r="C20" s="53" t="str">
        <f aca="false">Vzorci_vnosov!$A$6</f>
        <v>KVIT</v>
      </c>
      <c r="D20" s="55" t="str">
        <f aca="false">Vzorci_vnosov!$A$11</f>
        <v>X</v>
      </c>
      <c r="E20" s="53" t="str">
        <f aca="false">Vzorci_vnosov!$A$6</f>
        <v>KVIT</v>
      </c>
      <c r="F20" s="55" t="str">
        <f aca="false">Vzorci_vnosov!$A$26</f>
        <v>52¶</v>
      </c>
      <c r="G20" s="58" t="str">
        <f aca="false">Vzorci_vnosov!$A$23</f>
        <v>51☺</v>
      </c>
      <c r="H20" s="55" t="str">
        <f aca="false">Vzorci_vnosov!$A$11</f>
        <v>X</v>
      </c>
      <c r="I20" s="53" t="str">
        <f aca="false">Vzorci_vnosov!$A$4</f>
        <v>51</v>
      </c>
      <c r="J20" s="54" t="str">
        <f aca="false">Vzorci_vnosov!$A$7</f>
        <v>KVIT☻</v>
      </c>
      <c r="K20" s="53" t="str">
        <f aca="false">Vzorci_vnosov!$A$12</f>
        <v>D</v>
      </c>
      <c r="L20" s="53" t="str">
        <f aca="false">Vzorci_vnosov!$A$5</f>
        <v>52</v>
      </c>
      <c r="M20" s="53" t="str">
        <f aca="false">Vzorci_vnosov!$A$12</f>
        <v>D</v>
      </c>
      <c r="N20" s="55" t="str">
        <f aca="false">Vzorci_vnosov!$A$25</f>
        <v>51¶</v>
      </c>
      <c r="O20" s="55" t="str">
        <f aca="false">Vzorci_vnosov!$A$11</f>
        <v>X</v>
      </c>
      <c r="P20" s="53" t="str">
        <f aca="false">Vzorci_vnosov!$A$8</f>
        <v>U</v>
      </c>
      <c r="Q20" s="56"/>
      <c r="R20" s="56"/>
      <c r="S20" s="55" t="str">
        <f aca="false">Vzorci_vnosov!$A$11</f>
        <v>X</v>
      </c>
      <c r="T20" s="56" t="s">
        <v>9</v>
      </c>
      <c r="U20" s="59" t="s">
        <v>27</v>
      </c>
      <c r="V20" s="47" t="n">
        <f aca="false">COUNTIF(AH20:AY20,"☻")</f>
        <v>1</v>
      </c>
      <c r="W20" s="47" t="n">
        <f aca="false">COUNTIF(AH20:AY20,"☺")</f>
        <v>1</v>
      </c>
      <c r="X20" s="47" t="n">
        <f aca="false">COUNTIF(C20:S20,"51")+COUNTIF(C20:S20,"51$")+COUNTIF(C20:S20,"51☻")</f>
        <v>1</v>
      </c>
      <c r="Y20" s="47" t="n">
        <f aca="false">COUNTIF(C20:S20,"52")+COUNTIF(C20:S20,"52$")+COUNTIF(C20:S20,"52☻")</f>
        <v>1</v>
      </c>
      <c r="Z20" s="47" t="n">
        <f aca="false">COUNTIF(C20:S20,"51¶")</f>
        <v>1</v>
      </c>
      <c r="AA20" s="47" t="n">
        <f aca="false">COUNTIF(C20:S20,"52¶")</f>
        <v>1</v>
      </c>
      <c r="AB20" s="47" t="n">
        <f aca="false">COUNTIF(C20:S20,"U")+COUNTIF(C20:S20,"U☻")+COUNTIF(C20:S20,"U☺")</f>
        <v>1</v>
      </c>
      <c r="AC20" s="47" t="n">
        <f aca="false">COUNTIF(C20:S20,"KVIT")+COUNTIF(C20:S20,"KVIT☻")+COUNTIF(C20:S20,"kvit$")</f>
        <v>3</v>
      </c>
      <c r="AD20" s="48" t="n">
        <f aca="false">COUNTBLANK(C20:S20)-3</f>
        <v>-1</v>
      </c>
      <c r="AE20" s="48" t="n">
        <f aca="false">COUNTIF(C20:S20,"x")</f>
        <v>4</v>
      </c>
      <c r="AF20" s="47" t="n">
        <f aca="false">COUNTIF(C20:S20,"51")+COUNTIF(C20:S20,"51☻")+COUNTIF(C20:S20,"2")+COUNTIF(C20:S20,"52")+COUNTIF(C20:S20,"52☻")+COUNTIF(C20:S20,"51$")+COUNTIF(C20:S20,"52$")</f>
        <v>2</v>
      </c>
      <c r="AG20" s="11" t="str">
        <f aca="false">Vzorci_vnosov!$A$20</f>
        <v>☺</v>
      </c>
      <c r="AH20" s="49" t="str">
        <f aca="false">RIGHT(C20,1)</f>
        <v>T</v>
      </c>
      <c r="AI20" s="49" t="str">
        <f aca="false">RIGHT(D20,1)</f>
        <v>X</v>
      </c>
      <c r="AJ20" s="49" t="str">
        <f aca="false">RIGHT(E20,1)</f>
        <v>T</v>
      </c>
      <c r="AK20" s="49" t="str">
        <f aca="false">RIGHT(F20,1)</f>
        <v>¶</v>
      </c>
      <c r="AL20" s="49" t="str">
        <f aca="false">RIGHT(G20,1)</f>
        <v>☺</v>
      </c>
      <c r="AM20" s="49" t="str">
        <f aca="false">RIGHT(H20,1)</f>
        <v>X</v>
      </c>
      <c r="AN20" s="49" t="str">
        <f aca="false">RIGHT(I20,1)</f>
        <v>1</v>
      </c>
      <c r="AO20" s="49" t="str">
        <f aca="false">RIGHT(J20,1)</f>
        <v>☻</v>
      </c>
      <c r="AP20" s="49" t="str">
        <f aca="false">RIGHT(K20,1)</f>
        <v>D</v>
      </c>
      <c r="AQ20" s="49" t="str">
        <f aca="false">RIGHT(L20,1)</f>
        <v>2</v>
      </c>
      <c r="AR20" s="49" t="str">
        <f aca="false">RIGHT(M20,1)</f>
        <v>D</v>
      </c>
      <c r="AS20" s="49" t="str">
        <f aca="false">RIGHT(N20,1)</f>
        <v>¶</v>
      </c>
      <c r="AT20" s="49" t="e">
        <f aca="false">NA()</f>
        <v>#N/A</v>
      </c>
      <c r="AU20" s="49" t="str">
        <f aca="false">RIGHT(O20,1)</f>
        <v>X</v>
      </c>
      <c r="AV20" s="49" t="str">
        <f aca="false">RIGHT(P20,1)</f>
        <v>U</v>
      </c>
      <c r="AW20" s="49" t="str">
        <f aca="false">RIGHT(Q20,1)</f>
        <v/>
      </c>
      <c r="AX20" s="49" t="str">
        <f aca="false">RIGHT(R20,1)</f>
        <v/>
      </c>
      <c r="AY20" s="49" t="str">
        <f aca="false">RIGHT(S20,1)</f>
        <v>X</v>
      </c>
      <c r="AZ20" s="50"/>
      <c r="BA20" s="50"/>
      <c r="BB20" s="50"/>
      <c r="BC20" s="50"/>
      <c r="IV20" s="2"/>
    </row>
    <row r="21" s="26" customFormat="true" ht="19.5" hidden="false" customHeight="true" outlineLevel="0" collapsed="false">
      <c r="A21" s="51" t="n">
        <v>43575</v>
      </c>
      <c r="B21" s="52" t="str">
        <f aca="false">TEXT(A21,"Ddd")</f>
        <v>so</v>
      </c>
      <c r="C21" s="44" t="str">
        <f aca="false">Vzorci_vnosov!$A$14</f>
        <v>☻</v>
      </c>
      <c r="D21" s="56"/>
      <c r="E21" s="56"/>
      <c r="F21" s="56"/>
      <c r="G21" s="56"/>
      <c r="H21" s="56"/>
      <c r="I21" s="56"/>
      <c r="J21" s="56"/>
      <c r="K21" s="56"/>
      <c r="L21" s="45" t="str">
        <f aca="false">Vzorci_vnosov!$A$21</f>
        <v>☺</v>
      </c>
      <c r="M21" s="56"/>
      <c r="N21" s="56"/>
      <c r="O21" s="56"/>
      <c r="P21" s="56"/>
      <c r="Q21" s="56"/>
      <c r="R21" s="56"/>
      <c r="S21" s="56"/>
      <c r="T21" s="56" t="s">
        <v>19</v>
      </c>
      <c r="U21" s="59" t="s">
        <v>11</v>
      </c>
      <c r="V21" s="47" t="n">
        <f aca="false">COUNTIF(AH21:AY21,"☻")</f>
        <v>1</v>
      </c>
      <c r="W21" s="47" t="n">
        <f aca="false">COUNTIF(AH21:AY21,"☺")</f>
        <v>1</v>
      </c>
      <c r="X21" s="47" t="n">
        <f aca="false">COUNTIF(C21:S21,"51")+COUNTIF(C21:S21,"51$")+COUNTIF(C21:S21,"51☻")</f>
        <v>0</v>
      </c>
      <c r="Y21" s="47" t="n">
        <f aca="false">COUNTIF(C21:S21,"52")+COUNTIF(C21:S21,"52$")+COUNTIF(C21:S21,"52☻")</f>
        <v>0</v>
      </c>
      <c r="Z21" s="47" t="n">
        <f aca="false">COUNTIF(C21:S21,"51¶")</f>
        <v>0</v>
      </c>
      <c r="AA21" s="47" t="n">
        <f aca="false">COUNTIF(C21:S21,"52¶")</f>
        <v>0</v>
      </c>
      <c r="AB21" s="47" t="n">
        <f aca="false">COUNTIF(C21:S21,"U")+COUNTIF(C21:S21,"U☻")+COUNTIF(C21:S21,"U☺")</f>
        <v>0</v>
      </c>
      <c r="AC21" s="47" t="n">
        <f aca="false">COUNTIF(C21:S21,"KVIT")+COUNTIF(C21:S21,"KVIT☻")+COUNTIF(C21:S21,"kvit$")</f>
        <v>0</v>
      </c>
      <c r="AD21" s="48" t="n">
        <f aca="false">COUNTBLANK(C21:S21)-3</f>
        <v>12</v>
      </c>
      <c r="AE21" s="48" t="n">
        <f aca="false">COUNTIF(C21:S21,"x")</f>
        <v>0</v>
      </c>
      <c r="AF21" s="47" t="n">
        <f aca="false">COUNTIF(C21:S21,"51")+COUNTIF(C21:S21,"51☻")+COUNTIF(C21:S21,"2")+COUNTIF(C21:S21,"52")+COUNTIF(C21:S21,"52☻")+COUNTIF(C21:S21,"51$")+COUNTIF(C21:S21,"52$")</f>
        <v>0</v>
      </c>
      <c r="AG21" s="12" t="str">
        <f aca="false">Vzorci_vnosov!$A$21</f>
        <v>☺</v>
      </c>
      <c r="AH21" s="49" t="str">
        <f aca="false">RIGHT(C21,1)</f>
        <v>☻</v>
      </c>
      <c r="AI21" s="49" t="str">
        <f aca="false">RIGHT(D21,1)</f>
        <v/>
      </c>
      <c r="AJ21" s="49" t="str">
        <f aca="false">RIGHT(E21,1)</f>
        <v/>
      </c>
      <c r="AK21" s="49" t="str">
        <f aca="false">RIGHT(F21,1)</f>
        <v/>
      </c>
      <c r="AL21" s="49" t="str">
        <f aca="false">RIGHT(G21,1)</f>
        <v/>
      </c>
      <c r="AM21" s="49" t="str">
        <f aca="false">RIGHT(H21,1)</f>
        <v/>
      </c>
      <c r="AN21" s="49" t="str">
        <f aca="false">RIGHT(I21,1)</f>
        <v/>
      </c>
      <c r="AO21" s="49" t="str">
        <f aca="false">RIGHT(J21,1)</f>
        <v/>
      </c>
      <c r="AP21" s="49" t="str">
        <f aca="false">RIGHT(K21,1)</f>
        <v/>
      </c>
      <c r="AQ21" s="49" t="str">
        <f aca="false">RIGHT(L21,1)</f>
        <v>☺</v>
      </c>
      <c r="AR21" s="49" t="str">
        <f aca="false">RIGHT(M21,1)</f>
        <v/>
      </c>
      <c r="AS21" s="49" t="str">
        <f aca="false">RIGHT(N21,1)</f>
        <v/>
      </c>
      <c r="AT21" s="49" t="e">
        <f aca="false">NA()</f>
        <v>#N/A</v>
      </c>
      <c r="AU21" s="49" t="str">
        <f aca="false">RIGHT(O21,1)</f>
        <v/>
      </c>
      <c r="AV21" s="49" t="str">
        <f aca="false">RIGHT(P21,1)</f>
        <v/>
      </c>
      <c r="AW21" s="49" t="str">
        <f aca="false">RIGHT(Q21,1)</f>
        <v/>
      </c>
      <c r="AX21" s="49" t="str">
        <f aca="false">RIGHT(R21,1)</f>
        <v/>
      </c>
      <c r="AY21" s="49" t="str">
        <f aca="false">RIGHT(S21,1)</f>
        <v/>
      </c>
      <c r="AZ21" s="50"/>
      <c r="BA21" s="50"/>
      <c r="BB21" s="50"/>
      <c r="BC21" s="50"/>
      <c r="IV21" s="2"/>
    </row>
    <row r="22" s="26" customFormat="true" ht="19.5" hidden="false" customHeight="true" outlineLevel="0" collapsed="false">
      <c r="A22" s="51" t="n">
        <v>43576</v>
      </c>
      <c r="B22" s="52" t="str">
        <f aca="false">TEXT(A22,"Ddd")</f>
        <v>ne</v>
      </c>
      <c r="C22" s="44" t="str">
        <f aca="false">Vzorci_vnosov!$A$14</f>
        <v>☻</v>
      </c>
      <c r="D22" s="56"/>
      <c r="E22" s="56"/>
      <c r="F22" s="56"/>
      <c r="G22" s="56"/>
      <c r="H22" s="56"/>
      <c r="I22" s="56"/>
      <c r="J22" s="56"/>
      <c r="K22" s="56"/>
      <c r="L22" s="45" t="str">
        <f aca="false">Vzorci_vnosov!$A$21</f>
        <v>☺</v>
      </c>
      <c r="M22" s="56"/>
      <c r="N22" s="56"/>
      <c r="O22" s="56"/>
      <c r="P22" s="56"/>
      <c r="Q22" s="56"/>
      <c r="R22" s="56"/>
      <c r="S22" s="56"/>
      <c r="T22" s="56" t="s">
        <v>19</v>
      </c>
      <c r="U22" s="59" t="s">
        <v>11</v>
      </c>
      <c r="V22" s="47" t="n">
        <f aca="false">COUNTIF(AH22:AY22,"☻")</f>
        <v>1</v>
      </c>
      <c r="W22" s="47" t="n">
        <f aca="false">COUNTIF(AH22:AY22,"☺")</f>
        <v>1</v>
      </c>
      <c r="X22" s="47" t="n">
        <f aca="false">COUNTIF(C22:S22,"51")+COUNTIF(C22:S22,"51$")+COUNTIF(C22:S22,"51☻")</f>
        <v>0</v>
      </c>
      <c r="Y22" s="47" t="n">
        <f aca="false">COUNTIF(C22:S22,"52")+COUNTIF(C22:S22,"52$")+COUNTIF(C22:S22,"52☻")</f>
        <v>0</v>
      </c>
      <c r="Z22" s="47" t="n">
        <f aca="false">COUNTIF(C22:S22,"51¶")</f>
        <v>0</v>
      </c>
      <c r="AA22" s="47" t="n">
        <f aca="false">COUNTIF(C22:S22,"52¶")</f>
        <v>0</v>
      </c>
      <c r="AB22" s="47" t="n">
        <f aca="false">COUNTIF(C22:S22,"U")+COUNTIF(C22:S22,"U☻")+COUNTIF(C22:S22,"U☺")</f>
        <v>0</v>
      </c>
      <c r="AC22" s="47" t="n">
        <f aca="false">COUNTIF(C22:S22,"KVIT")+COUNTIF(C22:S22,"KVIT☻")+COUNTIF(C22:S22,"kvit$")</f>
        <v>0</v>
      </c>
      <c r="AD22" s="48" t="n">
        <f aca="false">COUNTBLANK(C22:S22)-3</f>
        <v>12</v>
      </c>
      <c r="AE22" s="48" t="n">
        <f aca="false">COUNTIF(C22:S22,"x")</f>
        <v>0</v>
      </c>
      <c r="AF22" s="47" t="n">
        <f aca="false">COUNTIF(C22:S22,"51")+COUNTIF(C22:S22,"51☻")+COUNTIF(C22:S22,"2")+COUNTIF(C22:S22,"52")+COUNTIF(C22:S22,"52☻")+COUNTIF(C22:S22,"51$")+COUNTIF(C22:S22,"52$")</f>
        <v>0</v>
      </c>
      <c r="AG22" s="13" t="str">
        <f aca="false">Vzorci_vnosov!$A$22</f>
        <v>U☺</v>
      </c>
      <c r="AH22" s="49" t="str">
        <f aca="false">RIGHT(C22,1)</f>
        <v>☻</v>
      </c>
      <c r="AI22" s="49" t="str">
        <f aca="false">RIGHT(D22,1)</f>
        <v/>
      </c>
      <c r="AJ22" s="49" t="str">
        <f aca="false">RIGHT(E22,1)</f>
        <v/>
      </c>
      <c r="AK22" s="49" t="str">
        <f aca="false">RIGHT(F22,1)</f>
        <v/>
      </c>
      <c r="AL22" s="49" t="str">
        <f aca="false">RIGHT(G22,1)</f>
        <v/>
      </c>
      <c r="AM22" s="49" t="str">
        <f aca="false">RIGHT(H22,1)</f>
        <v/>
      </c>
      <c r="AN22" s="49" t="str">
        <f aca="false">RIGHT(I22,1)</f>
        <v/>
      </c>
      <c r="AO22" s="49" t="str">
        <f aca="false">RIGHT(J22,1)</f>
        <v/>
      </c>
      <c r="AP22" s="49" t="str">
        <f aca="false">RIGHT(K22,1)</f>
        <v/>
      </c>
      <c r="AQ22" s="49" t="str">
        <f aca="false">RIGHT(L22,1)</f>
        <v>☺</v>
      </c>
      <c r="AR22" s="49" t="str">
        <f aca="false">RIGHT(M22,1)</f>
        <v/>
      </c>
      <c r="AS22" s="49" t="str">
        <f aca="false">RIGHT(N22,1)</f>
        <v/>
      </c>
      <c r="AT22" s="49" t="e">
        <f aca="false">NA()</f>
        <v>#N/A</v>
      </c>
      <c r="AU22" s="49" t="str">
        <f aca="false">RIGHT(O22,1)</f>
        <v/>
      </c>
      <c r="AV22" s="49" t="str">
        <f aca="false">RIGHT(P22,1)</f>
        <v/>
      </c>
      <c r="AW22" s="49" t="str">
        <f aca="false">RIGHT(Q22,1)</f>
        <v/>
      </c>
      <c r="AX22" s="49" t="str">
        <f aca="false">RIGHT(R22,1)</f>
        <v/>
      </c>
      <c r="AY22" s="49" t="str">
        <f aca="false">RIGHT(S22,1)</f>
        <v/>
      </c>
      <c r="AZ22" s="50"/>
      <c r="BA22" s="50"/>
      <c r="BB22" s="50"/>
      <c r="BC22" s="50"/>
      <c r="IV22" s="2"/>
    </row>
    <row r="23" s="26" customFormat="true" ht="19.5" hidden="false" customHeight="true" outlineLevel="0" collapsed="false">
      <c r="A23" s="85" t="n">
        <v>43577</v>
      </c>
      <c r="B23" s="86" t="str">
        <f aca="false">TEXT(A23,"Ddd")</f>
        <v>po</v>
      </c>
      <c r="C23" s="87"/>
      <c r="D23" s="87"/>
      <c r="E23" s="87"/>
      <c r="F23" s="87" t="str">
        <f aca="false">Vzorci_vnosov!$A$14</f>
        <v>☻</v>
      </c>
      <c r="G23" s="87"/>
      <c r="H23" s="87"/>
      <c r="I23" s="87"/>
      <c r="J23" s="87"/>
      <c r="K23" s="87"/>
      <c r="L23" s="87"/>
      <c r="M23" s="87"/>
      <c r="N23" s="87"/>
      <c r="O23" s="87"/>
      <c r="P23" s="88" t="str">
        <f aca="false">Vzorci_vnosov!$A$21</f>
        <v>☺</v>
      </c>
      <c r="Q23" s="87" t="str">
        <f aca="false">Vzorci_vnosov!$A$11</f>
        <v>X</v>
      </c>
      <c r="R23" s="87" t="str">
        <f aca="false">Vzorci_vnosov!$A$11</f>
        <v>X</v>
      </c>
      <c r="S23" s="87"/>
      <c r="T23" s="89" t="s">
        <v>27</v>
      </c>
      <c r="U23" s="87" t="s">
        <v>19</v>
      </c>
      <c r="V23" s="47" t="n">
        <f aca="false">COUNTIF(AH23:AY23,"☻")</f>
        <v>1</v>
      </c>
      <c r="W23" s="47" t="n">
        <f aca="false">COUNTIF(AH23:AY23,"☺")</f>
        <v>1</v>
      </c>
      <c r="X23" s="47" t="n">
        <f aca="false">COUNTIF(C23:S23,"51")+COUNTIF(C23:S23,"51$")+COUNTIF(C23:S23,"51☻")</f>
        <v>0</v>
      </c>
      <c r="Y23" s="47" t="n">
        <f aca="false">COUNTIF(C23:S23,"52")+COUNTIF(C23:S23,"52$")+COUNTIF(C23:S23,"52☻")</f>
        <v>0</v>
      </c>
      <c r="Z23" s="47" t="n">
        <f aca="false">COUNTIF(C23:S23,"51¶")</f>
        <v>0</v>
      </c>
      <c r="AA23" s="47" t="n">
        <f aca="false">COUNTIF(C23:S23,"52¶")</f>
        <v>0</v>
      </c>
      <c r="AB23" s="47" t="n">
        <f aca="false">COUNTIF(C23:S23,"U")+COUNTIF(C23:S23,"U☻")+COUNTIF(C23:S23,"U☺")</f>
        <v>0</v>
      </c>
      <c r="AC23" s="47" t="n">
        <f aca="false">COUNTIF(C23:S23,"KVIT")+COUNTIF(C23:S23,"KVIT☻")+COUNTIF(C23:S23,"kvit$")</f>
        <v>0</v>
      </c>
      <c r="AD23" s="48" t="n">
        <f aca="false">COUNTBLANK(C23:S23)-3</f>
        <v>10</v>
      </c>
      <c r="AE23" s="48" t="n">
        <f aca="false">COUNTIF(C23:S23,"x")</f>
        <v>2</v>
      </c>
      <c r="AF23" s="47" t="n">
        <f aca="false">COUNTIF(C23:S23,"51")+COUNTIF(C23:S23,"51☻")+COUNTIF(C23:S23,"2")+COUNTIF(C23:S23,"52")+COUNTIF(C23:S23,"52☻")+COUNTIF(C23:S23,"51$")+COUNTIF(C23:S23,"52$")</f>
        <v>0</v>
      </c>
      <c r="AG23" s="13" t="str">
        <f aca="false">Vzorci_vnosov!$A$23</f>
        <v>51☺</v>
      </c>
      <c r="AH23" s="49" t="str">
        <f aca="false">RIGHT(C23,1)</f>
        <v/>
      </c>
      <c r="AI23" s="49" t="str">
        <f aca="false">RIGHT(D23,1)</f>
        <v/>
      </c>
      <c r="AJ23" s="49" t="str">
        <f aca="false">RIGHT(E23,1)</f>
        <v/>
      </c>
      <c r="AK23" s="49" t="str">
        <f aca="false">RIGHT(F23,1)</f>
        <v>☻</v>
      </c>
      <c r="AL23" s="49" t="str">
        <f aca="false">RIGHT(G23,1)</f>
        <v/>
      </c>
      <c r="AM23" s="49" t="str">
        <f aca="false">RIGHT(H23,1)</f>
        <v/>
      </c>
      <c r="AN23" s="49" t="str">
        <f aca="false">RIGHT(I23,1)</f>
        <v/>
      </c>
      <c r="AO23" s="49" t="str">
        <f aca="false">RIGHT(J23,1)</f>
        <v/>
      </c>
      <c r="AP23" s="49" t="str">
        <f aca="false">RIGHT(K23,1)</f>
        <v/>
      </c>
      <c r="AQ23" s="49" t="str">
        <f aca="false">RIGHT(L23,1)</f>
        <v/>
      </c>
      <c r="AR23" s="49" t="str">
        <f aca="false">RIGHT(M23,1)</f>
        <v/>
      </c>
      <c r="AS23" s="49" t="str">
        <f aca="false">RIGHT(N23,1)</f>
        <v/>
      </c>
      <c r="AT23" s="49" t="e">
        <f aca="false">NA()</f>
        <v>#N/A</v>
      </c>
      <c r="AU23" s="49" t="str">
        <f aca="false">RIGHT(O23,1)</f>
        <v/>
      </c>
      <c r="AV23" s="49" t="str">
        <f aca="false">RIGHT(P23,1)</f>
        <v>☺</v>
      </c>
      <c r="AW23" s="49" t="str">
        <f aca="false">RIGHT(Q23,1)</f>
        <v>X</v>
      </c>
      <c r="AX23" s="49" t="str">
        <f aca="false">RIGHT(R23,1)</f>
        <v>X</v>
      </c>
      <c r="AY23" s="49" t="str">
        <f aca="false">RIGHT(S23,1)</f>
        <v/>
      </c>
      <c r="AZ23" s="50"/>
      <c r="BA23" s="50"/>
      <c r="BB23" s="50"/>
      <c r="BC23" s="50"/>
      <c r="IV23" s="2"/>
    </row>
    <row r="24" s="26" customFormat="true" ht="19.5" hidden="false" customHeight="true" outlineLevel="0" collapsed="false">
      <c r="A24" s="51" t="n">
        <v>43578</v>
      </c>
      <c r="B24" s="52" t="str">
        <f aca="false">TEXT(A24,"Ddd")</f>
        <v>út</v>
      </c>
      <c r="C24" s="55" t="str">
        <f aca="false">Vzorci_vnosov!$A$32</f>
        <v>Am</v>
      </c>
      <c r="D24" s="56" t="s">
        <v>66</v>
      </c>
      <c r="E24" s="53" t="str">
        <f aca="false">Vzorci_vnosov!$A$6</f>
        <v>KVIT</v>
      </c>
      <c r="F24" s="55" t="str">
        <f aca="false">Vzorci_vnosov!$A$11</f>
        <v>X</v>
      </c>
      <c r="G24" s="53" t="str">
        <f aca="false">Vzorci_vnosov!$A$12</f>
        <v>D</v>
      </c>
      <c r="H24" s="55" t="str">
        <f aca="false">Vzorci_vnosov!$A$11</f>
        <v>X</v>
      </c>
      <c r="I24" s="53" t="str">
        <f aca="false">Vzorci_vnosov!$A$5</f>
        <v>52</v>
      </c>
      <c r="J24" s="55" t="str">
        <f aca="false">Vzorci_vnosov!$A$11</f>
        <v>X</v>
      </c>
      <c r="K24" s="53" t="str">
        <f aca="false">Vzorci_vnosov!$A$6</f>
        <v>KVIT</v>
      </c>
      <c r="L24" s="53" t="str">
        <f aca="false">Vzorci_vnosov!$A$8</f>
        <v>U</v>
      </c>
      <c r="M24" s="53" t="str">
        <f aca="false">Vzorci_vnosov!$A$13</f>
        <v>BOL</v>
      </c>
      <c r="N24" s="58" t="str">
        <f aca="false">Vzorci_vnosov!$A$23</f>
        <v>51☺</v>
      </c>
      <c r="O24" s="55" t="str">
        <f aca="false">Vzorci_vnosov!$A$26</f>
        <v>52¶</v>
      </c>
      <c r="P24" s="53" t="str">
        <f aca="false">Vzorci_vnosov!$A$4</f>
        <v>51</v>
      </c>
      <c r="Q24" s="56"/>
      <c r="R24" s="56"/>
      <c r="S24" s="55" t="str">
        <f aca="false">Vzorci_vnosov!$A$11</f>
        <v>X</v>
      </c>
      <c r="T24" s="56" t="s">
        <v>70</v>
      </c>
      <c r="U24" s="57" t="s">
        <v>13</v>
      </c>
      <c r="V24" s="47" t="n">
        <f aca="false">COUNTIF(AH24:AY24,"☻")</f>
        <v>0</v>
      </c>
      <c r="W24" s="47" t="n">
        <f aca="false">COUNTIF(AH24:AY24,"☺")</f>
        <v>1</v>
      </c>
      <c r="X24" s="47" t="n">
        <f aca="false">COUNTIF(C24:S24,"51")+COUNTIF(C24:S24,"51$")+COUNTIF(C24:S24,"51☻")</f>
        <v>1</v>
      </c>
      <c r="Y24" s="47" t="n">
        <f aca="false">COUNTIF(C24:S24,"52")+COUNTIF(C24:S24,"52$")+COUNTIF(C24:S24,"52☻")</f>
        <v>1</v>
      </c>
      <c r="Z24" s="47" t="n">
        <f aca="false">COUNTIF(C24:S24,"51¶")</f>
        <v>0</v>
      </c>
      <c r="AA24" s="47" t="n">
        <f aca="false">COUNTIF(C24:S24,"52¶")</f>
        <v>1</v>
      </c>
      <c r="AB24" s="47" t="n">
        <f aca="false">COUNTIF(C24:S24,"U")+COUNTIF(C24:S24,"U☻")+COUNTIF(C24:S24,"U☺")</f>
        <v>1</v>
      </c>
      <c r="AC24" s="47" t="n">
        <f aca="false">COUNTIF(C24:S24,"KVIT")+COUNTIF(C24:S24,"KVIT☻")+COUNTIF(C24:S24,"kvit$")</f>
        <v>2</v>
      </c>
      <c r="AD24" s="48" t="n">
        <f aca="false">COUNTBLANK(C24:S24)-3</f>
        <v>-1</v>
      </c>
      <c r="AE24" s="48" t="n">
        <f aca="false">COUNTIF(C24:S24,"x")</f>
        <v>4</v>
      </c>
      <c r="AF24" s="47" t="n">
        <f aca="false">COUNTIF(C24:S24,"51")+COUNTIF(C24:S24,"51☻")+COUNTIF(C24:S24,"2")+COUNTIF(C24:S24,"52")+COUNTIF(C24:S24,"52☻")+COUNTIF(C24:S24,"51$")+COUNTIF(C24:S24,"52$")</f>
        <v>2</v>
      </c>
      <c r="AG24" s="13" t="str">
        <f aca="false">Vzorci_vnosov!$A$24</f>
        <v>52☺</v>
      </c>
      <c r="AH24" s="49" t="str">
        <f aca="false">RIGHT(C24,1)</f>
        <v>m</v>
      </c>
      <c r="AI24" s="49" t="str">
        <f aca="false">RIGHT(D24,1)</f>
        <v>F</v>
      </c>
      <c r="AJ24" s="49" t="str">
        <f aca="false">RIGHT(E24,1)</f>
        <v>T</v>
      </c>
      <c r="AK24" s="49" t="str">
        <f aca="false">RIGHT(F24,1)</f>
        <v>X</v>
      </c>
      <c r="AL24" s="49" t="str">
        <f aca="false">RIGHT(G24,1)</f>
        <v>D</v>
      </c>
      <c r="AM24" s="49" t="str">
        <f aca="false">RIGHT(H24,1)</f>
        <v>X</v>
      </c>
      <c r="AN24" s="49" t="str">
        <f aca="false">RIGHT(I24,1)</f>
        <v>2</v>
      </c>
      <c r="AO24" s="49" t="str">
        <f aca="false">RIGHT(J24,1)</f>
        <v>X</v>
      </c>
      <c r="AP24" s="49" t="str">
        <f aca="false">RIGHT(K24,1)</f>
        <v>T</v>
      </c>
      <c r="AQ24" s="49" t="str">
        <f aca="false">RIGHT(L24,1)</f>
        <v>U</v>
      </c>
      <c r="AR24" s="49" t="str">
        <f aca="false">RIGHT(M24,1)</f>
        <v>L</v>
      </c>
      <c r="AS24" s="49" t="str">
        <f aca="false">RIGHT(N24,1)</f>
        <v>☺</v>
      </c>
      <c r="AT24" s="49" t="e">
        <f aca="false">NA()</f>
        <v>#N/A</v>
      </c>
      <c r="AU24" s="49" t="str">
        <f aca="false">RIGHT(O24,1)</f>
        <v>¶</v>
      </c>
      <c r="AV24" s="49" t="str">
        <f aca="false">RIGHT(P24,1)</f>
        <v>1</v>
      </c>
      <c r="AW24" s="49" t="str">
        <f aca="false">RIGHT(Q24,1)</f>
        <v/>
      </c>
      <c r="AX24" s="49" t="str">
        <f aca="false">RIGHT(R24,1)</f>
        <v/>
      </c>
      <c r="AY24" s="49" t="str">
        <f aca="false">RIGHT(S24,1)</f>
        <v>X</v>
      </c>
      <c r="AZ24" s="50"/>
      <c r="BA24" s="50"/>
      <c r="BB24" s="50"/>
      <c r="BC24" s="50"/>
      <c r="IV24" s="2"/>
    </row>
    <row r="25" s="26" customFormat="true" ht="19.5" hidden="false" customHeight="true" outlineLevel="0" collapsed="false">
      <c r="A25" s="51" t="n">
        <v>43579</v>
      </c>
      <c r="B25" s="52" t="str">
        <f aca="false">TEXT(A25,"Ddd")</f>
        <v>st</v>
      </c>
      <c r="C25" s="53" t="str">
        <f aca="false">Vzorci_vnosov!$A$6</f>
        <v>KVIT</v>
      </c>
      <c r="D25" s="53" t="str">
        <f aca="false">Vzorci_vnosov!$A$12</f>
        <v>D</v>
      </c>
      <c r="E25" s="53" t="str">
        <f aca="false">Vzorci_vnosov!$A$6</f>
        <v>KVIT</v>
      </c>
      <c r="F25" s="55" t="str">
        <f aca="false">Vzorci_vnosov!$A$41</f>
        <v>TAV</v>
      </c>
      <c r="G25" s="53" t="str">
        <f aca="false">Vzorci_vnosov!$A$12</f>
        <v>D</v>
      </c>
      <c r="H25" s="55" t="str">
        <f aca="false">Vzorci_vnosov!$A$26</f>
        <v>52¶</v>
      </c>
      <c r="I25" s="53" t="str">
        <f aca="false">Vzorci_vnosov!$A$5</f>
        <v>52</v>
      </c>
      <c r="J25" s="58" t="str">
        <f aca="false">Vzorci_vnosov!$A$23</f>
        <v>51☺</v>
      </c>
      <c r="K25" s="54" t="str">
        <f aca="false">Vzorci_vnosov!$A$7</f>
        <v>KVIT☻</v>
      </c>
      <c r="L25" s="53" t="str">
        <f aca="false">Vzorci_vnosov!$A$4</f>
        <v>51</v>
      </c>
      <c r="M25" s="53" t="str">
        <f aca="false">Vzorci_vnosov!$A$13</f>
        <v>BOL</v>
      </c>
      <c r="N25" s="55" t="str">
        <f aca="false">Vzorci_vnosov!$A$11</f>
        <v>X</v>
      </c>
      <c r="O25" s="55" t="str">
        <f aca="false">Vzorci_vnosov!$A$11</f>
        <v>X</v>
      </c>
      <c r="P25" s="53" t="str">
        <f aca="false">Vzorci_vnosov!$A$8</f>
        <v>U</v>
      </c>
      <c r="Q25" s="56"/>
      <c r="R25" s="56"/>
      <c r="S25" s="53" t="str">
        <f aca="false">Vzorci_vnosov!$A$4</f>
        <v>51</v>
      </c>
      <c r="T25" s="56" t="s">
        <v>15</v>
      </c>
      <c r="U25" s="57" t="s">
        <v>13</v>
      </c>
      <c r="V25" s="47" t="n">
        <f aca="false">COUNTIF(AH25:AY25,"☻")</f>
        <v>1</v>
      </c>
      <c r="W25" s="47" t="n">
        <f aca="false">COUNTIF(AH25:AY25,"☺")</f>
        <v>1</v>
      </c>
      <c r="X25" s="47" t="n">
        <f aca="false">COUNTIF(C25:S25,"51")+COUNTIF(C25:S25,"51$")+COUNTIF(C25:S25,"51☻")</f>
        <v>2</v>
      </c>
      <c r="Y25" s="47" t="n">
        <f aca="false">COUNTIF(C25:S25,"52")+COUNTIF(C25:S25,"52$")+COUNTIF(C25:S25,"52☻")</f>
        <v>1</v>
      </c>
      <c r="Z25" s="47" t="n">
        <f aca="false">COUNTIF(C25:S25,"51¶")</f>
        <v>0</v>
      </c>
      <c r="AA25" s="47" t="n">
        <f aca="false">COUNTIF(C25:S25,"52¶")</f>
        <v>1</v>
      </c>
      <c r="AB25" s="47" t="n">
        <f aca="false">COUNTIF(C25:S25,"U")+COUNTIF(C25:S25,"U☻")+COUNTIF(C25:S25,"U☺")</f>
        <v>1</v>
      </c>
      <c r="AC25" s="47" t="n">
        <f aca="false">COUNTIF(C25:S25,"KVIT")+COUNTIF(C25:S25,"KVIT☻")+COUNTIF(C25:S25,"kvit$")</f>
        <v>3</v>
      </c>
      <c r="AD25" s="48" t="n">
        <f aca="false">COUNTBLANK(C25:S25)-3</f>
        <v>-1</v>
      </c>
      <c r="AE25" s="48" t="n">
        <f aca="false">COUNTIF(C25:S25,"x")</f>
        <v>2</v>
      </c>
      <c r="AF25" s="47" t="n">
        <f aca="false">COUNTIF(C25:S25,"51")+COUNTIF(C25:S25,"51☻")+COUNTIF(C25:S25,"2")+COUNTIF(C25:S25,"52")+COUNTIF(C25:S25,"52☻")+COUNTIF(C25:S25,"51$")+COUNTIF(C25:S25,"52$")</f>
        <v>3</v>
      </c>
      <c r="AG25" s="7" t="str">
        <f aca="false">Vzorci_vnosov!$A$25</f>
        <v>51¶</v>
      </c>
      <c r="AH25" s="49" t="str">
        <f aca="false">RIGHT(C25,1)</f>
        <v>T</v>
      </c>
      <c r="AI25" s="49" t="str">
        <f aca="false">RIGHT(D25,1)</f>
        <v>D</v>
      </c>
      <c r="AJ25" s="49" t="str">
        <f aca="false">RIGHT(E25,1)</f>
        <v>T</v>
      </c>
      <c r="AK25" s="49" t="str">
        <f aca="false">RIGHT(F25,1)</f>
        <v>V</v>
      </c>
      <c r="AL25" s="49" t="str">
        <f aca="false">RIGHT(G25,1)</f>
        <v>D</v>
      </c>
      <c r="AM25" s="49" t="str">
        <f aca="false">RIGHT(H25,1)</f>
        <v>¶</v>
      </c>
      <c r="AN25" s="49" t="str">
        <f aca="false">RIGHT(I25,1)</f>
        <v>2</v>
      </c>
      <c r="AO25" s="49" t="str">
        <f aca="false">RIGHT(J25,1)</f>
        <v>☺</v>
      </c>
      <c r="AP25" s="49" t="str">
        <f aca="false">RIGHT(K25,1)</f>
        <v>☻</v>
      </c>
      <c r="AQ25" s="49" t="str">
        <f aca="false">RIGHT(L25,1)</f>
        <v>1</v>
      </c>
      <c r="AR25" s="49" t="str">
        <f aca="false">RIGHT(M25,1)</f>
        <v>L</v>
      </c>
      <c r="AS25" s="49" t="str">
        <f aca="false">RIGHT(N25,1)</f>
        <v>X</v>
      </c>
      <c r="AT25" s="49" t="e">
        <f aca="false">NA()</f>
        <v>#N/A</v>
      </c>
      <c r="AU25" s="49" t="str">
        <f aca="false">RIGHT(O25,1)</f>
        <v>X</v>
      </c>
      <c r="AV25" s="49" t="str">
        <f aca="false">RIGHT(P25,1)</f>
        <v>U</v>
      </c>
      <c r="AW25" s="49" t="str">
        <f aca="false">RIGHT(Q25,1)</f>
        <v/>
      </c>
      <c r="AX25" s="49" t="str">
        <f aca="false">RIGHT(R25,1)</f>
        <v/>
      </c>
      <c r="AY25" s="49" t="str">
        <f aca="false">RIGHT(S25,1)</f>
        <v>1</v>
      </c>
      <c r="AZ25" s="50"/>
      <c r="BA25" s="50"/>
      <c r="BB25" s="50"/>
      <c r="BC25" s="50"/>
      <c r="IV25" s="2"/>
    </row>
    <row r="26" s="26" customFormat="true" ht="19.5" hidden="false" customHeight="true" outlineLevel="0" collapsed="false">
      <c r="A26" s="51" t="n">
        <v>43580</v>
      </c>
      <c r="B26" s="52" t="str">
        <f aca="false">TEXT(A26,"Ddd")</f>
        <v>čt</v>
      </c>
      <c r="C26" s="53" t="str">
        <f aca="false">Vzorci_vnosov!$A$12</f>
        <v>D</v>
      </c>
      <c r="D26" s="56" t="s">
        <v>26</v>
      </c>
      <c r="E26" s="54" t="str">
        <f aca="false">Vzorci_vnosov!$A$7</f>
        <v>KVIT☻</v>
      </c>
      <c r="F26" s="53" t="str">
        <f aca="false">Vzorci_vnosov!$A$6</f>
        <v>KVIT</v>
      </c>
      <c r="G26" s="53" t="str">
        <f aca="false">Vzorci_vnosov!$A$12</f>
        <v>D</v>
      </c>
      <c r="H26" s="58" t="str">
        <f aca="false">Vzorci_vnosov!$A$23</f>
        <v>51☺</v>
      </c>
      <c r="I26" s="55" t="str">
        <f aca="false">Vzorci_vnosov!$A$26</f>
        <v>52¶</v>
      </c>
      <c r="J26" s="55" t="str">
        <f aca="false">Vzorci_vnosov!$A$11</f>
        <v>X</v>
      </c>
      <c r="K26" s="55" t="str">
        <f aca="false">Vzorci_vnosov!$A$11</f>
        <v>X</v>
      </c>
      <c r="L26" s="56" t="s">
        <v>67</v>
      </c>
      <c r="M26" s="53" t="str">
        <f aca="false">Vzorci_vnosov!$A$13</f>
        <v>BOL</v>
      </c>
      <c r="N26" s="53" t="str">
        <f aca="false">Vzorci_vnosov!$A$12</f>
        <v>D</v>
      </c>
      <c r="O26" s="55" t="str">
        <f aca="false">Vzorci_vnosov!$A$11</f>
        <v>X</v>
      </c>
      <c r="P26" s="55" t="str">
        <f aca="false">Vzorci_vnosov!$A$32</f>
        <v>Am</v>
      </c>
      <c r="Q26" s="56"/>
      <c r="R26" s="56"/>
      <c r="S26" s="55" t="str">
        <f aca="false">Vzorci_vnosov!$A$11</f>
        <v>X</v>
      </c>
      <c r="T26" s="56" t="s">
        <v>11</v>
      </c>
      <c r="U26" s="57" t="s">
        <v>7</v>
      </c>
      <c r="V26" s="47" t="n">
        <f aca="false">COUNTIF(AH26:AY26,"☻")</f>
        <v>1</v>
      </c>
      <c r="W26" s="47" t="n">
        <f aca="false">COUNTIF(AH26:AY26,"☺")</f>
        <v>1</v>
      </c>
      <c r="X26" s="47" t="n">
        <f aca="false">COUNTIF(C26:S26,"51")+COUNTIF(C26:S26,"51$")+COUNTIF(C26:S26,"51☻")</f>
        <v>0</v>
      </c>
      <c r="Y26" s="47" t="n">
        <f aca="false">COUNTIF(C26:S26,"52")+COUNTIF(C26:S26,"52$")+COUNTIF(C26:S26,"52☻")</f>
        <v>0</v>
      </c>
      <c r="Z26" s="47" t="n">
        <f aca="false">COUNTIF(C26:S26,"51¶")</f>
        <v>0</v>
      </c>
      <c r="AA26" s="47" t="n">
        <f aca="false">COUNTIF(C26:S26,"52¶")</f>
        <v>1</v>
      </c>
      <c r="AB26" s="47" t="n">
        <f aca="false">COUNTIF(C26:S26,"U")+COUNTIF(C26:S26,"U☻")+COUNTIF(C26:S26,"U☺")</f>
        <v>0</v>
      </c>
      <c r="AC26" s="47" t="n">
        <f aca="false">COUNTIF(C26:S26,"KVIT")+COUNTIF(C26:S26,"KVIT☻")+COUNTIF(C26:S26,"kvit$")</f>
        <v>2</v>
      </c>
      <c r="AD26" s="48" t="n">
        <f aca="false">COUNTBLANK(C26:S26)-3</f>
        <v>-1</v>
      </c>
      <c r="AE26" s="48" t="n">
        <f aca="false">COUNTIF(C26:S26,"x")</f>
        <v>4</v>
      </c>
      <c r="AF26" s="47" t="n">
        <f aca="false">COUNTIF(C26:S26,"51")+COUNTIF(C26:S26,"51☻")+COUNTIF(C26:S26,"2")+COUNTIF(C26:S26,"52")+COUNTIF(C26:S26,"52☻")+COUNTIF(C26:S26,"51$")+COUNTIF(C26:S26,"52$")</f>
        <v>0</v>
      </c>
      <c r="AG26" s="7" t="str">
        <f aca="false">Vzorci_vnosov!$A$26</f>
        <v>52¶</v>
      </c>
      <c r="AH26" s="49" t="str">
        <f aca="false">RIGHT(C26,1)</f>
        <v>D</v>
      </c>
      <c r="AI26" s="49" t="str">
        <f aca="false">RIGHT(D26,1)</f>
        <v>O</v>
      </c>
      <c r="AJ26" s="49" t="str">
        <f aca="false">RIGHT(E26,1)</f>
        <v>☻</v>
      </c>
      <c r="AK26" s="49" t="str">
        <f aca="false">RIGHT(F26,1)</f>
        <v>T</v>
      </c>
      <c r="AL26" s="49" t="str">
        <f aca="false">RIGHT(G26,1)</f>
        <v>D</v>
      </c>
      <c r="AM26" s="49" t="str">
        <f aca="false">RIGHT(H26,1)</f>
        <v>☺</v>
      </c>
      <c r="AN26" s="49" t="str">
        <f aca="false">RIGHT(I26,1)</f>
        <v>¶</v>
      </c>
      <c r="AO26" s="49" t="str">
        <f aca="false">RIGHT(J26,1)</f>
        <v>X</v>
      </c>
      <c r="AP26" s="49" t="str">
        <f aca="false">RIGHT(K26,1)</f>
        <v>X</v>
      </c>
      <c r="AQ26" s="49" t="str">
        <f aca="false">RIGHT(L26,1)</f>
        <v>K</v>
      </c>
      <c r="AR26" s="49" t="str">
        <f aca="false">RIGHT(M26,1)</f>
        <v>L</v>
      </c>
      <c r="AS26" s="49" t="str">
        <f aca="false">RIGHT(N26,1)</f>
        <v>D</v>
      </c>
      <c r="AT26" s="49" t="e">
        <f aca="false">NA()</f>
        <v>#N/A</v>
      </c>
      <c r="AU26" s="49" t="str">
        <f aca="false">RIGHT(O26,1)</f>
        <v>X</v>
      </c>
      <c r="AV26" s="49" t="str">
        <f aca="false">RIGHT(P26,1)</f>
        <v>m</v>
      </c>
      <c r="AW26" s="49" t="str">
        <f aca="false">RIGHT(Q26,1)</f>
        <v/>
      </c>
      <c r="AX26" s="49" t="str">
        <f aca="false">RIGHT(R26,1)</f>
        <v/>
      </c>
      <c r="AY26" s="49" t="str">
        <f aca="false">RIGHT(S26,1)</f>
        <v>X</v>
      </c>
      <c r="AZ26" s="50"/>
      <c r="BA26" s="50"/>
      <c r="BB26" s="50"/>
      <c r="BC26" s="50"/>
      <c r="IV26" s="2"/>
    </row>
    <row r="27" s="26" customFormat="true" ht="19.5" hidden="false" customHeight="true" outlineLevel="0" collapsed="false">
      <c r="A27" s="51" t="n">
        <v>43581</v>
      </c>
      <c r="B27" s="52" t="str">
        <f aca="false">TEXT(A27,"Ddd")</f>
        <v>pá</v>
      </c>
      <c r="C27" s="53" t="str">
        <f aca="false">Vzorci_vnosov!$A$12</f>
        <v>D</v>
      </c>
      <c r="D27" s="56" t="s">
        <v>26</v>
      </c>
      <c r="E27" s="55" t="str">
        <f aca="false">Vzorci_vnosov!$A$11</f>
        <v>X</v>
      </c>
      <c r="F27" s="53" t="str">
        <f aca="false">Vzorci_vnosov!$A$6</f>
        <v>KVIT</v>
      </c>
      <c r="G27" s="53" t="str">
        <f aca="false">Vzorci_vnosov!$A$12</f>
        <v>D</v>
      </c>
      <c r="H27" s="55" t="str">
        <f aca="false">Vzorci_vnosov!$A$11</f>
        <v>X</v>
      </c>
      <c r="I27" s="53" t="str">
        <f aca="false">Vzorci_vnosov!$A$5</f>
        <v>52</v>
      </c>
      <c r="J27" s="54" t="str">
        <f aca="false">Vzorci_vnosov!$A$7</f>
        <v>KVIT☻</v>
      </c>
      <c r="K27" s="53" t="str">
        <f aca="false">Vzorci_vnosov!$A$5</f>
        <v>52</v>
      </c>
      <c r="L27" s="58" t="str">
        <f aca="false">Vzorci_vnosov!$A$23</f>
        <v>51☺</v>
      </c>
      <c r="M27" s="53" t="str">
        <f aca="false">Vzorci_vnosov!$A$13</f>
        <v>BOL</v>
      </c>
      <c r="N27" s="53" t="str">
        <f aca="false">Vzorci_vnosov!$A$12</f>
        <v>D</v>
      </c>
      <c r="O27" s="55" t="str">
        <f aca="false">Vzorci_vnosov!$A$11</f>
        <v>X</v>
      </c>
      <c r="P27" s="53" t="str">
        <f aca="false">Vzorci_vnosov!$A$4</f>
        <v>51</v>
      </c>
      <c r="Q27" s="56"/>
      <c r="R27" s="56"/>
      <c r="S27" s="55" t="str">
        <f aca="false">Vzorci_vnosov!$A$11</f>
        <v>X</v>
      </c>
      <c r="T27" s="56" t="s">
        <v>19</v>
      </c>
      <c r="U27" s="59" t="s">
        <v>27</v>
      </c>
      <c r="V27" s="47" t="n">
        <f aca="false">COUNTIF(AH27:AY27,"☻")</f>
        <v>1</v>
      </c>
      <c r="W27" s="47" t="n">
        <f aca="false">COUNTIF(AH27:AY27,"☺")</f>
        <v>1</v>
      </c>
      <c r="X27" s="47" t="n">
        <f aca="false">COUNTIF(C27:S27,"51")+COUNTIF(C27:S27,"51$")+COUNTIF(C27:S27,"51☻")</f>
        <v>1</v>
      </c>
      <c r="Y27" s="47" t="n">
        <f aca="false">COUNTIF(C27:S27,"52")+COUNTIF(C27:S27,"52$")+COUNTIF(C27:S27,"52☻")</f>
        <v>2</v>
      </c>
      <c r="Z27" s="47" t="n">
        <f aca="false">COUNTIF(C27:S27,"51¶")</f>
        <v>0</v>
      </c>
      <c r="AA27" s="47" t="n">
        <f aca="false">COUNTIF(C27:S27,"52¶")</f>
        <v>0</v>
      </c>
      <c r="AB27" s="47" t="n">
        <f aca="false">COUNTIF(C27:S27,"U")+COUNTIF(C27:S27,"U☻")+COUNTIF(C27:S27,"U☺")</f>
        <v>0</v>
      </c>
      <c r="AC27" s="47" t="n">
        <f aca="false">COUNTIF(C27:S27,"KVIT")+COUNTIF(C27:S27,"KVIT☻")+COUNTIF(C27:S27,"kvit$")</f>
        <v>2</v>
      </c>
      <c r="AD27" s="48" t="n">
        <f aca="false">COUNTBLANK(C27:S27)-3</f>
        <v>-1</v>
      </c>
      <c r="AE27" s="48" t="n">
        <f aca="false">COUNTIF(C27:S27,"x")</f>
        <v>4</v>
      </c>
      <c r="AF27" s="47" t="n">
        <f aca="false">COUNTIF(C27:S27,"51")+COUNTIF(C27:S27,"51☻")+COUNTIF(C27:S27,"2")+COUNTIF(C27:S27,"52")+COUNTIF(C27:S27,"52☻")+COUNTIF(C27:S27,"51$")+COUNTIF(C27:S27,"52$")</f>
        <v>3</v>
      </c>
      <c r="AG27" s="14" t="str">
        <f aca="false">Vzorci_vnosov!$A$27</f>
        <v>KVIT☺</v>
      </c>
      <c r="AH27" s="49" t="str">
        <f aca="false">RIGHT(C27,1)</f>
        <v>D</v>
      </c>
      <c r="AI27" s="49" t="str">
        <f aca="false">RIGHT(D27,1)</f>
        <v>O</v>
      </c>
      <c r="AJ27" s="49" t="str">
        <f aca="false">RIGHT(E27,1)</f>
        <v>X</v>
      </c>
      <c r="AK27" s="49" t="str">
        <f aca="false">RIGHT(F27,1)</f>
        <v>T</v>
      </c>
      <c r="AL27" s="49" t="str">
        <f aca="false">RIGHT(G27,1)</f>
        <v>D</v>
      </c>
      <c r="AM27" s="49" t="str">
        <f aca="false">RIGHT(H27,1)</f>
        <v>X</v>
      </c>
      <c r="AN27" s="49" t="str">
        <f aca="false">RIGHT(I27,1)</f>
        <v>2</v>
      </c>
      <c r="AO27" s="49" t="str">
        <f aca="false">RIGHT(J27,1)</f>
        <v>☻</v>
      </c>
      <c r="AP27" s="49" t="str">
        <f aca="false">RIGHT(K27,1)</f>
        <v>2</v>
      </c>
      <c r="AQ27" s="49" t="str">
        <f aca="false">RIGHT(L27,1)</f>
        <v>☺</v>
      </c>
      <c r="AR27" s="49" t="str">
        <f aca="false">RIGHT(M27,1)</f>
        <v>L</v>
      </c>
      <c r="AS27" s="49" t="str">
        <f aca="false">RIGHT(N27,1)</f>
        <v>D</v>
      </c>
      <c r="AT27" s="49" t="e">
        <f aca="false">NA()</f>
        <v>#N/A</v>
      </c>
      <c r="AU27" s="49" t="str">
        <f aca="false">RIGHT(O27,1)</f>
        <v>X</v>
      </c>
      <c r="AV27" s="49" t="str">
        <f aca="false">RIGHT(P27,1)</f>
        <v>1</v>
      </c>
      <c r="AW27" s="49" t="str">
        <f aca="false">RIGHT(Q27,1)</f>
        <v/>
      </c>
      <c r="AX27" s="49" t="str">
        <f aca="false">RIGHT(R27,1)</f>
        <v/>
      </c>
      <c r="AY27" s="49" t="str">
        <f aca="false">RIGHT(S27,1)</f>
        <v>X</v>
      </c>
      <c r="AZ27" s="50"/>
      <c r="BA27" s="50"/>
      <c r="BB27" s="50"/>
      <c r="BC27" s="50"/>
      <c r="IV27" s="2"/>
    </row>
    <row r="28" s="26" customFormat="true" ht="19.5" hidden="false" customHeight="true" outlineLevel="0" collapsed="false">
      <c r="A28" s="51" t="n">
        <v>43582</v>
      </c>
      <c r="B28" s="52" t="str">
        <f aca="false">TEXT(A28,"Ddd")</f>
        <v>so</v>
      </c>
      <c r="C28" s="56"/>
      <c r="D28" s="56"/>
      <c r="E28" s="90"/>
      <c r="F28" s="56"/>
      <c r="G28" s="56"/>
      <c r="H28" s="62"/>
      <c r="I28" s="45" t="str">
        <f aca="false">Vzorci_vnosov!$A$21</f>
        <v>☺</v>
      </c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 t="s">
        <v>65</v>
      </c>
      <c r="U28" s="59" t="s">
        <v>27</v>
      </c>
      <c r="V28" s="47" t="n">
        <f aca="false">COUNTIF(AH28:AY28,"☻")</f>
        <v>0</v>
      </c>
      <c r="W28" s="47" t="n">
        <f aca="false">COUNTIF(AH28:AY28,"☺")</f>
        <v>1</v>
      </c>
      <c r="X28" s="47" t="n">
        <f aca="false">COUNTIF(C28:S28,"51")+COUNTIF(C28:S28,"51$")+COUNTIF(C28:S28,"51☻")</f>
        <v>0</v>
      </c>
      <c r="Y28" s="47" t="n">
        <f aca="false">COUNTIF(C28:S28,"52")+COUNTIF(C28:S28,"52$")+COUNTIF(C28:S28,"52☻")</f>
        <v>0</v>
      </c>
      <c r="Z28" s="47" t="n">
        <f aca="false">COUNTIF(C28:S28,"51¶")</f>
        <v>0</v>
      </c>
      <c r="AA28" s="47" t="n">
        <f aca="false">COUNTIF(C28:S28,"52¶")</f>
        <v>0</v>
      </c>
      <c r="AB28" s="47" t="n">
        <f aca="false">COUNTIF(C28:S28,"U")+COUNTIF(C28:S28,"U☻")+COUNTIF(C28:S28,"U☺")</f>
        <v>0</v>
      </c>
      <c r="AC28" s="47" t="n">
        <f aca="false">COUNTIF(C28:S28,"KVIT")+COUNTIF(C28:S28,"KVIT☻")+COUNTIF(C28:S28,"kvit$")</f>
        <v>0</v>
      </c>
      <c r="AD28" s="48" t="n">
        <f aca="false">COUNTBLANK(C28:S28)-3</f>
        <v>13</v>
      </c>
      <c r="AE28" s="48" t="n">
        <f aca="false">COUNTIF(C28:S28,"x")</f>
        <v>0</v>
      </c>
      <c r="AF28" s="47" t="n">
        <f aca="false">COUNTIF(C28:S28,"51")+COUNTIF(C28:S28,"51☻")+COUNTIF(C28:S28,"2")+COUNTIF(C28:S28,"52")+COUNTIF(C28:S28,"52☻")+COUNTIF(C28:S28,"51$")+COUNTIF(C28:S28,"52$")</f>
        <v>0</v>
      </c>
      <c r="AG28" s="63" t="str">
        <f aca="false">Vzorci_vnosov!$A$28</f>
        <v>KO</v>
      </c>
      <c r="AH28" s="49" t="str">
        <f aca="false">RIGHT(C28,1)</f>
        <v/>
      </c>
      <c r="AI28" s="49" t="str">
        <f aca="false">RIGHT(D28,1)</f>
        <v/>
      </c>
      <c r="AJ28" s="49" t="str">
        <f aca="false">RIGHT(E28,1)</f>
        <v/>
      </c>
      <c r="AK28" s="49" t="str">
        <f aca="false">RIGHT(F28,1)</f>
        <v/>
      </c>
      <c r="AL28" s="49" t="str">
        <f aca="false">RIGHT(G28,1)</f>
        <v/>
      </c>
      <c r="AM28" s="49" t="str">
        <f aca="false">RIGHT(H28,1)</f>
        <v/>
      </c>
      <c r="AN28" s="49" t="str">
        <f aca="false">RIGHT(I28,1)</f>
        <v>☺</v>
      </c>
      <c r="AO28" s="49" t="str">
        <f aca="false">RIGHT(J28,1)</f>
        <v/>
      </c>
      <c r="AP28" s="49" t="str">
        <f aca="false">RIGHT(K28,1)</f>
        <v/>
      </c>
      <c r="AQ28" s="49" t="str">
        <f aca="false">RIGHT(L28,1)</f>
        <v/>
      </c>
      <c r="AR28" s="49" t="str">
        <f aca="false">RIGHT(M28,1)</f>
        <v/>
      </c>
      <c r="AS28" s="49" t="str">
        <f aca="false">RIGHT(N28,1)</f>
        <v/>
      </c>
      <c r="AT28" s="49" t="e">
        <f aca="false">NA()</f>
        <v>#N/A</v>
      </c>
      <c r="AU28" s="49" t="str">
        <f aca="false">RIGHT(O28,1)</f>
        <v/>
      </c>
      <c r="AV28" s="49" t="str">
        <f aca="false">RIGHT(P28,1)</f>
        <v/>
      </c>
      <c r="AW28" s="49" t="str">
        <f aca="false">RIGHT(Q28,1)</f>
        <v/>
      </c>
      <c r="AX28" s="49" t="str">
        <f aca="false">RIGHT(R28,1)</f>
        <v/>
      </c>
      <c r="AY28" s="49" t="str">
        <f aca="false">RIGHT(S28,1)</f>
        <v/>
      </c>
      <c r="AZ28" s="50"/>
      <c r="BA28" s="50"/>
      <c r="BB28" s="50"/>
      <c r="BC28" s="50"/>
      <c r="IV28" s="2"/>
    </row>
    <row r="29" s="26" customFormat="true" ht="19.5" hidden="false" customHeight="true" outlineLevel="0" collapsed="false">
      <c r="A29" s="51" t="n">
        <v>43583</v>
      </c>
      <c r="B29" s="52" t="str">
        <f aca="false">TEXT(A29,"Ddd")</f>
        <v>ne</v>
      </c>
      <c r="C29" s="56"/>
      <c r="D29" s="56"/>
      <c r="E29" s="90"/>
      <c r="F29" s="56"/>
      <c r="G29" s="56"/>
      <c r="H29" s="53"/>
      <c r="I29" s="56"/>
      <c r="J29" s="44" t="str">
        <f aca="false">Vzorci_vnosov!$A$14</f>
        <v>☻</v>
      </c>
      <c r="K29" s="56"/>
      <c r="L29" s="56"/>
      <c r="M29" s="56"/>
      <c r="N29" s="56"/>
      <c r="O29" s="56"/>
      <c r="P29" s="45" t="str">
        <f aca="false">Vzorci_vnosov!$A$21</f>
        <v>☺</v>
      </c>
      <c r="Q29" s="56"/>
      <c r="R29" s="56"/>
      <c r="S29" s="56"/>
      <c r="T29" s="56" t="s">
        <v>27</v>
      </c>
      <c r="U29" s="59" t="s">
        <v>13</v>
      </c>
      <c r="V29" s="47" t="n">
        <f aca="false">COUNTIF(AH29:AY29,"☻")</f>
        <v>1</v>
      </c>
      <c r="W29" s="47" t="n">
        <f aca="false">COUNTIF(AH29:AY29,"☺")</f>
        <v>1</v>
      </c>
      <c r="X29" s="47" t="n">
        <f aca="false">COUNTIF(C29:S29,"51")+COUNTIF(C29:S29,"51$")+COUNTIF(C29:S29,"51☻")</f>
        <v>0</v>
      </c>
      <c r="Y29" s="47" t="n">
        <f aca="false">COUNTIF(C29:S29,"52")+COUNTIF(C29:S29,"52$")+COUNTIF(C29:S29,"52☻")</f>
        <v>0</v>
      </c>
      <c r="Z29" s="47" t="n">
        <f aca="false">COUNTIF(C29:S29,"51¶")</f>
        <v>0</v>
      </c>
      <c r="AA29" s="47" t="n">
        <f aca="false">COUNTIF(C29:S29,"52¶")</f>
        <v>0</v>
      </c>
      <c r="AB29" s="47" t="n">
        <f aca="false">COUNTIF(C29:S29,"U")+COUNTIF(C29:S29,"U☻")+COUNTIF(C29:S29,"U☺")</f>
        <v>0</v>
      </c>
      <c r="AC29" s="47" t="n">
        <f aca="false">COUNTIF(C29:S29,"KVIT")+COUNTIF(C29:S29,"KVIT☻")+COUNTIF(C29:S29,"kvit$")</f>
        <v>0</v>
      </c>
      <c r="AD29" s="48" t="n">
        <f aca="false">COUNTBLANK(C29:S29)-3</f>
        <v>12</v>
      </c>
      <c r="AE29" s="48" t="n">
        <f aca="false">COUNTIF(C29:S29,"x")</f>
        <v>0</v>
      </c>
      <c r="AF29" s="47" t="n">
        <f aca="false">COUNTIF(C29:S29,"51")+COUNTIF(C29:S29,"51☻")+COUNTIF(C29:S29,"2")+COUNTIF(C29:S29,"52")+COUNTIF(C29:S29,"52☻")+COUNTIF(C29:S29,"51$")+COUNTIF(C29:S29,"52$")</f>
        <v>0</v>
      </c>
      <c r="AG29" s="63" t="str">
        <f aca="false">Vzorci_vnosov!$A$29</f>
        <v>Rt</v>
      </c>
      <c r="AH29" s="49" t="str">
        <f aca="false">RIGHT(C29,1)</f>
        <v/>
      </c>
      <c r="AI29" s="49" t="str">
        <f aca="false">RIGHT(D29,1)</f>
        <v/>
      </c>
      <c r="AJ29" s="49" t="str">
        <f aca="false">RIGHT(E29,1)</f>
        <v/>
      </c>
      <c r="AK29" s="49" t="str">
        <f aca="false">RIGHT(F29,1)</f>
        <v/>
      </c>
      <c r="AL29" s="49" t="str">
        <f aca="false">RIGHT(G29,1)</f>
        <v/>
      </c>
      <c r="AM29" s="49" t="str">
        <f aca="false">RIGHT(H29,1)</f>
        <v/>
      </c>
      <c r="AN29" s="49" t="str">
        <f aca="false">RIGHT(I29,1)</f>
        <v/>
      </c>
      <c r="AO29" s="49" t="str">
        <f aca="false">RIGHT(J29,1)</f>
        <v>☻</v>
      </c>
      <c r="AP29" s="49" t="str">
        <f aca="false">RIGHT(K29,1)</f>
        <v/>
      </c>
      <c r="AQ29" s="49" t="str">
        <f aca="false">RIGHT(L29,1)</f>
        <v/>
      </c>
      <c r="AR29" s="49" t="str">
        <f aca="false">RIGHT(M29,1)</f>
        <v/>
      </c>
      <c r="AS29" s="49" t="str">
        <f aca="false">RIGHT(N29,1)</f>
        <v/>
      </c>
      <c r="AT29" s="49" t="e">
        <f aca="false">NA()</f>
        <v>#N/A</v>
      </c>
      <c r="AU29" s="49" t="str">
        <f aca="false">RIGHT(O29,1)</f>
        <v/>
      </c>
      <c r="AV29" s="49" t="str">
        <f aca="false">RIGHT(P29,1)</f>
        <v>☺</v>
      </c>
      <c r="AW29" s="49" t="str">
        <f aca="false">RIGHT(Q29,1)</f>
        <v/>
      </c>
      <c r="AX29" s="49" t="str">
        <f aca="false">RIGHT(R29,1)</f>
        <v/>
      </c>
      <c r="AY29" s="49" t="str">
        <f aca="false">RIGHT(S29,1)</f>
        <v/>
      </c>
      <c r="AZ29" s="50"/>
      <c r="BA29" s="50"/>
      <c r="BB29" s="50"/>
      <c r="BC29" s="50"/>
      <c r="IV29" s="2"/>
    </row>
    <row r="30" s="26" customFormat="true" ht="19.5" hidden="false" customHeight="true" outlineLevel="0" collapsed="false">
      <c r="A30" s="51" t="n">
        <v>43584</v>
      </c>
      <c r="B30" s="52" t="str">
        <f aca="false">TEXT(A30,"Ddd")</f>
        <v>po</v>
      </c>
      <c r="C30" s="53" t="str">
        <f aca="false">Vzorci_vnosov!$A$12</f>
        <v>D</v>
      </c>
      <c r="D30" s="53" t="str">
        <f aca="false">Vzorci_vnosov!$A$12</f>
        <v>D</v>
      </c>
      <c r="E30" s="53" t="str">
        <f aca="false">Vzorci_vnosov!$A$6</f>
        <v>KVIT</v>
      </c>
      <c r="F30" s="53" t="str">
        <f aca="false">Vzorci_vnosov!$A$12</f>
        <v>D</v>
      </c>
      <c r="G30" s="53" t="str">
        <f aca="false">Vzorci_vnosov!$A$12</f>
        <v>D</v>
      </c>
      <c r="H30" s="53" t="str">
        <f aca="false">Vzorci_vnosov!$A$12</f>
        <v>D</v>
      </c>
      <c r="I30" s="53" t="str">
        <f aca="false">Vzorci_vnosov!$A$5</f>
        <v>52</v>
      </c>
      <c r="J30" s="55" t="str">
        <f aca="false">Vzorci_vnosov!$A$11</f>
        <v>X</v>
      </c>
      <c r="K30" s="53" t="str">
        <f aca="false">Vzorci_vnosov!$A$12</f>
        <v>D</v>
      </c>
      <c r="L30" s="58" t="str">
        <f aca="false">Vzorci_vnosov!$A$23</f>
        <v>51☺</v>
      </c>
      <c r="M30" s="53" t="str">
        <f aca="false">Vzorci_vnosov!$A$13</f>
        <v>BOL</v>
      </c>
      <c r="N30" s="53" t="str">
        <f aca="false">Vzorci_vnosov!$A$12</f>
        <v>D</v>
      </c>
      <c r="O30" s="53" t="str">
        <f aca="false">Vzorci_vnosov!$A$6</f>
        <v>KVIT</v>
      </c>
      <c r="P30" s="55" t="str">
        <f aca="false">Vzorci_vnosov!$A$11</f>
        <v>X</v>
      </c>
      <c r="Q30" s="56"/>
      <c r="R30" s="56"/>
      <c r="S30" s="55" t="str">
        <f aca="false">Vzorci_vnosov!$A$11</f>
        <v>X</v>
      </c>
      <c r="T30" s="56" t="s">
        <v>70</v>
      </c>
      <c r="U30" s="59" t="s">
        <v>3</v>
      </c>
      <c r="V30" s="47" t="n">
        <f aca="false">COUNTIF(AH30:AY30,"☻")</f>
        <v>0</v>
      </c>
      <c r="W30" s="47" t="n">
        <f aca="false">COUNTIF(AH30:AY30,"☺")</f>
        <v>1</v>
      </c>
      <c r="X30" s="47" t="n">
        <f aca="false">COUNTIF(C30:S30,"51")+COUNTIF(C30:S30,"51$")+COUNTIF(C30:S30,"51☻")</f>
        <v>0</v>
      </c>
      <c r="Y30" s="47" t="n">
        <f aca="false">COUNTIF(C30:S30,"52")+COUNTIF(C30:S30,"52$")+COUNTIF(C30:S30,"52☻")</f>
        <v>1</v>
      </c>
      <c r="Z30" s="47" t="n">
        <f aca="false">COUNTIF(C30:S30,"51¶")</f>
        <v>0</v>
      </c>
      <c r="AA30" s="47" t="n">
        <f aca="false">COUNTIF(C30:S30,"52¶")</f>
        <v>0</v>
      </c>
      <c r="AB30" s="47" t="n">
        <f aca="false">COUNTIF(C30:S30,"U")+COUNTIF(C30:S30,"U☻")+COUNTIF(C30:S30,"U☺")</f>
        <v>0</v>
      </c>
      <c r="AC30" s="47" t="n">
        <f aca="false">COUNTIF(C30:S30,"KVIT")+COUNTIF(C30:S30,"KVIT☻")+COUNTIF(C30:S30,"kvit$")</f>
        <v>2</v>
      </c>
      <c r="AD30" s="48" t="n">
        <f aca="false">COUNTBLANK(C30:S30)-3</f>
        <v>-1</v>
      </c>
      <c r="AE30" s="48" t="n">
        <f aca="false">COUNTIF(C30:S30,"x")</f>
        <v>3</v>
      </c>
      <c r="AF30" s="47" t="n">
        <f aca="false">COUNTIF(C30:S30,"51")+COUNTIF(C30:S30,"51☻")+COUNTIF(C30:S30,"2")+COUNTIF(C30:S30,"52")+COUNTIF(C30:S30,"52☻")+COUNTIF(C30:S30,"51$")+COUNTIF(C30:S30,"52$")</f>
        <v>1</v>
      </c>
      <c r="AG30" s="4" t="str">
        <f aca="false">Vzorci_vnosov!$A$30</f>
        <v>Rt☻</v>
      </c>
      <c r="AH30" s="49" t="str">
        <f aca="false">RIGHT(C30,1)</f>
        <v>D</v>
      </c>
      <c r="AI30" s="49" t="str">
        <f aca="false">RIGHT(D30,1)</f>
        <v>D</v>
      </c>
      <c r="AJ30" s="49" t="str">
        <f aca="false">RIGHT(E30,1)</f>
        <v>T</v>
      </c>
      <c r="AK30" s="49" t="str">
        <f aca="false">RIGHT(F30,1)</f>
        <v>D</v>
      </c>
      <c r="AL30" s="49" t="str">
        <f aca="false">RIGHT(G30,1)</f>
        <v>D</v>
      </c>
      <c r="AM30" s="49" t="str">
        <f aca="false">RIGHT(H30,1)</f>
        <v>D</v>
      </c>
      <c r="AN30" s="49" t="str">
        <f aca="false">RIGHT(I30,1)</f>
        <v>2</v>
      </c>
      <c r="AO30" s="49" t="str">
        <f aca="false">RIGHT(J30,1)</f>
        <v>X</v>
      </c>
      <c r="AP30" s="49" t="str">
        <f aca="false">RIGHT(K30,1)</f>
        <v>D</v>
      </c>
      <c r="AQ30" s="49" t="str">
        <f aca="false">RIGHT(L30,1)</f>
        <v>☺</v>
      </c>
      <c r="AR30" s="49" t="str">
        <f aca="false">RIGHT(M30,1)</f>
        <v>L</v>
      </c>
      <c r="AS30" s="49" t="str">
        <f aca="false">RIGHT(N30,1)</f>
        <v>D</v>
      </c>
      <c r="AT30" s="49" t="e">
        <f aca="false">NA()</f>
        <v>#N/A</v>
      </c>
      <c r="AU30" s="49" t="str">
        <f aca="false">RIGHT(O30,1)</f>
        <v>T</v>
      </c>
      <c r="AV30" s="49" t="str">
        <f aca="false">RIGHT(P30,1)</f>
        <v>X</v>
      </c>
      <c r="AW30" s="49" t="str">
        <f aca="false">RIGHT(Q30,1)</f>
        <v/>
      </c>
      <c r="AX30" s="49" t="str">
        <f aca="false">RIGHT(R30,1)</f>
        <v/>
      </c>
      <c r="AY30" s="49" t="str">
        <f aca="false">RIGHT(S30,1)</f>
        <v>X</v>
      </c>
      <c r="AZ30" s="50"/>
      <c r="BA30" s="50"/>
      <c r="BB30" s="50"/>
      <c r="BC30" s="50"/>
      <c r="IV30" s="2"/>
    </row>
    <row r="31" s="26" customFormat="true" ht="19.5" hidden="false" customHeight="true" outlineLevel="0" collapsed="false">
      <c r="A31" s="51" t="n">
        <v>43585</v>
      </c>
      <c r="B31" s="52" t="str">
        <f aca="false">TEXT(A31,"Ddd")</f>
        <v>út</v>
      </c>
      <c r="C31" s="53" t="str">
        <f aca="false">Vzorci_vnosov!$A$12</f>
        <v>D</v>
      </c>
      <c r="D31" s="53" t="str">
        <f aca="false">Vzorci_vnosov!$A$12</f>
        <v>D</v>
      </c>
      <c r="E31" s="54" t="str">
        <f aca="false">Vzorci_vnosov!$A$7</f>
        <v>KVIT☻</v>
      </c>
      <c r="F31" s="53" t="str">
        <f aca="false">Vzorci_vnosov!$A$12</f>
        <v>D</v>
      </c>
      <c r="G31" s="53" t="str">
        <f aca="false">Vzorci_vnosov!$A$12</f>
        <v>D</v>
      </c>
      <c r="H31" s="53" t="str">
        <f aca="false">Vzorci_vnosov!$A$12</f>
        <v>D</v>
      </c>
      <c r="I31" s="58" t="str">
        <f aca="false">Vzorci_vnosov!$A$23</f>
        <v>51☺</v>
      </c>
      <c r="J31" s="53" t="str">
        <f aca="false">Vzorci_vnosov!$A$6</f>
        <v>KVIT</v>
      </c>
      <c r="K31" s="53" t="str">
        <f aca="false">Vzorci_vnosov!$A$12</f>
        <v>D</v>
      </c>
      <c r="L31" s="55" t="str">
        <f aca="false">Vzorci_vnosov!$A$11</f>
        <v>X</v>
      </c>
      <c r="M31" s="53" t="str">
        <f aca="false">Vzorci_vnosov!$A$13</f>
        <v>BOL</v>
      </c>
      <c r="N31" s="53" t="str">
        <f aca="false">Vzorci_vnosov!$A$12</f>
        <v>D</v>
      </c>
      <c r="O31" s="53" t="str">
        <f aca="false">Vzorci_vnosov!$A$5</f>
        <v>52</v>
      </c>
      <c r="P31" s="53" t="str">
        <f aca="false">Vzorci_vnosov!$A$4</f>
        <v>51</v>
      </c>
      <c r="Q31" s="56"/>
      <c r="R31" s="56"/>
      <c r="S31" s="55" t="str">
        <f aca="false">Vzorci_vnosov!$A$11</f>
        <v>X</v>
      </c>
      <c r="T31" s="56" t="s">
        <v>13</v>
      </c>
      <c r="U31" s="59" t="s">
        <v>15</v>
      </c>
      <c r="V31" s="47" t="n">
        <f aca="false">COUNTIF(AH31:AY31,"☻")</f>
        <v>1</v>
      </c>
      <c r="W31" s="47" t="n">
        <f aca="false">COUNTIF(AH31:AY31,"☺")</f>
        <v>1</v>
      </c>
      <c r="X31" s="47" t="n">
        <f aca="false">COUNTIF(C31:S31,"51")+COUNTIF(C31:S31,"51$")+COUNTIF(C31:S31,"51☻")</f>
        <v>1</v>
      </c>
      <c r="Y31" s="47" t="n">
        <f aca="false">COUNTIF(C31:S31,"52")+COUNTIF(C31:S31,"52$")+COUNTIF(C31:S31,"52☻")</f>
        <v>1</v>
      </c>
      <c r="Z31" s="47" t="n">
        <f aca="false">COUNTIF(C31:S31,"51¶")</f>
        <v>0</v>
      </c>
      <c r="AA31" s="47" t="n">
        <f aca="false">COUNTIF(C31:S31,"52¶")</f>
        <v>0</v>
      </c>
      <c r="AB31" s="47" t="n">
        <f aca="false">COUNTIF(C31:S31,"U")+COUNTIF(C31:S31,"U☻")+COUNTIF(C31:S31,"U☺")</f>
        <v>0</v>
      </c>
      <c r="AC31" s="47" t="n">
        <f aca="false">COUNTIF(C31:S31,"KVIT")+COUNTIF(C31:S31,"KVIT☻")+COUNTIF(C31:S31,"kvit$")</f>
        <v>2</v>
      </c>
      <c r="AD31" s="48" t="n">
        <f aca="false">COUNTBLANK(C31:S31)-3</f>
        <v>-1</v>
      </c>
      <c r="AE31" s="48" t="n">
        <f aca="false">COUNTIF(C31:S31,"x")</f>
        <v>2</v>
      </c>
      <c r="AF31" s="47" t="n">
        <f aca="false">COUNTIF(C31:S31,"51")+COUNTIF(C31:S31,"51☻")+COUNTIF(C31:S31,"2")+COUNTIF(C31:S31,"52")+COUNTIF(C31:S31,"52☻")+COUNTIF(C31:S31,"51$")+COUNTIF(C31:S31,"52$")</f>
        <v>2</v>
      </c>
      <c r="AG31" s="16" t="str">
        <f aca="false">Vzorci_vnosov!$A$31</f>
        <v>Rt☺</v>
      </c>
      <c r="AH31" s="49" t="str">
        <f aca="false">RIGHT(C31,1)</f>
        <v>D</v>
      </c>
      <c r="AI31" s="49" t="str">
        <f aca="false">RIGHT(D31,1)</f>
        <v>D</v>
      </c>
      <c r="AJ31" s="49" t="str">
        <f aca="false">RIGHT(E31,1)</f>
        <v>☻</v>
      </c>
      <c r="AK31" s="49" t="str">
        <f aca="false">RIGHT(F31,1)</f>
        <v>D</v>
      </c>
      <c r="AL31" s="49" t="str">
        <f aca="false">RIGHT(G31,1)</f>
        <v>D</v>
      </c>
      <c r="AM31" s="49" t="str">
        <f aca="false">RIGHT(H31,1)</f>
        <v>D</v>
      </c>
      <c r="AN31" s="49" t="str">
        <f aca="false">RIGHT(I31,1)</f>
        <v>☺</v>
      </c>
      <c r="AO31" s="49" t="str">
        <f aca="false">RIGHT(J31,1)</f>
        <v>T</v>
      </c>
      <c r="AP31" s="49" t="str">
        <f aca="false">RIGHT(K31,1)</f>
        <v>D</v>
      </c>
      <c r="AQ31" s="49" t="str">
        <f aca="false">RIGHT(L31,1)</f>
        <v>X</v>
      </c>
      <c r="AR31" s="49" t="str">
        <f aca="false">RIGHT(M31,1)</f>
        <v>L</v>
      </c>
      <c r="AS31" s="49" t="str">
        <f aca="false">RIGHT(N31,1)</f>
        <v>D</v>
      </c>
      <c r="AT31" s="49" t="e">
        <f aca="false">NA()</f>
        <v>#N/A</v>
      </c>
      <c r="AU31" s="49" t="str">
        <f aca="false">RIGHT(O31,1)</f>
        <v>2</v>
      </c>
      <c r="AV31" s="49" t="str">
        <f aca="false">RIGHT(P31,1)</f>
        <v>1</v>
      </c>
      <c r="AW31" s="49" t="str">
        <f aca="false">RIGHT(Q31,1)</f>
        <v/>
      </c>
      <c r="AX31" s="49" t="str">
        <f aca="false">RIGHT(R31,1)</f>
        <v/>
      </c>
      <c r="AY31" s="49" t="str">
        <f aca="false">RIGHT(S31,1)</f>
        <v>X</v>
      </c>
      <c r="AZ31" s="50"/>
      <c r="BA31" s="50"/>
      <c r="BB31" s="50"/>
      <c r="BC31" s="50"/>
      <c r="IV31" s="2"/>
    </row>
    <row r="32" s="26" customFormat="true" ht="19.5" hidden="false" customHeight="true" outlineLevel="0" collapsed="false"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7" t="str">
        <f aca="false">Vzorci_vnosov!$A$32</f>
        <v>Am</v>
      </c>
      <c r="AH32" s="49" t="str">
        <f aca="false">RIGHT(C32,1)</f>
        <v/>
      </c>
      <c r="AI32" s="49" t="str">
        <f aca="false">RIGHT(D32,1)</f>
        <v/>
      </c>
      <c r="AJ32" s="49" t="str">
        <f aca="false">RIGHT(E32,1)</f>
        <v/>
      </c>
      <c r="AK32" s="49" t="str">
        <f aca="false">RIGHT(F32,1)</f>
        <v/>
      </c>
      <c r="AL32" s="49" t="str">
        <f aca="false">RIGHT(G32,1)</f>
        <v/>
      </c>
      <c r="AM32" s="49" t="str">
        <f aca="false">RIGHT(H32,1)</f>
        <v/>
      </c>
      <c r="AN32" s="49" t="str">
        <f aca="false">RIGHT(I32,1)</f>
        <v/>
      </c>
      <c r="AO32" s="49" t="str">
        <f aca="false">RIGHT(J32,1)</f>
        <v/>
      </c>
      <c r="AP32" s="49" t="str">
        <f aca="false">RIGHT(K32,1)</f>
        <v/>
      </c>
      <c r="AQ32" s="49" t="str">
        <f aca="false">RIGHT(L32,1)</f>
        <v/>
      </c>
      <c r="AR32" s="49" t="str">
        <f aca="false">RIGHT(M32,1)</f>
        <v/>
      </c>
      <c r="AS32" s="49" t="str">
        <f aca="false">RIGHT(N32,1)</f>
        <v/>
      </c>
      <c r="AT32" s="49" t="e">
        <f aca="false">NA()</f>
        <v>#N/A</v>
      </c>
      <c r="AU32" s="49" t="str">
        <f aca="false">RIGHT(O32,1)</f>
        <v/>
      </c>
      <c r="AV32" s="49" t="str">
        <f aca="false">RIGHT(P32,1)</f>
        <v/>
      </c>
      <c r="AW32" s="49" t="str">
        <f aca="false">RIGHT(Q32,1)</f>
        <v/>
      </c>
      <c r="AX32" s="49" t="str">
        <f aca="false">RIGHT(R32,1)</f>
        <v/>
      </c>
      <c r="AY32" s="49" t="str">
        <f aca="false">RIGHT(S32,1)</f>
        <v/>
      </c>
      <c r="AZ32" s="50"/>
      <c r="BA32" s="50"/>
      <c r="BB32" s="50"/>
      <c r="BC32" s="50"/>
      <c r="IV32" s="2"/>
    </row>
    <row r="33" customFormat="false" ht="12.75" hidden="false" customHeight="true" outlineLevel="0" collapsed="false">
      <c r="AG33" s="4" t="str">
        <f aca="false">Vzorci_vnosov!$A$33</f>
        <v>Am☻</v>
      </c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</row>
    <row r="34" customFormat="false" ht="12.75" hidden="false" customHeight="true" outlineLevel="0" collapsed="false">
      <c r="C34" s="5" t="s">
        <v>1</v>
      </c>
      <c r="D34" s="5" t="s">
        <v>3</v>
      </c>
      <c r="E34" s="5" t="s">
        <v>5</v>
      </c>
      <c r="F34" s="5" t="s">
        <v>7</v>
      </c>
      <c r="G34" s="5" t="s">
        <v>9</v>
      </c>
      <c r="H34" s="5" t="s">
        <v>11</v>
      </c>
      <c r="I34" s="5" t="s">
        <v>13</v>
      </c>
      <c r="J34" s="5" t="s">
        <v>15</v>
      </c>
      <c r="K34" s="5" t="s">
        <v>17</v>
      </c>
      <c r="L34" s="5" t="s">
        <v>19</v>
      </c>
      <c r="M34" s="5" t="s">
        <v>21</v>
      </c>
      <c r="N34" s="5" t="s">
        <v>23</v>
      </c>
      <c r="O34" s="5" t="s">
        <v>25</v>
      </c>
      <c r="P34" s="5" t="str">
        <f aca="false">april!$P$1</f>
        <v>BUT</v>
      </c>
      <c r="Q34" s="5" t="s">
        <v>75</v>
      </c>
      <c r="R34" s="5" t="s">
        <v>30</v>
      </c>
      <c r="S34" s="5" t="str">
        <f aca="false">april!$S$1</f>
        <v>JNK</v>
      </c>
      <c r="AG34" s="16" t="str">
        <f aca="false">Vzorci_vnosov!$A$34</f>
        <v>Am☺</v>
      </c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</row>
    <row r="35" customFormat="false" ht="17" hidden="false" customHeight="true" outlineLevel="0" collapsed="false">
      <c r="B35" s="65" t="str">
        <f aca="false">Vzorci_vnosov!$A$20</f>
        <v>☺</v>
      </c>
      <c r="C35" s="66" t="n">
        <f aca="false">COUNTIF(AH2:AH32,"☺")</f>
        <v>0</v>
      </c>
      <c r="D35" s="66" t="n">
        <f aca="false">COUNTIF(AI2:AI32,"☺")</f>
        <v>0</v>
      </c>
      <c r="E35" s="66" t="n">
        <f aca="false">COUNTIF(AJ2:AJ32,"☺")</f>
        <v>0</v>
      </c>
      <c r="F35" s="66" t="n">
        <f aca="false">COUNTIF(AK2:AK32,"☺")</f>
        <v>0</v>
      </c>
      <c r="G35" s="66" t="n">
        <f aca="false">COUNTIF(AL2:AL32,"☺")</f>
        <v>2</v>
      </c>
      <c r="H35" s="66" t="n">
        <f aca="false">COUNTIF(AM2:AM32,"☺")</f>
        <v>4</v>
      </c>
      <c r="I35" s="66" t="n">
        <f aca="false">COUNTIF(AN2:AN32,"☺")</f>
        <v>4</v>
      </c>
      <c r="J35" s="66" t="n">
        <f aca="false">COUNTIF(AO2:AO32,"☺")</f>
        <v>1</v>
      </c>
      <c r="K35" s="66" t="n">
        <f aca="false">COUNTIF(AP2:AP32,"☺")</f>
        <v>0</v>
      </c>
      <c r="L35" s="66" t="n">
        <f aca="false">COUNTIF(AQ2:AQ32,"☺")</f>
        <v>5</v>
      </c>
      <c r="M35" s="66" t="n">
        <f aca="false">COUNTIF(AR2:AR32,"☺")</f>
        <v>0</v>
      </c>
      <c r="N35" s="66" t="n">
        <f aca="false">COUNTIF(AS2:AS32,"☺")</f>
        <v>3</v>
      </c>
      <c r="O35" s="66" t="n">
        <f aca="false">COUNTIF(AU2:AU32,"☺")</f>
        <v>0</v>
      </c>
      <c r="P35" s="66" t="n">
        <f aca="false">COUNTIF(AV2:AV32,"☺")</f>
        <v>5</v>
      </c>
      <c r="Q35" s="66" t="n">
        <f aca="false">COUNTIF(AW2:AW32,"☺")</f>
        <v>0</v>
      </c>
      <c r="R35" s="66" t="n">
        <f aca="false">COUNTIF(AX2:AX32,"☺")</f>
        <v>0</v>
      </c>
      <c r="S35" s="66" t="n">
        <f aca="false">COUNTIF(AY2:AY32,"☺")</f>
        <v>0</v>
      </c>
      <c r="AG35" s="7" t="str">
        <f aca="false">Vzorci_vnosov!$A$35</f>
        <v>Ta</v>
      </c>
    </row>
    <row r="36" s="69" customFormat="true" ht="17" hidden="false" customHeight="true" outlineLevel="0" collapsed="false">
      <c r="A36" s="67"/>
      <c r="B36" s="7" t="str">
        <f aca="false">Vzorci_vnosov!$A$16</f>
        <v>☻</v>
      </c>
      <c r="C36" s="66" t="n">
        <f aca="false">COUNTIF(AH2:AH32,"☻")</f>
        <v>4</v>
      </c>
      <c r="D36" s="66" t="n">
        <f aca="false">COUNTIF(AI2:AI32,"☻")</f>
        <v>4</v>
      </c>
      <c r="E36" s="66" t="n">
        <f aca="false">COUNTIF(AJ2:AJ32,"☻")</f>
        <v>5</v>
      </c>
      <c r="F36" s="66" t="n">
        <f aca="false">COUNTIF(AK2:AK32,"☻")</f>
        <v>3</v>
      </c>
      <c r="G36" s="66" t="n">
        <f aca="false">COUNTIF(AL2:AL32,"☻")</f>
        <v>0</v>
      </c>
      <c r="H36" s="66" t="n">
        <f aca="false">COUNTIF(AM2:AM32,"☻")</f>
        <v>0</v>
      </c>
      <c r="I36" s="66" t="n">
        <f aca="false">COUNTIF(AN2:AN32,"☻")</f>
        <v>0</v>
      </c>
      <c r="J36" s="66" t="n">
        <f aca="false">COUNTIF(AO2:AO32,"☻")</f>
        <v>4</v>
      </c>
      <c r="K36" s="66" t="n">
        <f aca="false">COUNTIF(AP2:AP32,"☻")</f>
        <v>4</v>
      </c>
      <c r="L36" s="66" t="n">
        <f aca="false">COUNTIF(AQ2:AQ32,"☻")</f>
        <v>0</v>
      </c>
      <c r="M36" s="66" t="n">
        <f aca="false">COUNTIF(AR2:AR32,"☻")</f>
        <v>0</v>
      </c>
      <c r="N36" s="66" t="n">
        <f aca="false">COUNTIF(AS2:AS32,"☻")</f>
        <v>2</v>
      </c>
      <c r="O36" s="66" t="n">
        <f aca="false">COUNTIF(AU2:AU32,"☻")</f>
        <v>0</v>
      </c>
      <c r="P36" s="66" t="n">
        <f aca="false">COUNTIF(AV2:AV32,"☻")</f>
        <v>0</v>
      </c>
      <c r="Q36" s="66" t="n">
        <f aca="false">COUNTIF(AW2:AW32,"☻")</f>
        <v>0</v>
      </c>
      <c r="R36" s="66" t="n">
        <f aca="false">COUNTIF(AX2:AX32,"☻")</f>
        <v>0</v>
      </c>
      <c r="S36" s="66" t="n">
        <f aca="false">COUNTIF(AY2:AY32,"☻")</f>
        <v>0</v>
      </c>
      <c r="T36" s="66"/>
      <c r="U36" s="68"/>
      <c r="V36" s="36"/>
      <c r="W36" s="36"/>
      <c r="X36" s="36"/>
      <c r="Y36" s="36"/>
      <c r="Z36" s="36"/>
      <c r="AA36" s="36"/>
      <c r="AB36" s="36"/>
      <c r="AC36" s="36"/>
      <c r="AD36" s="36"/>
      <c r="AE36" s="37"/>
      <c r="AF36" s="37"/>
      <c r="AG36" s="4" t="str">
        <f aca="false">Vzorci_vnosov!$A$36</f>
        <v>Ta☻</v>
      </c>
      <c r="AZ36" s="70"/>
      <c r="BA36" s="70"/>
      <c r="BB36" s="70"/>
      <c r="BC36" s="70"/>
    </row>
    <row r="37" s="69" customFormat="true" ht="17" hidden="false" customHeight="true" outlineLevel="0" collapsed="false">
      <c r="A37" s="67"/>
      <c r="B37" s="17" t="str">
        <f aca="false">Vzorci_vnosov!$A$42</f>
        <v>Σ</v>
      </c>
      <c r="C37" s="71" t="n">
        <f aca="false">SUM(C35:C36)</f>
        <v>4</v>
      </c>
      <c r="D37" s="71" t="n">
        <f aca="false">SUM(D35:D36)</f>
        <v>4</v>
      </c>
      <c r="E37" s="71" t="n">
        <f aca="false">SUM(E35:E36)</f>
        <v>5</v>
      </c>
      <c r="F37" s="71" t="n">
        <f aca="false">SUM(F35:F36)</f>
        <v>3</v>
      </c>
      <c r="G37" s="71" t="n">
        <f aca="false">SUM(G35:G36)</f>
        <v>2</v>
      </c>
      <c r="H37" s="71" t="n">
        <f aca="false">SUM(H35:H36)</f>
        <v>4</v>
      </c>
      <c r="I37" s="71" t="n">
        <f aca="false">SUM(I35:I36)</f>
        <v>4</v>
      </c>
      <c r="J37" s="71" t="n">
        <f aca="false">SUM(J35:J36)</f>
        <v>5</v>
      </c>
      <c r="K37" s="71" t="n">
        <f aca="false">SUM(K35:K36)</f>
        <v>4</v>
      </c>
      <c r="L37" s="71" t="n">
        <f aca="false">SUM(L35:L36)</f>
        <v>5</v>
      </c>
      <c r="M37" s="71" t="n">
        <f aca="false">SUM(M35:M36)</f>
        <v>0</v>
      </c>
      <c r="N37" s="71" t="n">
        <f aca="false">SUM(N35:N36)</f>
        <v>5</v>
      </c>
      <c r="O37" s="71" t="n">
        <f aca="false">SUM(O35:O36)</f>
        <v>0</v>
      </c>
      <c r="P37" s="71" t="n">
        <f aca="false">SUM(P35:P36)</f>
        <v>5</v>
      </c>
      <c r="Q37" s="71" t="n">
        <f aca="false">SUM(Q35:Q36)</f>
        <v>0</v>
      </c>
      <c r="R37" s="71" t="n">
        <f aca="false">SUM(R35:R36)</f>
        <v>0</v>
      </c>
      <c r="S37" s="71" t="n">
        <f aca="false">SUM(S35:S36)</f>
        <v>0</v>
      </c>
      <c r="T37" s="66"/>
      <c r="U37" s="68"/>
      <c r="V37" s="36"/>
      <c r="W37" s="36"/>
      <c r="X37" s="36"/>
      <c r="Y37" s="36"/>
      <c r="Z37" s="36"/>
      <c r="AA37" s="36"/>
      <c r="AB37" s="36"/>
      <c r="AC37" s="36"/>
      <c r="AD37" s="36"/>
      <c r="AE37" s="37"/>
      <c r="AF37" s="37"/>
      <c r="AG37" s="13" t="str">
        <f aca="false">Vzorci_vnosov!$A$37</f>
        <v>Ta☺</v>
      </c>
      <c r="AZ37" s="70"/>
      <c r="BA37" s="70"/>
      <c r="BB37" s="70"/>
      <c r="BC37" s="70"/>
    </row>
    <row r="38" s="69" customFormat="true" ht="17" hidden="false" customHeight="true" outlineLevel="0" collapsed="false">
      <c r="A38" s="67"/>
      <c r="B38" s="4" t="str">
        <f aca="false">Vzorci_vnosov!$A$6</f>
        <v>KVIT</v>
      </c>
      <c r="C38" s="66" t="n">
        <f aca="false">COUNTIF(C2:C32,"KVIT")+COUNTIF(C2:C32,"51KVIT")+COUNTIF(C2:C32,"52KVIT")+COUNTIF(C2:C32,"KVIT$")+COUNTIF(C2:C32,"KVIT☻")+COUNTIF(C2:C32,"KVIT☺")</f>
        <v>9</v>
      </c>
      <c r="D38" s="66" t="n">
        <f aca="false">COUNTIF(D2:D32,"KVIT")+COUNTIF(D2:D32,"51KVIT")+COUNTIF(D2:D32,"52KVIT")+COUNTIF(D2:D32,"KVIT$")+COUNTIF(D2:D32,"KVIT☻")+COUNTIF(D2:D32,"KVIT☺")</f>
        <v>5</v>
      </c>
      <c r="E38" s="66" t="n">
        <f aca="false">COUNTIF(E2:E32,"KVIT")+COUNTIF(E2:E32,"51KVIT")+COUNTIF(E2:E32,"52KVIT")+COUNTIF(E2:E32,"KVIT$")+COUNTIF(E2:E32,"KVIT☻")+COUNTIF(E2:E32,"KVIT☺")</f>
        <v>11</v>
      </c>
      <c r="F38" s="66" t="n">
        <f aca="false">COUNTIF(F2:F32,"KVIT")+COUNTIF(F2:F32,"51KVIT")+COUNTIF(F2:F32,"52KVIT")+COUNTIF(F2:F32,"KVIT$")+COUNTIF(F2:F32,"KVIT☻")+COUNTIF(F2:F32,"KVIT☺")</f>
        <v>9</v>
      </c>
      <c r="G38" s="66" t="n">
        <f aca="false">COUNTIF(G2:G32,"KVIT")+COUNTIF(G2:G32,"51KVIT")+COUNTIF(G2:G32,"52KVIT")+COUNTIF(G2:G32,"KVIT$")+COUNTIF(G2:G32,"KVIT☻")+COUNTIF(G2:G32,"KVIT☺")</f>
        <v>0</v>
      </c>
      <c r="H38" s="66" t="n">
        <f aca="false">COUNTIF(H2:H32,"KVIT")+COUNTIF(H2:H32,"51KVIT")+COUNTIF(H2:H32,"52KVIT")+COUNTIF(H2:H32,"KVIT$")+COUNTIF(H2:H32,"KVIT☻")+COUNTIF(H2:H32,"KVIT☺")</f>
        <v>0</v>
      </c>
      <c r="I38" s="66" t="n">
        <f aca="false">COUNTIF(I2:I32,"KVIT")+COUNTIF(I2:I32,"51KVIT")+COUNTIF(I2:I32,"52KVIT")+COUNTIF(I2:I32,"KVIT$")+COUNTIF(I2:I32,"KVIT☻")+COUNTIF(I2:I32,"KVIT☺")</f>
        <v>0</v>
      </c>
      <c r="J38" s="66" t="n">
        <f aca="false">COUNTIF(J2:J32,"KVIT")+COUNTIF(J2:J32,"51KVIT")+COUNTIF(J2:J32,"52KVIT")+COUNTIF(J2:J32,"KVIT$")+COUNTIF(J2:J32,"KVIT☻")+COUNTIF(J2:J32,"KVIT☺")</f>
        <v>6</v>
      </c>
      <c r="K38" s="66" t="n">
        <f aca="false">COUNTIF(K2:K32,"KVIT")+COUNTIF(K2:K32,"51KVIT")+COUNTIF(K2:K32,"52KVIT")+COUNTIF(K2:K32,"KVIT$")+COUNTIF(K2:K32,"KVIT☻")+COUNTIF(K2:K32,"KVIT☺")</f>
        <v>9</v>
      </c>
      <c r="L38" s="66" t="n">
        <f aca="false">COUNTIF(L2:L32,"KVIT")+COUNTIF(L2:L32,"51KVIT")+COUNTIF(L2:L32,"52KVIT")+COUNTIF(L2:L32,"KVIT$")+COUNTIF(L2:L32,"KVIT☻")+COUNTIF(L2:L32,"KVIT☺")</f>
        <v>0</v>
      </c>
      <c r="M38" s="66" t="n">
        <f aca="false">COUNTIF(M2:M32,"KVIT")+COUNTIF(M2:M32,"51KVIT")+COUNTIF(M2:M32,"52KVIT")+COUNTIF(M2:M32,"KVIT$")+COUNTIF(M2:M32,"KVIT☻")+COUNTIF(M2:M32,"KVIT☺")</f>
        <v>0</v>
      </c>
      <c r="N38" s="66" t="n">
        <f aca="false">COUNTIF(N2:N32,"KVIT")+COUNTIF(N2:N32,"51KVIT")+COUNTIF(N2:N32,"52KVIT")+COUNTIF(N2:N32,"KVIT$")+COUNTIF(N2:N32,"KVIT☻")+COUNTIF(N2:N32,"KVIT☺")</f>
        <v>2</v>
      </c>
      <c r="O38" s="66" t="n">
        <f aca="false">COUNTIF(O2:O32,"KVIT")+COUNTIF(O2:O32,"51KVIT")+COUNTIF(O2:O32,"52KVIT")+COUNTIF(O2:O32,"KVIT$")+COUNTIF(O2:O32,"KVIT☻")+COUNTIF(O2:O32,"KVIT☺")</f>
        <v>1</v>
      </c>
      <c r="P38" s="66" t="n">
        <f aca="false">COUNTIF(P2:P32,"KVIT")+COUNTIF(P2:P32,"51KVIT")+COUNTIF(P2:P32,"52KVIT")+COUNTIF(P2:P32,"KVIT$")+COUNTIF(P2:P32,"KVIT☻")+COUNTIF(P2:P32,"KVIT☺")</f>
        <v>0</v>
      </c>
      <c r="Q38" s="66" t="n">
        <f aca="false">COUNTIF(Q2:Q32,"KVIT")+COUNTIF(Q2:Q32,"51KVIT")+COUNTIF(Q2:Q32,"52KVIT")+COUNTIF(Q2:Q32,"KVIT$")+COUNTIF(Q2:Q32,"KVIT☻")+COUNTIF(Q2:Q32,"KVIT☺")</f>
        <v>0</v>
      </c>
      <c r="R38" s="66" t="n">
        <f aca="false">COUNTIF(R2:R32,"KVIT")+COUNTIF(R2:R32,"51KVIT")+COUNTIF(R2:R32,"52KVIT")+COUNTIF(R2:R32,"KVIT$")+COUNTIF(R2:R32,"KVIT☻")+COUNTIF(R2:R32,"KVIT☺")</f>
        <v>0</v>
      </c>
      <c r="S38" s="66" t="n">
        <f aca="false">COUNTIF(S2:S32,"KVIT")+COUNTIF(S2:S32,"51KVIT")+COUNTIF(S2:S32,"52KVIT")+COUNTIF(S2:S32,"KVIT$")+COUNTIF(S2:S32,"KVIT☻")+COUNTIF(S2:S32,"KVIT☺")</f>
        <v>0</v>
      </c>
      <c r="T38" s="66"/>
      <c r="U38" s="66"/>
      <c r="V38" s="36"/>
      <c r="W38" s="36"/>
      <c r="X38" s="36"/>
      <c r="Y38" s="36"/>
      <c r="Z38" s="36"/>
      <c r="AA38" s="36"/>
      <c r="AB38" s="36"/>
      <c r="AC38" s="36"/>
      <c r="AD38" s="36"/>
      <c r="AE38" s="37"/>
      <c r="AF38" s="37"/>
      <c r="AG38" s="7" t="str">
        <f aca="false">Vzorci_vnosov!$A$38</f>
        <v>Rf</v>
      </c>
      <c r="AZ38" s="70"/>
      <c r="BA38" s="70"/>
      <c r="BB38" s="70"/>
      <c r="BC38" s="70"/>
    </row>
    <row r="39" s="72" customFormat="true" ht="17" hidden="false" customHeight="true" outlineLevel="0" collapsed="false">
      <c r="A39" s="67"/>
      <c r="B39" s="18" t="str">
        <f aca="false">Vzorci_vnosov!$A$43</f>
        <v>$</v>
      </c>
      <c r="C39" s="66" t="n">
        <f aca="false">COUNTIF(C2:C32,"51$")+COUNTIF(C2:C32,"52$")+COUNTIF(C2:C32,"kvit$")</f>
        <v>0</v>
      </c>
      <c r="D39" s="66" t="n">
        <f aca="false">COUNTIF(D2:D32,"51$")+COUNTIF(D2:D32,"52$")+COUNTIF(D2:D32,"kvit$")</f>
        <v>0</v>
      </c>
      <c r="E39" s="66" t="n">
        <f aca="false">COUNTIF(E2:E32,"51$")+COUNTIF(E2:E32,"52$")+COUNTIF(E2:E32,"kvit$")</f>
        <v>0</v>
      </c>
      <c r="F39" s="66" t="n">
        <f aca="false">COUNTIF(F2:F32,"51$")+COUNTIF(F2:F32,"52$")+COUNTIF(F2:F32,"kvit$")</f>
        <v>0</v>
      </c>
      <c r="G39" s="66" t="n">
        <f aca="false">COUNTIF(G2:G32,"51$")+COUNTIF(G2:G32,"52$")+COUNTIF(G2:G32,"kvit$")</f>
        <v>0</v>
      </c>
      <c r="H39" s="66" t="n">
        <f aca="false">COUNTIF(H2:H32,"51$")+COUNTIF(H2:H32,"52$")+COUNTIF(H2:H32,"kvit$")</f>
        <v>0</v>
      </c>
      <c r="I39" s="66" t="n">
        <f aca="false">COUNTIF(I2:I32,"51$")+COUNTIF(I2:I32,"52$")+COUNTIF(I2:I32,"kvit$")</f>
        <v>0</v>
      </c>
      <c r="J39" s="66" t="n">
        <f aca="false">COUNTIF(J2:J32,"51$")+COUNTIF(J2:J32,"52$")+COUNTIF(J2:J32,"kvit$")</f>
        <v>0</v>
      </c>
      <c r="K39" s="66" t="n">
        <f aca="false">COUNTIF(K2:K32,"51$")+COUNTIF(K2:K32,"52$")+COUNTIF(K2:K32,"kvit$")</f>
        <v>0</v>
      </c>
      <c r="L39" s="66" t="n">
        <f aca="false">COUNTIF(L2:L32,"51$")+COUNTIF(L2:L32,"52$")+COUNTIF(L2:L32,"kvit$")</f>
        <v>0</v>
      </c>
      <c r="M39" s="66" t="n">
        <f aca="false">COUNTIF(M2:M32,"51$")+COUNTIF(M2:M32,"52$")+COUNTIF(M2:M32,"kvit$")</f>
        <v>0</v>
      </c>
      <c r="N39" s="66" t="n">
        <f aca="false">COUNTIF(N2:N32,"51$")+COUNTIF(N2:N32,"52$")+COUNTIF(N2:N32,"kvit$")</f>
        <v>0</v>
      </c>
      <c r="O39" s="66" t="n">
        <f aca="false">COUNTIF(O2:O32,"51$")+COUNTIF(O2:O32,"52$")+COUNTIF(O2:O32,"kvit$")</f>
        <v>0</v>
      </c>
      <c r="P39" s="66" t="n">
        <f aca="false">COUNTIF(P2:P32,"51$")+COUNTIF(P2:P32,"52$")+COUNTIF(P2:P32,"kvit$")</f>
        <v>0</v>
      </c>
      <c r="Q39" s="66" t="n">
        <f aca="false">COUNTIF(Q2:Q32,"51$")+COUNTIF(Q2:Q32,"52$")+COUNTIF(Q2:Q32,"kvit$")</f>
        <v>0</v>
      </c>
      <c r="R39" s="66" t="n">
        <f aca="false">COUNTIF(R2:R32,"51$")+COUNTIF(R2:R32,"52$")+COUNTIF(R2:R32,"kvit$")</f>
        <v>0</v>
      </c>
      <c r="S39" s="66" t="n">
        <f aca="false">COUNTIF(S2:S32,"51$")+COUNTIF(S2:S32,"52$")+COUNTIF(S2:S32,"kvit$")</f>
        <v>0</v>
      </c>
      <c r="T39" s="66"/>
      <c r="U39" s="66"/>
      <c r="V39" s="36"/>
      <c r="W39" s="36"/>
      <c r="X39" s="36"/>
      <c r="Y39" s="36"/>
      <c r="Z39" s="36"/>
      <c r="AA39" s="36"/>
      <c r="AB39" s="36"/>
      <c r="AC39" s="36"/>
      <c r="AD39" s="36"/>
      <c r="AE39" s="37"/>
      <c r="AF39" s="37"/>
      <c r="AG39" s="4" t="str">
        <f aca="false">Vzorci_vnosov!$A$39</f>
        <v>Rf☻</v>
      </c>
      <c r="AH39" s="69"/>
      <c r="AZ39" s="73"/>
      <c r="BA39" s="73"/>
      <c r="BB39" s="73"/>
      <c r="BC39" s="73"/>
    </row>
    <row r="40" customFormat="false" ht="17" hidden="false" customHeight="true" outlineLevel="0" collapsed="false">
      <c r="B40" s="28" t="str">
        <f aca="false">Vzorci_vnosov!$A$12</f>
        <v>D</v>
      </c>
      <c r="C40" s="74" t="n">
        <f aca="false">COUNTIF(C2:C32,"D")</f>
        <v>6</v>
      </c>
      <c r="D40" s="74" t="n">
        <f aca="false">COUNTIF(D2:D32,"D")</f>
        <v>4</v>
      </c>
      <c r="E40" s="74" t="n">
        <f aca="false">COUNTIF(E2:E32,"D")</f>
        <v>4</v>
      </c>
      <c r="F40" s="74" t="n">
        <f aca="false">COUNTIF(F2:F32,"D")</f>
        <v>4</v>
      </c>
      <c r="G40" s="74" t="n">
        <f aca="false">COUNTIF(G2:G32,"D")</f>
        <v>6</v>
      </c>
      <c r="H40" s="74" t="n">
        <f aca="false">COUNTIF(H2:H32,"D")</f>
        <v>7</v>
      </c>
      <c r="I40" s="74" t="n">
        <f aca="false">COUNTIF(I2:I32,"D")</f>
        <v>2</v>
      </c>
      <c r="J40" s="74" t="n">
        <f aca="false">COUNTIF(J2:J32,"D")</f>
        <v>0</v>
      </c>
      <c r="K40" s="74" t="n">
        <f aca="false">COUNTIF(K2:K32,"D")</f>
        <v>3</v>
      </c>
      <c r="L40" s="74" t="n">
        <f aca="false">COUNTIF(L2:L32,"D")</f>
        <v>5</v>
      </c>
      <c r="M40" s="74" t="n">
        <f aca="false">COUNTIF(M2:M32,"D")</f>
        <v>15</v>
      </c>
      <c r="N40" s="74" t="n">
        <f aca="false">COUNTIF(N2:N32,"D")</f>
        <v>7</v>
      </c>
      <c r="O40" s="74" t="n">
        <f aca="false">COUNTIF(O2:O32,"D")</f>
        <v>1</v>
      </c>
      <c r="P40" s="74" t="n">
        <f aca="false">COUNTIF(P2:P32,"D")</f>
        <v>0</v>
      </c>
      <c r="Q40" s="74" t="n">
        <f aca="false">COUNTIF(Q2:Q32,"D")</f>
        <v>0</v>
      </c>
      <c r="R40" s="74" t="n">
        <f aca="false">COUNTIF(R2:R32,"D")</f>
        <v>0</v>
      </c>
      <c r="S40" s="74" t="n">
        <f aca="false">COUNTIF(S2:S32,"D")</f>
        <v>0</v>
      </c>
      <c r="AG40" s="13" t="str">
        <f aca="false">Vzorci_vnosov!$A$40</f>
        <v>Rf☺</v>
      </c>
    </row>
    <row r="41" customFormat="false" ht="17" hidden="false" customHeight="true" outlineLevel="0" collapsed="false">
      <c r="B41" s="28" t="str">
        <f aca="false">Vzorci_vnosov!$A$15</f>
        <v>SO</v>
      </c>
      <c r="C41" s="74" t="n">
        <f aca="false">COUNTIF(C2:C32,"SO")</f>
        <v>0</v>
      </c>
      <c r="D41" s="74" t="n">
        <f aca="false">COUNTIF(D2:D32,"SO")</f>
        <v>3</v>
      </c>
      <c r="E41" s="74" t="n">
        <f aca="false">COUNTIF(E2:E32,"SO")</f>
        <v>0</v>
      </c>
      <c r="F41" s="74" t="n">
        <f aca="false">COUNTIF(F2:F32,"SO")</f>
        <v>0</v>
      </c>
      <c r="G41" s="74" t="n">
        <f aca="false">COUNTIF(G2:G32,"SO")</f>
        <v>0</v>
      </c>
      <c r="H41" s="74" t="n">
        <f aca="false">COUNTIF(H2:H32,"SO")</f>
        <v>0</v>
      </c>
      <c r="I41" s="74" t="n">
        <f aca="false">COUNTIF(I2:I32,"SO")</f>
        <v>0</v>
      </c>
      <c r="J41" s="74" t="n">
        <f aca="false">COUNTIF(J2:J32,"SO")</f>
        <v>10</v>
      </c>
      <c r="K41" s="74" t="n">
        <f aca="false">COUNTIF(K2:K32,"SO")</f>
        <v>0</v>
      </c>
      <c r="L41" s="74" t="n">
        <f aca="false">COUNTIF(L2:L32,"SO")</f>
        <v>0</v>
      </c>
      <c r="M41" s="74" t="n">
        <f aca="false">COUNTIF(M2:M32,"SO")</f>
        <v>0</v>
      </c>
      <c r="N41" s="74" t="n">
        <f aca="false">COUNTIF(N2:N32,"SO")</f>
        <v>0</v>
      </c>
      <c r="O41" s="74" t="n">
        <f aca="false">COUNTIF(O2:O32,"SO")</f>
        <v>0</v>
      </c>
      <c r="P41" s="74" t="n">
        <f aca="false">COUNTIF(P2:P32,"SO")</f>
        <v>0</v>
      </c>
      <c r="Q41" s="74" t="n">
        <f aca="false">COUNTIF(Q2:Q32,"SO")</f>
        <v>0</v>
      </c>
      <c r="R41" s="74" t="n">
        <f aca="false">COUNTIF(R2:R32,"SO")</f>
        <v>0</v>
      </c>
      <c r="S41" s="74" t="n">
        <f aca="false">COUNTIF(S2:S32,"SO")</f>
        <v>0</v>
      </c>
      <c r="AG41" s="7" t="str">
        <f aca="false">Vzorci_vnosov!$A$41</f>
        <v>TAV</v>
      </c>
    </row>
    <row r="42" customFormat="false" ht="17" hidden="false" customHeight="true" outlineLevel="0" collapsed="false">
      <c r="B42" s="28" t="str">
        <f aca="false">Vzorci_vnosov!$A$13</f>
        <v>BOL</v>
      </c>
      <c r="C42" s="74" t="n">
        <f aca="false">COUNTIF(C2:C32,"BOL")</f>
        <v>0</v>
      </c>
      <c r="D42" s="74" t="n">
        <f aca="false">COUNTIF(D2:D32,"BOL")</f>
        <v>1</v>
      </c>
      <c r="E42" s="74" t="n">
        <f aca="false">COUNTIF(E2:E32,"BOL")</f>
        <v>0</v>
      </c>
      <c r="F42" s="74" t="n">
        <f aca="false">COUNTIF(F2:F32,"BOL")</f>
        <v>0</v>
      </c>
      <c r="G42" s="74" t="n">
        <f aca="false">COUNTIF(G2:G32,"BOL")</f>
        <v>0</v>
      </c>
      <c r="H42" s="74" t="n">
        <f aca="false">COUNTIF(H2:H32,"BOL")</f>
        <v>0</v>
      </c>
      <c r="I42" s="74" t="n">
        <f aca="false">COUNTIF(I2:I32,"BOL")</f>
        <v>0</v>
      </c>
      <c r="J42" s="74" t="n">
        <f aca="false">COUNTIF(J2:J32,"BOL")</f>
        <v>0</v>
      </c>
      <c r="K42" s="74" t="n">
        <f aca="false">COUNTIF(K2:K32,"BOL")</f>
        <v>0</v>
      </c>
      <c r="L42" s="74" t="n">
        <f aca="false">COUNTIF(L2:L32,"BOL")</f>
        <v>0</v>
      </c>
      <c r="M42" s="74" t="n">
        <f aca="false">COUNTIF(M2:M32,"BOL")</f>
        <v>6</v>
      </c>
      <c r="N42" s="74" t="n">
        <f aca="false">COUNTIF(N2:N32,"BOL")</f>
        <v>0</v>
      </c>
      <c r="O42" s="74" t="n">
        <f aca="false">COUNTIF(O2:O32,"BOL")</f>
        <v>0</v>
      </c>
      <c r="P42" s="74" t="n">
        <f aca="false">COUNTIF(P2:P32,"BOL")</f>
        <v>0</v>
      </c>
      <c r="Q42" s="74" t="n">
        <f aca="false">COUNTIF(Q2:Q32,"BOL")</f>
        <v>0</v>
      </c>
      <c r="R42" s="74" t="n">
        <f aca="false">COUNTIF(R2:R32,"BOL")</f>
        <v>0</v>
      </c>
      <c r="S42" s="74" t="n">
        <f aca="false">COUNTIF(S2:S32,"BOL")</f>
        <v>0</v>
      </c>
    </row>
    <row r="43" customFormat="false" ht="17" hidden="false" customHeight="true" outlineLevel="0" collapsed="false">
      <c r="B43" s="20" t="str">
        <f aca="false">Vzorci_vnosov!$A$11</f>
        <v>X</v>
      </c>
      <c r="C43" s="74" t="n">
        <f aca="false">COUNTIF(C2:C32,"X")</f>
        <v>1</v>
      </c>
      <c r="D43" s="74" t="n">
        <f aca="false">COUNTIF(D2:D32,"X")</f>
        <v>3</v>
      </c>
      <c r="E43" s="74" t="n">
        <f aca="false">COUNTIF(E2:E32,"X")</f>
        <v>3</v>
      </c>
      <c r="F43" s="74" t="n">
        <f aca="false">COUNTIF(F2:F32,"X")</f>
        <v>3</v>
      </c>
      <c r="G43" s="74" t="n">
        <f aca="false">COUNTIF(G2:G32,"X")</f>
        <v>0</v>
      </c>
      <c r="H43" s="74" t="n">
        <f aca="false">COUNTIF(H2:H32,"X")</f>
        <v>4</v>
      </c>
      <c r="I43" s="74" t="n">
        <f aca="false">COUNTIF(I2:I32,"X")</f>
        <v>2</v>
      </c>
      <c r="J43" s="74" t="n">
        <f aca="false">COUNTIF(J2:J32,"X")</f>
        <v>4</v>
      </c>
      <c r="K43" s="74" t="n">
        <f aca="false">COUNTIF(K2:K32,"X")</f>
        <v>3</v>
      </c>
      <c r="L43" s="74" t="n">
        <f aca="false">COUNTIF(L2:L32,"X")</f>
        <v>2</v>
      </c>
      <c r="M43" s="74" t="n">
        <f aca="false">COUNTIF(M2:M32,"X")</f>
        <v>0</v>
      </c>
      <c r="N43" s="74" t="n">
        <f aca="false">COUNTIF(N2:N32,"X")</f>
        <v>4</v>
      </c>
      <c r="O43" s="74" t="n">
        <f aca="false">COUNTIF(O2:O32,"X")</f>
        <v>10</v>
      </c>
      <c r="P43" s="74" t="n">
        <f aca="false">COUNTIF(P2:P32,"X")</f>
        <v>3</v>
      </c>
      <c r="Q43" s="74" t="n">
        <f aca="false">COUNTIF(Q2:Q32,"X")</f>
        <v>1</v>
      </c>
      <c r="R43" s="74" t="n">
        <f aca="false">COUNTIF(R2:R32,"X")</f>
        <v>1</v>
      </c>
      <c r="S43" s="74" t="n">
        <f aca="false">COUNTIF(S2:S32,"X")</f>
        <v>17</v>
      </c>
    </row>
    <row r="44" customFormat="false" ht="17" hidden="false" customHeight="true" outlineLevel="0" collapsed="false">
      <c r="B44" s="19" t="s">
        <v>57</v>
      </c>
      <c r="C44" s="74" t="n">
        <f aca="false">COUNTIF(U2:U32,"KOS")</f>
        <v>0</v>
      </c>
      <c r="D44" s="74" t="n">
        <f aca="false">COUNTIF(U2:U32,"ŠOŠ")</f>
        <v>2</v>
      </c>
      <c r="E44" s="74" t="n">
        <f aca="false">COUNTIF(U2:U32,"PIN")</f>
        <v>1</v>
      </c>
      <c r="F44" s="74" t="n">
        <f aca="false">COUNTIF(U2:U32,"KON")</f>
        <v>3</v>
      </c>
      <c r="G44" s="74" t="n">
        <f aca="false">COUNTIF(U2:U32,"oro")</f>
        <v>0</v>
      </c>
      <c r="H44" s="74" t="n">
        <f aca="false">COUNTIF(U2:U32,"MIO")</f>
        <v>3</v>
      </c>
      <c r="I44" s="74" t="n">
        <f aca="false">COUNTIF(U2:U32,"BOŽ")</f>
        <v>4</v>
      </c>
      <c r="J44" s="74" t="n">
        <f aca="false">COUNTIF(U2:U32,"TOM")</f>
        <v>1</v>
      </c>
      <c r="K44" s="74" t="n">
        <f aca="false">COUNTIF(U2:U32,"MŠŠ")</f>
        <v>3</v>
      </c>
      <c r="L44" s="74" t="n">
        <f aca="false">COUNTIF(U2:U32,"ŽIV")</f>
        <v>3</v>
      </c>
      <c r="M44" s="74" t="n">
        <f aca="false">COUNTIF(U2:U32,"TAL")</f>
        <v>0</v>
      </c>
      <c r="N44" s="74" t="n">
        <f aca="false">COUNTIF(U2:U32,"PIR")</f>
        <v>3</v>
      </c>
      <c r="O44" s="74" t="n">
        <f aca="false">COUNTIF(U2:U32,"HOL")</f>
        <v>0</v>
      </c>
      <c r="P44" s="74" t="n">
        <f aca="false">COUNTIF(U2:U32,P1)</f>
        <v>7</v>
      </c>
      <c r="Q44" s="74" t="n">
        <f aca="false">COUNTIF(U2:U32,Q1)</f>
        <v>0</v>
      </c>
      <c r="R44" s="74" t="n">
        <f aca="false">COUNTIF(U2:U32,R1)</f>
        <v>0</v>
      </c>
      <c r="S44" s="74" t="n">
        <f aca="false">COUNTIF(V2:V32,S1)</f>
        <v>0</v>
      </c>
    </row>
    <row r="45" customFormat="false" ht="17" hidden="false" customHeight="true" outlineLevel="0" collapsed="false">
      <c r="B45" s="20" t="str">
        <f aca="false">Vzorci_vnosov!$A$45</f>
        <v>¶</v>
      </c>
      <c r="C45" s="66" t="n">
        <f aca="false">COUNTIF(C2:C32,"51¶")+COUNTIF(C2:C32,"52¶")+COUNTIF(C2:C32,"kvit¶")</f>
        <v>0</v>
      </c>
      <c r="D45" s="66" t="n">
        <f aca="false">COUNTIF(D2:D32,"51¶")+COUNTIF(D2:D32,"52¶")+COUNTIF(D2:D32,"kvit¶")</f>
        <v>0</v>
      </c>
      <c r="E45" s="66" t="n">
        <f aca="false">COUNTIF(E2:E32,"51¶")+COUNTIF(E2:E32,"52¶")+COUNTIF(E2:E32,"kvit¶")</f>
        <v>2</v>
      </c>
      <c r="F45" s="66" t="n">
        <f aca="false">COUNTIF(F2:F32,"51¶")+COUNTIF(F2:F32,"52¶")+COUNTIF(F2:F32,"kvit¶")</f>
        <v>3</v>
      </c>
      <c r="G45" s="66" t="n">
        <f aca="false">COUNTIF(G2:G32,"51¶")+COUNTIF(G2:G32,"52¶")+COUNTIF(G2:G32,"kvit¶")</f>
        <v>1</v>
      </c>
      <c r="H45" s="66" t="n">
        <f aca="false">COUNTIF(H2:H32,"51¶")+COUNTIF(H2:H32,"52¶")+COUNTIF(H2:H32,"kvit¶")</f>
        <v>3</v>
      </c>
      <c r="I45" s="66" t="n">
        <f aca="false">COUNTIF(I2:I32,"51¶")+COUNTIF(I2:I32,"52¶")+COUNTIF(I2:I32,"kvit¶")</f>
        <v>3</v>
      </c>
      <c r="J45" s="66" t="n">
        <f aca="false">COUNTIF(J2:J32,"51¶")+COUNTIF(J2:J32,"52¶")+COUNTIF(J2:J32,"kvit¶")</f>
        <v>0</v>
      </c>
      <c r="K45" s="66" t="n">
        <f aca="false">COUNTIF(K2:K32,"51¶")+COUNTIF(K2:K32,"52¶")+COUNTIF(K2:K32,"kvit¶")</f>
        <v>3</v>
      </c>
      <c r="L45" s="66" t="n">
        <f aca="false">COUNTIF(L2:L32,"51¶")+COUNTIF(L2:L32,"52¶")+COUNTIF(L2:L32,"kvit¶")</f>
        <v>1</v>
      </c>
      <c r="M45" s="66" t="n">
        <f aca="false">COUNTIF(M2:M32,"51¶")+COUNTIF(M2:M32,"52¶")+COUNTIF(M2:M32,"kvit¶")</f>
        <v>0</v>
      </c>
      <c r="N45" s="66" t="n">
        <f aca="false">COUNTIF(N2:N32,"51¶")+COUNTIF(N2:N32,"52¶")+COUNTIF(N2:N32,"kvit¶")</f>
        <v>2</v>
      </c>
      <c r="O45" s="66" t="n">
        <f aca="false">COUNTIF(O2:O32,"51¶")+COUNTIF(O2:O32,"52¶")+COUNTIF(O2:O32,"kvit¶")</f>
        <v>2</v>
      </c>
      <c r="P45" s="66" t="n">
        <f aca="false">COUNTIF(P2:P32,"51¶")+COUNTIF(P2:P32,"52¶")+COUNTIF(P2:P32,"kvit¶")</f>
        <v>2</v>
      </c>
      <c r="Q45" s="66" t="n">
        <f aca="false">COUNTIF(Q2:Q32,"51¶")+COUNTIF(Q2:Q32,"52¶")+COUNTIF(Q2:Q32,"kvit¶")</f>
        <v>0</v>
      </c>
      <c r="R45" s="66" t="n">
        <f aca="false">COUNTIF(R2:R32,"51¶")+COUNTIF(R2:R32,"52¶")+COUNTIF(R2:R32,"kvit¶")</f>
        <v>0</v>
      </c>
      <c r="S45" s="66" t="n">
        <f aca="false">COUNTIF(S2:S32,"51¶")+COUNTIF(S2:S32,"52¶")+COUNTIF(S2:S32,"kvit¶")</f>
        <v>0</v>
      </c>
    </row>
    <row r="46" customFormat="false" ht="17" hidden="false" customHeight="true" outlineLevel="0" collapsed="false">
      <c r="B46" s="28" t="str">
        <f aca="false">Vzorci_vnosov!$A$8</f>
        <v>U</v>
      </c>
      <c r="C46" s="66" t="n">
        <f aca="false">COUNTIF(C2:C32,"U☺")+COUNTIF(C2:C32,"U☻")+COUNTIF(C2:C32,"U")</f>
        <v>0</v>
      </c>
      <c r="D46" s="66" t="n">
        <f aca="false">COUNTIF(D2:D32,"U☺")+COUNTIF(D2:D32,"U☻")+COUNTIF(D2:D32,"U")</f>
        <v>1</v>
      </c>
      <c r="E46" s="66" t="n">
        <f aca="false">COUNTIF(E2:E32,"U☺")+COUNTIF(E2:E32,"U☻")+COUNTIF(E2:E32,"U")</f>
        <v>0</v>
      </c>
      <c r="F46" s="66" t="n">
        <f aca="false">COUNTIF(F2:F32,"U☺")+COUNTIF(F2:F32,"U☻")+COUNTIF(F2:F32,"U")</f>
        <v>1</v>
      </c>
      <c r="G46" s="66" t="n">
        <f aca="false">COUNTIF(G2:G32,"U☺")+COUNTIF(G2:G32,"U☻")+COUNTIF(G2:G32,"U")</f>
        <v>0</v>
      </c>
      <c r="H46" s="66" t="n">
        <f aca="false">COUNTIF(H2:H32,"U☺")+COUNTIF(H2:H32,"U☻")+COUNTIF(H2:H32,"U")</f>
        <v>0</v>
      </c>
      <c r="I46" s="66" t="n">
        <f aca="false">COUNTIF(I2:I32,"U☺")+COUNTIF(I2:I32,"U☻")+COUNTIF(I2:I32,"U")</f>
        <v>1</v>
      </c>
      <c r="J46" s="66" t="n">
        <f aca="false">COUNTIF(J2:J32,"U☺")+COUNTIF(J2:J32,"U☻")+COUNTIF(J2:J32,"U")</f>
        <v>0</v>
      </c>
      <c r="K46" s="66" t="n">
        <f aca="false">COUNTIF(K2:K32,"U☺")+COUNTIF(K2:K32,"U☻")+COUNTIF(K2:K32,"U")</f>
        <v>0</v>
      </c>
      <c r="L46" s="66" t="n">
        <f aca="false">COUNTIF(L2:L32,"U☺")+COUNTIF(L2:L32,"U☻")+COUNTIF(L2:L32,"U")</f>
        <v>4</v>
      </c>
      <c r="M46" s="66" t="n">
        <f aca="false">COUNTIF(M2:M32,"U☺")+COUNTIF(M2:M32,"U☻")+COUNTIF(M2:M32,"U")</f>
        <v>0</v>
      </c>
      <c r="N46" s="66" t="n">
        <f aca="false">COUNTIF(N2:N32,"U☺")+COUNTIF(N2:N32,"U☻")+COUNTIF(N2:N32,"U")</f>
        <v>2</v>
      </c>
      <c r="O46" s="66" t="n">
        <f aca="false">COUNTIF(O2:O32,"U☺")+COUNTIF(O2:O32,"U☻")+COUNTIF(O2:O32,"U")</f>
        <v>1</v>
      </c>
      <c r="P46" s="66" t="n">
        <f aca="false">COUNTIF(P2:P32,"U☺")+COUNTIF(P2:P32,"U☻")+COUNTIF(P2:P32,"U")</f>
        <v>3</v>
      </c>
      <c r="Q46" s="66" t="n">
        <f aca="false">COUNTIF(Q2:Q32,"U☺")+COUNTIF(Q2:Q32,"U☻")+COUNTIF(Q2:Q32,"U")</f>
        <v>0</v>
      </c>
      <c r="R46" s="66" t="n">
        <f aca="false">COUNTIF(R2:R32,"U☺")+COUNTIF(R2:R32,"U☻")+COUNTIF(R2:R32,"U")</f>
        <v>0</v>
      </c>
      <c r="S46" s="66" t="n">
        <f aca="false">COUNTIF(S2:S32,"U☺")+COUNTIF(S2:S32,"U☻")+COUNTIF(S2:S32,"U")</f>
        <v>0</v>
      </c>
    </row>
  </sheetData>
  <sheetProtection sheet="true"/>
  <conditionalFormatting sqref="A2:B31 Q2:R6 T2:T6 D3 C7:C8 E7:U8 Q9:R13 T9:T13 L12:L13 C13:D13 C14:E15 G14:J15 M14:T14 L15:M15 O15:T15 Q16:R20 T16:T20 D21:K22 M21:U22 D24 Q24:R27 T24:T27 D26:D27 L26 C28:D29 F28:H29 J28:T28 K29:O29 Q29:T29 Q30:R31 T30:T31 U14:U15 U27:U31">
    <cfRule type="expression" priority="2" aboveAverage="0" equalAverage="0" bottom="0" percent="0" rank="0" text="" dxfId="97">
      <formula>WEEKDAY(april!$A2,2)=6</formula>
    </cfRule>
    <cfRule type="expression" priority="3" aboveAverage="0" equalAverage="0" bottom="0" percent="0" rank="0" text="" dxfId="98">
      <formula>WEEKDAY(april!$A2,2)=7</formula>
    </cfRule>
  </conditionalFormatting>
  <conditionalFormatting sqref="AF2:AF31">
    <cfRule type="cellIs" priority="4" operator="lessThan" aboveAverage="0" equalAverage="0" bottom="0" percent="0" rank="0" text="" dxfId="99">
      <formula>2</formula>
    </cfRule>
    <cfRule type="cellIs" priority="5" operator="greaterThan" aboveAverage="0" equalAverage="0" bottom="0" percent="0" rank="0" text="" dxfId="100">
      <formula>2</formula>
    </cfRule>
  </conditionalFormatting>
  <conditionalFormatting sqref="AE2:AE31">
    <cfRule type="cellIs" priority="6" operator="equal" aboveAverage="0" equalAverage="0" bottom="0" percent="0" rank="0" text="" dxfId="101">
      <formula>1</formula>
    </cfRule>
    <cfRule type="cellIs" priority="7" operator="greaterThan" aboveAverage="0" equalAverage="0" bottom="0" percent="0" rank="0" text="" dxfId="102">
      <formula>1</formula>
    </cfRule>
  </conditionalFormatting>
  <conditionalFormatting sqref="AD2:AD31">
    <cfRule type="cellIs" priority="8" operator="notEqual" aboveAverage="0" equalAverage="0" bottom="0" percent="0" rank="0" text="" dxfId="103">
      <formula>0</formula>
    </cfRule>
  </conditionalFormatting>
  <conditionalFormatting sqref="V2:AC31">
    <cfRule type="cellIs" priority="9" operator="lessThan" aboveAverage="0" equalAverage="0" bottom="0" percent="0" rank="0" text="" dxfId="104">
      <formula>1</formula>
    </cfRule>
    <cfRule type="cellIs" priority="10" operator="greaterThan" aboveAverage="0" equalAverage="0" bottom="0" percent="0" rank="0" text="" dxfId="105">
      <formula>1</formula>
    </cfRule>
  </conditionalFormatting>
  <conditionalFormatting sqref="U12">
    <cfRule type="expression" priority="11" aboveAverage="0" equalAverage="0" bottom="0" percent="0" rank="0" text="" dxfId="106">
      <formula>WEEKDAY(april!$A12,2)=6</formula>
    </cfRule>
    <cfRule type="expression" priority="12" aboveAverage="0" equalAverage="0" bottom="0" percent="0" rank="0" text="" dxfId="107">
      <formula>WEEKDAY(april!$A12,2)=7</formula>
    </cfRule>
  </conditionalFormatting>
  <conditionalFormatting sqref="U20">
    <cfRule type="expression" priority="13" aboveAverage="0" equalAverage="0" bottom="0" percent="0" rank="0" text="" dxfId="108">
      <formula>WEEKDAY(april!$A20,2)=6</formula>
    </cfRule>
    <cfRule type="expression" priority="14" aboveAverage="0" equalAverage="0" bottom="0" percent="0" rank="0" text="" dxfId="109">
      <formula>WEEKDAY(april!$A20,2)=7</formula>
    </cfRule>
  </conditionalFormatting>
  <conditionalFormatting sqref="F14:F15">
    <cfRule type="expression" priority="15" aboveAverage="0" equalAverage="0" bottom="0" percent="0" rank="0" text="" dxfId="110">
      <formula>WEEKDAY(april!$A14,2)=6</formula>
    </cfRule>
    <cfRule type="expression" priority="16" aboveAverage="0" equalAverage="0" bottom="0" percent="0" rank="0" text="" dxfId="111">
      <formula>WEEKDAY(april!$A14,2)=7</formula>
    </cfRule>
  </conditionalFormatting>
  <conditionalFormatting sqref="I29">
    <cfRule type="expression" priority="17" aboveAverage="0" equalAverage="0" bottom="0" percent="0" rank="0" text="" dxfId="112">
      <formula>WEEKDAY(april!$A29,2)=6</formula>
    </cfRule>
    <cfRule type="expression" priority="18" aboveAverage="0" equalAverage="0" bottom="0" percent="0" rank="0" text="" dxfId="113">
      <formula>WEEKDAY(april!$A29,2)=7</formula>
    </cfRule>
  </conditionalFormatting>
  <conditionalFormatting sqref="T23">
    <cfRule type="expression" priority="19" aboveAverage="0" equalAverage="0" bottom="0" percent="0" rank="0" text="" dxfId="114">
      <formula>WEEKDAY(april!$A23,2)=6</formula>
    </cfRule>
    <cfRule type="expression" priority="20" aboveAverage="0" equalAverage="0" bottom="0" percent="0" rank="0" text="" dxfId="115">
      <formula>WEEKDAY(april!$A23,2)=7</formula>
    </cfRule>
  </conditionalFormatting>
  <conditionalFormatting sqref="E28:E29">
    <cfRule type="expression" priority="21" aboveAverage="0" equalAverage="0" bottom="0" percent="0" rank="0" text="" dxfId="116">
      <formula>WEEKDAY(april!$A28,2)=6</formula>
    </cfRule>
    <cfRule type="expression" priority="22" aboveAverage="0" equalAverage="0" bottom="0" percent="0" rank="0" text="" dxfId="117">
      <formula>WEEKDAY(april!$A28,2)=7</formula>
    </cfRule>
  </conditionalFormatting>
  <printOptions headings="false" gridLines="false" gridLinesSet="true" horizontalCentered="false" verticalCentered="false"/>
  <pageMargins left="0.7875" right="0.7875" top="0.954166666666667" bottom="0.511805555555556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&amp;L&amp;"Arial,Regular"&amp;12Zadnja sprememba:  &amp;C&amp;"Arial,Regular"&amp;D   &amp;T</oddHeader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4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T10" activeCellId="0" sqref="T10"/>
    </sheetView>
  </sheetViews>
  <sheetFormatPr defaultColWidth="6.79296875" defaultRowHeight="17" zeroHeight="false" outlineLevelRow="0" outlineLevelCol="0"/>
  <cols>
    <col collapsed="false" customWidth="true" hidden="false" outlineLevel="0" max="1" min="1" style="21" width="5.8"/>
    <col collapsed="false" customWidth="true" hidden="false" outlineLevel="0" max="2" min="2" style="22" width="3.2"/>
    <col collapsed="false" customWidth="true" hidden="false" outlineLevel="0" max="16" min="3" style="23" width="4.4"/>
    <col collapsed="false" customWidth="true" hidden="true" outlineLevel="0" max="18" min="17" style="23" width="4.4"/>
    <col collapsed="false" customWidth="true" hidden="false" outlineLevel="0" max="21" min="19" style="23" width="4.4"/>
    <col collapsed="false" customWidth="true" hidden="false" outlineLevel="0" max="32" min="22" style="23" width="3.6"/>
    <col collapsed="false" customWidth="true" hidden="false" outlineLevel="0" max="33" min="33" style="24" width="4.4"/>
    <col collapsed="false" customWidth="true" hidden="true" outlineLevel="0" max="51" min="34" style="2" width="14.22"/>
    <col collapsed="false" customWidth="true" hidden="false" outlineLevel="0" max="55" min="52" style="26" width="3.6"/>
    <col collapsed="false" customWidth="false" hidden="false" outlineLevel="0" max="67" min="56" style="26" width="6.81"/>
    <col collapsed="false" customWidth="false" hidden="false" outlineLevel="0" max="257" min="68" style="2" width="6.81"/>
  </cols>
  <sheetData>
    <row r="1" s="38" customFormat="true" ht="19.5" hidden="false" customHeight="true" outlineLevel="0" collapsed="false">
      <c r="A1" s="27" t="s">
        <v>59</v>
      </c>
      <c r="B1" s="28"/>
      <c r="C1" s="5" t="str">
        <f aca="false">Vzorci_vnosov!$C$2</f>
        <v>KOS</v>
      </c>
      <c r="D1" s="5" t="str">
        <f aca="false">Vzorci_vnosov!$C$3</f>
        <v>ŠOŠ</v>
      </c>
      <c r="E1" s="5" t="str">
        <f aca="false">Vzorci_vnosov!$C$4</f>
        <v>PIN</v>
      </c>
      <c r="F1" s="5" t="str">
        <f aca="false">Vzorci_vnosov!$C$5</f>
        <v>KON</v>
      </c>
      <c r="G1" s="5" t="str">
        <f aca="false">Vzorci_vnosov!$C$6</f>
        <v>ORO</v>
      </c>
      <c r="H1" s="5" t="str">
        <f aca="false">Vzorci_vnosov!$C$7</f>
        <v>MIO</v>
      </c>
      <c r="I1" s="5" t="str">
        <f aca="false">Vzorci_vnosov!$C$8</f>
        <v>BOŽ</v>
      </c>
      <c r="J1" s="5" t="str">
        <f aca="false">Vzorci_vnosov!$C$9</f>
        <v>TOM</v>
      </c>
      <c r="K1" s="5" t="str">
        <f aca="false">Vzorci_vnosov!$C$10</f>
        <v>MŠŠ</v>
      </c>
      <c r="L1" s="5" t="str">
        <f aca="false">Vzorci_vnosov!$C$11</f>
        <v>ŽIV</v>
      </c>
      <c r="M1" s="5" t="str">
        <f aca="false">Vzorci_vnosov!$C$12</f>
        <v>TAL</v>
      </c>
      <c r="N1" s="5" t="str">
        <f aca="false">Vzorci_vnosov!$C$13</f>
        <v>PIR</v>
      </c>
      <c r="O1" s="5" t="str">
        <f aca="false">Vzorci_vnosov!$C$14</f>
        <v>HOL</v>
      </c>
      <c r="P1" s="5" t="str">
        <f aca="false">Vzorci_vnosov!$C$15</f>
        <v>BUT</v>
      </c>
      <c r="Q1" s="5" t="str">
        <f aca="false">Vzorci_vnosov!$C$16</f>
        <v>ŽRJ</v>
      </c>
      <c r="R1" s="5" t="str">
        <f aca="false">Vzorci_vnosov!$C$17</f>
        <v>NOV3</v>
      </c>
      <c r="S1" s="5" t="str">
        <f aca="false">Vzorci_vnosov!$C$18</f>
        <v>JNK</v>
      </c>
      <c r="T1" s="29" t="s">
        <v>61</v>
      </c>
      <c r="U1" s="83" t="s">
        <v>57</v>
      </c>
      <c r="V1" s="31" t="str">
        <f aca="false">Vzorci_vnosov!$A$16</f>
        <v>☻</v>
      </c>
      <c r="W1" s="32" t="s">
        <v>34</v>
      </c>
      <c r="X1" s="33" t="str">
        <f aca="false">Vzorci_vnosov!$A$4</f>
        <v>51</v>
      </c>
      <c r="Y1" s="33" t="str">
        <f aca="false">Vzorci_vnosov!$A$5</f>
        <v>52</v>
      </c>
      <c r="Z1" s="7" t="str">
        <f aca="false">Vzorci_vnosov!$A$25</f>
        <v>51¶</v>
      </c>
      <c r="AA1" s="7" t="str">
        <f aca="false">Vzorci_vnosov!$A$26</f>
        <v>52¶</v>
      </c>
      <c r="AB1" s="34" t="str">
        <f aca="false">Vzorci_vnosov!$A$8</f>
        <v>U</v>
      </c>
      <c r="AC1" s="33" t="str">
        <f aca="false">Vzorci_vnosov!$A$6</f>
        <v>KVIT</v>
      </c>
      <c r="AD1" s="35" t="s">
        <v>62</v>
      </c>
      <c r="AE1" s="36" t="s">
        <v>18</v>
      </c>
      <c r="AF1" s="37" t="s">
        <v>63</v>
      </c>
      <c r="AG1" s="3" t="s">
        <v>71</v>
      </c>
      <c r="AH1" s="78" t="str">
        <f aca="false">$C$1</f>
        <v>KOS</v>
      </c>
      <c r="AI1" s="78" t="str">
        <f aca="false">$D$1</f>
        <v>ŠOŠ</v>
      </c>
      <c r="AJ1" s="78" t="str">
        <f aca="false">$E$1</f>
        <v>PIN</v>
      </c>
      <c r="AK1" s="78" t="str">
        <f aca="false">$F$1</f>
        <v>KON</v>
      </c>
      <c r="AL1" s="78" t="str">
        <f aca="false">$G$1</f>
        <v>ORO</v>
      </c>
      <c r="AM1" s="78" t="str">
        <f aca="false">$H$1</f>
        <v>MIO</v>
      </c>
      <c r="AN1" s="78" t="str">
        <f aca="false">$I$1</f>
        <v>BOŽ</v>
      </c>
      <c r="AO1" s="78" t="str">
        <f aca="false">$J$1</f>
        <v>TOM</v>
      </c>
      <c r="AP1" s="78" t="str">
        <f aca="false">$K$1</f>
        <v>MŠŠ</v>
      </c>
      <c r="AQ1" s="78" t="str">
        <f aca="false">$L$1</f>
        <v>ŽIV</v>
      </c>
      <c r="AR1" s="78" t="str">
        <f aca="false">$M$1</f>
        <v>TAL</v>
      </c>
      <c r="AS1" s="78" t="str">
        <f aca="false">$N$1</f>
        <v>PIR</v>
      </c>
      <c r="AT1" s="78" t="e">
        <f aca="false">NA()</f>
        <v>#N/A</v>
      </c>
      <c r="AU1" s="78" t="str">
        <f aca="false">$O$1</f>
        <v>HOL</v>
      </c>
      <c r="AV1" s="78" t="str">
        <f aca="false">$P$1</f>
        <v>BUT</v>
      </c>
      <c r="AW1" s="78" t="str">
        <f aca="false">$Q$1</f>
        <v>ŽRJ</v>
      </c>
      <c r="AX1" s="78" t="str">
        <f aca="false">$R$1</f>
        <v>NOV3</v>
      </c>
      <c r="AY1" s="78" t="str">
        <f aca="false">$S$1</f>
        <v>JNK</v>
      </c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</row>
    <row r="2" s="38" customFormat="true" ht="19.5" hidden="false" customHeight="true" outlineLevel="0" collapsed="false">
      <c r="A2" s="85" t="n">
        <v>43586</v>
      </c>
      <c r="B2" s="86" t="str">
        <f aca="false">TEXT(A2,"Ddd")</f>
        <v>st</v>
      </c>
      <c r="C2" s="92"/>
      <c r="D2" s="89"/>
      <c r="E2" s="87" t="str">
        <f aca="false">Vzorci_vnosov!$A$14</f>
        <v>☻</v>
      </c>
      <c r="F2" s="92"/>
      <c r="G2" s="92"/>
      <c r="H2" s="92"/>
      <c r="I2" s="89"/>
      <c r="J2" s="89"/>
      <c r="K2" s="92"/>
      <c r="L2" s="89"/>
      <c r="M2" s="92"/>
      <c r="N2" s="92"/>
      <c r="O2" s="89"/>
      <c r="P2" s="88" t="str">
        <f aca="false">Vzorci_vnosov!$A$21</f>
        <v>☺</v>
      </c>
      <c r="Q2" s="89"/>
      <c r="R2" s="89"/>
      <c r="S2" s="89"/>
      <c r="T2" s="89" t="s">
        <v>27</v>
      </c>
      <c r="U2" s="89" t="s">
        <v>3</v>
      </c>
      <c r="V2" s="47" t="n">
        <f aca="false">COUNTIF(AH2:AY2,"☻")</f>
        <v>1</v>
      </c>
      <c r="W2" s="47" t="n">
        <f aca="false">COUNTIF(AH2:AY2,"☺")</f>
        <v>1</v>
      </c>
      <c r="X2" s="47" t="n">
        <f aca="false">COUNTIF(C2:S2,"51")+COUNTIF(C2:S2,"51$")+COUNTIF(C2:S2,"51☻")</f>
        <v>0</v>
      </c>
      <c r="Y2" s="47" t="n">
        <f aca="false">COUNTIF(C2:S2,"52")+COUNTIF(C2:S2,"52$")+COUNTIF(C2:S2,"52☻")</f>
        <v>0</v>
      </c>
      <c r="Z2" s="47" t="n">
        <f aca="false">COUNTIF(C2:S2,"51¶")</f>
        <v>0</v>
      </c>
      <c r="AA2" s="47" t="n">
        <f aca="false">COUNTIF(C2:S2,"52¶")</f>
        <v>0</v>
      </c>
      <c r="AB2" s="47" t="n">
        <f aca="false">COUNTIF(C2:S2,"U")+COUNTIF(C2:S2,"U☻")+COUNTIF(C2:S2,"U☺")</f>
        <v>0</v>
      </c>
      <c r="AC2" s="47" t="n">
        <f aca="false">COUNTIF(C2:S2,"KVIT")+COUNTIF(C2:S2,"KVIT☻")+COUNTIF(C2:S2,"kvit$")</f>
        <v>0</v>
      </c>
      <c r="AD2" s="48" t="n">
        <f aca="false">COUNTBLANK(C2:S2)-3</f>
        <v>12</v>
      </c>
      <c r="AE2" s="48" t="n">
        <f aca="false">COUNTIF(C2:S2,"x")</f>
        <v>0</v>
      </c>
      <c r="AF2" s="47" t="n">
        <f aca="false">COUNTIF(C2:S2,"51")+COUNTIF(C2:S2,"51☻")+COUNTIF(C2:S2,"2")+COUNTIF(C2:S2,"52")+COUNTIF(C2:S2,"52☻")+COUNTIF(C2:S2,"51$")+COUNTIF(C2:S2,"52$")</f>
        <v>0</v>
      </c>
      <c r="AG2" s="4" t="str">
        <f aca="false">Vzorci_vnosov!$A$2</f>
        <v>51☻</v>
      </c>
      <c r="AH2" s="49" t="str">
        <f aca="false">RIGHT(C2,1)</f>
        <v/>
      </c>
      <c r="AI2" s="49" t="str">
        <f aca="false">RIGHT(D2,1)</f>
        <v/>
      </c>
      <c r="AJ2" s="49" t="str">
        <f aca="false">RIGHT(E2,1)</f>
        <v>☻</v>
      </c>
      <c r="AK2" s="49" t="str">
        <f aca="false">RIGHT(F2,1)</f>
        <v/>
      </c>
      <c r="AL2" s="49" t="str">
        <f aca="false">RIGHT(G2,1)</f>
        <v/>
      </c>
      <c r="AM2" s="49" t="str">
        <f aca="false">RIGHT(H2,1)</f>
        <v/>
      </c>
      <c r="AN2" s="49" t="str">
        <f aca="false">RIGHT(I2,1)</f>
        <v/>
      </c>
      <c r="AO2" s="49" t="str">
        <f aca="false">RIGHT(J2,1)</f>
        <v/>
      </c>
      <c r="AP2" s="49" t="str">
        <f aca="false">RIGHT(K2,1)</f>
        <v/>
      </c>
      <c r="AQ2" s="49" t="str">
        <f aca="false">RIGHT(L2,1)</f>
        <v/>
      </c>
      <c r="AR2" s="49" t="str">
        <f aca="false">RIGHT(M2,1)</f>
        <v/>
      </c>
      <c r="AS2" s="49" t="str">
        <f aca="false">RIGHT(N2,1)</f>
        <v/>
      </c>
      <c r="AT2" s="49" t="e">
        <f aca="false">NA()</f>
        <v>#N/A</v>
      </c>
      <c r="AU2" s="49" t="str">
        <f aca="false">RIGHT(O2,1)</f>
        <v/>
      </c>
      <c r="AV2" s="49" t="str">
        <f aca="false">RIGHT(P2,1)</f>
        <v>☺</v>
      </c>
      <c r="AW2" s="49" t="str">
        <f aca="false">RIGHT(Q2,1)</f>
        <v/>
      </c>
      <c r="AX2" s="49" t="str">
        <f aca="false">RIGHT(R2,1)</f>
        <v/>
      </c>
      <c r="AY2" s="49" t="str">
        <f aca="false">RIGHT(S2,1)</f>
        <v/>
      </c>
      <c r="AZ2" s="26"/>
      <c r="BA2" s="26"/>
      <c r="BB2" s="26"/>
      <c r="BC2" s="26"/>
      <c r="BD2" s="26"/>
      <c r="BE2" s="26"/>
      <c r="BF2" s="26"/>
      <c r="BG2" s="50"/>
      <c r="BH2" s="50"/>
      <c r="BI2" s="50"/>
      <c r="BJ2" s="50"/>
      <c r="BK2" s="50"/>
      <c r="BL2" s="50"/>
      <c r="BM2" s="26"/>
      <c r="BN2" s="26"/>
      <c r="BO2" s="26"/>
    </row>
    <row r="3" s="26" customFormat="true" ht="19.5" hidden="false" customHeight="true" outlineLevel="0" collapsed="false">
      <c r="A3" s="85" t="n">
        <v>43587</v>
      </c>
      <c r="B3" s="86" t="str">
        <f aca="false">TEXT(A3,"Ddd")</f>
        <v>čt</v>
      </c>
      <c r="C3" s="92"/>
      <c r="D3" s="89"/>
      <c r="E3" s="89"/>
      <c r="F3" s="92"/>
      <c r="G3" s="92"/>
      <c r="H3" s="92"/>
      <c r="I3" s="88" t="str">
        <f aca="false">Vzorci_vnosov!$A$21</f>
        <v>☺</v>
      </c>
      <c r="J3" s="87" t="str">
        <f aca="false">Vzorci_vnosov!$A$14</f>
        <v>☻</v>
      </c>
      <c r="K3" s="92"/>
      <c r="L3" s="89"/>
      <c r="M3" s="92"/>
      <c r="N3" s="92"/>
      <c r="O3" s="89"/>
      <c r="P3" s="89"/>
      <c r="Q3" s="89"/>
      <c r="R3" s="89"/>
      <c r="S3" s="89"/>
      <c r="T3" s="89" t="s">
        <v>13</v>
      </c>
      <c r="U3" s="89" t="s">
        <v>3</v>
      </c>
      <c r="V3" s="47" t="n">
        <f aca="false">COUNTIF(AH3:AY3,"☻")</f>
        <v>1</v>
      </c>
      <c r="W3" s="47" t="n">
        <f aca="false">COUNTIF(AH3:AY3,"☺")</f>
        <v>1</v>
      </c>
      <c r="X3" s="47" t="n">
        <f aca="false">COUNTIF(C3:S3,"51")+COUNTIF(C3:S3,"51$")+COUNTIF(C3:S3,"51☻")</f>
        <v>0</v>
      </c>
      <c r="Y3" s="47" t="n">
        <f aca="false">COUNTIF(C3:S3,"52")+COUNTIF(C3:S3,"52$")+COUNTIF(C3:S3,"52☻")</f>
        <v>0</v>
      </c>
      <c r="Z3" s="47" t="n">
        <f aca="false">COUNTIF(C3:S3,"51¶")</f>
        <v>0</v>
      </c>
      <c r="AA3" s="47" t="n">
        <f aca="false">COUNTIF(C3:S3,"52¶")</f>
        <v>0</v>
      </c>
      <c r="AB3" s="47" t="n">
        <f aca="false">COUNTIF(C3:S3,"U")+COUNTIF(C3:S3,"U☻")+COUNTIF(C3:S3,"U☺")</f>
        <v>0</v>
      </c>
      <c r="AC3" s="47" t="n">
        <f aca="false">COUNTIF(C3:S3,"KVIT")+COUNTIF(C3:S3,"KVIT☻")+COUNTIF(C3:S3,"kvit$")</f>
        <v>0</v>
      </c>
      <c r="AD3" s="48" t="n">
        <f aca="false">COUNTBLANK(C3:S3)-3</f>
        <v>12</v>
      </c>
      <c r="AE3" s="48" t="n">
        <f aca="false">COUNTIF(C3:S3,"x")</f>
        <v>0</v>
      </c>
      <c r="AF3" s="47" t="n">
        <f aca="false">COUNTIF(C3:S3,"51")+COUNTIF(C3:S3,"51☻")+COUNTIF(C3:S3,"2")+COUNTIF(C3:S3,"52")+COUNTIF(C3:S3,"52☻")+COUNTIF(C3:S3,"51$")+COUNTIF(C3:S3,"52$")</f>
        <v>0</v>
      </c>
      <c r="AG3" s="4" t="str">
        <f aca="false">Vzorci_vnosov!$A$3</f>
        <v>52☻</v>
      </c>
      <c r="AH3" s="49" t="str">
        <f aca="false">RIGHT(C3,1)</f>
        <v/>
      </c>
      <c r="AI3" s="49" t="str">
        <f aca="false">RIGHT(D3,1)</f>
        <v/>
      </c>
      <c r="AJ3" s="49" t="str">
        <f aca="false">RIGHT(E3,1)</f>
        <v/>
      </c>
      <c r="AK3" s="49" t="str">
        <f aca="false">RIGHT(F3,1)</f>
        <v/>
      </c>
      <c r="AL3" s="49" t="str">
        <f aca="false">RIGHT(G3,1)</f>
        <v/>
      </c>
      <c r="AM3" s="49" t="str">
        <f aca="false">RIGHT(H3,1)</f>
        <v/>
      </c>
      <c r="AN3" s="49" t="str">
        <f aca="false">RIGHT(I3,1)</f>
        <v>☺</v>
      </c>
      <c r="AO3" s="49" t="str">
        <f aca="false">RIGHT(J3,1)</f>
        <v>☻</v>
      </c>
      <c r="AP3" s="49" t="str">
        <f aca="false">RIGHT(K3,1)</f>
        <v/>
      </c>
      <c r="AQ3" s="49" t="str">
        <f aca="false">RIGHT(L3,1)</f>
        <v/>
      </c>
      <c r="AR3" s="49" t="str">
        <f aca="false">RIGHT(M3,1)</f>
        <v/>
      </c>
      <c r="AS3" s="49" t="str">
        <f aca="false">RIGHT(N3,1)</f>
        <v/>
      </c>
      <c r="AT3" s="49" t="e">
        <f aca="false">NA()</f>
        <v>#N/A</v>
      </c>
      <c r="AU3" s="49" t="str">
        <f aca="false">RIGHT(O3,1)</f>
        <v/>
      </c>
      <c r="AV3" s="49" t="str">
        <f aca="false">RIGHT(P3,1)</f>
        <v/>
      </c>
      <c r="AW3" s="49" t="str">
        <f aca="false">RIGHT(Q3,1)</f>
        <v/>
      </c>
      <c r="AX3" s="49" t="str">
        <f aca="false">RIGHT(R3,1)</f>
        <v/>
      </c>
      <c r="AY3" s="49" t="str">
        <f aca="false">RIGHT(S3,1)</f>
        <v/>
      </c>
      <c r="BG3" s="50"/>
      <c r="BH3" s="50"/>
      <c r="BI3" s="50"/>
      <c r="BJ3" s="50"/>
      <c r="BK3" s="50"/>
      <c r="BL3" s="50"/>
      <c r="IV3" s="2"/>
    </row>
    <row r="4" s="26" customFormat="true" ht="19.5" hidden="false" customHeight="true" outlineLevel="0" collapsed="false">
      <c r="A4" s="51" t="n">
        <v>43588</v>
      </c>
      <c r="B4" s="52" t="str">
        <f aca="false">TEXT(A4,"Ddd")</f>
        <v>pá</v>
      </c>
      <c r="C4" s="53" t="str">
        <f aca="false">Vzorci_vnosov!$A$12</f>
        <v>D</v>
      </c>
      <c r="D4" s="54" t="str">
        <f aca="false">Vzorci_vnosov!$A$7</f>
        <v>KVIT☻</v>
      </c>
      <c r="E4" s="53" t="str">
        <f aca="false">Vzorci_vnosov!$A$6</f>
        <v>KVIT</v>
      </c>
      <c r="F4" s="53" t="str">
        <f aca="false">Vzorci_vnosov!$A$12</f>
        <v>D</v>
      </c>
      <c r="G4" s="53" t="str">
        <f aca="false">Vzorci_vnosov!$A$12</f>
        <v>D</v>
      </c>
      <c r="H4" s="53" t="str">
        <f aca="false">Vzorci_vnosov!$A$12</f>
        <v>D</v>
      </c>
      <c r="I4" s="55" t="str">
        <f aca="false">Vzorci_vnosov!$A$11</f>
        <v>X</v>
      </c>
      <c r="J4" s="55" t="str">
        <f aca="false">Vzorci_vnosov!$A$11</f>
        <v>X</v>
      </c>
      <c r="K4" s="53" t="str">
        <f aca="false">Vzorci_vnosov!$A$5</f>
        <v>52</v>
      </c>
      <c r="L4" s="58" t="str">
        <f aca="false">Vzorci_vnosov!$A$23</f>
        <v>51☺</v>
      </c>
      <c r="M4" s="53" t="str">
        <f aca="false">Vzorci_vnosov!$A$13</f>
        <v>BOL</v>
      </c>
      <c r="N4" s="53" t="str">
        <f aca="false">Vzorci_vnosov!$A$12</f>
        <v>D</v>
      </c>
      <c r="O4" s="55" t="str">
        <f aca="false">Vzorci_vnosov!$A$11</f>
        <v>X</v>
      </c>
      <c r="P4" s="53" t="str">
        <f aca="false">Vzorci_vnosov!$A$12</f>
        <v>D</v>
      </c>
      <c r="Q4" s="56"/>
      <c r="R4" s="56"/>
      <c r="S4" s="56" t="s">
        <v>76</v>
      </c>
      <c r="T4" s="56" t="s">
        <v>19</v>
      </c>
      <c r="U4" s="59" t="s">
        <v>5</v>
      </c>
      <c r="V4" s="47" t="n">
        <f aca="false">COUNTIF(AH4:AY4,"☻")</f>
        <v>1</v>
      </c>
      <c r="W4" s="47" t="n">
        <f aca="false">COUNTIF(AH4:AY4,"☺")</f>
        <v>1</v>
      </c>
      <c r="X4" s="47" t="n">
        <f aca="false">COUNTIF(C4:S4,"51")+COUNTIF(C4:S4,"51$")+COUNTIF(C4:S4,"51☻")</f>
        <v>0</v>
      </c>
      <c r="Y4" s="47" t="n">
        <f aca="false">COUNTIF(C4:S4,"52")+COUNTIF(C4:S4,"52$")+COUNTIF(C4:S4,"52☻")</f>
        <v>1</v>
      </c>
      <c r="Z4" s="47" t="n">
        <f aca="false">COUNTIF(C4:S4,"51¶")</f>
        <v>0</v>
      </c>
      <c r="AA4" s="47" t="n">
        <f aca="false">COUNTIF(C4:S4,"52¶")</f>
        <v>0</v>
      </c>
      <c r="AB4" s="47" t="n">
        <f aca="false">COUNTIF(C4:S4,"U")+COUNTIF(C4:S4,"U☻")+COUNTIF(C4:S4,"U☺")</f>
        <v>0</v>
      </c>
      <c r="AC4" s="47" t="n">
        <f aca="false">COUNTIF(C4:S4,"KVIT")+COUNTIF(C4:S4,"KVIT☻")+COUNTIF(C4:S4,"kvit$")</f>
        <v>2</v>
      </c>
      <c r="AD4" s="48" t="n">
        <f aca="false">COUNTBLANK(C4:S4)-3</f>
        <v>-1</v>
      </c>
      <c r="AE4" s="48" t="n">
        <f aca="false">COUNTIF(C4:S4,"x")</f>
        <v>3</v>
      </c>
      <c r="AF4" s="47" t="n">
        <f aca="false">COUNTIF(C4:S4,"51")+COUNTIF(C4:S4,"51☻")+COUNTIF(C4:S4,"2")+COUNTIF(C4:S4,"52")+COUNTIF(C4:S4,"52☻")+COUNTIF(C4:S4,"51$")+COUNTIF(C4:S4,"52$")</f>
        <v>1</v>
      </c>
      <c r="AG4" s="4" t="str">
        <f aca="false">Vzorci_vnosov!$A$4</f>
        <v>51</v>
      </c>
      <c r="AH4" s="49" t="str">
        <f aca="false">RIGHT(C4,1)</f>
        <v>D</v>
      </c>
      <c r="AI4" s="49" t="str">
        <f aca="false">RIGHT(D4,1)</f>
        <v>☻</v>
      </c>
      <c r="AJ4" s="49" t="str">
        <f aca="false">RIGHT(E4,1)</f>
        <v>T</v>
      </c>
      <c r="AK4" s="49" t="str">
        <f aca="false">RIGHT(F4,1)</f>
        <v>D</v>
      </c>
      <c r="AL4" s="49" t="str">
        <f aca="false">RIGHT(G4,1)</f>
        <v>D</v>
      </c>
      <c r="AM4" s="49" t="str">
        <f aca="false">RIGHT(H4,1)</f>
        <v>D</v>
      </c>
      <c r="AN4" s="49" t="str">
        <f aca="false">RIGHT(I4,1)</f>
        <v>X</v>
      </c>
      <c r="AO4" s="49" t="str">
        <f aca="false">RIGHT(J4,1)</f>
        <v>X</v>
      </c>
      <c r="AP4" s="49" t="str">
        <f aca="false">RIGHT(K4,1)</f>
        <v>2</v>
      </c>
      <c r="AQ4" s="49" t="str">
        <f aca="false">RIGHT(L4,1)</f>
        <v>☺</v>
      </c>
      <c r="AR4" s="49" t="str">
        <f aca="false">RIGHT(M4,1)</f>
        <v>L</v>
      </c>
      <c r="AS4" s="49" t="str">
        <f aca="false">RIGHT(N4,1)</f>
        <v>D</v>
      </c>
      <c r="AT4" s="49" t="e">
        <f aca="false">NA()</f>
        <v>#N/A</v>
      </c>
      <c r="AU4" s="49" t="str">
        <f aca="false">RIGHT(O4,1)</f>
        <v>X</v>
      </c>
      <c r="AV4" s="49" t="str">
        <f aca="false">RIGHT(P4,1)</f>
        <v>D</v>
      </c>
      <c r="AW4" s="49" t="str">
        <f aca="false">RIGHT(Q4,1)</f>
        <v/>
      </c>
      <c r="AX4" s="49" t="str">
        <f aca="false">RIGHT(R4,1)</f>
        <v/>
      </c>
      <c r="AY4" s="49" t="str">
        <f aca="false">RIGHT(S4,1)</f>
        <v>B</v>
      </c>
      <c r="BG4" s="50"/>
      <c r="BH4" s="50"/>
      <c r="BI4" s="50"/>
      <c r="BJ4" s="50"/>
      <c r="BK4" s="50"/>
      <c r="BL4" s="50"/>
      <c r="IV4" s="2"/>
    </row>
    <row r="5" s="26" customFormat="true" ht="19.5" hidden="false" customHeight="true" outlineLevel="0" collapsed="false">
      <c r="A5" s="51" t="n">
        <v>43589</v>
      </c>
      <c r="B5" s="52" t="str">
        <f aca="false">TEXT(A5,"Ddd")</f>
        <v>so</v>
      </c>
      <c r="C5" s="56"/>
      <c r="D5" s="56"/>
      <c r="E5" s="44" t="str">
        <f aca="false">Vzorci_vnosov!$A$14</f>
        <v>☻</v>
      </c>
      <c r="F5" s="56"/>
      <c r="G5" s="56"/>
      <c r="H5" s="55"/>
      <c r="I5" s="56"/>
      <c r="J5" s="56"/>
      <c r="K5" s="56"/>
      <c r="L5" s="56"/>
      <c r="M5" s="56"/>
      <c r="N5" s="45" t="str">
        <f aca="false">Vzorci_vnosov!$A$21</f>
        <v>☺</v>
      </c>
      <c r="O5" s="56"/>
      <c r="P5" s="56"/>
      <c r="Q5" s="56"/>
      <c r="R5" s="56"/>
      <c r="S5" s="56"/>
      <c r="T5" s="56" t="s">
        <v>23</v>
      </c>
      <c r="U5" s="59" t="s">
        <v>3</v>
      </c>
      <c r="V5" s="47" t="n">
        <f aca="false">COUNTIF(AH5:AY5,"☻")</f>
        <v>1</v>
      </c>
      <c r="W5" s="47" t="n">
        <f aca="false">COUNTIF(AH5:AY5,"☺")</f>
        <v>1</v>
      </c>
      <c r="X5" s="47" t="n">
        <f aca="false">COUNTIF(C5:S5,"51")+COUNTIF(C5:S5,"51$")+COUNTIF(C5:S5,"51☻")</f>
        <v>0</v>
      </c>
      <c r="Y5" s="47" t="n">
        <f aca="false">COUNTIF(C5:S5,"52")+COUNTIF(C5:S5,"52$")+COUNTIF(C5:S5,"52☻")</f>
        <v>0</v>
      </c>
      <c r="Z5" s="47" t="n">
        <f aca="false">COUNTIF(C5:S5,"51¶")</f>
        <v>0</v>
      </c>
      <c r="AA5" s="47" t="n">
        <f aca="false">COUNTIF(C5:S5,"52¶")</f>
        <v>0</v>
      </c>
      <c r="AB5" s="47" t="n">
        <f aca="false">COUNTIF(C5:S5,"U")+COUNTIF(C5:S5,"U☻")+COUNTIF(C5:S5,"U☺")</f>
        <v>0</v>
      </c>
      <c r="AC5" s="47" t="n">
        <f aca="false">COUNTIF(C5:S5,"KVIT")+COUNTIF(C5:S5,"KVIT☻")+COUNTIF(C5:S5,"kvit$")</f>
        <v>0</v>
      </c>
      <c r="AD5" s="48" t="n">
        <f aca="false">COUNTBLANK(C5:S5)-3</f>
        <v>12</v>
      </c>
      <c r="AE5" s="48" t="n">
        <f aca="false">COUNTIF(C5:S5,"x")</f>
        <v>0</v>
      </c>
      <c r="AF5" s="47" t="n">
        <f aca="false">COUNTIF(C5:S5,"51")+COUNTIF(C5:S5,"51☻")+COUNTIF(C5:S5,"2")+COUNTIF(C5:S5,"52")+COUNTIF(C5:S5,"52☻")+COUNTIF(C5:S5,"51$")+COUNTIF(C5:S5,"52$")</f>
        <v>0</v>
      </c>
      <c r="AG5" s="4" t="str">
        <f aca="false">Vzorci_vnosov!$A$5</f>
        <v>52</v>
      </c>
      <c r="AH5" s="49" t="str">
        <f aca="false">RIGHT(C5,1)</f>
        <v/>
      </c>
      <c r="AI5" s="49" t="str">
        <f aca="false">RIGHT(D5,1)</f>
        <v/>
      </c>
      <c r="AJ5" s="49" t="str">
        <f aca="false">RIGHT(E5,1)</f>
        <v>☻</v>
      </c>
      <c r="AK5" s="49" t="str">
        <f aca="false">RIGHT(F5,1)</f>
        <v/>
      </c>
      <c r="AL5" s="49" t="str">
        <f aca="false">RIGHT(G5,1)</f>
        <v/>
      </c>
      <c r="AM5" s="49" t="str">
        <f aca="false">RIGHT(H5,1)</f>
        <v/>
      </c>
      <c r="AN5" s="49" t="str">
        <f aca="false">RIGHT(I5,1)</f>
        <v/>
      </c>
      <c r="AO5" s="49" t="str">
        <f aca="false">RIGHT(J5,1)</f>
        <v/>
      </c>
      <c r="AP5" s="49" t="str">
        <f aca="false">RIGHT(K5,1)</f>
        <v/>
      </c>
      <c r="AQ5" s="49" t="str">
        <f aca="false">RIGHT(L5,1)</f>
        <v/>
      </c>
      <c r="AR5" s="49" t="str">
        <f aca="false">RIGHT(M5,1)</f>
        <v/>
      </c>
      <c r="AS5" s="49" t="str">
        <f aca="false">RIGHT(N5,1)</f>
        <v>☺</v>
      </c>
      <c r="AT5" s="49" t="e">
        <f aca="false">NA()</f>
        <v>#N/A</v>
      </c>
      <c r="AU5" s="49" t="str">
        <f aca="false">RIGHT(O5,1)</f>
        <v/>
      </c>
      <c r="AV5" s="49" t="str">
        <f aca="false">RIGHT(P5,1)</f>
        <v/>
      </c>
      <c r="AW5" s="49" t="str">
        <f aca="false">RIGHT(Q5,1)</f>
        <v/>
      </c>
      <c r="AX5" s="49" t="str">
        <f aca="false">RIGHT(R5,1)</f>
        <v/>
      </c>
      <c r="AY5" s="49" t="str">
        <f aca="false">RIGHT(S5,1)</f>
        <v/>
      </c>
      <c r="BD5" s="26" t="s">
        <v>65</v>
      </c>
      <c r="BG5" s="50"/>
      <c r="BH5" s="50"/>
      <c r="BI5" s="50"/>
      <c r="BJ5" s="50"/>
      <c r="BK5" s="50"/>
      <c r="BL5" s="50"/>
      <c r="IV5" s="2"/>
    </row>
    <row r="6" s="26" customFormat="true" ht="19.5" hidden="false" customHeight="true" outlineLevel="0" collapsed="false">
      <c r="A6" s="51" t="n">
        <v>43590</v>
      </c>
      <c r="B6" s="52" t="str">
        <f aca="false">TEXT(A6,"Ddd")</f>
        <v>ne</v>
      </c>
      <c r="C6" s="56"/>
      <c r="D6" s="56"/>
      <c r="E6" s="44" t="str">
        <f aca="false">Vzorci_vnosov!$A$14</f>
        <v>☻</v>
      </c>
      <c r="F6" s="56"/>
      <c r="G6" s="56"/>
      <c r="H6" s="56"/>
      <c r="I6" s="56"/>
      <c r="J6" s="56"/>
      <c r="K6" s="56"/>
      <c r="L6" s="56"/>
      <c r="M6" s="56"/>
      <c r="N6" s="45" t="str">
        <f aca="false">Vzorci_vnosov!$A$21</f>
        <v>☺</v>
      </c>
      <c r="O6" s="56"/>
      <c r="P6" s="56"/>
      <c r="Q6" s="56"/>
      <c r="R6" s="56"/>
      <c r="S6" s="56"/>
      <c r="T6" s="56" t="s">
        <v>23</v>
      </c>
      <c r="U6" s="59" t="s">
        <v>3</v>
      </c>
      <c r="V6" s="47" t="n">
        <f aca="false">COUNTIF(AH6:AY6,"☻")</f>
        <v>1</v>
      </c>
      <c r="W6" s="47" t="n">
        <f aca="false">COUNTIF(AH6:AY6,"☺")</f>
        <v>1</v>
      </c>
      <c r="X6" s="47" t="n">
        <f aca="false">COUNTIF(C6:S6,"51")+COUNTIF(C6:S6,"51$")+COUNTIF(C6:S6,"51☻")</f>
        <v>0</v>
      </c>
      <c r="Y6" s="47" t="n">
        <f aca="false">COUNTIF(C6:S6,"52")+COUNTIF(C6:S6,"52$")+COUNTIF(C6:S6,"52☻")</f>
        <v>0</v>
      </c>
      <c r="Z6" s="47" t="n">
        <f aca="false">COUNTIF(C6:S6,"51¶")</f>
        <v>0</v>
      </c>
      <c r="AA6" s="47" t="n">
        <f aca="false">COUNTIF(C6:S6,"52¶")</f>
        <v>0</v>
      </c>
      <c r="AB6" s="47" t="n">
        <f aca="false">COUNTIF(C6:S6,"U")+COUNTIF(C6:S6,"U☻")+COUNTIF(C6:S6,"U☺")</f>
        <v>0</v>
      </c>
      <c r="AC6" s="47" t="n">
        <f aca="false">COUNTIF(C6:S6,"KVIT")+COUNTIF(C6:S6,"KVIT☻")+COUNTIF(C6:S6,"kvit$")</f>
        <v>0</v>
      </c>
      <c r="AD6" s="48" t="n">
        <f aca="false">COUNTBLANK(C6:S6)-3</f>
        <v>12</v>
      </c>
      <c r="AE6" s="48" t="n">
        <f aca="false">COUNTIF(C6:S6,"x")</f>
        <v>0</v>
      </c>
      <c r="AF6" s="47" t="n">
        <f aca="false">COUNTIF(C6:S6,"51")+COUNTIF(C6:S6,"51☻")+COUNTIF(C6:S6,"2")+COUNTIF(C6:S6,"52")+COUNTIF(C6:S6,"52☻")+COUNTIF(C6:S6,"51$")+COUNTIF(C6:S6,"52$")</f>
        <v>0</v>
      </c>
      <c r="AG6" s="4" t="str">
        <f aca="false">Vzorci_vnosov!$A$6</f>
        <v>KVIT</v>
      </c>
      <c r="AH6" s="49" t="str">
        <f aca="false">RIGHT(C6,1)</f>
        <v/>
      </c>
      <c r="AI6" s="49" t="str">
        <f aca="false">RIGHT(D6,1)</f>
        <v/>
      </c>
      <c r="AJ6" s="49" t="str">
        <f aca="false">RIGHT(E6,1)</f>
        <v>☻</v>
      </c>
      <c r="AK6" s="49" t="str">
        <f aca="false">RIGHT(F6,1)</f>
        <v/>
      </c>
      <c r="AL6" s="49" t="str">
        <f aca="false">RIGHT(G6,1)</f>
        <v/>
      </c>
      <c r="AM6" s="49" t="str">
        <f aca="false">RIGHT(H6,1)</f>
        <v/>
      </c>
      <c r="AN6" s="49" t="str">
        <f aca="false">RIGHT(I6,1)</f>
        <v/>
      </c>
      <c r="AO6" s="49" t="str">
        <f aca="false">RIGHT(J6,1)</f>
        <v/>
      </c>
      <c r="AP6" s="49" t="str">
        <f aca="false">RIGHT(K6,1)</f>
        <v/>
      </c>
      <c r="AQ6" s="49" t="str">
        <f aca="false">RIGHT(L6,1)</f>
        <v/>
      </c>
      <c r="AR6" s="49" t="str">
        <f aca="false">RIGHT(M6,1)</f>
        <v/>
      </c>
      <c r="AS6" s="49" t="str">
        <f aca="false">RIGHT(N6,1)</f>
        <v>☺</v>
      </c>
      <c r="AT6" s="49" t="e">
        <f aca="false">NA()</f>
        <v>#N/A</v>
      </c>
      <c r="AU6" s="49" t="str">
        <f aca="false">RIGHT(O6,1)</f>
        <v/>
      </c>
      <c r="AV6" s="49" t="str">
        <f aca="false">RIGHT(P6,1)</f>
        <v/>
      </c>
      <c r="AW6" s="49" t="str">
        <f aca="false">RIGHT(Q6,1)</f>
        <v/>
      </c>
      <c r="AX6" s="49" t="str">
        <f aca="false">RIGHT(R6,1)</f>
        <v/>
      </c>
      <c r="AY6" s="49" t="str">
        <f aca="false">RIGHT(S6,1)</f>
        <v/>
      </c>
      <c r="BG6" s="50"/>
      <c r="BH6" s="50"/>
      <c r="BI6" s="50"/>
      <c r="BJ6" s="50"/>
      <c r="BK6" s="50"/>
      <c r="BL6" s="50"/>
      <c r="IV6" s="2"/>
    </row>
    <row r="7" s="26" customFormat="true" ht="19.5" hidden="false" customHeight="true" outlineLevel="0" collapsed="false">
      <c r="A7" s="51" t="n">
        <v>43591</v>
      </c>
      <c r="B7" s="52" t="str">
        <f aca="false">TEXT(A7,"Ddd")</f>
        <v>po</v>
      </c>
      <c r="C7" s="53" t="str">
        <f aca="false">Vzorci_vnosov!$A$12</f>
        <v>D</v>
      </c>
      <c r="D7" s="53" t="str">
        <f aca="false">Vzorci_vnosov!$A$12</f>
        <v>D</v>
      </c>
      <c r="E7" s="55" t="str">
        <f aca="false">Vzorci_vnosov!$A$11</f>
        <v>X</v>
      </c>
      <c r="F7" s="53" t="str">
        <f aca="false">Vzorci_vnosov!$A$6</f>
        <v>KVIT</v>
      </c>
      <c r="G7" s="61" t="str">
        <f aca="false">Vzorci_vnosov!$A$28</f>
        <v>KO</v>
      </c>
      <c r="H7" s="55" t="str">
        <f aca="false">Vzorci_vnosov!$A$26</f>
        <v>52¶</v>
      </c>
      <c r="I7" s="53" t="str">
        <f aca="false">Vzorci_vnosov!$A$5</f>
        <v>52</v>
      </c>
      <c r="J7" s="55" t="str">
        <f aca="false">Vzorci_vnosov!$A$38</f>
        <v>Rf</v>
      </c>
      <c r="K7" s="53" t="str">
        <f aca="false">Vzorci_vnosov!$A$6</f>
        <v>KVIT</v>
      </c>
      <c r="L7" s="53" t="str">
        <f aca="false">Vzorci_vnosov!$A$4</f>
        <v>51</v>
      </c>
      <c r="M7" s="53" t="str">
        <f aca="false">Vzorci_vnosov!$A$13</f>
        <v>BOL</v>
      </c>
      <c r="N7" s="55" t="str">
        <f aca="false">Vzorci_vnosov!$A$11</f>
        <v>X</v>
      </c>
      <c r="O7" s="53" t="str">
        <f aca="false">Vzorci_vnosov!$A$8</f>
        <v>U</v>
      </c>
      <c r="P7" s="53" t="str">
        <f aca="false">Vzorci_vnosov!$A$12</f>
        <v>D</v>
      </c>
      <c r="Q7" s="56"/>
      <c r="R7" s="56"/>
      <c r="S7" s="56" t="s">
        <v>76</v>
      </c>
      <c r="T7" s="56" t="s">
        <v>69</v>
      </c>
      <c r="U7" s="59" t="s">
        <v>17</v>
      </c>
      <c r="V7" s="47" t="n">
        <f aca="false">COUNTIF(AH7:AY7,"☻")</f>
        <v>0</v>
      </c>
      <c r="W7" s="47" t="n">
        <f aca="false">COUNTIF(AH7:AY7,"☺")</f>
        <v>0</v>
      </c>
      <c r="X7" s="47" t="n">
        <f aca="false">COUNTIF(C7:S7,"51")+COUNTIF(C7:S7,"51$")+COUNTIF(C7:S7,"51☻")</f>
        <v>1</v>
      </c>
      <c r="Y7" s="47" t="n">
        <f aca="false">COUNTIF(C7:S7,"52")+COUNTIF(C7:S7,"52$")+COUNTIF(C7:S7,"52☻")</f>
        <v>1</v>
      </c>
      <c r="Z7" s="47" t="n">
        <f aca="false">COUNTIF(C7:S7,"51¶")</f>
        <v>0</v>
      </c>
      <c r="AA7" s="47" t="n">
        <f aca="false">COUNTIF(C7:S7,"52¶")</f>
        <v>1</v>
      </c>
      <c r="AB7" s="47" t="n">
        <f aca="false">COUNTIF(C7:S7,"U")+COUNTIF(C7:S7,"U☻")+COUNTIF(C7:S7,"U☺")</f>
        <v>1</v>
      </c>
      <c r="AC7" s="47" t="n">
        <f aca="false">COUNTIF(C7:S7,"KVIT")+COUNTIF(C7:S7,"KVIT☻")+COUNTIF(C7:S7,"kvit$")</f>
        <v>2</v>
      </c>
      <c r="AD7" s="48" t="n">
        <f aca="false">COUNTBLANK(C7:S7)-3</f>
        <v>-1</v>
      </c>
      <c r="AE7" s="48" t="n">
        <f aca="false">COUNTIF(C7:S7,"x")</f>
        <v>2</v>
      </c>
      <c r="AF7" s="47" t="n">
        <f aca="false">COUNTIF(C7:S7,"51")+COUNTIF(C7:S7,"51☻")+COUNTIF(C7:S7,"2")+COUNTIF(C7:S7,"52")+COUNTIF(C7:S7,"52☻")+COUNTIF(C7:S7,"51$")+COUNTIF(C7:S7,"52$")</f>
        <v>2</v>
      </c>
      <c r="AG7" s="6" t="str">
        <f aca="false">Vzorci_vnosov!$A$7</f>
        <v>KVIT☻</v>
      </c>
      <c r="AH7" s="49" t="str">
        <f aca="false">RIGHT(C7,1)</f>
        <v>D</v>
      </c>
      <c r="AI7" s="49" t="str">
        <f aca="false">RIGHT(D7,1)</f>
        <v>D</v>
      </c>
      <c r="AJ7" s="49" t="str">
        <f aca="false">RIGHT(E7,1)</f>
        <v>X</v>
      </c>
      <c r="AK7" s="49" t="str">
        <f aca="false">RIGHT(F7,1)</f>
        <v>T</v>
      </c>
      <c r="AL7" s="49" t="str">
        <f aca="false">RIGHT(G7,1)</f>
        <v>O</v>
      </c>
      <c r="AM7" s="49" t="str">
        <f aca="false">RIGHT(H7,1)</f>
        <v>¶</v>
      </c>
      <c r="AN7" s="49" t="str">
        <f aca="false">RIGHT(I7,1)</f>
        <v>2</v>
      </c>
      <c r="AO7" s="49" t="str">
        <f aca="false">RIGHT(J7,1)</f>
        <v>f</v>
      </c>
      <c r="AP7" s="49" t="str">
        <f aca="false">RIGHT(K7,1)</f>
        <v>T</v>
      </c>
      <c r="AQ7" s="49" t="str">
        <f aca="false">RIGHT(L7,1)</f>
        <v>1</v>
      </c>
      <c r="AR7" s="49" t="str">
        <f aca="false">RIGHT(M7,1)</f>
        <v>L</v>
      </c>
      <c r="AS7" s="49" t="str">
        <f aca="false">RIGHT(N7,1)</f>
        <v>X</v>
      </c>
      <c r="AT7" s="49" t="e">
        <f aca="false">NA()</f>
        <v>#N/A</v>
      </c>
      <c r="AU7" s="49" t="str">
        <f aca="false">RIGHT(O7,1)</f>
        <v>U</v>
      </c>
      <c r="AV7" s="49" t="str">
        <f aca="false">RIGHT(P7,1)</f>
        <v>D</v>
      </c>
      <c r="AW7" s="49" t="str">
        <f aca="false">RIGHT(Q7,1)</f>
        <v/>
      </c>
      <c r="AX7" s="49" t="str">
        <f aca="false">RIGHT(R7,1)</f>
        <v/>
      </c>
      <c r="AY7" s="49" t="str">
        <f aca="false">RIGHT(S7,1)</f>
        <v>B</v>
      </c>
      <c r="BG7" s="50"/>
      <c r="BH7" s="50"/>
      <c r="BI7" s="50"/>
      <c r="BJ7" s="50"/>
      <c r="BK7" s="50"/>
      <c r="BL7" s="50"/>
      <c r="IV7" s="2"/>
    </row>
    <row r="8" s="26" customFormat="true" ht="19.5" hidden="false" customHeight="true" outlineLevel="0" collapsed="false">
      <c r="A8" s="51" t="n">
        <v>43592</v>
      </c>
      <c r="B8" s="52" t="str">
        <f aca="false">TEXT(A8,"Ddd")</f>
        <v>út</v>
      </c>
      <c r="C8" s="53" t="str">
        <f aca="false">Vzorci_vnosov!$A$12</f>
        <v>D</v>
      </c>
      <c r="D8" s="53" t="str">
        <f aca="false">Vzorci_vnosov!$A$12</f>
        <v>D</v>
      </c>
      <c r="E8" s="53" t="str">
        <f aca="false">Vzorci_vnosov!$A$8</f>
        <v>U</v>
      </c>
      <c r="F8" s="54" t="str">
        <f aca="false">Vzorci_vnosov!$A$7</f>
        <v>KVIT☻</v>
      </c>
      <c r="G8" s="61" t="str">
        <f aca="false">Vzorci_vnosov!$A$28</f>
        <v>KO</v>
      </c>
      <c r="H8" s="53" t="str">
        <f aca="false">Vzorci_vnosov!$A$12</f>
        <v>D</v>
      </c>
      <c r="I8" s="58" t="str">
        <f aca="false">Vzorci_vnosov!$A$23</f>
        <v>51☺</v>
      </c>
      <c r="J8" s="53" t="str">
        <f aca="false">Vzorci_vnosov!$A$6</f>
        <v>KVIT</v>
      </c>
      <c r="K8" s="53" t="str">
        <f aca="false">Vzorci_vnosov!$A$6</f>
        <v>KVIT</v>
      </c>
      <c r="L8" s="53" t="str">
        <f aca="false">Vzorci_vnosov!$A$5</f>
        <v>52</v>
      </c>
      <c r="M8" s="53" t="str">
        <f aca="false">Vzorci_vnosov!$A$13</f>
        <v>BOL</v>
      </c>
      <c r="N8" s="53" t="str">
        <f aca="false">Vzorci_vnosov!$A$12</f>
        <v>D</v>
      </c>
      <c r="O8" s="55" t="str">
        <f aca="false">Vzorci_vnosov!$A$32</f>
        <v>Am</v>
      </c>
      <c r="P8" s="53" t="str">
        <f aca="false">Vzorci_vnosov!$A$4</f>
        <v>51</v>
      </c>
      <c r="Q8" s="56"/>
      <c r="R8" s="56"/>
      <c r="S8" s="56" t="s">
        <v>76</v>
      </c>
      <c r="T8" s="56" t="s">
        <v>13</v>
      </c>
      <c r="U8" s="59" t="s">
        <v>17</v>
      </c>
      <c r="V8" s="47" t="n">
        <f aca="false">COUNTIF(AH8:AY8,"☻")</f>
        <v>1</v>
      </c>
      <c r="W8" s="47" t="n">
        <f aca="false">COUNTIF(AH8:AY8,"☺")</f>
        <v>1</v>
      </c>
      <c r="X8" s="47" t="n">
        <f aca="false">COUNTIF(C8:S8,"51")+COUNTIF(C8:S8,"51$")+COUNTIF(C8:S8,"51☻")</f>
        <v>1</v>
      </c>
      <c r="Y8" s="47" t="n">
        <f aca="false">COUNTIF(C8:S8,"52")+COUNTIF(C8:S8,"52$")+COUNTIF(C8:S8,"52☻")</f>
        <v>1</v>
      </c>
      <c r="Z8" s="47" t="n">
        <f aca="false">COUNTIF(C8:S8,"51¶")</f>
        <v>0</v>
      </c>
      <c r="AA8" s="47" t="n">
        <f aca="false">COUNTIF(C8:S8,"52¶")</f>
        <v>0</v>
      </c>
      <c r="AB8" s="47" t="n">
        <f aca="false">COUNTIF(C8:S8,"U")+COUNTIF(C8:S8,"U☻")+COUNTIF(C8:S8,"U☺")</f>
        <v>1</v>
      </c>
      <c r="AC8" s="47" t="n">
        <f aca="false">COUNTIF(C8:S8,"KVIT")+COUNTIF(C8:S8,"KVIT☻")+COUNTIF(C8:S8,"kvit$")</f>
        <v>3</v>
      </c>
      <c r="AD8" s="48" t="n">
        <f aca="false">COUNTBLANK(C8:S8)-3</f>
        <v>-1</v>
      </c>
      <c r="AE8" s="48" t="n">
        <f aca="false">COUNTIF(C8:S8,"x")</f>
        <v>0</v>
      </c>
      <c r="AF8" s="47" t="n">
        <f aca="false">COUNTIF(C8:S8,"51")+COUNTIF(C8:S8,"51☻")+COUNTIF(C8:S8,"2")+COUNTIF(C8:S8,"52")+COUNTIF(C8:S8,"52☻")+COUNTIF(C8:S8,"51$")+COUNTIF(C8:S8,"52$")</f>
        <v>2</v>
      </c>
      <c r="AG8" s="4" t="str">
        <f aca="false">Vzorci_vnosov!$A$8</f>
        <v>U</v>
      </c>
      <c r="AH8" s="49" t="str">
        <f aca="false">RIGHT(C8,1)</f>
        <v>D</v>
      </c>
      <c r="AI8" s="49" t="str">
        <f aca="false">RIGHT(D8,1)</f>
        <v>D</v>
      </c>
      <c r="AJ8" s="49" t="str">
        <f aca="false">RIGHT(E8,1)</f>
        <v>U</v>
      </c>
      <c r="AK8" s="49" t="str">
        <f aca="false">RIGHT(F8,1)</f>
        <v>☻</v>
      </c>
      <c r="AL8" s="49" t="str">
        <f aca="false">RIGHT(G8,1)</f>
        <v>O</v>
      </c>
      <c r="AM8" s="49" t="str">
        <f aca="false">RIGHT(H8,1)</f>
        <v>D</v>
      </c>
      <c r="AN8" s="49" t="str">
        <f aca="false">RIGHT(I8,1)</f>
        <v>☺</v>
      </c>
      <c r="AO8" s="49" t="str">
        <f aca="false">RIGHT(J8,1)</f>
        <v>T</v>
      </c>
      <c r="AP8" s="49" t="str">
        <f aca="false">RIGHT(K8,1)</f>
        <v>T</v>
      </c>
      <c r="AQ8" s="49" t="str">
        <f aca="false">RIGHT(L8,1)</f>
        <v>2</v>
      </c>
      <c r="AR8" s="49" t="str">
        <f aca="false">RIGHT(M8,1)</f>
        <v>L</v>
      </c>
      <c r="AS8" s="49" t="str">
        <f aca="false">RIGHT(N8,1)</f>
        <v>D</v>
      </c>
      <c r="AT8" s="49" t="e">
        <f aca="false">NA()</f>
        <v>#N/A</v>
      </c>
      <c r="AU8" s="49" t="str">
        <f aca="false">RIGHT(O8,1)</f>
        <v>m</v>
      </c>
      <c r="AV8" s="49" t="str">
        <f aca="false">RIGHT(P8,1)</f>
        <v>1</v>
      </c>
      <c r="AW8" s="49" t="str">
        <f aca="false">RIGHT(Q8,1)</f>
        <v/>
      </c>
      <c r="AX8" s="49" t="str">
        <f aca="false">RIGHT(R8,1)</f>
        <v/>
      </c>
      <c r="AY8" s="49" t="str">
        <f aca="false">RIGHT(S8,1)</f>
        <v>B</v>
      </c>
      <c r="BG8" s="50"/>
      <c r="BH8" s="50"/>
      <c r="BI8" s="50"/>
      <c r="BJ8" s="50"/>
      <c r="BK8" s="50"/>
      <c r="BL8" s="50"/>
      <c r="IV8" s="2"/>
    </row>
    <row r="9" s="26" customFormat="true" ht="19.5" hidden="false" customHeight="true" outlineLevel="0" collapsed="false">
      <c r="A9" s="51" t="n">
        <v>43593</v>
      </c>
      <c r="B9" s="52" t="str">
        <f aca="false">TEXT(A9,"Ddd")</f>
        <v>st</v>
      </c>
      <c r="C9" s="53" t="str">
        <f aca="false">Vzorci_vnosov!$A$8</f>
        <v>U</v>
      </c>
      <c r="D9" s="53" t="str">
        <f aca="false">Vzorci_vnosov!$A$12</f>
        <v>D</v>
      </c>
      <c r="E9" s="55" t="str">
        <f aca="false">Vzorci_vnosov!$A$26</f>
        <v>52¶</v>
      </c>
      <c r="F9" s="55" t="str">
        <f aca="false">Vzorci_vnosov!$A$11</f>
        <v>X</v>
      </c>
      <c r="G9" s="61" t="str">
        <f aca="false">Vzorci_vnosov!$A$28</f>
        <v>KO</v>
      </c>
      <c r="H9" s="53" t="str">
        <f aca="false">Vzorci_vnosov!$A$5</f>
        <v>52</v>
      </c>
      <c r="I9" s="55" t="str">
        <f aca="false">Vzorci_vnosov!$A$11</f>
        <v>X</v>
      </c>
      <c r="J9" s="54" t="str">
        <f aca="false">Vzorci_vnosov!$A$7</f>
        <v>KVIT☻</v>
      </c>
      <c r="K9" s="53" t="str">
        <f aca="false">Vzorci_vnosov!$A$6</f>
        <v>KVIT</v>
      </c>
      <c r="L9" s="55" t="str">
        <f aca="false">Vzorci_vnosov!$A$11</f>
        <v>X</v>
      </c>
      <c r="M9" s="53" t="str">
        <f aca="false">Vzorci_vnosov!$A$13</f>
        <v>BOL</v>
      </c>
      <c r="N9" s="55" t="str">
        <f aca="false">Vzorci_vnosov!$A$35</f>
        <v>Ta</v>
      </c>
      <c r="O9" s="55" t="str">
        <f aca="false">Vzorci_vnosov!$A$11</f>
        <v>X</v>
      </c>
      <c r="P9" s="58" t="str">
        <f aca="false">Vzorci_vnosov!$A$23</f>
        <v>51☺</v>
      </c>
      <c r="Q9" s="56"/>
      <c r="R9" s="56"/>
      <c r="S9" s="56" t="s">
        <v>76</v>
      </c>
      <c r="T9" s="56" t="s">
        <v>27</v>
      </c>
      <c r="U9" s="59" t="s">
        <v>13</v>
      </c>
      <c r="V9" s="47" t="n">
        <f aca="false">COUNTIF(AH9:AY9,"☻")</f>
        <v>1</v>
      </c>
      <c r="W9" s="47" t="n">
        <f aca="false">COUNTIF(AH9:AY9,"☺")</f>
        <v>1</v>
      </c>
      <c r="X9" s="47" t="n">
        <f aca="false">COUNTIF(C9:S9,"51")+COUNTIF(C9:S9,"51$")+COUNTIF(C9:S9,"51☻")</f>
        <v>0</v>
      </c>
      <c r="Y9" s="47" t="n">
        <f aca="false">COUNTIF(C9:S9,"52")+COUNTIF(C9:S9,"52$")+COUNTIF(C9:S9,"52☻")</f>
        <v>1</v>
      </c>
      <c r="Z9" s="47" t="n">
        <f aca="false">COUNTIF(C9:S9,"51¶")</f>
        <v>0</v>
      </c>
      <c r="AA9" s="47" t="n">
        <f aca="false">COUNTIF(C9:S9,"52¶")</f>
        <v>1</v>
      </c>
      <c r="AB9" s="47" t="n">
        <f aca="false">COUNTIF(C9:S9,"U")+COUNTIF(C9:S9,"U☻")+COUNTIF(C9:S9,"U☺")</f>
        <v>1</v>
      </c>
      <c r="AC9" s="47" t="n">
        <f aca="false">COUNTIF(C9:S9,"KVIT")+COUNTIF(C9:S9,"KVIT☻")+COUNTIF(C9:S9,"kvit$")</f>
        <v>2</v>
      </c>
      <c r="AD9" s="48" t="n">
        <f aca="false">COUNTBLANK(C9:S9)-3</f>
        <v>-1</v>
      </c>
      <c r="AE9" s="48" t="n">
        <f aca="false">COUNTIF(C9:S9,"x")</f>
        <v>4</v>
      </c>
      <c r="AF9" s="47" t="n">
        <f aca="false">COUNTIF(C9:S9,"51")+COUNTIF(C9:S9,"51☻")+COUNTIF(C9:S9,"2")+COUNTIF(C9:S9,"52")+COUNTIF(C9:S9,"52☻")+COUNTIF(C9:S9,"51$")+COUNTIF(C9:S9,"52$")</f>
        <v>1</v>
      </c>
      <c r="AG9" s="4" t="str">
        <f aca="false">Vzorci_vnosov!$A$9</f>
        <v>U☻</v>
      </c>
      <c r="AH9" s="49" t="str">
        <f aca="false">RIGHT(C9,1)</f>
        <v>U</v>
      </c>
      <c r="AI9" s="49" t="str">
        <f aca="false">RIGHT(D9,1)</f>
        <v>D</v>
      </c>
      <c r="AJ9" s="49" t="str">
        <f aca="false">RIGHT(E9,1)</f>
        <v>¶</v>
      </c>
      <c r="AK9" s="49" t="str">
        <f aca="false">RIGHT(F9,1)</f>
        <v>X</v>
      </c>
      <c r="AL9" s="49" t="str">
        <f aca="false">RIGHT(G9,1)</f>
        <v>O</v>
      </c>
      <c r="AM9" s="49" t="str">
        <f aca="false">RIGHT(H9,1)</f>
        <v>2</v>
      </c>
      <c r="AN9" s="49" t="str">
        <f aca="false">RIGHT(I9,1)</f>
        <v>X</v>
      </c>
      <c r="AO9" s="49" t="str">
        <f aca="false">RIGHT(J9,1)</f>
        <v>☻</v>
      </c>
      <c r="AP9" s="49" t="str">
        <f aca="false">RIGHT(K9,1)</f>
        <v>T</v>
      </c>
      <c r="AQ9" s="49" t="str">
        <f aca="false">RIGHT(L9,1)</f>
        <v>X</v>
      </c>
      <c r="AR9" s="49" t="str">
        <f aca="false">RIGHT(M9,1)</f>
        <v>L</v>
      </c>
      <c r="AS9" s="49" t="str">
        <f aca="false">RIGHT(N9,1)</f>
        <v>a</v>
      </c>
      <c r="AT9" s="49" t="e">
        <f aca="false">NA()</f>
        <v>#N/A</v>
      </c>
      <c r="AU9" s="49" t="str">
        <f aca="false">RIGHT(O9,1)</f>
        <v>X</v>
      </c>
      <c r="AV9" s="49" t="str">
        <f aca="false">RIGHT(P9,1)</f>
        <v>☺</v>
      </c>
      <c r="AW9" s="49" t="str">
        <f aca="false">RIGHT(Q9,1)</f>
        <v/>
      </c>
      <c r="AX9" s="49" t="str">
        <f aca="false">RIGHT(R9,1)</f>
        <v/>
      </c>
      <c r="AY9" s="49" t="str">
        <f aca="false">RIGHT(S9,1)</f>
        <v>B</v>
      </c>
      <c r="BG9" s="50"/>
      <c r="BH9" s="50"/>
      <c r="BI9" s="50"/>
      <c r="BJ9" s="50"/>
      <c r="BK9" s="50"/>
      <c r="BL9" s="50"/>
      <c r="IV9" s="2"/>
    </row>
    <row r="10" s="26" customFormat="true" ht="19.5" hidden="false" customHeight="true" outlineLevel="0" collapsed="false">
      <c r="A10" s="51" t="n">
        <v>43594</v>
      </c>
      <c r="B10" s="52" t="str">
        <f aca="false">TEXT(A10,"Ddd")</f>
        <v>čt</v>
      </c>
      <c r="C10" s="56" t="s">
        <v>77</v>
      </c>
      <c r="D10" s="53" t="str">
        <f aca="false">Vzorci_vnosov!$A$12</f>
        <v>D</v>
      </c>
      <c r="E10" s="53" t="str">
        <f aca="false">Vzorci_vnosov!$A$6</f>
        <v>KVIT</v>
      </c>
      <c r="F10" s="53" t="str">
        <f aca="false">Vzorci_vnosov!$A$12</f>
        <v>D</v>
      </c>
      <c r="G10" s="55" t="str">
        <f aca="false">Vzorci_vnosov!$A$11</f>
        <v>X</v>
      </c>
      <c r="H10" s="55" t="str">
        <f aca="false">Vzorci_vnosov!$A$38</f>
        <v>Rf</v>
      </c>
      <c r="I10" s="53" t="str">
        <f aca="false">Vzorci_vnosov!$A$4</f>
        <v>51</v>
      </c>
      <c r="J10" s="53" t="str">
        <f aca="false">Vzorci_vnosov!$A$12</f>
        <v>D</v>
      </c>
      <c r="K10" s="54" t="str">
        <f aca="false">Vzorci_vnosov!$A$7</f>
        <v>KVIT☻</v>
      </c>
      <c r="L10" s="56" t="s">
        <v>78</v>
      </c>
      <c r="M10" s="53" t="str">
        <f aca="false">Vzorci_vnosov!$A$13</f>
        <v>BOL</v>
      </c>
      <c r="N10" s="53" t="str">
        <f aca="false">Vzorci_vnosov!$A$5</f>
        <v>52</v>
      </c>
      <c r="O10" s="55" t="str">
        <f aca="false">Vzorci_vnosov!$A$11</f>
        <v>X</v>
      </c>
      <c r="P10" s="55" t="str">
        <f aca="false">Vzorci_vnosov!$A$11</f>
        <v>X</v>
      </c>
      <c r="Q10" s="56"/>
      <c r="R10" s="56"/>
      <c r="S10" s="56" t="s">
        <v>76</v>
      </c>
      <c r="T10" s="56" t="s">
        <v>65</v>
      </c>
      <c r="U10" s="59" t="s">
        <v>13</v>
      </c>
      <c r="V10" s="47" t="n">
        <f aca="false">COUNTIF(AH10:AY10,"☻")</f>
        <v>1</v>
      </c>
      <c r="W10" s="47" t="n">
        <f aca="false">COUNTIF(AH10:AY10,"☺")</f>
        <v>0</v>
      </c>
      <c r="X10" s="47" t="n">
        <f aca="false">COUNTIF(C10:S10,"51")+COUNTIF(C10:S10,"51$")+COUNTIF(C10:S10,"51☻")</f>
        <v>1</v>
      </c>
      <c r="Y10" s="47" t="n">
        <f aca="false">COUNTIF(C10:S10,"52")+COUNTIF(C10:S10,"52$")+COUNTIF(C10:S10,"52☻")</f>
        <v>1</v>
      </c>
      <c r="Z10" s="47" t="n">
        <f aca="false">COUNTIF(C10:S10,"51¶")</f>
        <v>0</v>
      </c>
      <c r="AA10" s="47" t="n">
        <f aca="false">COUNTIF(C10:S10,"52¶")</f>
        <v>0</v>
      </c>
      <c r="AB10" s="47" t="n">
        <f aca="false">COUNTIF(C10:S10,"U")+COUNTIF(C10:S10,"U☻")+COUNTIF(C10:S10,"U☺")</f>
        <v>0</v>
      </c>
      <c r="AC10" s="47" t="n">
        <f aca="false">COUNTIF(C10:S10,"KVIT")+COUNTIF(C10:S10,"KVIT☻")+COUNTIF(C10:S10,"kvit$")</f>
        <v>2</v>
      </c>
      <c r="AD10" s="48" t="n">
        <f aca="false">COUNTBLANK(C10:S10)-3</f>
        <v>-1</v>
      </c>
      <c r="AE10" s="48" t="n">
        <f aca="false">COUNTIF(C10:S10,"x")</f>
        <v>3</v>
      </c>
      <c r="AF10" s="47" t="n">
        <f aca="false">COUNTIF(C10:S10,"51")+COUNTIF(C10:S10,"51☻")+COUNTIF(C10:S10,"2")+COUNTIF(C10:S10,"52")+COUNTIF(C10:S10,"52☻")+COUNTIF(C10:S10,"51$")+COUNTIF(C10:S10,"52$")</f>
        <v>2</v>
      </c>
      <c r="AG10" s="4" t="str">
        <f aca="false">Vzorci_vnosov!$A$10</f>
        <v>12-20</v>
      </c>
      <c r="AH10" s="49" t="str">
        <f aca="false">RIGHT(C10,1)</f>
        <v>K</v>
      </c>
      <c r="AI10" s="49" t="str">
        <f aca="false">RIGHT(D10,1)</f>
        <v>D</v>
      </c>
      <c r="AJ10" s="49" t="str">
        <f aca="false">RIGHT(E10,1)</f>
        <v>T</v>
      </c>
      <c r="AK10" s="49" t="str">
        <f aca="false">RIGHT(F10,1)</f>
        <v>D</v>
      </c>
      <c r="AL10" s="49" t="str">
        <f aca="false">RIGHT(G10,1)</f>
        <v>X</v>
      </c>
      <c r="AM10" s="49" t="str">
        <f aca="false">RIGHT(H10,1)</f>
        <v>f</v>
      </c>
      <c r="AN10" s="49" t="str">
        <f aca="false">RIGHT(I10,1)</f>
        <v>1</v>
      </c>
      <c r="AO10" s="49" t="str">
        <f aca="false">RIGHT(J10,1)</f>
        <v>D</v>
      </c>
      <c r="AP10" s="49" t="str">
        <f aca="false">RIGHT(K10,1)</f>
        <v>☻</v>
      </c>
      <c r="AQ10" s="49" t="str">
        <f aca="false">RIGHT(L10,1)</f>
        <v>K</v>
      </c>
      <c r="AR10" s="49" t="str">
        <f aca="false">RIGHT(M10,1)</f>
        <v>L</v>
      </c>
      <c r="AS10" s="49" t="str">
        <f aca="false">RIGHT(N10,1)</f>
        <v>2</v>
      </c>
      <c r="AT10" s="49" t="e">
        <f aca="false">NA()</f>
        <v>#N/A</v>
      </c>
      <c r="AU10" s="49" t="str">
        <f aca="false">RIGHT(O10,1)</f>
        <v>X</v>
      </c>
      <c r="AV10" s="49" t="str">
        <f aca="false">RIGHT(P10,1)</f>
        <v>X</v>
      </c>
      <c r="AW10" s="49" t="str">
        <f aca="false">RIGHT(Q10,1)</f>
        <v/>
      </c>
      <c r="AX10" s="49" t="str">
        <f aca="false">RIGHT(R10,1)</f>
        <v/>
      </c>
      <c r="AY10" s="49" t="str">
        <f aca="false">RIGHT(S10,1)</f>
        <v>B</v>
      </c>
      <c r="BG10" s="50"/>
      <c r="BH10" s="50"/>
      <c r="BI10" s="50"/>
      <c r="BJ10" s="50"/>
      <c r="BK10" s="50"/>
      <c r="BL10" s="50"/>
      <c r="IV10" s="2"/>
    </row>
    <row r="11" s="26" customFormat="true" ht="19.5" hidden="false" customHeight="true" outlineLevel="0" collapsed="false">
      <c r="A11" s="51" t="n">
        <v>43595</v>
      </c>
      <c r="B11" s="52" t="str">
        <f aca="false">TEXT(A11,"Ddd")</f>
        <v>pá</v>
      </c>
      <c r="C11" s="56" t="s">
        <v>78</v>
      </c>
      <c r="D11" s="53" t="str">
        <f aca="false">Vzorci_vnosov!$A$6</f>
        <v>KVIT</v>
      </c>
      <c r="E11" s="53" t="str">
        <f aca="false">Vzorci_vnosov!$A$12</f>
        <v>D</v>
      </c>
      <c r="F11" s="53" t="str">
        <f aca="false">Vzorci_vnosov!$A$5</f>
        <v>52</v>
      </c>
      <c r="G11" s="55" t="str">
        <f aca="false">Vzorci_vnosov!$A$11</f>
        <v>X</v>
      </c>
      <c r="H11" s="55" t="str">
        <f aca="false">Vzorci_vnosov!$A$11</f>
        <v>X</v>
      </c>
      <c r="I11" s="58" t="str">
        <f aca="false">Vzorci_vnosov!$A$23</f>
        <v>51☺</v>
      </c>
      <c r="J11" s="53" t="str">
        <f aca="false">Vzorci_vnosov!$A$12</f>
        <v>D</v>
      </c>
      <c r="K11" s="55" t="str">
        <f aca="false">Vzorci_vnosov!$A$11</f>
        <v>X</v>
      </c>
      <c r="L11" s="56" t="s">
        <v>77</v>
      </c>
      <c r="M11" s="53" t="str">
        <f aca="false">Vzorci_vnosov!$A$13</f>
        <v>BOL</v>
      </c>
      <c r="N11" s="54" t="str">
        <f aca="false">Vzorci_vnosov!$A$7</f>
        <v>KVIT☻</v>
      </c>
      <c r="O11" s="55" t="str">
        <f aca="false">Vzorci_vnosov!$A$11</f>
        <v>X</v>
      </c>
      <c r="P11" s="55" t="str">
        <f aca="false">Vzorci_vnosov!$A$26</f>
        <v>52¶</v>
      </c>
      <c r="Q11" s="56"/>
      <c r="R11" s="56"/>
      <c r="S11" s="56" t="s">
        <v>76</v>
      </c>
      <c r="T11" s="56" t="s">
        <v>13</v>
      </c>
      <c r="U11" s="59" t="s">
        <v>3</v>
      </c>
      <c r="V11" s="47" t="n">
        <f aca="false">COUNTIF(AH11:AY11,"☻")</f>
        <v>1</v>
      </c>
      <c r="W11" s="47" t="n">
        <f aca="false">COUNTIF(AH11:AY11,"☺")</f>
        <v>1</v>
      </c>
      <c r="X11" s="47" t="n">
        <f aca="false">COUNTIF(C11:S11,"51")+COUNTIF(C11:S11,"51$")+COUNTIF(C11:S11,"51☻")</f>
        <v>0</v>
      </c>
      <c r="Y11" s="47" t="n">
        <f aca="false">COUNTIF(C11:S11,"52")+COUNTIF(C11:S11,"52$")+COUNTIF(C11:S11,"52☻")</f>
        <v>1</v>
      </c>
      <c r="Z11" s="47" t="n">
        <f aca="false">COUNTIF(C11:S11,"51¶")</f>
        <v>0</v>
      </c>
      <c r="AA11" s="47" t="n">
        <f aca="false">COUNTIF(C11:S11,"52¶")</f>
        <v>1</v>
      </c>
      <c r="AB11" s="47" t="n">
        <f aca="false">COUNTIF(C11:S11,"U")+COUNTIF(C11:S11,"U☻")+COUNTIF(C11:S11,"U☺")</f>
        <v>0</v>
      </c>
      <c r="AC11" s="47" t="n">
        <f aca="false">COUNTIF(C11:S11,"KVIT")+COUNTIF(C11:S11,"KVIT☻")+COUNTIF(C11:S11,"kvit$")</f>
        <v>2</v>
      </c>
      <c r="AD11" s="48" t="n">
        <f aca="false">COUNTBLANK(C11:S11)-3</f>
        <v>-1</v>
      </c>
      <c r="AE11" s="48" t="n">
        <f aca="false">COUNTIF(C11:S11,"x")</f>
        <v>4</v>
      </c>
      <c r="AF11" s="47" t="n">
        <f aca="false">COUNTIF(C11:S11,"51")+COUNTIF(C11:S11,"51☻")+COUNTIF(C11:S11,"2")+COUNTIF(C11:S11,"52")+COUNTIF(C11:S11,"52☻")+COUNTIF(C11:S11,"51$")+COUNTIF(C11:S11,"52$")</f>
        <v>1</v>
      </c>
      <c r="AG11" s="7" t="str">
        <f aca="false">Vzorci_vnosov!$A$11</f>
        <v>X</v>
      </c>
      <c r="AH11" s="49" t="str">
        <f aca="false">RIGHT(C11,1)</f>
        <v>K</v>
      </c>
      <c r="AI11" s="49" t="str">
        <f aca="false">RIGHT(D11,1)</f>
        <v>T</v>
      </c>
      <c r="AJ11" s="49" t="str">
        <f aca="false">RIGHT(E11,1)</f>
        <v>D</v>
      </c>
      <c r="AK11" s="49" t="str">
        <f aca="false">RIGHT(F11,1)</f>
        <v>2</v>
      </c>
      <c r="AL11" s="49" t="str">
        <f aca="false">RIGHT(G11,1)</f>
        <v>X</v>
      </c>
      <c r="AM11" s="49" t="str">
        <f aca="false">RIGHT(H11,1)</f>
        <v>X</v>
      </c>
      <c r="AN11" s="49" t="str">
        <f aca="false">RIGHT(I11,1)</f>
        <v>☺</v>
      </c>
      <c r="AO11" s="49" t="str">
        <f aca="false">RIGHT(J11,1)</f>
        <v>D</v>
      </c>
      <c r="AP11" s="49" t="str">
        <f aca="false">RIGHT(K11,1)</f>
        <v>X</v>
      </c>
      <c r="AQ11" s="49" t="str">
        <f aca="false">RIGHT(L11,1)</f>
        <v>K</v>
      </c>
      <c r="AR11" s="49" t="str">
        <f aca="false">RIGHT(M11,1)</f>
        <v>L</v>
      </c>
      <c r="AS11" s="49" t="str">
        <f aca="false">RIGHT(N11,1)</f>
        <v>☻</v>
      </c>
      <c r="AT11" s="49" t="e">
        <f aca="false">NA()</f>
        <v>#N/A</v>
      </c>
      <c r="AU11" s="49" t="str">
        <f aca="false">RIGHT(O11,1)</f>
        <v>X</v>
      </c>
      <c r="AV11" s="49" t="str">
        <f aca="false">RIGHT(P11,1)</f>
        <v>¶</v>
      </c>
      <c r="AW11" s="49" t="str">
        <f aca="false">RIGHT(Q11,1)</f>
        <v/>
      </c>
      <c r="AX11" s="49" t="str">
        <f aca="false">RIGHT(R11,1)</f>
        <v/>
      </c>
      <c r="AY11" s="49" t="str">
        <f aca="false">RIGHT(S11,1)</f>
        <v>B</v>
      </c>
      <c r="BG11" s="50"/>
      <c r="BH11" s="50"/>
      <c r="BI11" s="50"/>
      <c r="BJ11" s="50"/>
      <c r="BK11" s="50"/>
      <c r="BL11" s="50"/>
      <c r="IV11" s="2"/>
    </row>
    <row r="12" s="26" customFormat="true" ht="19.5" hidden="false" customHeight="true" outlineLevel="0" collapsed="false">
      <c r="A12" s="51" t="n">
        <v>43596</v>
      </c>
      <c r="B12" s="52" t="str">
        <f aca="false">TEXT(A12,"Ddd")</f>
        <v>so</v>
      </c>
      <c r="C12" s="56"/>
      <c r="D12" s="56"/>
      <c r="E12" s="56"/>
      <c r="F12" s="44" t="str">
        <f aca="false">Vzorci_vnosov!$A$14</f>
        <v>☻</v>
      </c>
      <c r="G12" s="56"/>
      <c r="H12" s="55"/>
      <c r="I12" s="56"/>
      <c r="J12" s="56"/>
      <c r="K12" s="56"/>
      <c r="L12" s="45" t="str">
        <f aca="false">Vzorci_vnosov!$A$21</f>
        <v>☺</v>
      </c>
      <c r="M12" s="56"/>
      <c r="N12" s="56"/>
      <c r="O12" s="56"/>
      <c r="P12" s="56"/>
      <c r="Q12" s="56"/>
      <c r="R12" s="56"/>
      <c r="S12" s="56"/>
      <c r="T12" s="56" t="s">
        <v>19</v>
      </c>
      <c r="U12" s="59" t="s">
        <v>13</v>
      </c>
      <c r="V12" s="47" t="n">
        <f aca="false">COUNTIF(AH12:AY12,"☻")</f>
        <v>1</v>
      </c>
      <c r="W12" s="47" t="n">
        <f aca="false">COUNTIF(AH12:AY12,"☺")</f>
        <v>1</v>
      </c>
      <c r="X12" s="47" t="n">
        <f aca="false">COUNTIF(C12:S12,"51")+COUNTIF(C12:S12,"51$")+COUNTIF(C12:S12,"51☻")</f>
        <v>0</v>
      </c>
      <c r="Y12" s="47" t="n">
        <f aca="false">COUNTIF(C12:S12,"52")+COUNTIF(C12:S12,"52$")+COUNTIF(C12:S12,"52☻")</f>
        <v>0</v>
      </c>
      <c r="Z12" s="47" t="n">
        <f aca="false">COUNTIF(C12:S12,"51¶")</f>
        <v>0</v>
      </c>
      <c r="AA12" s="47" t="n">
        <f aca="false">COUNTIF(C12:S12,"52¶")</f>
        <v>0</v>
      </c>
      <c r="AB12" s="47" t="n">
        <f aca="false">COUNTIF(C12:S12,"U")+COUNTIF(C12:S12,"U☻")+COUNTIF(C12:S12,"U☺")</f>
        <v>0</v>
      </c>
      <c r="AC12" s="47" t="n">
        <f aca="false">COUNTIF(C12:S12,"KVIT")+COUNTIF(C12:S12,"KVIT☻")+COUNTIF(C12:S12,"kvit$")</f>
        <v>0</v>
      </c>
      <c r="AD12" s="48" t="n">
        <f aca="false">COUNTBLANK(C12:S12)-3</f>
        <v>12</v>
      </c>
      <c r="AE12" s="48" t="n">
        <f aca="false">COUNTIF(C12:S12,"x")</f>
        <v>0</v>
      </c>
      <c r="AF12" s="47" t="n">
        <f aca="false">COUNTIF(C12:S12,"51")+COUNTIF(C12:S12,"51☻")+COUNTIF(C12:S12,"2")+COUNTIF(C12:S12,"52")+COUNTIF(C12:S12,"52☻")+COUNTIF(C12:S12,"51$")+COUNTIF(C12:S12,"52$")</f>
        <v>0</v>
      </c>
      <c r="AG12" s="4" t="str">
        <f aca="false">Vzorci_vnosov!$A$12</f>
        <v>D</v>
      </c>
      <c r="AH12" s="49" t="str">
        <f aca="false">RIGHT(C12,1)</f>
        <v/>
      </c>
      <c r="AI12" s="49" t="str">
        <f aca="false">RIGHT(D12,1)</f>
        <v/>
      </c>
      <c r="AJ12" s="49" t="str">
        <f aca="false">RIGHT(E12,1)</f>
        <v/>
      </c>
      <c r="AK12" s="49" t="str">
        <f aca="false">RIGHT(F12,1)</f>
        <v>☻</v>
      </c>
      <c r="AL12" s="49" t="str">
        <f aca="false">RIGHT(G12,1)</f>
        <v/>
      </c>
      <c r="AM12" s="49" t="str">
        <f aca="false">RIGHT(H12,1)</f>
        <v/>
      </c>
      <c r="AN12" s="49" t="str">
        <f aca="false">RIGHT(I12,1)</f>
        <v/>
      </c>
      <c r="AO12" s="49" t="str">
        <f aca="false">RIGHT(J12,1)</f>
        <v/>
      </c>
      <c r="AP12" s="49" t="str">
        <f aca="false">RIGHT(K12,1)</f>
        <v/>
      </c>
      <c r="AQ12" s="49" t="str">
        <f aca="false">RIGHT(L12,1)</f>
        <v>☺</v>
      </c>
      <c r="AR12" s="49" t="str">
        <f aca="false">RIGHT(M12,1)</f>
        <v/>
      </c>
      <c r="AS12" s="49" t="str">
        <f aca="false">RIGHT(N12,1)</f>
        <v/>
      </c>
      <c r="AT12" s="49" t="e">
        <f aca="false">NA()</f>
        <v>#N/A</v>
      </c>
      <c r="AU12" s="49" t="str">
        <f aca="false">RIGHT(O12,1)</f>
        <v/>
      </c>
      <c r="AV12" s="49" t="str">
        <f aca="false">RIGHT(P12,1)</f>
        <v/>
      </c>
      <c r="AW12" s="49" t="str">
        <f aca="false">RIGHT(Q12,1)</f>
        <v/>
      </c>
      <c r="AX12" s="49" t="str">
        <f aca="false">RIGHT(R12,1)</f>
        <v/>
      </c>
      <c r="AY12" s="49" t="str">
        <f aca="false">RIGHT(S12,1)</f>
        <v/>
      </c>
      <c r="BG12" s="50"/>
      <c r="BH12" s="50"/>
      <c r="BI12" s="50"/>
      <c r="BJ12" s="50"/>
      <c r="BK12" s="50"/>
      <c r="BL12" s="50"/>
      <c r="IV12" s="2"/>
    </row>
    <row r="13" s="26" customFormat="true" ht="19.5" hidden="false" customHeight="true" outlineLevel="0" collapsed="false">
      <c r="A13" s="51" t="n">
        <v>43597</v>
      </c>
      <c r="B13" s="52" t="str">
        <f aca="false">TEXT(A13,"Ddd")</f>
        <v>ne</v>
      </c>
      <c r="C13" s="45" t="str">
        <f aca="false">Vzorci_vnosov!$A$21</f>
        <v>☺</v>
      </c>
      <c r="D13" s="53" t="str">
        <f aca="false">Vzorci_vnosov!$A$15</f>
        <v>SO</v>
      </c>
      <c r="E13" s="56"/>
      <c r="F13" s="44" t="str">
        <f aca="false">Vzorci_vnosov!$A$14</f>
        <v>☻</v>
      </c>
      <c r="G13" s="56"/>
      <c r="H13" s="55"/>
      <c r="I13" s="56"/>
      <c r="J13" s="56"/>
      <c r="K13" s="56"/>
      <c r="L13" s="56"/>
      <c r="M13" s="56"/>
      <c r="N13" s="56"/>
      <c r="O13" s="56"/>
      <c r="P13" s="55"/>
      <c r="Q13" s="56"/>
      <c r="R13" s="56"/>
      <c r="S13" s="56"/>
      <c r="T13" s="56" t="s">
        <v>1</v>
      </c>
      <c r="U13" s="59" t="s">
        <v>13</v>
      </c>
      <c r="V13" s="47" t="n">
        <f aca="false">COUNTIF(AH13:AY13,"☻")</f>
        <v>1</v>
      </c>
      <c r="W13" s="47" t="n">
        <f aca="false">COUNTIF(AH13:AY13,"☺")</f>
        <v>1</v>
      </c>
      <c r="X13" s="47" t="n">
        <f aca="false">COUNTIF(C13:S13,"51")+COUNTIF(C13:S13,"51$")+COUNTIF(C13:S13,"51☻")</f>
        <v>0</v>
      </c>
      <c r="Y13" s="47" t="n">
        <f aca="false">COUNTIF(C13:S13,"52")+COUNTIF(C13:S13,"52$")+COUNTIF(C13:S13,"52☻")</f>
        <v>0</v>
      </c>
      <c r="Z13" s="47" t="n">
        <f aca="false">COUNTIF(C13:S13,"51¶")</f>
        <v>0</v>
      </c>
      <c r="AA13" s="47" t="n">
        <f aca="false">COUNTIF(C13:S13,"52¶")</f>
        <v>0</v>
      </c>
      <c r="AB13" s="47" t="n">
        <f aca="false">COUNTIF(C13:S13,"U")+COUNTIF(C13:S13,"U☻")+COUNTIF(C13:S13,"U☺")</f>
        <v>0</v>
      </c>
      <c r="AC13" s="47" t="n">
        <f aca="false">COUNTIF(C13:S13,"KVIT")+COUNTIF(C13:S13,"KVIT☻")+COUNTIF(C13:S13,"kvit$")</f>
        <v>0</v>
      </c>
      <c r="AD13" s="48" t="n">
        <f aca="false">COUNTBLANK(C13:S13)-3</f>
        <v>11</v>
      </c>
      <c r="AE13" s="48" t="n">
        <f aca="false">COUNTIF(C13:S13,"x")</f>
        <v>0</v>
      </c>
      <c r="AF13" s="47" t="n">
        <f aca="false">COUNTIF(C13:S13,"51")+COUNTIF(C13:S13,"51☻")+COUNTIF(C13:S13,"2")+COUNTIF(C13:S13,"52")+COUNTIF(C13:S13,"52☻")+COUNTIF(C13:S13,"51$")+COUNTIF(C13:S13,"52$")</f>
        <v>0</v>
      </c>
      <c r="AG13" s="4" t="str">
        <f aca="false">Vzorci_vnosov!$A$13</f>
        <v>BOL</v>
      </c>
      <c r="AH13" s="49" t="str">
        <f aca="false">RIGHT(C13,1)</f>
        <v>☺</v>
      </c>
      <c r="AI13" s="49" t="str">
        <f aca="false">RIGHT(D13,1)</f>
        <v>O</v>
      </c>
      <c r="AJ13" s="49" t="str">
        <f aca="false">RIGHT(E13,1)</f>
        <v/>
      </c>
      <c r="AK13" s="49" t="str">
        <f aca="false">RIGHT(F13,1)</f>
        <v>☻</v>
      </c>
      <c r="AL13" s="49" t="str">
        <f aca="false">RIGHT(G13,1)</f>
        <v/>
      </c>
      <c r="AM13" s="49" t="str">
        <f aca="false">RIGHT(H13,1)</f>
        <v/>
      </c>
      <c r="AN13" s="49" t="str">
        <f aca="false">RIGHT(I13,1)</f>
        <v/>
      </c>
      <c r="AO13" s="49" t="str">
        <f aca="false">RIGHT(J13,1)</f>
        <v/>
      </c>
      <c r="AP13" s="49" t="str">
        <f aca="false">RIGHT(K13,1)</f>
        <v/>
      </c>
      <c r="AQ13" s="49" t="str">
        <f aca="false">RIGHT(L13,1)</f>
        <v/>
      </c>
      <c r="AR13" s="49" t="str">
        <f aca="false">RIGHT(M13,1)</f>
        <v/>
      </c>
      <c r="AS13" s="49" t="str">
        <f aca="false">RIGHT(N13,1)</f>
        <v/>
      </c>
      <c r="AT13" s="49" t="e">
        <f aca="false">NA()</f>
        <v>#N/A</v>
      </c>
      <c r="AU13" s="49" t="str">
        <f aca="false">RIGHT(O13,1)</f>
        <v/>
      </c>
      <c r="AV13" s="49" t="str">
        <f aca="false">RIGHT(P13,1)</f>
        <v/>
      </c>
      <c r="AW13" s="49" t="str">
        <f aca="false">RIGHT(Q13,1)</f>
        <v/>
      </c>
      <c r="AX13" s="49" t="str">
        <f aca="false">RIGHT(R13,1)</f>
        <v/>
      </c>
      <c r="AY13" s="49" t="str">
        <f aca="false">RIGHT(S13,1)</f>
        <v/>
      </c>
      <c r="BG13" s="50"/>
      <c r="BH13" s="50"/>
      <c r="BI13" s="50"/>
      <c r="BJ13" s="50"/>
      <c r="BK13" s="50"/>
      <c r="BL13" s="50"/>
      <c r="IV13" s="2"/>
    </row>
    <row r="14" s="26" customFormat="true" ht="19.5" hidden="false" customHeight="true" outlineLevel="0" collapsed="false">
      <c r="A14" s="51" t="n">
        <v>43598</v>
      </c>
      <c r="B14" s="52" t="str">
        <f aca="false">TEXT(A14,"Ddd")</f>
        <v>po</v>
      </c>
      <c r="C14" s="55" t="str">
        <f aca="false">Vzorci_vnosov!$A$11</f>
        <v>X</v>
      </c>
      <c r="D14" s="53" t="str">
        <f aca="false">Vzorci_vnosov!$A$15</f>
        <v>SO</v>
      </c>
      <c r="E14" s="53" t="str">
        <f aca="false">Vzorci_vnosov!$A$12</f>
        <v>D</v>
      </c>
      <c r="F14" s="55" t="str">
        <f aca="false">Vzorci_vnosov!$A$11</f>
        <v>X</v>
      </c>
      <c r="G14" s="61" t="str">
        <f aca="false">Vzorci_vnosov!$A$28</f>
        <v>KO</v>
      </c>
      <c r="H14" s="53" t="str">
        <f aca="false">Vzorci_vnosov!$A$5</f>
        <v>52</v>
      </c>
      <c r="I14" s="55" t="str">
        <f aca="false">Vzorci_vnosov!$A$26</f>
        <v>52¶</v>
      </c>
      <c r="J14" s="54" t="str">
        <f aca="false">Vzorci_vnosov!$A$7</f>
        <v>KVIT☻</v>
      </c>
      <c r="K14" s="53" t="str">
        <f aca="false">Vzorci_vnosov!$A$12</f>
        <v>D</v>
      </c>
      <c r="L14" s="55" t="str">
        <f aca="false">Vzorci_vnosov!$A$11</f>
        <v>X</v>
      </c>
      <c r="M14" s="53" t="str">
        <f aca="false">Vzorci_vnosov!$A$13</f>
        <v>BOL</v>
      </c>
      <c r="N14" s="53" t="str">
        <f aca="false">Vzorci_vnosov!$A$12</f>
        <v>D</v>
      </c>
      <c r="O14" s="53" t="str">
        <f aca="false">Vzorci_vnosov!$A$4</f>
        <v>51</v>
      </c>
      <c r="P14" s="53" t="str">
        <f aca="false">Vzorci_vnosov!$A$8</f>
        <v>U</v>
      </c>
      <c r="Q14" s="56"/>
      <c r="R14" s="56"/>
      <c r="S14" s="53" t="str">
        <f aca="false">Vzorci_vnosov!$A$6</f>
        <v>KVIT</v>
      </c>
      <c r="T14" s="56" t="s">
        <v>70</v>
      </c>
      <c r="U14" s="59" t="s">
        <v>19</v>
      </c>
      <c r="V14" s="47" t="n">
        <f aca="false">COUNTIF(AH14:AY14,"☻")</f>
        <v>1</v>
      </c>
      <c r="W14" s="47" t="n">
        <f aca="false">COUNTIF(AH14:AY14,"☺")</f>
        <v>0</v>
      </c>
      <c r="X14" s="47" t="n">
        <f aca="false">COUNTIF(C14:S14,"51")+COUNTIF(C14:S14,"51$")+COUNTIF(C14:S14,"51☻")</f>
        <v>1</v>
      </c>
      <c r="Y14" s="47" t="n">
        <f aca="false">COUNTIF(C14:S14,"52")+COUNTIF(C14:S14,"52$")+COUNTIF(C14:S14,"52☻")</f>
        <v>1</v>
      </c>
      <c r="Z14" s="47" t="n">
        <f aca="false">COUNTIF(C14:S14,"51¶")</f>
        <v>0</v>
      </c>
      <c r="AA14" s="47" t="n">
        <f aca="false">COUNTIF(C14:S14,"52¶")</f>
        <v>1</v>
      </c>
      <c r="AB14" s="47" t="n">
        <f aca="false">COUNTIF(C14:S14,"U")+COUNTIF(C14:S14,"U☻")+COUNTIF(C14:S14,"U☺")</f>
        <v>1</v>
      </c>
      <c r="AC14" s="47" t="n">
        <f aca="false">COUNTIF(C14:S14,"KVIT")+COUNTIF(C14:S14,"KVIT☻")+COUNTIF(C14:S14,"kvit$")</f>
        <v>2</v>
      </c>
      <c r="AD14" s="48" t="n">
        <f aca="false">COUNTBLANK(C14:S14)-3</f>
        <v>-1</v>
      </c>
      <c r="AE14" s="48" t="n">
        <f aca="false">COUNTIF(C14:S14,"x")</f>
        <v>3</v>
      </c>
      <c r="AF14" s="47" t="n">
        <f aca="false">COUNTIF(C14:S14,"51")+COUNTIF(C14:S14,"51☻")+COUNTIF(C14:S14,"2")+COUNTIF(C14:S14,"52")+COUNTIF(C14:S14,"52☻")+COUNTIF(C14:S14,"51$")+COUNTIF(C14:S14,"52$")</f>
        <v>2</v>
      </c>
      <c r="AG14" s="8" t="str">
        <f aca="false">Vzorci_vnosov!$A$14</f>
        <v>☻</v>
      </c>
      <c r="AH14" s="49" t="str">
        <f aca="false">RIGHT(C14,1)</f>
        <v>X</v>
      </c>
      <c r="AI14" s="49" t="str">
        <f aca="false">RIGHT(D14,1)</f>
        <v>O</v>
      </c>
      <c r="AJ14" s="49" t="str">
        <f aca="false">RIGHT(E14,1)</f>
        <v>D</v>
      </c>
      <c r="AK14" s="49" t="str">
        <f aca="false">RIGHT(F14,1)</f>
        <v>X</v>
      </c>
      <c r="AL14" s="49" t="str">
        <f aca="false">RIGHT(G14,1)</f>
        <v>O</v>
      </c>
      <c r="AM14" s="49" t="str">
        <f aca="false">RIGHT(H14,1)</f>
        <v>2</v>
      </c>
      <c r="AN14" s="49" t="str">
        <f aca="false">RIGHT(I14,1)</f>
        <v>¶</v>
      </c>
      <c r="AO14" s="49" t="str">
        <f aca="false">RIGHT(J14,1)</f>
        <v>☻</v>
      </c>
      <c r="AP14" s="49" t="str">
        <f aca="false">RIGHT(K14,1)</f>
        <v>D</v>
      </c>
      <c r="AQ14" s="49" t="str">
        <f aca="false">RIGHT(L14,1)</f>
        <v>X</v>
      </c>
      <c r="AR14" s="49" t="str">
        <f aca="false">RIGHT(M14,1)</f>
        <v>L</v>
      </c>
      <c r="AS14" s="49" t="str">
        <f aca="false">RIGHT(N14,1)</f>
        <v>D</v>
      </c>
      <c r="AT14" s="49" t="e">
        <f aca="false">NA()</f>
        <v>#N/A</v>
      </c>
      <c r="AU14" s="49" t="str">
        <f aca="false">RIGHT(O14,1)</f>
        <v>1</v>
      </c>
      <c r="AV14" s="49" t="str">
        <f aca="false">RIGHT(P14,1)</f>
        <v>U</v>
      </c>
      <c r="AW14" s="49" t="str">
        <f aca="false">RIGHT(Q14,1)</f>
        <v/>
      </c>
      <c r="AX14" s="49" t="str">
        <f aca="false">RIGHT(R14,1)</f>
        <v/>
      </c>
      <c r="AY14" s="49" t="str">
        <f aca="false">RIGHT(S14,1)</f>
        <v>T</v>
      </c>
      <c r="BG14" s="50"/>
      <c r="BH14" s="50"/>
      <c r="BI14" s="50"/>
      <c r="BJ14" s="50"/>
      <c r="BK14" s="50"/>
      <c r="BL14" s="50"/>
      <c r="IV14" s="2"/>
    </row>
    <row r="15" s="26" customFormat="true" ht="19.5" hidden="false" customHeight="true" outlineLevel="0" collapsed="false">
      <c r="A15" s="51" t="n">
        <v>43599</v>
      </c>
      <c r="B15" s="52" t="str">
        <f aca="false">TEXT(A15,"Ddd")</f>
        <v>út</v>
      </c>
      <c r="C15" s="53" t="str">
        <f aca="false">Vzorci_vnosov!$A$6</f>
        <v>KVIT</v>
      </c>
      <c r="D15" s="53" t="str">
        <f aca="false">Vzorci_vnosov!$A$15</f>
        <v>SO</v>
      </c>
      <c r="E15" s="53" t="str">
        <f aca="false">Vzorci_vnosov!$A$12</f>
        <v>D</v>
      </c>
      <c r="F15" s="53" t="str">
        <f aca="false">Vzorci_vnosov!$A$12</f>
        <v>D</v>
      </c>
      <c r="G15" s="61" t="str">
        <f aca="false">Vzorci_vnosov!$A$28</f>
        <v>KO</v>
      </c>
      <c r="H15" s="55" t="str">
        <f aca="false">Vzorci_vnosov!$A$26</f>
        <v>52¶</v>
      </c>
      <c r="I15" s="53" t="str">
        <f aca="false">Vzorci_vnosov!$A$8</f>
        <v>U</v>
      </c>
      <c r="J15" s="55" t="str">
        <f aca="false">Vzorci_vnosov!$A$11</f>
        <v>X</v>
      </c>
      <c r="K15" s="53" t="str">
        <f aca="false">Vzorci_vnosov!$A$12</f>
        <v>D</v>
      </c>
      <c r="L15" s="53" t="str">
        <f aca="false">Vzorci_vnosov!$A$5</f>
        <v>52</v>
      </c>
      <c r="M15" s="53" t="str">
        <f aca="false">Vzorci_vnosov!$A$13</f>
        <v>BOL</v>
      </c>
      <c r="N15" s="53" t="str">
        <f aca="false">Vzorci_vnosov!$A$12</f>
        <v>D</v>
      </c>
      <c r="O15" s="55" t="str">
        <f aca="false">Vzorci_vnosov!$A$32</f>
        <v>Am</v>
      </c>
      <c r="P15" s="58" t="str">
        <f aca="false">Vzorci_vnosov!$A$23</f>
        <v>51☺</v>
      </c>
      <c r="Q15" s="56"/>
      <c r="R15" s="56"/>
      <c r="S15" s="53" t="str">
        <f aca="false">Vzorci_vnosov!$A$6</f>
        <v>KVIT</v>
      </c>
      <c r="T15" s="56" t="s">
        <v>65</v>
      </c>
      <c r="U15" s="59" t="s">
        <v>19</v>
      </c>
      <c r="V15" s="47" t="n">
        <f aca="false">COUNTIF(AH15:AY15,"☻")</f>
        <v>0</v>
      </c>
      <c r="W15" s="47" t="n">
        <f aca="false">COUNTIF(AH15:AY15,"☺")</f>
        <v>1</v>
      </c>
      <c r="X15" s="47" t="n">
        <f aca="false">COUNTIF(C15:S15,"51")+COUNTIF(C15:S15,"51$")+COUNTIF(C15:S15,"51☻")</f>
        <v>0</v>
      </c>
      <c r="Y15" s="47" t="n">
        <f aca="false">COUNTIF(C15:S15,"52")+COUNTIF(C15:S15,"52$")+COUNTIF(C15:S15,"52☻")</f>
        <v>1</v>
      </c>
      <c r="Z15" s="47" t="n">
        <f aca="false">COUNTIF(C15:S15,"51¶")</f>
        <v>0</v>
      </c>
      <c r="AA15" s="47" t="n">
        <f aca="false">COUNTIF(C15:S15,"52¶")</f>
        <v>1</v>
      </c>
      <c r="AB15" s="47" t="n">
        <f aca="false">COUNTIF(C15:S15,"U")+COUNTIF(C15:S15,"U☻")+COUNTIF(C15:S15,"U☺")</f>
        <v>1</v>
      </c>
      <c r="AC15" s="47" t="n">
        <f aca="false">COUNTIF(C15:S15,"KVIT")+COUNTIF(C15:S15,"KVIT☻")+COUNTIF(C15:S15,"kvit$")</f>
        <v>2</v>
      </c>
      <c r="AD15" s="48" t="n">
        <f aca="false">COUNTBLANK(C15:S15)-3</f>
        <v>-1</v>
      </c>
      <c r="AE15" s="48" t="n">
        <f aca="false">COUNTIF(C15:S15,"x")</f>
        <v>1</v>
      </c>
      <c r="AF15" s="47" t="n">
        <f aca="false">COUNTIF(C15:S15,"51")+COUNTIF(C15:S15,"51☻")+COUNTIF(C15:S15,"2")+COUNTIF(C15:S15,"52")+COUNTIF(C15:S15,"52☻")+COUNTIF(C15:S15,"51$")+COUNTIF(C15:S15,"52$")</f>
        <v>1</v>
      </c>
      <c r="AG15" s="4" t="str">
        <f aca="false">Vzorci_vnosov!$A$15</f>
        <v>SO</v>
      </c>
      <c r="AH15" s="49" t="str">
        <f aca="false">RIGHT(C15,1)</f>
        <v>T</v>
      </c>
      <c r="AI15" s="49" t="str">
        <f aca="false">RIGHT(D15,1)</f>
        <v>O</v>
      </c>
      <c r="AJ15" s="49" t="str">
        <f aca="false">RIGHT(E15,1)</f>
        <v>D</v>
      </c>
      <c r="AK15" s="49" t="str">
        <f aca="false">RIGHT(F15,1)</f>
        <v>D</v>
      </c>
      <c r="AL15" s="49" t="str">
        <f aca="false">RIGHT(G15,1)</f>
        <v>O</v>
      </c>
      <c r="AM15" s="49" t="str">
        <f aca="false">RIGHT(H15,1)</f>
        <v>¶</v>
      </c>
      <c r="AN15" s="49" t="str">
        <f aca="false">RIGHT(I15,1)</f>
        <v>U</v>
      </c>
      <c r="AO15" s="49" t="str">
        <f aca="false">RIGHT(J15,1)</f>
        <v>X</v>
      </c>
      <c r="AP15" s="49" t="str">
        <f aca="false">RIGHT(K15,1)</f>
        <v>D</v>
      </c>
      <c r="AQ15" s="49" t="str">
        <f aca="false">RIGHT(L15,1)</f>
        <v>2</v>
      </c>
      <c r="AR15" s="49" t="str">
        <f aca="false">RIGHT(M15,1)</f>
        <v>L</v>
      </c>
      <c r="AS15" s="49" t="str">
        <f aca="false">RIGHT(N15,1)</f>
        <v>D</v>
      </c>
      <c r="AT15" s="49" t="e">
        <f aca="false">NA()</f>
        <v>#N/A</v>
      </c>
      <c r="AU15" s="49" t="str">
        <f aca="false">RIGHT(O15,1)</f>
        <v>m</v>
      </c>
      <c r="AV15" s="49" t="str">
        <f aca="false">RIGHT(P15,1)</f>
        <v>☺</v>
      </c>
      <c r="AW15" s="49" t="str">
        <f aca="false">RIGHT(Q15,1)</f>
        <v/>
      </c>
      <c r="AX15" s="49" t="str">
        <f aca="false">RIGHT(R15,1)</f>
        <v/>
      </c>
      <c r="AY15" s="49" t="str">
        <f aca="false">RIGHT(S15,1)</f>
        <v>T</v>
      </c>
      <c r="BG15" s="50"/>
      <c r="BH15" s="50"/>
      <c r="BI15" s="50"/>
      <c r="BJ15" s="50"/>
      <c r="BK15" s="50"/>
      <c r="BL15" s="50"/>
      <c r="IV15" s="2"/>
    </row>
    <row r="16" s="26" customFormat="true" ht="19.5" hidden="false" customHeight="true" outlineLevel="0" collapsed="false">
      <c r="A16" s="51" t="n">
        <v>43600</v>
      </c>
      <c r="B16" s="52" t="str">
        <f aca="false">TEXT(A16,"Ddd")</f>
        <v>st</v>
      </c>
      <c r="C16" s="53" t="str">
        <f aca="false">Vzorci_vnosov!$A$6</f>
        <v>KVIT</v>
      </c>
      <c r="D16" s="56" t="s">
        <v>66</v>
      </c>
      <c r="E16" s="53" t="str">
        <f aca="false">Vzorci_vnosov!$A$12</f>
        <v>D</v>
      </c>
      <c r="F16" s="53" t="str">
        <f aca="false">Vzorci_vnosov!$A$12</f>
        <v>D</v>
      </c>
      <c r="G16" s="61" t="str">
        <f aca="false">Vzorci_vnosov!$A$28</f>
        <v>KO</v>
      </c>
      <c r="H16" s="55" t="str">
        <f aca="false">Vzorci_vnosov!$A$11</f>
        <v>X</v>
      </c>
      <c r="I16" s="58" t="str">
        <f aca="false">Vzorci_vnosov!$A$23</f>
        <v>51☺</v>
      </c>
      <c r="J16" s="53" t="str">
        <f aca="false">Vzorci_vnosov!$A$12</f>
        <v>D</v>
      </c>
      <c r="K16" s="53" t="str">
        <f aca="false">Vzorci_vnosov!$A$12</f>
        <v>D</v>
      </c>
      <c r="L16" s="53" t="str">
        <f aca="false">Vzorci_vnosov!$A$8</f>
        <v>U</v>
      </c>
      <c r="M16" s="53" t="str">
        <f aca="false">Vzorci_vnosov!$A$13</f>
        <v>BOL</v>
      </c>
      <c r="N16" s="55" t="str">
        <f aca="false">Vzorci_vnosov!$A$35</f>
        <v>Ta</v>
      </c>
      <c r="O16" s="55" t="str">
        <f aca="false">Vzorci_vnosov!$A$26</f>
        <v>52¶</v>
      </c>
      <c r="P16" s="55" t="str">
        <f aca="false">Vzorci_vnosov!$A$11</f>
        <v>X</v>
      </c>
      <c r="Q16" s="56"/>
      <c r="R16" s="56"/>
      <c r="S16" s="53" t="str">
        <f aca="false">Vzorci_vnosov!$A$6</f>
        <v>KVIT</v>
      </c>
      <c r="T16" s="56" t="s">
        <v>70</v>
      </c>
      <c r="U16" s="59" t="s">
        <v>1</v>
      </c>
      <c r="V16" s="47" t="n">
        <f aca="false">COUNTIF(AH16:AY16,"☻")</f>
        <v>0</v>
      </c>
      <c r="W16" s="47" t="n">
        <f aca="false">COUNTIF(AH16:AY16,"☺")</f>
        <v>1</v>
      </c>
      <c r="X16" s="47" t="n">
        <f aca="false">COUNTIF(C16:S16,"51")+COUNTIF(C16:S16,"51$")+COUNTIF(C16:S16,"51☻")</f>
        <v>0</v>
      </c>
      <c r="Y16" s="47" t="n">
        <f aca="false">COUNTIF(C16:S16,"52")+COUNTIF(C16:S16,"52$")+COUNTIF(C16:S16,"52☻")</f>
        <v>0</v>
      </c>
      <c r="Z16" s="47" t="n">
        <f aca="false">COUNTIF(C16:S16,"51¶")</f>
        <v>0</v>
      </c>
      <c r="AA16" s="47" t="n">
        <f aca="false">COUNTIF(C16:S16,"52¶")</f>
        <v>1</v>
      </c>
      <c r="AB16" s="47" t="n">
        <f aca="false">COUNTIF(C16:S16,"U")+COUNTIF(C16:S16,"U☻")+COUNTIF(C16:S16,"U☺")</f>
        <v>1</v>
      </c>
      <c r="AC16" s="47" t="n">
        <f aca="false">COUNTIF(C16:S16,"KVIT")+COUNTIF(C16:S16,"KVIT☻")+COUNTIF(C16:S16,"kvit$")</f>
        <v>2</v>
      </c>
      <c r="AD16" s="48" t="n">
        <f aca="false">COUNTBLANK(C16:S16)-3</f>
        <v>-1</v>
      </c>
      <c r="AE16" s="48" t="n">
        <f aca="false">COUNTIF(C16:S16,"x")</f>
        <v>2</v>
      </c>
      <c r="AF16" s="47" t="n">
        <f aca="false">COUNTIF(C16:S16,"51")+COUNTIF(C16:S16,"51☻")+COUNTIF(C16:S16,"2")+COUNTIF(C16:S16,"52")+COUNTIF(C16:S16,"52☻")+COUNTIF(C16:S16,"51$")+COUNTIF(C16:S16,"52$")</f>
        <v>0</v>
      </c>
      <c r="AG16" s="7" t="str">
        <f aca="false">Vzorci_vnosov!$A$16</f>
        <v>☻</v>
      </c>
      <c r="AH16" s="49" t="str">
        <f aca="false">RIGHT(C16,1)</f>
        <v>T</v>
      </c>
      <c r="AI16" s="49" t="str">
        <f aca="false">RIGHT(D16,1)</f>
        <v>F</v>
      </c>
      <c r="AJ16" s="49" t="str">
        <f aca="false">RIGHT(E16,1)</f>
        <v>D</v>
      </c>
      <c r="AK16" s="49" t="str">
        <f aca="false">RIGHT(F16,1)</f>
        <v>D</v>
      </c>
      <c r="AL16" s="49" t="str">
        <f aca="false">RIGHT(G16,1)</f>
        <v>O</v>
      </c>
      <c r="AM16" s="49" t="str">
        <f aca="false">RIGHT(H16,1)</f>
        <v>X</v>
      </c>
      <c r="AN16" s="49" t="str">
        <f aca="false">RIGHT(I16,1)</f>
        <v>☺</v>
      </c>
      <c r="AO16" s="49" t="str">
        <f aca="false">RIGHT(J16,1)</f>
        <v>D</v>
      </c>
      <c r="AP16" s="49" t="str">
        <f aca="false">RIGHT(K16,1)</f>
        <v>D</v>
      </c>
      <c r="AQ16" s="49" t="str">
        <f aca="false">RIGHT(L16,1)</f>
        <v>U</v>
      </c>
      <c r="AR16" s="49" t="str">
        <f aca="false">RIGHT(M16,1)</f>
        <v>L</v>
      </c>
      <c r="AS16" s="49" t="str">
        <f aca="false">RIGHT(N16,1)</f>
        <v>a</v>
      </c>
      <c r="AT16" s="49" t="e">
        <f aca="false">NA()</f>
        <v>#N/A</v>
      </c>
      <c r="AU16" s="49" t="str">
        <f aca="false">RIGHT(O16,1)</f>
        <v>¶</v>
      </c>
      <c r="AV16" s="49" t="str">
        <f aca="false">RIGHT(P16,1)</f>
        <v>X</v>
      </c>
      <c r="AW16" s="49" t="str">
        <f aca="false">RIGHT(Q16,1)</f>
        <v/>
      </c>
      <c r="AX16" s="49" t="str">
        <f aca="false">RIGHT(R16,1)</f>
        <v/>
      </c>
      <c r="AY16" s="49" t="str">
        <f aca="false">RIGHT(S16,1)</f>
        <v>T</v>
      </c>
      <c r="BG16" s="50"/>
      <c r="BH16" s="50"/>
      <c r="BI16" s="50"/>
      <c r="BJ16" s="50"/>
      <c r="BK16" s="50"/>
      <c r="BL16" s="50"/>
      <c r="IV16" s="2"/>
    </row>
    <row r="17" s="26" customFormat="true" ht="19.5" hidden="false" customHeight="true" outlineLevel="0" collapsed="false">
      <c r="A17" s="51" t="n">
        <v>43601</v>
      </c>
      <c r="B17" s="52" t="str">
        <f aca="false">TEXT(A17,"Ddd")</f>
        <v>čt</v>
      </c>
      <c r="C17" s="53" t="str">
        <f aca="false">Vzorci_vnosov!$A$8</f>
        <v>U</v>
      </c>
      <c r="D17" s="53" t="str">
        <f aca="false">Vzorci_vnosov!$A$6</f>
        <v>KVIT</v>
      </c>
      <c r="E17" s="53" t="str">
        <f aca="false">Vzorci_vnosov!$A$12</f>
        <v>D</v>
      </c>
      <c r="F17" s="53" t="str">
        <f aca="false">Vzorci_vnosov!$A$12</f>
        <v>D</v>
      </c>
      <c r="G17" s="55" t="str">
        <f aca="false">Vzorci_vnosov!$A$26</f>
        <v>52¶</v>
      </c>
      <c r="H17" s="55" t="str">
        <f aca="false">Vzorci_vnosov!$A$11</f>
        <v>X</v>
      </c>
      <c r="I17" s="55" t="str">
        <f aca="false">Vzorci_vnosov!$A$11</f>
        <v>X</v>
      </c>
      <c r="J17" s="53" t="str">
        <f aca="false">Vzorci_vnosov!$A$12</f>
        <v>D</v>
      </c>
      <c r="K17" s="53" t="str">
        <f aca="false">Vzorci_vnosov!$A$12</f>
        <v>D</v>
      </c>
      <c r="L17" s="58" t="str">
        <f aca="false">Vzorci_vnosov!$A$23</f>
        <v>51☺</v>
      </c>
      <c r="M17" s="53" t="str">
        <f aca="false">Vzorci_vnosov!$A$13</f>
        <v>BOL</v>
      </c>
      <c r="N17" s="54" t="str">
        <f aca="false">Vzorci_vnosov!$A$7</f>
        <v>KVIT☻</v>
      </c>
      <c r="O17" s="55" t="str">
        <f aca="false">Vzorci_vnosov!$A$11</f>
        <v>X</v>
      </c>
      <c r="P17" s="53" t="str">
        <f aca="false">Vzorci_vnosov!$A$5</f>
        <v>52</v>
      </c>
      <c r="Q17" s="56"/>
      <c r="R17" s="56"/>
      <c r="S17" s="53" t="str">
        <f aca="false">Vzorci_vnosov!$A$6</f>
        <v>KVIT</v>
      </c>
      <c r="T17" s="56" t="s">
        <v>19</v>
      </c>
      <c r="U17" s="59" t="s">
        <v>27</v>
      </c>
      <c r="V17" s="47" t="n">
        <f aca="false">COUNTIF(AH17:AY17,"☻")</f>
        <v>1</v>
      </c>
      <c r="W17" s="47" t="n">
        <f aca="false">COUNTIF(AH17:AY17,"☺")</f>
        <v>1</v>
      </c>
      <c r="X17" s="47" t="n">
        <f aca="false">COUNTIF(C17:S17,"51")+COUNTIF(C17:S17,"51$")+COUNTIF(C17:S17,"51☻")</f>
        <v>0</v>
      </c>
      <c r="Y17" s="47" t="n">
        <f aca="false">COUNTIF(C17:S17,"52")+COUNTIF(C17:S17,"52$")+COUNTIF(C17:S17,"52☻")</f>
        <v>1</v>
      </c>
      <c r="Z17" s="47" t="n">
        <f aca="false">COUNTIF(C17:S17,"51¶")</f>
        <v>0</v>
      </c>
      <c r="AA17" s="47" t="n">
        <f aca="false">COUNTIF(C17:S17,"52¶")</f>
        <v>1</v>
      </c>
      <c r="AB17" s="47" t="n">
        <f aca="false">COUNTIF(C17:S17,"U")+COUNTIF(C17:S17,"U☻")+COUNTIF(C17:S17,"U☺")</f>
        <v>1</v>
      </c>
      <c r="AC17" s="47" t="n">
        <f aca="false">COUNTIF(C17:S17,"KVIT")+COUNTIF(C17:S17,"KVIT☻")+COUNTIF(C17:S17,"kvit$")</f>
        <v>3</v>
      </c>
      <c r="AD17" s="48" t="n">
        <f aca="false">COUNTBLANK(C17:S17)-3</f>
        <v>-1</v>
      </c>
      <c r="AE17" s="48" t="n">
        <f aca="false">COUNTIF(C17:S17,"x")</f>
        <v>3</v>
      </c>
      <c r="AF17" s="47" t="n">
        <f aca="false">COUNTIF(C17:S17,"51")+COUNTIF(C17:S17,"51☻")+COUNTIF(C17:S17,"2")+COUNTIF(C17:S17,"52")+COUNTIF(C17:S17,"52☻")+COUNTIF(C17:S17,"51$")+COUNTIF(C17:S17,"52$")</f>
        <v>1</v>
      </c>
      <c r="AG17" s="9" t="str">
        <f aca="false">Vzorci_vnosov!$A$17</f>
        <v>51$</v>
      </c>
      <c r="AH17" s="49" t="str">
        <f aca="false">RIGHT(C17,1)</f>
        <v>U</v>
      </c>
      <c r="AI17" s="49" t="str">
        <f aca="false">RIGHT(D17,1)</f>
        <v>T</v>
      </c>
      <c r="AJ17" s="49" t="str">
        <f aca="false">RIGHT(E17,1)</f>
        <v>D</v>
      </c>
      <c r="AK17" s="49" t="str">
        <f aca="false">RIGHT(F17,1)</f>
        <v>D</v>
      </c>
      <c r="AL17" s="49" t="str">
        <f aca="false">RIGHT(G17,1)</f>
        <v>¶</v>
      </c>
      <c r="AM17" s="49" t="str">
        <f aca="false">RIGHT(H17,1)</f>
        <v>X</v>
      </c>
      <c r="AN17" s="49" t="str">
        <f aca="false">RIGHT(I17,1)</f>
        <v>X</v>
      </c>
      <c r="AO17" s="49" t="str">
        <f aca="false">RIGHT(J17,1)</f>
        <v>D</v>
      </c>
      <c r="AP17" s="49" t="str">
        <f aca="false">RIGHT(K17,1)</f>
        <v>D</v>
      </c>
      <c r="AQ17" s="49" t="str">
        <f aca="false">RIGHT(L17,1)</f>
        <v>☺</v>
      </c>
      <c r="AR17" s="49" t="str">
        <f aca="false">RIGHT(M17,1)</f>
        <v>L</v>
      </c>
      <c r="AS17" s="49" t="str">
        <f aca="false">RIGHT(N17,1)</f>
        <v>☻</v>
      </c>
      <c r="AT17" s="49" t="e">
        <f aca="false">NA()</f>
        <v>#N/A</v>
      </c>
      <c r="AU17" s="49" t="str">
        <f aca="false">RIGHT(O17,1)</f>
        <v>X</v>
      </c>
      <c r="AV17" s="49" t="str">
        <f aca="false">RIGHT(P17,1)</f>
        <v>2</v>
      </c>
      <c r="AW17" s="49" t="str">
        <f aca="false">RIGHT(Q17,1)</f>
        <v/>
      </c>
      <c r="AX17" s="49" t="str">
        <f aca="false">RIGHT(R17,1)</f>
        <v/>
      </c>
      <c r="AY17" s="49" t="str">
        <f aca="false">RIGHT(S17,1)</f>
        <v>T</v>
      </c>
      <c r="BG17" s="50"/>
      <c r="BH17" s="50"/>
      <c r="BI17" s="50"/>
      <c r="BJ17" s="50"/>
      <c r="BK17" s="50"/>
      <c r="BL17" s="50"/>
      <c r="IV17" s="2"/>
    </row>
    <row r="18" s="26" customFormat="true" ht="19.5" hidden="false" customHeight="true" outlineLevel="0" collapsed="false">
      <c r="A18" s="51" t="n">
        <v>43602</v>
      </c>
      <c r="B18" s="52" t="str">
        <f aca="false">TEXT(A18,"Ddd")</f>
        <v>pá</v>
      </c>
      <c r="C18" s="54" t="str">
        <f aca="false">Vzorci_vnosov!$A$7</f>
        <v>KVIT☻</v>
      </c>
      <c r="D18" s="53" t="str">
        <f aca="false">Vzorci_vnosov!$A$6</f>
        <v>KVIT</v>
      </c>
      <c r="E18" s="53" t="str">
        <f aca="false">Vzorci_vnosov!$A$12</f>
        <v>D</v>
      </c>
      <c r="F18" s="53" t="str">
        <f aca="false">Vzorci_vnosov!$A$12</f>
        <v>D</v>
      </c>
      <c r="G18" s="58" t="str">
        <f aca="false">Vzorci_vnosov!$A$23</f>
        <v>51☺</v>
      </c>
      <c r="H18" s="55" t="str">
        <f aca="false">Vzorci_vnosov!$A$26</f>
        <v>52¶</v>
      </c>
      <c r="I18" s="53" t="str">
        <f aca="false">Vzorci_vnosov!$A$12</f>
        <v>D</v>
      </c>
      <c r="J18" s="53" t="str">
        <f aca="false">Vzorci_vnosov!$A$12</f>
        <v>D</v>
      </c>
      <c r="K18" s="53" t="str">
        <f aca="false">Vzorci_vnosov!$A$12</f>
        <v>D</v>
      </c>
      <c r="L18" s="55" t="str">
        <f aca="false">Vzorci_vnosov!$A$11</f>
        <v>X</v>
      </c>
      <c r="M18" s="53" t="str">
        <f aca="false">Vzorci_vnosov!$A$13</f>
        <v>BOL</v>
      </c>
      <c r="N18" s="55" t="str">
        <f aca="false">Vzorci_vnosov!$A$11</f>
        <v>X</v>
      </c>
      <c r="O18" s="55" t="str">
        <f aca="false">Vzorci_vnosov!$A$11</f>
        <v>X</v>
      </c>
      <c r="P18" s="53" t="str">
        <f aca="false">Vzorci_vnosov!$A$5</f>
        <v>52</v>
      </c>
      <c r="Q18" s="56"/>
      <c r="R18" s="56"/>
      <c r="S18" s="53" t="str">
        <f aca="false">Vzorci_vnosov!$A$6</f>
        <v>KVIT</v>
      </c>
      <c r="T18" s="56" t="s">
        <v>9</v>
      </c>
      <c r="U18" s="59" t="s">
        <v>27</v>
      </c>
      <c r="V18" s="47" t="n">
        <f aca="false">COUNTIF(AH18:AY18,"☻")</f>
        <v>1</v>
      </c>
      <c r="W18" s="47" t="n">
        <f aca="false">COUNTIF(AH18:AY18,"☺")</f>
        <v>1</v>
      </c>
      <c r="X18" s="47" t="n">
        <f aca="false">COUNTIF(C18:S18,"51")+COUNTIF(C18:S18,"51$")+COUNTIF(C18:S18,"51☻")</f>
        <v>0</v>
      </c>
      <c r="Y18" s="47" t="n">
        <f aca="false">COUNTIF(C18:S18,"52")+COUNTIF(C18:S18,"52$")+COUNTIF(C18:S18,"52☻")</f>
        <v>1</v>
      </c>
      <c r="Z18" s="47" t="n">
        <f aca="false">COUNTIF(C18:S18,"51¶")</f>
        <v>0</v>
      </c>
      <c r="AA18" s="47" t="n">
        <f aca="false">COUNTIF(C18:S18,"52¶")</f>
        <v>1</v>
      </c>
      <c r="AB18" s="47" t="n">
        <f aca="false">COUNTIF(C18:S18,"U")+COUNTIF(C18:S18,"U☻")+COUNTIF(C18:S18,"U☺")</f>
        <v>0</v>
      </c>
      <c r="AC18" s="47" t="n">
        <f aca="false">COUNTIF(C18:S18,"KVIT")+COUNTIF(C18:S18,"KVIT☻")+COUNTIF(C18:S18,"kvit$")</f>
        <v>3</v>
      </c>
      <c r="AD18" s="48" t="n">
        <f aca="false">COUNTBLANK(C18:S18)-3</f>
        <v>-1</v>
      </c>
      <c r="AE18" s="48" t="n">
        <f aca="false">COUNTIF(C18:S18,"x")</f>
        <v>3</v>
      </c>
      <c r="AF18" s="47" t="n">
        <f aca="false">COUNTIF(C18:S18,"51")+COUNTIF(C18:S18,"51☻")+COUNTIF(C18:S18,"2")+COUNTIF(C18:S18,"52")+COUNTIF(C18:S18,"52☻")+COUNTIF(C18:S18,"51$")+COUNTIF(C18:S18,"52$")</f>
        <v>1</v>
      </c>
      <c r="AG18" s="9" t="str">
        <f aca="false">Vzorci_vnosov!$A$18</f>
        <v>52$</v>
      </c>
      <c r="AH18" s="49" t="str">
        <f aca="false">RIGHT(C18,1)</f>
        <v>☻</v>
      </c>
      <c r="AI18" s="49" t="str">
        <f aca="false">RIGHT(D18,1)</f>
        <v>T</v>
      </c>
      <c r="AJ18" s="49" t="str">
        <f aca="false">RIGHT(E18,1)</f>
        <v>D</v>
      </c>
      <c r="AK18" s="49" t="str">
        <f aca="false">RIGHT(F18,1)</f>
        <v>D</v>
      </c>
      <c r="AL18" s="49" t="str">
        <f aca="false">RIGHT(G18,1)</f>
        <v>☺</v>
      </c>
      <c r="AM18" s="49" t="str">
        <f aca="false">RIGHT(H18,1)</f>
        <v>¶</v>
      </c>
      <c r="AN18" s="49" t="str">
        <f aca="false">RIGHT(I18,1)</f>
        <v>D</v>
      </c>
      <c r="AO18" s="49" t="str">
        <f aca="false">RIGHT(J18,1)</f>
        <v>D</v>
      </c>
      <c r="AP18" s="49" t="str">
        <f aca="false">RIGHT(K18,1)</f>
        <v>D</v>
      </c>
      <c r="AQ18" s="49" t="str">
        <f aca="false">RIGHT(L18,1)</f>
        <v>X</v>
      </c>
      <c r="AR18" s="49" t="str">
        <f aca="false">RIGHT(M18,1)</f>
        <v>L</v>
      </c>
      <c r="AS18" s="49" t="str">
        <f aca="false">RIGHT(N18,1)</f>
        <v>X</v>
      </c>
      <c r="AT18" s="49" t="e">
        <f aca="false">NA()</f>
        <v>#N/A</v>
      </c>
      <c r="AU18" s="49" t="str">
        <f aca="false">RIGHT(O18,1)</f>
        <v>X</v>
      </c>
      <c r="AV18" s="49" t="str">
        <f aca="false">RIGHT(P18,1)</f>
        <v>2</v>
      </c>
      <c r="AW18" s="49" t="str">
        <f aca="false">RIGHT(Q18,1)</f>
        <v/>
      </c>
      <c r="AX18" s="49" t="str">
        <f aca="false">RIGHT(R18,1)</f>
        <v/>
      </c>
      <c r="AY18" s="49" t="str">
        <f aca="false">RIGHT(S18,1)</f>
        <v>T</v>
      </c>
      <c r="BG18" s="50"/>
      <c r="BH18" s="50"/>
      <c r="BI18" s="50"/>
      <c r="BJ18" s="50"/>
      <c r="BK18" s="50"/>
      <c r="BL18" s="50"/>
      <c r="IV18" s="2"/>
    </row>
    <row r="19" s="26" customFormat="true" ht="19.5" hidden="false" customHeight="true" outlineLevel="0" collapsed="false">
      <c r="A19" s="51" t="n">
        <v>43603</v>
      </c>
      <c r="B19" s="52" t="str">
        <f aca="false">TEXT(A19,"Ddd")</f>
        <v>so</v>
      </c>
      <c r="C19" s="56"/>
      <c r="D19" s="44" t="str">
        <f aca="false">Vzorci_vnosov!$A$14</f>
        <v>☻</v>
      </c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 t="s">
        <v>68</v>
      </c>
      <c r="U19" s="59" t="s">
        <v>27</v>
      </c>
      <c r="V19" s="47" t="n">
        <f aca="false">COUNTIF(AH19:AY19,"☻")</f>
        <v>1</v>
      </c>
      <c r="W19" s="47" t="n">
        <f aca="false">COUNTIF(AH19:AY19,"☺")</f>
        <v>0</v>
      </c>
      <c r="X19" s="47" t="n">
        <f aca="false">COUNTIF(C19:S19,"51")+COUNTIF(C19:S19,"51$")+COUNTIF(C19:S19,"51☻")</f>
        <v>0</v>
      </c>
      <c r="Y19" s="47" t="n">
        <f aca="false">COUNTIF(C19:S19,"52")+COUNTIF(C19:S19,"52$")+COUNTIF(C19:S19,"52☻")</f>
        <v>0</v>
      </c>
      <c r="Z19" s="47" t="n">
        <f aca="false">COUNTIF(C19:S19,"51¶")</f>
        <v>0</v>
      </c>
      <c r="AA19" s="47" t="n">
        <f aca="false">COUNTIF(C19:S19,"52¶")</f>
        <v>0</v>
      </c>
      <c r="AB19" s="47" t="n">
        <f aca="false">COUNTIF(C19:S19,"U")+COUNTIF(C19:S19,"U☻")+COUNTIF(C19:S19,"U☺")</f>
        <v>0</v>
      </c>
      <c r="AC19" s="47" t="n">
        <f aca="false">COUNTIF(C19:S19,"KVIT")+COUNTIF(C19:S19,"KVIT☻")+COUNTIF(C19:S19,"kvit$")</f>
        <v>0</v>
      </c>
      <c r="AD19" s="48" t="n">
        <f aca="false">COUNTBLANK(C19:S19)-3</f>
        <v>13</v>
      </c>
      <c r="AE19" s="48" t="n">
        <f aca="false">COUNTIF(C19:S19,"x")</f>
        <v>0</v>
      </c>
      <c r="AF19" s="47" t="n">
        <f aca="false">COUNTIF(C19:S19,"51")+COUNTIF(C19:S19,"51☻")+COUNTIF(C19:S19,"2")+COUNTIF(C19:S19,"52")+COUNTIF(C19:S19,"52☻")+COUNTIF(C19:S19,"51$")+COUNTIF(C19:S19,"52$")</f>
        <v>0</v>
      </c>
      <c r="AG19" s="10" t="str">
        <f aca="false">Vzorci_vnosov!$A$19</f>
        <v>KVIT$</v>
      </c>
      <c r="AH19" s="49" t="str">
        <f aca="false">RIGHT(C19,1)</f>
        <v/>
      </c>
      <c r="AI19" s="49" t="str">
        <f aca="false">RIGHT(D19,1)</f>
        <v>☻</v>
      </c>
      <c r="AJ19" s="49" t="str">
        <f aca="false">RIGHT(E19,1)</f>
        <v/>
      </c>
      <c r="AK19" s="49" t="str">
        <f aca="false">RIGHT(F19,1)</f>
        <v/>
      </c>
      <c r="AL19" s="49" t="str">
        <f aca="false">RIGHT(G19,1)</f>
        <v/>
      </c>
      <c r="AM19" s="49" t="str">
        <f aca="false">RIGHT(H19,1)</f>
        <v/>
      </c>
      <c r="AN19" s="49" t="str">
        <f aca="false">RIGHT(I19,1)</f>
        <v/>
      </c>
      <c r="AO19" s="49" t="str">
        <f aca="false">RIGHT(J19,1)</f>
        <v/>
      </c>
      <c r="AP19" s="49" t="str">
        <f aca="false">RIGHT(K19,1)</f>
        <v/>
      </c>
      <c r="AQ19" s="49" t="str">
        <f aca="false">RIGHT(L19,1)</f>
        <v/>
      </c>
      <c r="AR19" s="49" t="str">
        <f aca="false">RIGHT(M19,1)</f>
        <v/>
      </c>
      <c r="AS19" s="49" t="str">
        <f aca="false">RIGHT(N19,1)</f>
        <v/>
      </c>
      <c r="AT19" s="49" t="e">
        <f aca="false">NA()</f>
        <v>#N/A</v>
      </c>
      <c r="AU19" s="49" t="str">
        <f aca="false">RIGHT(O19,1)</f>
        <v/>
      </c>
      <c r="AV19" s="49" t="str">
        <f aca="false">RIGHT(P19,1)</f>
        <v/>
      </c>
      <c r="AW19" s="49" t="str">
        <f aca="false">RIGHT(Q19,1)</f>
        <v/>
      </c>
      <c r="AX19" s="49" t="str">
        <f aca="false">RIGHT(R19,1)</f>
        <v/>
      </c>
      <c r="AY19" s="49" t="str">
        <f aca="false">RIGHT(S19,1)</f>
        <v/>
      </c>
      <c r="BG19" s="50"/>
      <c r="BH19" s="50"/>
      <c r="BI19" s="50"/>
      <c r="BJ19" s="50"/>
      <c r="BK19" s="50"/>
      <c r="BL19" s="50"/>
      <c r="IV19" s="2"/>
    </row>
    <row r="20" s="26" customFormat="true" ht="19.5" hidden="false" customHeight="true" outlineLevel="0" collapsed="false">
      <c r="A20" s="51" t="n">
        <v>43604</v>
      </c>
      <c r="B20" s="52" t="str">
        <f aca="false">TEXT(A20,"Ddd")</f>
        <v>ne</v>
      </c>
      <c r="C20" s="56"/>
      <c r="D20" s="44" t="str">
        <f aca="false">Vzorci_vnosov!$A$14</f>
        <v>☻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 t="s">
        <v>68</v>
      </c>
      <c r="U20" s="59" t="s">
        <v>27</v>
      </c>
      <c r="V20" s="47" t="n">
        <f aca="false">COUNTIF(AH20:AY20,"☻")</f>
        <v>1</v>
      </c>
      <c r="W20" s="47" t="n">
        <f aca="false">COUNTIF(AH20:AY20,"☺")</f>
        <v>0</v>
      </c>
      <c r="X20" s="47" t="n">
        <f aca="false">COUNTIF(C20:S20,"51")+COUNTIF(C20:S20,"51$")+COUNTIF(C20:S20,"51☻")</f>
        <v>0</v>
      </c>
      <c r="Y20" s="47" t="n">
        <f aca="false">COUNTIF(C20:S20,"52")+COUNTIF(C20:S20,"52$")+COUNTIF(C20:S20,"52☻")</f>
        <v>0</v>
      </c>
      <c r="Z20" s="47" t="n">
        <f aca="false">COUNTIF(C20:S20,"51¶")</f>
        <v>0</v>
      </c>
      <c r="AA20" s="47" t="n">
        <f aca="false">COUNTIF(C20:S20,"52¶")</f>
        <v>0</v>
      </c>
      <c r="AB20" s="47" t="n">
        <f aca="false">COUNTIF(C20:S20,"U")+COUNTIF(C20:S20,"U☻")+COUNTIF(C20:S20,"U☺")</f>
        <v>0</v>
      </c>
      <c r="AC20" s="47" t="n">
        <f aca="false">COUNTIF(C20:S20,"KVIT")+COUNTIF(C20:S20,"KVIT☻")+COUNTIF(C20:S20,"kvit$")</f>
        <v>0</v>
      </c>
      <c r="AD20" s="48" t="n">
        <f aca="false">COUNTBLANK(C20:S20)-3</f>
        <v>13</v>
      </c>
      <c r="AE20" s="48" t="n">
        <f aca="false">COUNTIF(C20:S20,"x")</f>
        <v>0</v>
      </c>
      <c r="AF20" s="47" t="n">
        <f aca="false">COUNTIF(C20:S20,"51")+COUNTIF(C20:S20,"51☻")+COUNTIF(C20:S20,"2")+COUNTIF(C20:S20,"52")+COUNTIF(C20:S20,"52☻")+COUNTIF(C20:S20,"51$")+COUNTIF(C20:S20,"52$")</f>
        <v>0</v>
      </c>
      <c r="AG20" s="11" t="str">
        <f aca="false">Vzorci_vnosov!$A$20</f>
        <v>☺</v>
      </c>
      <c r="AH20" s="49" t="str">
        <f aca="false">RIGHT(C20,1)</f>
        <v/>
      </c>
      <c r="AI20" s="49" t="str">
        <f aca="false">RIGHT(D20,1)</f>
        <v>☻</v>
      </c>
      <c r="AJ20" s="49" t="str">
        <f aca="false">RIGHT(E20,1)</f>
        <v/>
      </c>
      <c r="AK20" s="49" t="str">
        <f aca="false">RIGHT(F20,1)</f>
        <v/>
      </c>
      <c r="AL20" s="49" t="str">
        <f aca="false">RIGHT(G20,1)</f>
        <v/>
      </c>
      <c r="AM20" s="49" t="str">
        <f aca="false">RIGHT(H20,1)</f>
        <v/>
      </c>
      <c r="AN20" s="49" t="str">
        <f aca="false">RIGHT(I20,1)</f>
        <v/>
      </c>
      <c r="AO20" s="49" t="str">
        <f aca="false">RIGHT(J20,1)</f>
        <v/>
      </c>
      <c r="AP20" s="49" t="str">
        <f aca="false">RIGHT(K20,1)</f>
        <v/>
      </c>
      <c r="AQ20" s="49" t="str">
        <f aca="false">RIGHT(L20,1)</f>
        <v/>
      </c>
      <c r="AR20" s="49" t="str">
        <f aca="false">RIGHT(M20,1)</f>
        <v/>
      </c>
      <c r="AS20" s="49" t="str">
        <f aca="false">RIGHT(N20,1)</f>
        <v/>
      </c>
      <c r="AT20" s="49" t="e">
        <f aca="false">NA()</f>
        <v>#N/A</v>
      </c>
      <c r="AU20" s="49" t="str">
        <f aca="false">RIGHT(O20,1)</f>
        <v/>
      </c>
      <c r="AV20" s="49" t="str">
        <f aca="false">RIGHT(P20,1)</f>
        <v/>
      </c>
      <c r="AW20" s="49" t="str">
        <f aca="false">RIGHT(Q20,1)</f>
        <v/>
      </c>
      <c r="AX20" s="49" t="str">
        <f aca="false">RIGHT(R20,1)</f>
        <v/>
      </c>
      <c r="AY20" s="49" t="str">
        <f aca="false">RIGHT(S20,1)</f>
        <v/>
      </c>
      <c r="BG20" s="50"/>
      <c r="BH20" s="50"/>
      <c r="BI20" s="50"/>
      <c r="BJ20" s="50"/>
      <c r="BK20" s="50"/>
      <c r="BL20" s="50"/>
      <c r="IV20" s="2"/>
    </row>
    <row r="21" s="26" customFormat="true" ht="19.5" hidden="false" customHeight="true" outlineLevel="0" collapsed="false">
      <c r="A21" s="51" t="n">
        <v>43605</v>
      </c>
      <c r="B21" s="52" t="str">
        <f aca="false">TEXT(A21,"Ddd")</f>
        <v>po</v>
      </c>
      <c r="C21" s="53" t="str">
        <f aca="false">Vzorci_vnosov!$A$6</f>
        <v>KVIT</v>
      </c>
      <c r="D21" s="55" t="str">
        <f aca="false">Vzorci_vnosov!$A$11</f>
        <v>X</v>
      </c>
      <c r="E21" s="55" t="str">
        <f aca="false">Vzorci_vnosov!$A$26</f>
        <v>52¶</v>
      </c>
      <c r="F21" s="53" t="str">
        <f aca="false">Vzorci_vnosov!$A$6</f>
        <v>KVIT</v>
      </c>
      <c r="G21" s="61" t="str">
        <f aca="false">Vzorci_vnosov!$A$28</f>
        <v>KO</v>
      </c>
      <c r="H21" s="53" t="str">
        <f aca="false">Vzorci_vnosov!$A$15</f>
        <v>SO</v>
      </c>
      <c r="I21" s="53" t="str">
        <f aca="false">Vzorci_vnosov!$A$12</f>
        <v>D</v>
      </c>
      <c r="J21" s="54" t="str">
        <f aca="false">Vzorci_vnosov!$A$7</f>
        <v>KVIT☻</v>
      </c>
      <c r="K21" s="53" t="str">
        <f aca="false">Vzorci_vnosov!$A$12</f>
        <v>D</v>
      </c>
      <c r="L21" s="53" t="str">
        <f aca="false">Vzorci_vnosov!$A$8</f>
        <v>U</v>
      </c>
      <c r="M21" s="53" t="s">
        <v>79</v>
      </c>
      <c r="N21" s="58" t="str">
        <f aca="false">Vzorci_vnosov!$A$23</f>
        <v>51☺</v>
      </c>
      <c r="O21" s="53" t="str">
        <f aca="false">Vzorci_vnosov!$A$4</f>
        <v>51</v>
      </c>
      <c r="P21" s="53" t="str">
        <f aca="false">Vzorci_vnosov!$A$5</f>
        <v>52</v>
      </c>
      <c r="Q21" s="56"/>
      <c r="R21" s="56"/>
      <c r="S21" s="56" t="s">
        <v>76</v>
      </c>
      <c r="T21" s="56" t="s">
        <v>23</v>
      </c>
      <c r="U21" s="59" t="s">
        <v>7</v>
      </c>
      <c r="V21" s="47" t="n">
        <f aca="false">COUNTIF(AH21:AY21,"☻")</f>
        <v>1</v>
      </c>
      <c r="W21" s="47" t="n">
        <f aca="false">COUNTIF(AH21:AY21,"☺")</f>
        <v>1</v>
      </c>
      <c r="X21" s="47" t="n">
        <f aca="false">COUNTIF(C21:S21,"51")+COUNTIF(C21:S21,"51$")+COUNTIF(C21:S21,"51☻")</f>
        <v>1</v>
      </c>
      <c r="Y21" s="47" t="n">
        <f aca="false">COUNTIF(C21:S21,"52")+COUNTIF(C21:S21,"52$")+COUNTIF(C21:S21,"52☻")</f>
        <v>1</v>
      </c>
      <c r="Z21" s="47" t="n">
        <f aca="false">COUNTIF(C21:S21,"51¶")</f>
        <v>0</v>
      </c>
      <c r="AA21" s="47" t="n">
        <f aca="false">COUNTIF(C21:S21,"52¶")</f>
        <v>1</v>
      </c>
      <c r="AB21" s="47" t="n">
        <f aca="false">COUNTIF(C21:S21,"U")+COUNTIF(C21:S21,"U☻")+COUNTIF(C21:S21,"U☺")</f>
        <v>1</v>
      </c>
      <c r="AC21" s="47" t="n">
        <f aca="false">COUNTIF(C21:S21,"KVIT")+COUNTIF(C21:S21,"KVIT☻")+COUNTIF(C21:S21,"kvit$")</f>
        <v>3</v>
      </c>
      <c r="AD21" s="48" t="n">
        <f aca="false">COUNTBLANK(C21:S21)-3</f>
        <v>-1</v>
      </c>
      <c r="AE21" s="48" t="n">
        <f aca="false">COUNTIF(C21:S21,"x")</f>
        <v>1</v>
      </c>
      <c r="AF21" s="47" t="n">
        <f aca="false">COUNTIF(C21:S21,"51")+COUNTIF(C21:S21,"51☻")+COUNTIF(C21:S21,"2")+COUNTIF(C21:S21,"52")+COUNTIF(C21:S21,"52☻")+COUNTIF(C21:S21,"51$")+COUNTIF(C21:S21,"52$")</f>
        <v>2</v>
      </c>
      <c r="AG21" s="12" t="str">
        <f aca="false">Vzorci_vnosov!$A$21</f>
        <v>☺</v>
      </c>
      <c r="AH21" s="49" t="str">
        <f aca="false">RIGHT(C21,1)</f>
        <v>T</v>
      </c>
      <c r="AI21" s="49" t="str">
        <f aca="false">RIGHT(D21,1)</f>
        <v>X</v>
      </c>
      <c r="AJ21" s="49" t="str">
        <f aca="false">RIGHT(E21,1)</f>
        <v>¶</v>
      </c>
      <c r="AK21" s="49" t="str">
        <f aca="false">RIGHT(F21,1)</f>
        <v>T</v>
      </c>
      <c r="AL21" s="49" t="str">
        <f aca="false">RIGHT(G21,1)</f>
        <v>O</v>
      </c>
      <c r="AM21" s="49" t="str">
        <f aca="false">RIGHT(H21,1)</f>
        <v>O</v>
      </c>
      <c r="AN21" s="49" t="str">
        <f aca="false">RIGHT(I21,1)</f>
        <v>D</v>
      </c>
      <c r="AO21" s="49" t="str">
        <f aca="false">RIGHT(J21,1)</f>
        <v>☻</v>
      </c>
      <c r="AP21" s="49" t="str">
        <f aca="false">RIGHT(K21,1)</f>
        <v>D</v>
      </c>
      <c r="AQ21" s="49" t="str">
        <f aca="false">RIGHT(L21,1)</f>
        <v>U</v>
      </c>
      <c r="AR21" s="49" t="str">
        <f aca="false">RIGHT(M21,1)</f>
        <v>R</v>
      </c>
      <c r="AS21" s="49" t="str">
        <f aca="false">RIGHT(N21,1)</f>
        <v>☺</v>
      </c>
      <c r="AT21" s="49" t="e">
        <f aca="false">NA()</f>
        <v>#N/A</v>
      </c>
      <c r="AU21" s="49" t="str">
        <f aca="false">RIGHT(O21,1)</f>
        <v>1</v>
      </c>
      <c r="AV21" s="49" t="str">
        <f aca="false">RIGHT(P21,1)</f>
        <v>2</v>
      </c>
      <c r="AW21" s="49" t="str">
        <f aca="false">RIGHT(Q21,1)</f>
        <v/>
      </c>
      <c r="AX21" s="49" t="str">
        <f aca="false">RIGHT(R21,1)</f>
        <v/>
      </c>
      <c r="AY21" s="49" t="str">
        <f aca="false">RIGHT(S21,1)</f>
        <v>B</v>
      </c>
      <c r="BG21" s="50"/>
      <c r="BH21" s="50"/>
      <c r="BI21" s="50"/>
      <c r="BJ21" s="50"/>
      <c r="BK21" s="50"/>
      <c r="BL21" s="50"/>
      <c r="IV21" s="2"/>
    </row>
    <row r="22" s="26" customFormat="true" ht="19.5" hidden="false" customHeight="true" outlineLevel="0" collapsed="false">
      <c r="A22" s="51" t="n">
        <v>43606</v>
      </c>
      <c r="B22" s="52" t="str">
        <f aca="false">TEXT(A22,"Ddd")</f>
        <v>út</v>
      </c>
      <c r="C22" s="54" t="str">
        <f aca="false">Vzorci_vnosov!$A$7</f>
        <v>KVIT☻</v>
      </c>
      <c r="D22" s="53" t="str">
        <f aca="false">Vzorci_vnosov!$A$4</f>
        <v>51</v>
      </c>
      <c r="E22" s="53" t="str">
        <f aca="false">Vzorci_vnosov!$A$6</f>
        <v>KVIT</v>
      </c>
      <c r="F22" s="56" t="s">
        <v>80</v>
      </c>
      <c r="G22" s="61" t="str">
        <f aca="false">Vzorci_vnosov!$A$28</f>
        <v>KO</v>
      </c>
      <c r="H22" s="53" t="str">
        <f aca="false">Vzorci_vnosov!$A$15</f>
        <v>SO</v>
      </c>
      <c r="I22" s="55" t="str">
        <f aca="false">Vzorci_vnosov!$A$26</f>
        <v>52¶</v>
      </c>
      <c r="J22" s="55" t="str">
        <f aca="false">Vzorci_vnosov!$A$11</f>
        <v>X</v>
      </c>
      <c r="K22" s="53" t="str">
        <f aca="false">Vzorci_vnosov!$A$6</f>
        <v>KVIT</v>
      </c>
      <c r="L22" s="58" t="str">
        <f aca="false">Vzorci_vnosov!$A$23</f>
        <v>51☺</v>
      </c>
      <c r="M22" s="53" t="s">
        <v>79</v>
      </c>
      <c r="N22" s="55" t="str">
        <f aca="false">Vzorci_vnosov!$A$11</f>
        <v>X</v>
      </c>
      <c r="O22" s="53" t="str">
        <f aca="false">Vzorci_vnosov!$A$5</f>
        <v>52</v>
      </c>
      <c r="P22" s="53" t="str">
        <f aca="false">Vzorci_vnosov!$A$8</f>
        <v>U</v>
      </c>
      <c r="Q22" s="56"/>
      <c r="R22" s="56"/>
      <c r="S22" s="56" t="s">
        <v>76</v>
      </c>
      <c r="T22" s="56" t="s">
        <v>19</v>
      </c>
      <c r="U22" s="59" t="s">
        <v>7</v>
      </c>
      <c r="V22" s="47" t="n">
        <f aca="false">COUNTIF(AH22:AY22,"☻")</f>
        <v>1</v>
      </c>
      <c r="W22" s="47" t="n">
        <f aca="false">COUNTIF(AH22:AY22,"☺")</f>
        <v>1</v>
      </c>
      <c r="X22" s="47" t="n">
        <f aca="false">COUNTIF(C22:S22,"51")+COUNTIF(C22:S22,"51$")+COUNTIF(C22:S22,"51☻")</f>
        <v>1</v>
      </c>
      <c r="Y22" s="47" t="n">
        <f aca="false">COUNTIF(C22:S22,"52")+COUNTIF(C22:S22,"52$")+COUNTIF(C22:S22,"52☻")</f>
        <v>1</v>
      </c>
      <c r="Z22" s="47" t="n">
        <f aca="false">COUNTIF(C22:S22,"51¶")</f>
        <v>0</v>
      </c>
      <c r="AA22" s="47" t="n">
        <f aca="false">COUNTIF(C22:S22,"52¶")</f>
        <v>1</v>
      </c>
      <c r="AB22" s="47" t="n">
        <f aca="false">COUNTIF(C22:S22,"U")+COUNTIF(C22:S22,"U☻")+COUNTIF(C22:S22,"U☺")</f>
        <v>1</v>
      </c>
      <c r="AC22" s="47" t="n">
        <f aca="false">COUNTIF(C22:S22,"KVIT")+COUNTIF(C22:S22,"KVIT☻")+COUNTIF(C22:S22,"kvit$")</f>
        <v>3</v>
      </c>
      <c r="AD22" s="48" t="n">
        <f aca="false">COUNTBLANK(C22:S22)-3</f>
        <v>-1</v>
      </c>
      <c r="AE22" s="48" t="n">
        <f aca="false">COUNTIF(C22:S22,"x")</f>
        <v>2</v>
      </c>
      <c r="AF22" s="47" t="n">
        <f aca="false">COUNTIF(C22:S22,"51")+COUNTIF(C22:S22,"51☻")+COUNTIF(C22:S22,"2")+COUNTIF(C22:S22,"52")+COUNTIF(C22:S22,"52☻")+COUNTIF(C22:S22,"51$")+COUNTIF(C22:S22,"52$")</f>
        <v>2</v>
      </c>
      <c r="AG22" s="13" t="str">
        <f aca="false">Vzorci_vnosov!$A$22</f>
        <v>U☺</v>
      </c>
      <c r="AH22" s="49" t="str">
        <f aca="false">RIGHT(C22,1)</f>
        <v>☻</v>
      </c>
      <c r="AI22" s="49" t="str">
        <f aca="false">RIGHT(D22,1)</f>
        <v>1</v>
      </c>
      <c r="AJ22" s="49" t="str">
        <f aca="false">RIGHT(E22,1)</f>
        <v>T</v>
      </c>
      <c r="AK22" s="49" t="str">
        <f aca="false">RIGHT(F22,1)</f>
        <v>B</v>
      </c>
      <c r="AL22" s="49" t="str">
        <f aca="false">RIGHT(G22,1)</f>
        <v>O</v>
      </c>
      <c r="AM22" s="49" t="str">
        <f aca="false">RIGHT(H22,1)</f>
        <v>O</v>
      </c>
      <c r="AN22" s="49" t="str">
        <f aca="false">RIGHT(I22,1)</f>
        <v>¶</v>
      </c>
      <c r="AO22" s="49" t="str">
        <f aca="false">RIGHT(J22,1)</f>
        <v>X</v>
      </c>
      <c r="AP22" s="49" t="str">
        <f aca="false">RIGHT(K22,1)</f>
        <v>T</v>
      </c>
      <c r="AQ22" s="49" t="str">
        <f aca="false">RIGHT(L22,1)</f>
        <v>☺</v>
      </c>
      <c r="AR22" s="49" t="str">
        <f aca="false">RIGHT(M22,1)</f>
        <v>R</v>
      </c>
      <c r="AS22" s="49" t="str">
        <f aca="false">RIGHT(N22,1)</f>
        <v>X</v>
      </c>
      <c r="AT22" s="49" t="e">
        <f aca="false">NA()</f>
        <v>#N/A</v>
      </c>
      <c r="AU22" s="49" t="str">
        <f aca="false">RIGHT(O22,1)</f>
        <v>2</v>
      </c>
      <c r="AV22" s="49" t="str">
        <f aca="false">RIGHT(P22,1)</f>
        <v>U</v>
      </c>
      <c r="AW22" s="49" t="str">
        <f aca="false">RIGHT(Q22,1)</f>
        <v/>
      </c>
      <c r="AX22" s="49" t="str">
        <f aca="false">RIGHT(R22,1)</f>
        <v/>
      </c>
      <c r="AY22" s="49" t="str">
        <f aca="false">RIGHT(S22,1)</f>
        <v>B</v>
      </c>
      <c r="BG22" s="50"/>
      <c r="BH22" s="50"/>
      <c r="BI22" s="50"/>
      <c r="BJ22" s="50"/>
      <c r="BK22" s="50"/>
      <c r="BL22" s="50"/>
      <c r="IV22" s="2"/>
    </row>
    <row r="23" s="26" customFormat="true" ht="19.5" hidden="false" customHeight="true" outlineLevel="0" collapsed="false">
      <c r="A23" s="51" t="n">
        <v>43607</v>
      </c>
      <c r="B23" s="52" t="str">
        <f aca="false">TEXT(A23,"Ddd")</f>
        <v>st</v>
      </c>
      <c r="C23" s="55" t="str">
        <f aca="false">Vzorci_vnosov!$A$11</f>
        <v>X</v>
      </c>
      <c r="D23" s="56" t="s">
        <v>66</v>
      </c>
      <c r="E23" s="54" t="str">
        <f aca="false">Vzorci_vnosov!$A$7</f>
        <v>KVIT☻</v>
      </c>
      <c r="F23" s="53" t="str">
        <f aca="false">Vzorci_vnosov!$A$8</f>
        <v>U</v>
      </c>
      <c r="G23" s="61" t="str">
        <f aca="false">Vzorci_vnosov!$A$28</f>
        <v>KO</v>
      </c>
      <c r="H23" s="53" t="str">
        <f aca="false">Vzorci_vnosov!$A$15</f>
        <v>SO</v>
      </c>
      <c r="I23" s="53" t="str">
        <f aca="false">Vzorci_vnosov!$A$4</f>
        <v>51</v>
      </c>
      <c r="J23" s="53" t="str">
        <f aca="false">Vzorci_vnosov!$A$5</f>
        <v>52</v>
      </c>
      <c r="K23" s="53" t="str">
        <f aca="false">Vzorci_vnosov!$A$6</f>
        <v>KVIT</v>
      </c>
      <c r="L23" s="55" t="str">
        <f aca="false">Vzorci_vnosov!$A$11</f>
        <v>X</v>
      </c>
      <c r="M23" s="53" t="s">
        <v>79</v>
      </c>
      <c r="N23" s="55" t="str">
        <f aca="false">Vzorci_vnosov!$A$35</f>
        <v>Ta</v>
      </c>
      <c r="O23" s="55" t="str">
        <f aca="false">Vzorci_vnosov!$A$11</f>
        <v>X</v>
      </c>
      <c r="P23" s="55" t="str">
        <f aca="false">Vzorci_vnosov!$A$26</f>
        <v>52¶</v>
      </c>
      <c r="Q23" s="56"/>
      <c r="R23" s="56"/>
      <c r="S23" s="56" t="s">
        <v>76</v>
      </c>
      <c r="T23" s="56" t="s">
        <v>65</v>
      </c>
      <c r="U23" s="59" t="s">
        <v>7</v>
      </c>
      <c r="V23" s="47" t="n">
        <f aca="false">COUNTIF(AH23:AY23,"☻")</f>
        <v>1</v>
      </c>
      <c r="W23" s="47" t="n">
        <f aca="false">COUNTIF(AH23:AY23,"☺")</f>
        <v>0</v>
      </c>
      <c r="X23" s="47" t="n">
        <f aca="false">COUNTIF(C23:S23,"51")+COUNTIF(C23:S23,"51$")+COUNTIF(C23:S23,"51☻")</f>
        <v>1</v>
      </c>
      <c r="Y23" s="47" t="n">
        <f aca="false">COUNTIF(C23:S23,"52")+COUNTIF(C23:S23,"52$")+COUNTIF(C23:S23,"52☻")</f>
        <v>1</v>
      </c>
      <c r="Z23" s="47" t="n">
        <f aca="false">COUNTIF(C23:S23,"51¶")</f>
        <v>0</v>
      </c>
      <c r="AA23" s="47" t="n">
        <f aca="false">COUNTIF(C23:S23,"52¶")</f>
        <v>1</v>
      </c>
      <c r="AB23" s="47" t="n">
        <f aca="false">COUNTIF(C23:S23,"U")+COUNTIF(C23:S23,"U☻")+COUNTIF(C23:S23,"U☺")</f>
        <v>1</v>
      </c>
      <c r="AC23" s="47" t="n">
        <f aca="false">COUNTIF(C23:S23,"KVIT")+COUNTIF(C23:S23,"KVIT☻")+COUNTIF(C23:S23,"kvit$")</f>
        <v>2</v>
      </c>
      <c r="AD23" s="48" t="n">
        <f aca="false">COUNTBLANK(C23:S23)-3</f>
        <v>-1</v>
      </c>
      <c r="AE23" s="48" t="n">
        <f aca="false">COUNTIF(C23:S23,"x")</f>
        <v>3</v>
      </c>
      <c r="AF23" s="47" t="n">
        <f aca="false">COUNTIF(C23:S23,"51")+COUNTIF(C23:S23,"51☻")+COUNTIF(C23:S23,"2")+COUNTIF(C23:S23,"52")+COUNTIF(C23:S23,"52☻")+COUNTIF(C23:S23,"51$")+COUNTIF(C23:S23,"52$")</f>
        <v>2</v>
      </c>
      <c r="AG23" s="13" t="str">
        <f aca="false">Vzorci_vnosov!$A$23</f>
        <v>51☺</v>
      </c>
      <c r="AH23" s="49" t="str">
        <f aca="false">RIGHT(C23,1)</f>
        <v>X</v>
      </c>
      <c r="AI23" s="49" t="str">
        <f aca="false">RIGHT(D23,1)</f>
        <v>F</v>
      </c>
      <c r="AJ23" s="49" t="str">
        <f aca="false">RIGHT(E23,1)</f>
        <v>☻</v>
      </c>
      <c r="AK23" s="49" t="str">
        <f aca="false">RIGHT(F23,1)</f>
        <v>U</v>
      </c>
      <c r="AL23" s="49" t="str">
        <f aca="false">RIGHT(G23,1)</f>
        <v>O</v>
      </c>
      <c r="AM23" s="49" t="str">
        <f aca="false">RIGHT(H23,1)</f>
        <v>O</v>
      </c>
      <c r="AN23" s="49" t="str">
        <f aca="false">RIGHT(I23,1)</f>
        <v>1</v>
      </c>
      <c r="AO23" s="49" t="str">
        <f aca="false">RIGHT(J23,1)</f>
        <v>2</v>
      </c>
      <c r="AP23" s="49" t="str">
        <f aca="false">RIGHT(K23,1)</f>
        <v>T</v>
      </c>
      <c r="AQ23" s="49" t="str">
        <f aca="false">RIGHT(L23,1)</f>
        <v>X</v>
      </c>
      <c r="AR23" s="49" t="str">
        <f aca="false">RIGHT(M23,1)</f>
        <v>R</v>
      </c>
      <c r="AS23" s="49" t="str">
        <f aca="false">RIGHT(N23,1)</f>
        <v>a</v>
      </c>
      <c r="AT23" s="49" t="e">
        <f aca="false">NA()</f>
        <v>#N/A</v>
      </c>
      <c r="AU23" s="49" t="str">
        <f aca="false">RIGHT(O23,1)</f>
        <v>X</v>
      </c>
      <c r="AV23" s="49" t="str">
        <f aca="false">RIGHT(P23,1)</f>
        <v>¶</v>
      </c>
      <c r="AW23" s="49" t="str">
        <f aca="false">RIGHT(Q23,1)</f>
        <v/>
      </c>
      <c r="AX23" s="49" t="str">
        <f aca="false">RIGHT(R23,1)</f>
        <v/>
      </c>
      <c r="AY23" s="49" t="str">
        <f aca="false">RIGHT(S23,1)</f>
        <v>B</v>
      </c>
      <c r="BG23" s="50"/>
      <c r="BH23" s="50"/>
      <c r="BI23" s="50"/>
      <c r="BJ23" s="50"/>
      <c r="BK23" s="50"/>
      <c r="BL23" s="50"/>
      <c r="IV23" s="2"/>
    </row>
    <row r="24" s="26" customFormat="true" ht="19.5" hidden="false" customHeight="true" outlineLevel="0" collapsed="false">
      <c r="A24" s="51" t="n">
        <v>43608</v>
      </c>
      <c r="B24" s="52" t="str">
        <f aca="false">TEXT(A24,"Ddd")</f>
        <v>čt</v>
      </c>
      <c r="C24" s="58" t="str">
        <f aca="false">Vzorci_vnosov!$A$23</f>
        <v>51☺</v>
      </c>
      <c r="D24" s="54" t="str">
        <f aca="false">Vzorci_vnosov!$A$7</f>
        <v>KVIT☻</v>
      </c>
      <c r="E24" s="55" t="str">
        <f aca="false">Vzorci_vnosov!$A$11</f>
        <v>X</v>
      </c>
      <c r="F24" s="56" t="s">
        <v>80</v>
      </c>
      <c r="G24" s="55" t="str">
        <f aca="false">Vzorci_vnosov!$A$26</f>
        <v>52¶</v>
      </c>
      <c r="H24" s="53" t="str">
        <f aca="false">Vzorci_vnosov!$A$15</f>
        <v>SO</v>
      </c>
      <c r="I24" s="53" t="str">
        <f aca="false">Vzorci_vnosov!$A$5</f>
        <v>52</v>
      </c>
      <c r="J24" s="53" t="str">
        <f aca="false">Vzorci_vnosov!$A$6</f>
        <v>KVIT</v>
      </c>
      <c r="K24" s="53" t="str">
        <f aca="false">Vzorci_vnosov!$A$6</f>
        <v>KVIT</v>
      </c>
      <c r="L24" s="56" t="s">
        <v>78</v>
      </c>
      <c r="M24" s="53" t="s">
        <v>79</v>
      </c>
      <c r="N24" s="55" t="s">
        <v>4</v>
      </c>
      <c r="O24" s="55" t="str">
        <f aca="false">Vzorci_vnosov!$A$11</f>
        <v>X</v>
      </c>
      <c r="P24" s="53" t="str">
        <f aca="false">Vzorci_vnosov!$A$15</f>
        <v>SO</v>
      </c>
      <c r="Q24" s="56"/>
      <c r="R24" s="56"/>
      <c r="S24" s="56" t="s">
        <v>76</v>
      </c>
      <c r="T24" s="56" t="s">
        <v>1</v>
      </c>
      <c r="U24" s="59" t="s">
        <v>7</v>
      </c>
      <c r="V24" s="47" t="n">
        <f aca="false">COUNTIF(AH24:AY24,"☻")</f>
        <v>1</v>
      </c>
      <c r="W24" s="47" t="n">
        <f aca="false">COUNTIF(AH24:AY24,"☺")</f>
        <v>1</v>
      </c>
      <c r="X24" s="47" t="n">
        <f aca="false">COUNTIF(C24:S24,"51")+COUNTIF(C24:S24,"51$")+COUNTIF(C24:S24,"51☻")</f>
        <v>1</v>
      </c>
      <c r="Y24" s="47" t="n">
        <f aca="false">COUNTIF(C24:S24,"52")+COUNTIF(C24:S24,"52$")+COUNTIF(C24:S24,"52☻")</f>
        <v>1</v>
      </c>
      <c r="Z24" s="47" t="n">
        <f aca="false">COUNTIF(C24:S24,"51¶")</f>
        <v>0</v>
      </c>
      <c r="AA24" s="47" t="n">
        <f aca="false">COUNTIF(C24:S24,"52¶")</f>
        <v>1</v>
      </c>
      <c r="AB24" s="47" t="n">
        <f aca="false">COUNTIF(C24:S24,"U")+COUNTIF(C24:S24,"U☻")+COUNTIF(C24:S24,"U☺")</f>
        <v>0</v>
      </c>
      <c r="AC24" s="47" t="n">
        <f aca="false">COUNTIF(C24:S24,"KVIT")+COUNTIF(C24:S24,"KVIT☻")+COUNTIF(C24:S24,"kvit$")</f>
        <v>3</v>
      </c>
      <c r="AD24" s="48" t="n">
        <f aca="false">COUNTBLANK(C24:S24)-3</f>
        <v>-1</v>
      </c>
      <c r="AE24" s="48" t="n">
        <f aca="false">COUNTIF(C24:S24,"x")</f>
        <v>2</v>
      </c>
      <c r="AF24" s="47" t="n">
        <f aca="false">COUNTIF(C24:S24,"51")+COUNTIF(C24:S24,"51☻")+COUNTIF(C24:S24,"2")+COUNTIF(C24:S24,"52")+COUNTIF(C24:S24,"52☻")+COUNTIF(C24:S24,"51$")+COUNTIF(C24:S24,"52$")</f>
        <v>2</v>
      </c>
      <c r="AG24" s="13" t="str">
        <f aca="false">Vzorci_vnosov!$A$24</f>
        <v>52☺</v>
      </c>
      <c r="AH24" s="49" t="str">
        <f aca="false">RIGHT(C24,1)</f>
        <v>☺</v>
      </c>
      <c r="AI24" s="49" t="str">
        <f aca="false">RIGHT(D24,1)</f>
        <v>☻</v>
      </c>
      <c r="AJ24" s="49" t="str">
        <f aca="false">RIGHT(E24,1)</f>
        <v>X</v>
      </c>
      <c r="AK24" s="49" t="str">
        <f aca="false">RIGHT(F24,1)</f>
        <v>B</v>
      </c>
      <c r="AL24" s="49" t="str">
        <f aca="false">RIGHT(G24,1)</f>
        <v>¶</v>
      </c>
      <c r="AM24" s="49" t="str">
        <f aca="false">RIGHT(H24,1)</f>
        <v>O</v>
      </c>
      <c r="AN24" s="49" t="str">
        <f aca="false">RIGHT(I24,1)</f>
        <v>2</v>
      </c>
      <c r="AO24" s="49" t="str">
        <f aca="false">RIGHT(J24,1)</f>
        <v>T</v>
      </c>
      <c r="AP24" s="49" t="str">
        <f aca="false">RIGHT(K24,1)</f>
        <v>T</v>
      </c>
      <c r="AQ24" s="49" t="str">
        <f aca="false">RIGHT(L24,1)</f>
        <v>K</v>
      </c>
      <c r="AR24" s="49" t="str">
        <f aca="false">RIGHT(M24,1)</f>
        <v>R</v>
      </c>
      <c r="AS24" s="49" t="str">
        <f aca="false">RIGHT(N24,1)</f>
        <v>1</v>
      </c>
      <c r="AT24" s="49" t="e">
        <f aca="false">NA()</f>
        <v>#N/A</v>
      </c>
      <c r="AU24" s="49" t="str">
        <f aca="false">RIGHT(O24,1)</f>
        <v>X</v>
      </c>
      <c r="AV24" s="49" t="str">
        <f aca="false">RIGHT(P24,1)</f>
        <v>O</v>
      </c>
      <c r="AW24" s="49" t="str">
        <f aca="false">RIGHT(Q24,1)</f>
        <v/>
      </c>
      <c r="AX24" s="49" t="str">
        <f aca="false">RIGHT(R24,1)</f>
        <v/>
      </c>
      <c r="AY24" s="49" t="str">
        <f aca="false">RIGHT(S24,1)</f>
        <v>B</v>
      </c>
      <c r="BG24" s="50"/>
      <c r="BH24" s="50"/>
      <c r="BI24" s="50"/>
      <c r="BJ24" s="50"/>
      <c r="BK24" s="50"/>
      <c r="BL24" s="50"/>
      <c r="IV24" s="2"/>
    </row>
    <row r="25" s="26" customFormat="true" ht="19.5" hidden="false" customHeight="true" outlineLevel="0" collapsed="false">
      <c r="A25" s="51" t="n">
        <v>43609</v>
      </c>
      <c r="B25" s="52" t="str">
        <f aca="false">TEXT(A25,"Ddd")</f>
        <v>pá</v>
      </c>
      <c r="C25" s="55" t="str">
        <f aca="false">Vzorci_vnosov!$A$11</f>
        <v>X</v>
      </c>
      <c r="D25" s="55" t="str">
        <f aca="false">Vzorci_vnosov!$A$11</f>
        <v>X</v>
      </c>
      <c r="E25" s="53" t="str">
        <f aca="false">Vzorci_vnosov!$A$8</f>
        <v>U</v>
      </c>
      <c r="F25" s="54" t="str">
        <f aca="false">Vzorci_vnosov!$A$7</f>
        <v>KVIT☻</v>
      </c>
      <c r="G25" s="58" t="str">
        <f aca="false">Vzorci_vnosov!$A$23</f>
        <v>51☺</v>
      </c>
      <c r="H25" s="53" t="str">
        <f aca="false">Vzorci_vnosov!$A$15</f>
        <v>SO</v>
      </c>
      <c r="I25" s="55" t="str">
        <f aca="false">Vzorci_vnosov!$A$26</f>
        <v>52¶</v>
      </c>
      <c r="J25" s="53" t="str">
        <f aca="false">Vzorci_vnosov!$A$4</f>
        <v>51</v>
      </c>
      <c r="K25" s="53" t="str">
        <f aca="false">Vzorci_vnosov!$A$6</f>
        <v>KVIT</v>
      </c>
      <c r="L25" s="56" t="s">
        <v>67</v>
      </c>
      <c r="M25" s="53" t="s">
        <v>79</v>
      </c>
      <c r="N25" s="53" t="str">
        <f aca="false">Vzorci_vnosov!$A$5</f>
        <v>52</v>
      </c>
      <c r="O25" s="55" t="str">
        <f aca="false">Vzorci_vnosov!$A$11</f>
        <v>X</v>
      </c>
      <c r="P25" s="53" t="str">
        <f aca="false">Vzorci_vnosov!$A$15</f>
        <v>SO</v>
      </c>
      <c r="Q25" s="56"/>
      <c r="R25" s="56"/>
      <c r="S25" s="56" t="s">
        <v>76</v>
      </c>
      <c r="T25" s="56" t="s">
        <v>9</v>
      </c>
      <c r="U25" s="59" t="s">
        <v>23</v>
      </c>
      <c r="V25" s="47" t="n">
        <f aca="false">COUNTIF(AH25:AY25,"☻")</f>
        <v>1</v>
      </c>
      <c r="W25" s="47" t="n">
        <f aca="false">COUNTIF(AH25:AY25,"☺")</f>
        <v>1</v>
      </c>
      <c r="X25" s="47" t="n">
        <f aca="false">COUNTIF(C25:S25,"51")+COUNTIF(C25:S25,"51$")+COUNTIF(C25:S25,"51☻")</f>
        <v>1</v>
      </c>
      <c r="Y25" s="47" t="n">
        <f aca="false">COUNTIF(C25:S25,"52")+COUNTIF(C25:S25,"52$")+COUNTIF(C25:S25,"52☻")</f>
        <v>1</v>
      </c>
      <c r="Z25" s="47" t="n">
        <f aca="false">COUNTIF(C25:S25,"51¶")</f>
        <v>0</v>
      </c>
      <c r="AA25" s="47" t="n">
        <f aca="false">COUNTIF(C25:S25,"52¶")</f>
        <v>1</v>
      </c>
      <c r="AB25" s="47" t="n">
        <f aca="false">COUNTIF(C25:S25,"U")+COUNTIF(C25:S25,"U☻")+COUNTIF(C25:S25,"U☺")</f>
        <v>1</v>
      </c>
      <c r="AC25" s="47" t="n">
        <f aca="false">COUNTIF(C25:S25,"KVIT")+COUNTIF(C25:S25,"KVIT☻")+COUNTIF(C25:S25,"kvit$")</f>
        <v>2</v>
      </c>
      <c r="AD25" s="48" t="n">
        <f aca="false">COUNTBLANK(C25:S25)-3</f>
        <v>-1</v>
      </c>
      <c r="AE25" s="48" t="n">
        <f aca="false">COUNTIF(C25:S25,"x")</f>
        <v>3</v>
      </c>
      <c r="AF25" s="47" t="n">
        <f aca="false">COUNTIF(C25:S25,"51")+COUNTIF(C25:S25,"51☻")+COUNTIF(C25:S25,"2")+COUNTIF(C25:S25,"52")+COUNTIF(C25:S25,"52☻")+COUNTIF(C25:S25,"51$")+COUNTIF(C25:S25,"52$")</f>
        <v>2</v>
      </c>
      <c r="AG25" s="7" t="str">
        <f aca="false">Vzorci_vnosov!$A$25</f>
        <v>51¶</v>
      </c>
      <c r="AH25" s="49" t="str">
        <f aca="false">RIGHT(C25,1)</f>
        <v>X</v>
      </c>
      <c r="AI25" s="49" t="str">
        <f aca="false">RIGHT(D25,1)</f>
        <v>X</v>
      </c>
      <c r="AJ25" s="49" t="str">
        <f aca="false">RIGHT(E25,1)</f>
        <v>U</v>
      </c>
      <c r="AK25" s="49" t="str">
        <f aca="false">RIGHT(F25,1)</f>
        <v>☻</v>
      </c>
      <c r="AL25" s="49" t="str">
        <f aca="false">RIGHT(G25,1)</f>
        <v>☺</v>
      </c>
      <c r="AM25" s="49" t="str">
        <f aca="false">RIGHT(H25,1)</f>
        <v>O</v>
      </c>
      <c r="AN25" s="49" t="str">
        <f aca="false">RIGHT(I25,1)</f>
        <v>¶</v>
      </c>
      <c r="AO25" s="49" t="str">
        <f aca="false">RIGHT(J25,1)</f>
        <v>1</v>
      </c>
      <c r="AP25" s="49" t="str">
        <f aca="false">RIGHT(K25,1)</f>
        <v>T</v>
      </c>
      <c r="AQ25" s="49" t="str">
        <f aca="false">RIGHT(L25,1)</f>
        <v>K</v>
      </c>
      <c r="AR25" s="49" t="str">
        <f aca="false">RIGHT(M25,1)</f>
        <v>R</v>
      </c>
      <c r="AS25" s="49" t="str">
        <f aca="false">RIGHT(N25,1)</f>
        <v>2</v>
      </c>
      <c r="AT25" s="49" t="e">
        <f aca="false">NA()</f>
        <v>#N/A</v>
      </c>
      <c r="AU25" s="49" t="str">
        <f aca="false">RIGHT(O25,1)</f>
        <v>X</v>
      </c>
      <c r="AV25" s="49" t="str">
        <f aca="false">RIGHT(P25,1)</f>
        <v>O</v>
      </c>
      <c r="AW25" s="49" t="str">
        <f aca="false">RIGHT(Q25,1)</f>
        <v/>
      </c>
      <c r="AX25" s="49" t="str">
        <f aca="false">RIGHT(R25,1)</f>
        <v/>
      </c>
      <c r="AY25" s="49" t="str">
        <f aca="false">RIGHT(S25,1)</f>
        <v>B</v>
      </c>
      <c r="BG25" s="50"/>
      <c r="BH25" s="50"/>
      <c r="BI25" s="50"/>
      <c r="BJ25" s="50"/>
      <c r="BK25" s="50"/>
      <c r="BL25" s="50"/>
      <c r="IV25" s="2"/>
    </row>
    <row r="26" s="26" customFormat="true" ht="19.5" hidden="false" customHeight="true" outlineLevel="0" collapsed="false">
      <c r="A26" s="51" t="n">
        <v>43610</v>
      </c>
      <c r="B26" s="52" t="str">
        <f aca="false">TEXT(A26,"Ddd")</f>
        <v>so</v>
      </c>
      <c r="C26" s="56"/>
      <c r="D26" s="56"/>
      <c r="E26" s="56"/>
      <c r="F26" s="56"/>
      <c r="G26" s="56"/>
      <c r="H26" s="56"/>
      <c r="I26" s="56"/>
      <c r="J26" s="56"/>
      <c r="K26" s="44" t="str">
        <f aca="false">Vzorci_vnosov!$A$14</f>
        <v>☻</v>
      </c>
      <c r="L26" s="56"/>
      <c r="M26" s="56"/>
      <c r="N26" s="56"/>
      <c r="O26" s="56"/>
      <c r="P26" s="45" t="str">
        <f aca="false">Vzorci_vnosov!$A$21</f>
        <v>☺</v>
      </c>
      <c r="Q26" s="56"/>
      <c r="R26" s="56"/>
      <c r="S26" s="56"/>
      <c r="T26" s="56" t="s">
        <v>27</v>
      </c>
      <c r="U26" s="59" t="s">
        <v>23</v>
      </c>
      <c r="V26" s="47" t="n">
        <f aca="false">COUNTIF(AH26:AY26,"☻")</f>
        <v>1</v>
      </c>
      <c r="W26" s="47" t="n">
        <f aca="false">COUNTIF(AH26:AY26,"☺")</f>
        <v>1</v>
      </c>
      <c r="X26" s="47" t="n">
        <f aca="false">COUNTIF(C26:S26,"51")+COUNTIF(C26:S26,"51$")+COUNTIF(C26:S26,"51☻")</f>
        <v>0</v>
      </c>
      <c r="Y26" s="47" t="n">
        <f aca="false">COUNTIF(C26:S26,"52")+COUNTIF(C26:S26,"52$")+COUNTIF(C26:S26,"52☻")</f>
        <v>0</v>
      </c>
      <c r="Z26" s="47" t="n">
        <f aca="false">COUNTIF(C26:S26,"51¶")</f>
        <v>0</v>
      </c>
      <c r="AA26" s="47" t="n">
        <f aca="false">COUNTIF(C26:S26,"52¶")</f>
        <v>0</v>
      </c>
      <c r="AB26" s="47" t="n">
        <f aca="false">COUNTIF(C26:S26,"U")+COUNTIF(C26:S26,"U☻")+COUNTIF(C26:S26,"U☺")</f>
        <v>0</v>
      </c>
      <c r="AC26" s="47" t="n">
        <f aca="false">COUNTIF(C26:S26,"KVIT")+COUNTIF(C26:S26,"KVIT☻")+COUNTIF(C26:S26,"kvit$")</f>
        <v>0</v>
      </c>
      <c r="AD26" s="48" t="n">
        <f aca="false">COUNTBLANK(C26:S26)-3</f>
        <v>12</v>
      </c>
      <c r="AE26" s="48" t="n">
        <f aca="false">COUNTIF(C26:S26,"x")</f>
        <v>0</v>
      </c>
      <c r="AF26" s="47" t="n">
        <f aca="false">COUNTIF(C26:S26,"51")+COUNTIF(C26:S26,"51☻")+COUNTIF(C26:S26,"2")+COUNTIF(C26:S26,"52")+COUNTIF(C26:S26,"52☻")+COUNTIF(C26:S26,"51$")+COUNTIF(C26:S26,"52$")</f>
        <v>0</v>
      </c>
      <c r="AG26" s="7" t="str">
        <f aca="false">Vzorci_vnosov!$A$26</f>
        <v>52¶</v>
      </c>
      <c r="AH26" s="49" t="str">
        <f aca="false">RIGHT(C26,1)</f>
        <v/>
      </c>
      <c r="AI26" s="49" t="str">
        <f aca="false">RIGHT(D26,1)</f>
        <v/>
      </c>
      <c r="AJ26" s="49" t="str">
        <f aca="false">RIGHT(E26,1)</f>
        <v/>
      </c>
      <c r="AK26" s="49" t="str">
        <f aca="false">RIGHT(F26,1)</f>
        <v/>
      </c>
      <c r="AL26" s="49" t="str">
        <f aca="false">RIGHT(G26,1)</f>
        <v/>
      </c>
      <c r="AM26" s="49" t="str">
        <f aca="false">RIGHT(H26,1)</f>
        <v/>
      </c>
      <c r="AN26" s="49" t="str">
        <f aca="false">RIGHT(I26,1)</f>
        <v/>
      </c>
      <c r="AO26" s="49" t="str">
        <f aca="false">RIGHT(J26,1)</f>
        <v/>
      </c>
      <c r="AP26" s="49" t="str">
        <f aca="false">RIGHT(K26,1)</f>
        <v>☻</v>
      </c>
      <c r="AQ26" s="49" t="str">
        <f aca="false">RIGHT(L26,1)</f>
        <v/>
      </c>
      <c r="AR26" s="49" t="str">
        <f aca="false">RIGHT(M26,1)</f>
        <v/>
      </c>
      <c r="AS26" s="49" t="str">
        <f aca="false">RIGHT(N26,1)</f>
        <v/>
      </c>
      <c r="AT26" s="49" t="e">
        <f aca="false">NA()</f>
        <v>#N/A</v>
      </c>
      <c r="AU26" s="49" t="str">
        <f aca="false">RIGHT(O26,1)</f>
        <v/>
      </c>
      <c r="AV26" s="49" t="str">
        <f aca="false">RIGHT(P26,1)</f>
        <v>☺</v>
      </c>
      <c r="AW26" s="49" t="str">
        <f aca="false">RIGHT(Q26,1)</f>
        <v/>
      </c>
      <c r="AX26" s="49" t="str">
        <f aca="false">RIGHT(R26,1)</f>
        <v/>
      </c>
      <c r="AY26" s="49" t="str">
        <f aca="false">RIGHT(S26,1)</f>
        <v/>
      </c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IV26" s="2"/>
    </row>
    <row r="27" s="26" customFormat="true" ht="19.5" hidden="false" customHeight="true" outlineLevel="0" collapsed="false">
      <c r="A27" s="51" t="n">
        <v>43611</v>
      </c>
      <c r="B27" s="52" t="str">
        <f aca="false">TEXT(A27,"Ddd")</f>
        <v>ne</v>
      </c>
      <c r="C27" s="56"/>
      <c r="D27" s="56"/>
      <c r="E27" s="56"/>
      <c r="F27" s="56"/>
      <c r="G27" s="56"/>
      <c r="H27" s="56"/>
      <c r="I27" s="45" t="str">
        <f aca="false">Vzorci_vnosov!$A$21</f>
        <v>☺</v>
      </c>
      <c r="J27" s="56"/>
      <c r="K27" s="44" t="str">
        <f aca="false">Vzorci_vnosov!$A$14</f>
        <v>☻</v>
      </c>
      <c r="L27" s="56"/>
      <c r="M27" s="56"/>
      <c r="N27" s="56"/>
      <c r="O27" s="56"/>
      <c r="P27" s="56"/>
      <c r="Q27" s="56"/>
      <c r="R27" s="56"/>
      <c r="S27" s="56"/>
      <c r="T27" s="56" t="s">
        <v>13</v>
      </c>
      <c r="U27" s="59" t="s">
        <v>23</v>
      </c>
      <c r="V27" s="47" t="n">
        <f aca="false">COUNTIF(AH27:AY27,"☻")</f>
        <v>1</v>
      </c>
      <c r="W27" s="47" t="n">
        <f aca="false">COUNTIF(AH27:AY27,"☺")</f>
        <v>1</v>
      </c>
      <c r="X27" s="47" t="n">
        <f aca="false">COUNTIF(C27:S27,"51")+COUNTIF(C27:S27,"51$")+COUNTIF(C27:S27,"51☻")</f>
        <v>0</v>
      </c>
      <c r="Y27" s="47" t="n">
        <f aca="false">COUNTIF(C27:S27,"52")+COUNTIF(C27:S27,"52$")+COUNTIF(C27:S27,"52☻")</f>
        <v>0</v>
      </c>
      <c r="Z27" s="47" t="n">
        <f aca="false">COUNTIF(C27:S27,"51¶")</f>
        <v>0</v>
      </c>
      <c r="AA27" s="47" t="n">
        <f aca="false">COUNTIF(C27:S27,"52¶")</f>
        <v>0</v>
      </c>
      <c r="AB27" s="47" t="n">
        <f aca="false">COUNTIF(C27:S27,"U")+COUNTIF(C27:S27,"U☻")+COUNTIF(C27:S27,"U☺")</f>
        <v>0</v>
      </c>
      <c r="AC27" s="47" t="n">
        <f aca="false">COUNTIF(C27:S27,"KVIT")+COUNTIF(C27:S27,"KVIT☻")+COUNTIF(C27:S27,"kvit$")</f>
        <v>0</v>
      </c>
      <c r="AD27" s="48" t="n">
        <f aca="false">COUNTBLANK(C27:S27)-3</f>
        <v>12</v>
      </c>
      <c r="AE27" s="48" t="n">
        <f aca="false">COUNTIF(C27:S27,"x")</f>
        <v>0</v>
      </c>
      <c r="AF27" s="47" t="n">
        <f aca="false">COUNTIF(C27:S27,"51")+COUNTIF(C27:S27,"51☻")+COUNTIF(C27:S27,"2")+COUNTIF(C27:S27,"52")+COUNTIF(C27:S27,"52☻")+COUNTIF(C27:S27,"51$")+COUNTIF(C27:S27,"52$")</f>
        <v>0</v>
      </c>
      <c r="AG27" s="14" t="str">
        <f aca="false">Vzorci_vnosov!$A$27</f>
        <v>KVIT☺</v>
      </c>
      <c r="AH27" s="49" t="str">
        <f aca="false">RIGHT(C27,1)</f>
        <v/>
      </c>
      <c r="AI27" s="49" t="str">
        <f aca="false">RIGHT(D27,1)</f>
        <v/>
      </c>
      <c r="AJ27" s="49" t="str">
        <f aca="false">RIGHT(E27,1)</f>
        <v/>
      </c>
      <c r="AK27" s="49" t="str">
        <f aca="false">RIGHT(F27,1)</f>
        <v/>
      </c>
      <c r="AL27" s="49" t="str">
        <f aca="false">RIGHT(G27,1)</f>
        <v/>
      </c>
      <c r="AM27" s="49" t="str">
        <f aca="false">RIGHT(H27,1)</f>
        <v/>
      </c>
      <c r="AN27" s="49" t="str">
        <f aca="false">RIGHT(I27,1)</f>
        <v>☺</v>
      </c>
      <c r="AO27" s="49" t="str">
        <f aca="false">RIGHT(J27,1)</f>
        <v/>
      </c>
      <c r="AP27" s="49" t="str">
        <f aca="false">RIGHT(K27,1)</f>
        <v>☻</v>
      </c>
      <c r="AQ27" s="49" t="str">
        <f aca="false">RIGHT(L27,1)</f>
        <v/>
      </c>
      <c r="AR27" s="49" t="str">
        <f aca="false">RIGHT(M27,1)</f>
        <v/>
      </c>
      <c r="AS27" s="49" t="str">
        <f aca="false">RIGHT(N27,1)</f>
        <v/>
      </c>
      <c r="AT27" s="49" t="e">
        <f aca="false">NA()</f>
        <v>#N/A</v>
      </c>
      <c r="AU27" s="49" t="str">
        <f aca="false">RIGHT(O27,1)</f>
        <v/>
      </c>
      <c r="AV27" s="49" t="str">
        <f aca="false">RIGHT(P27,1)</f>
        <v/>
      </c>
      <c r="AW27" s="49" t="str">
        <f aca="false">RIGHT(Q27,1)</f>
        <v/>
      </c>
      <c r="AX27" s="49" t="str">
        <f aca="false">RIGHT(R27,1)</f>
        <v/>
      </c>
      <c r="AY27" s="49" t="str">
        <f aca="false">RIGHT(S27,1)</f>
        <v/>
      </c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IV27" s="2"/>
    </row>
    <row r="28" s="26" customFormat="true" ht="19.5" hidden="false" customHeight="true" outlineLevel="0" collapsed="false">
      <c r="A28" s="51" t="n">
        <v>43612</v>
      </c>
      <c r="B28" s="52" t="str">
        <f aca="false">TEXT(A28,"Ddd")</f>
        <v>po</v>
      </c>
      <c r="C28" s="56" t="s">
        <v>77</v>
      </c>
      <c r="D28" s="53" t="str">
        <f aca="false">Vzorci_vnosov!$A$6</f>
        <v>KVIT</v>
      </c>
      <c r="E28" s="53" t="str">
        <f aca="false">Vzorci_vnosov!$A$12</f>
        <v>D</v>
      </c>
      <c r="F28" s="55" t="str">
        <f aca="false">Vzorci_vnosov!$A$26</f>
        <v>52¶</v>
      </c>
      <c r="G28" s="61" t="str">
        <f aca="false">Vzorci_vnosov!$A$28</f>
        <v>KO</v>
      </c>
      <c r="H28" s="58" t="str">
        <f aca="false">Vzorci_vnosov!$A$23</f>
        <v>51☺</v>
      </c>
      <c r="I28" s="55" t="str">
        <f aca="false">Vzorci_vnosov!$A$11</f>
        <v>X</v>
      </c>
      <c r="J28" s="54" t="str">
        <f aca="false">Vzorci_vnosov!$A$7</f>
        <v>KVIT☻</v>
      </c>
      <c r="K28" s="55" t="str">
        <f aca="false">Vzorci_vnosov!$A$11</f>
        <v>X</v>
      </c>
      <c r="L28" s="56" t="s">
        <v>78</v>
      </c>
      <c r="M28" s="53" t="s">
        <v>79</v>
      </c>
      <c r="N28" s="53" t="str">
        <f aca="false">Vzorci_vnosov!$A$12</f>
        <v>D</v>
      </c>
      <c r="O28" s="53" t="str">
        <f aca="false">Vzorci_vnosov!$A$4</f>
        <v>51</v>
      </c>
      <c r="P28" s="53" t="str">
        <f aca="false">Vzorci_vnosov!$A$5</f>
        <v>52</v>
      </c>
      <c r="Q28" s="56"/>
      <c r="R28" s="56"/>
      <c r="S28" s="56" t="s">
        <v>76</v>
      </c>
      <c r="T28" s="56" t="s">
        <v>11</v>
      </c>
      <c r="U28" s="59" t="s">
        <v>27</v>
      </c>
      <c r="V28" s="47" t="n">
        <f aca="false">COUNTIF(AH28:AY28,"☻")</f>
        <v>1</v>
      </c>
      <c r="W28" s="47" t="n">
        <f aca="false">COUNTIF(AH28:AY28,"☺")</f>
        <v>1</v>
      </c>
      <c r="X28" s="47" t="n">
        <f aca="false">COUNTIF(C28:S28,"51")+COUNTIF(C28:S28,"51$")+COUNTIF(C28:S28,"51☻")</f>
        <v>1</v>
      </c>
      <c r="Y28" s="47" t="n">
        <f aca="false">COUNTIF(C28:S28,"52")+COUNTIF(C28:S28,"52$")+COUNTIF(C28:S28,"52☻")</f>
        <v>1</v>
      </c>
      <c r="Z28" s="47" t="n">
        <f aca="false">COUNTIF(C28:S28,"51¶")</f>
        <v>0</v>
      </c>
      <c r="AA28" s="47" t="n">
        <f aca="false">COUNTIF(C28:S28,"52¶")</f>
        <v>1</v>
      </c>
      <c r="AB28" s="47" t="n">
        <f aca="false">COUNTIF(C28:S28,"U")+COUNTIF(C28:S28,"U☻")+COUNTIF(C28:S28,"U☺")</f>
        <v>0</v>
      </c>
      <c r="AC28" s="47" t="n">
        <f aca="false">COUNTIF(C28:S28,"KVIT")+COUNTIF(C28:S28,"KVIT☻")+COUNTIF(C28:S28,"kvit$")</f>
        <v>2</v>
      </c>
      <c r="AD28" s="48" t="n">
        <f aca="false">COUNTBLANK(C28:S28)-3</f>
        <v>-1</v>
      </c>
      <c r="AE28" s="48" t="n">
        <f aca="false">COUNTIF(C28:S28,"x")</f>
        <v>2</v>
      </c>
      <c r="AF28" s="47" t="n">
        <f aca="false">COUNTIF(C28:S28,"51")+COUNTIF(C28:S28,"51☻")+COUNTIF(C28:S28,"2")+COUNTIF(C28:S28,"52")+COUNTIF(C28:S28,"52☻")+COUNTIF(C28:S28,"51$")+COUNTIF(C28:S28,"52$")</f>
        <v>2</v>
      </c>
      <c r="AG28" s="63" t="str">
        <f aca="false">Vzorci_vnosov!$A$28</f>
        <v>KO</v>
      </c>
      <c r="AH28" s="49" t="str">
        <f aca="false">RIGHT(C28,1)</f>
        <v>K</v>
      </c>
      <c r="AI28" s="49" t="str">
        <f aca="false">RIGHT(D28,1)</f>
        <v>T</v>
      </c>
      <c r="AJ28" s="49" t="str">
        <f aca="false">RIGHT(E28,1)</f>
        <v>D</v>
      </c>
      <c r="AK28" s="49" t="str">
        <f aca="false">RIGHT(F28,1)</f>
        <v>¶</v>
      </c>
      <c r="AL28" s="49" t="str">
        <f aca="false">RIGHT(G28,1)</f>
        <v>O</v>
      </c>
      <c r="AM28" s="49" t="str">
        <f aca="false">RIGHT(H28,1)</f>
        <v>☺</v>
      </c>
      <c r="AN28" s="49" t="str">
        <f aca="false">RIGHT(I28,1)</f>
        <v>X</v>
      </c>
      <c r="AO28" s="49" t="str">
        <f aca="false">RIGHT(J28,1)</f>
        <v>☻</v>
      </c>
      <c r="AP28" s="49" t="str">
        <f aca="false">RIGHT(K28,1)</f>
        <v>X</v>
      </c>
      <c r="AQ28" s="49" t="str">
        <f aca="false">RIGHT(L28,1)</f>
        <v>K</v>
      </c>
      <c r="AR28" s="49" t="str">
        <f aca="false">RIGHT(M28,1)</f>
        <v>R</v>
      </c>
      <c r="AS28" s="49" t="str">
        <f aca="false">RIGHT(N28,1)</f>
        <v>D</v>
      </c>
      <c r="AT28" s="49" t="e">
        <f aca="false">NA()</f>
        <v>#N/A</v>
      </c>
      <c r="AU28" s="49" t="str">
        <f aca="false">RIGHT(O28,1)</f>
        <v>1</v>
      </c>
      <c r="AV28" s="49" t="str">
        <f aca="false">RIGHT(P28,1)</f>
        <v>2</v>
      </c>
      <c r="AW28" s="49" t="str">
        <f aca="false">RIGHT(Q28,1)</f>
        <v/>
      </c>
      <c r="AX28" s="49" t="str">
        <f aca="false">RIGHT(R28,1)</f>
        <v/>
      </c>
      <c r="AY28" s="49" t="str">
        <f aca="false">RIGHT(S28,1)</f>
        <v>B</v>
      </c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IV28" s="2"/>
    </row>
    <row r="29" s="26" customFormat="true" ht="19.5" hidden="false" customHeight="true" outlineLevel="0" collapsed="false">
      <c r="A29" s="51" t="n">
        <v>43613</v>
      </c>
      <c r="B29" s="52" t="str">
        <f aca="false">TEXT(A29,"Ddd")</f>
        <v>út</v>
      </c>
      <c r="C29" s="56" t="s">
        <v>77</v>
      </c>
      <c r="D29" s="54" t="str">
        <f aca="false">Vzorci_vnosov!$A$7</f>
        <v>KVIT☻</v>
      </c>
      <c r="E29" s="53" t="str">
        <f aca="false">Vzorci_vnosov!$A$6</f>
        <v>KVIT</v>
      </c>
      <c r="F29" s="55" t="str">
        <f aca="false">Vzorci_vnosov!$A$26</f>
        <v>52¶</v>
      </c>
      <c r="G29" s="61" t="str">
        <f aca="false">Vzorci_vnosov!$A$28</f>
        <v>KO</v>
      </c>
      <c r="H29" s="55" t="str">
        <f aca="false">Vzorci_vnosov!$A$11</f>
        <v>X</v>
      </c>
      <c r="I29" s="53" t="str">
        <f aca="false">Vzorci_vnosov!$A$4</f>
        <v>51</v>
      </c>
      <c r="J29" s="55" t="str">
        <f aca="false">Vzorci_vnosov!$A$11</f>
        <v>X</v>
      </c>
      <c r="K29" s="53" t="s">
        <v>80</v>
      </c>
      <c r="L29" s="55" t="str">
        <f aca="false">Vzorci_vnosov!$A$11</f>
        <v>X</v>
      </c>
      <c r="M29" s="53" t="s">
        <v>79</v>
      </c>
      <c r="N29" s="53" t="str">
        <f aca="false">Vzorci_vnosov!$A$12</f>
        <v>D</v>
      </c>
      <c r="O29" s="53" t="str">
        <f aca="false">Vzorci_vnosov!$A$5</f>
        <v>52</v>
      </c>
      <c r="P29" s="53" t="str">
        <f aca="false">Vzorci_vnosov!$A$8</f>
        <v>U</v>
      </c>
      <c r="Q29" s="56"/>
      <c r="R29" s="56"/>
      <c r="S29" s="56" t="s">
        <v>76</v>
      </c>
      <c r="T29" s="56" t="s">
        <v>65</v>
      </c>
      <c r="U29" s="59" t="s">
        <v>27</v>
      </c>
      <c r="V29" s="47" t="n">
        <f aca="false">COUNTIF(AH29:AY29,"☻")</f>
        <v>1</v>
      </c>
      <c r="W29" s="47" t="n">
        <f aca="false">COUNTIF(AH29:AY29,"☺")</f>
        <v>0</v>
      </c>
      <c r="X29" s="47" t="n">
        <f aca="false">COUNTIF(C29:S29,"51")+COUNTIF(C29:S29,"51$")+COUNTIF(C29:S29,"51☻")</f>
        <v>1</v>
      </c>
      <c r="Y29" s="47" t="n">
        <f aca="false">COUNTIF(C29:S29,"52")+COUNTIF(C29:S29,"52$")+COUNTIF(C29:S29,"52☻")</f>
        <v>1</v>
      </c>
      <c r="Z29" s="47" t="n">
        <f aca="false">COUNTIF(C29:S29,"51¶")</f>
        <v>0</v>
      </c>
      <c r="AA29" s="47" t="n">
        <f aca="false">COUNTIF(C29:S29,"52¶")</f>
        <v>1</v>
      </c>
      <c r="AB29" s="47" t="n">
        <f aca="false">COUNTIF(C29:S29,"U")+COUNTIF(C29:S29,"U☻")+COUNTIF(C29:S29,"U☺")</f>
        <v>1</v>
      </c>
      <c r="AC29" s="47" t="n">
        <f aca="false">COUNTIF(C29:S29,"KVIT")+COUNTIF(C29:S29,"KVIT☻")+COUNTIF(C29:S29,"kvit$")</f>
        <v>2</v>
      </c>
      <c r="AD29" s="48" t="n">
        <f aca="false">COUNTBLANK(C29:S29)-3</f>
        <v>-1</v>
      </c>
      <c r="AE29" s="48" t="n">
        <f aca="false">COUNTIF(C29:S29,"x")</f>
        <v>3</v>
      </c>
      <c r="AF29" s="47" t="n">
        <f aca="false">COUNTIF(C29:S29,"51")+COUNTIF(C29:S29,"51☻")+COUNTIF(C29:S29,"2")+COUNTIF(C29:S29,"52")+COUNTIF(C29:S29,"52☻")+COUNTIF(C29:S29,"51$")+COUNTIF(C29:S29,"52$")</f>
        <v>2</v>
      </c>
      <c r="AG29" s="63" t="str">
        <f aca="false">Vzorci_vnosov!$A$29</f>
        <v>Rt</v>
      </c>
      <c r="AH29" s="49" t="str">
        <f aca="false">RIGHT(C29,1)</f>
        <v>K</v>
      </c>
      <c r="AI29" s="49" t="str">
        <f aca="false">RIGHT(D29,1)</f>
        <v>☻</v>
      </c>
      <c r="AJ29" s="49" t="str">
        <f aca="false">RIGHT(E29,1)</f>
        <v>T</v>
      </c>
      <c r="AK29" s="49" t="str">
        <f aca="false">RIGHT(F29,1)</f>
        <v>¶</v>
      </c>
      <c r="AL29" s="49" t="str">
        <f aca="false">RIGHT(G29,1)</f>
        <v>O</v>
      </c>
      <c r="AM29" s="49" t="str">
        <f aca="false">RIGHT(H29,1)</f>
        <v>X</v>
      </c>
      <c r="AN29" s="49" t="str">
        <f aca="false">RIGHT(I29,1)</f>
        <v>1</v>
      </c>
      <c r="AO29" s="49" t="str">
        <f aca="false">RIGHT(J29,1)</f>
        <v>X</v>
      </c>
      <c r="AP29" s="49" t="str">
        <f aca="false">RIGHT(K29,1)</f>
        <v>B</v>
      </c>
      <c r="AQ29" s="49" t="str">
        <f aca="false">RIGHT(L29,1)</f>
        <v>X</v>
      </c>
      <c r="AR29" s="49" t="str">
        <f aca="false">RIGHT(M29,1)</f>
        <v>R</v>
      </c>
      <c r="AS29" s="49" t="str">
        <f aca="false">RIGHT(N29,1)</f>
        <v>D</v>
      </c>
      <c r="AT29" s="49" t="e">
        <f aca="false">NA()</f>
        <v>#N/A</v>
      </c>
      <c r="AU29" s="49" t="str">
        <f aca="false">RIGHT(O29,1)</f>
        <v>2</v>
      </c>
      <c r="AV29" s="49" t="str">
        <f aca="false">RIGHT(P29,1)</f>
        <v>U</v>
      </c>
      <c r="AW29" s="49" t="str">
        <f aca="false">RIGHT(Q29,1)</f>
        <v/>
      </c>
      <c r="AX29" s="49" t="str">
        <f aca="false">RIGHT(R29,1)</f>
        <v/>
      </c>
      <c r="AY29" s="49" t="str">
        <f aca="false">RIGHT(S29,1)</f>
        <v>B</v>
      </c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IV29" s="2"/>
    </row>
    <row r="30" s="26" customFormat="true" ht="19.5" hidden="false" customHeight="true" outlineLevel="0" collapsed="false">
      <c r="A30" s="51" t="n">
        <v>43614</v>
      </c>
      <c r="B30" s="52" t="str">
        <f aca="false">TEXT(A30,"Ddd")</f>
        <v>st</v>
      </c>
      <c r="C30" s="53" t="str">
        <f aca="false">Vzorci_vnosov!$A$6</f>
        <v>KVIT</v>
      </c>
      <c r="D30" s="55" t="str">
        <f aca="false">Vzorci_vnosov!$A$11</f>
        <v>X</v>
      </c>
      <c r="E30" s="54" t="str">
        <f aca="false">Vzorci_vnosov!$A$7</f>
        <v>KVIT☻</v>
      </c>
      <c r="F30" s="53" t="str">
        <f aca="false">Vzorci_vnosov!$A$6</f>
        <v>KVIT</v>
      </c>
      <c r="G30" s="61" t="str">
        <f aca="false">Vzorci_vnosov!$A$28</f>
        <v>KO</v>
      </c>
      <c r="H30" s="58" t="str">
        <f aca="false">Vzorci_vnosov!$A$23</f>
        <v>51☺</v>
      </c>
      <c r="I30" s="55" t="str">
        <f aca="false">Vzorci_vnosov!$A$11</f>
        <v>X</v>
      </c>
      <c r="J30" s="53" t="str">
        <f aca="false">Vzorci_vnosov!$A$4</f>
        <v>51</v>
      </c>
      <c r="K30" s="53" t="str">
        <f aca="false">Vzorci_vnosov!$A$6</f>
        <v>KVIT</v>
      </c>
      <c r="L30" s="53" t="str">
        <f aca="false">Vzorci_vnosov!$A$8</f>
        <v>U</v>
      </c>
      <c r="M30" s="53" t="s">
        <v>79</v>
      </c>
      <c r="N30" s="55" t="str">
        <f aca="false">Vzorci_vnosov!$A$35</f>
        <v>Ta</v>
      </c>
      <c r="O30" s="55" t="str">
        <f aca="false">Vzorci_vnosov!$A$26</f>
        <v>52¶</v>
      </c>
      <c r="P30" s="53" t="str">
        <f aca="false">Vzorci_vnosov!$A$5</f>
        <v>52</v>
      </c>
      <c r="Q30" s="56"/>
      <c r="R30" s="56"/>
      <c r="S30" s="56" t="s">
        <v>76</v>
      </c>
      <c r="T30" s="56" t="s">
        <v>11</v>
      </c>
      <c r="U30" s="59" t="s">
        <v>19</v>
      </c>
      <c r="V30" s="47" t="n">
        <f aca="false">COUNTIF(AH30:AY30,"☻")</f>
        <v>1</v>
      </c>
      <c r="W30" s="47" t="n">
        <f aca="false">COUNTIF(AH30:AY30,"☺")</f>
        <v>1</v>
      </c>
      <c r="X30" s="47" t="n">
        <f aca="false">COUNTIF(C30:S30,"51")+COUNTIF(C30:S30,"51$")+COUNTIF(C30:S30,"51☻")</f>
        <v>1</v>
      </c>
      <c r="Y30" s="47" t="n">
        <f aca="false">COUNTIF(C30:S30,"52")+COUNTIF(C30:S30,"52$")+COUNTIF(C30:S30,"52☻")</f>
        <v>1</v>
      </c>
      <c r="Z30" s="47" t="n">
        <f aca="false">COUNTIF(C30:S30,"51¶")</f>
        <v>0</v>
      </c>
      <c r="AA30" s="47" t="n">
        <f aca="false">COUNTIF(C30:S30,"52¶")</f>
        <v>1</v>
      </c>
      <c r="AB30" s="47" t="n">
        <f aca="false">COUNTIF(C30:S30,"U")+COUNTIF(C30:S30,"U☻")+COUNTIF(C30:S30,"U☺")</f>
        <v>1</v>
      </c>
      <c r="AC30" s="47" t="n">
        <f aca="false">COUNTIF(C30:S30,"KVIT")+COUNTIF(C30:S30,"KVIT☻")+COUNTIF(C30:S30,"kvit$")</f>
        <v>4</v>
      </c>
      <c r="AD30" s="48" t="n">
        <f aca="false">COUNTBLANK(C30:S30)-3</f>
        <v>-1</v>
      </c>
      <c r="AE30" s="48" t="n">
        <f aca="false">COUNTIF(C30:S30,"x")</f>
        <v>2</v>
      </c>
      <c r="AF30" s="47" t="n">
        <f aca="false">COUNTIF(C30:S30,"51")+COUNTIF(C30:S30,"51☻")+COUNTIF(C30:S30,"2")+COUNTIF(C30:S30,"52")+COUNTIF(C30:S30,"52☻")+COUNTIF(C30:S30,"51$")+COUNTIF(C30:S30,"52$")</f>
        <v>2</v>
      </c>
      <c r="AG30" s="4" t="str">
        <f aca="false">Vzorci_vnosov!$A$30</f>
        <v>Rt☻</v>
      </c>
      <c r="AH30" s="49" t="str">
        <f aca="false">RIGHT(C30,1)</f>
        <v>T</v>
      </c>
      <c r="AI30" s="49" t="str">
        <f aca="false">RIGHT(D30,1)</f>
        <v>X</v>
      </c>
      <c r="AJ30" s="49" t="str">
        <f aca="false">RIGHT(E30,1)</f>
        <v>☻</v>
      </c>
      <c r="AK30" s="49" t="str">
        <f aca="false">RIGHT(F30,1)</f>
        <v>T</v>
      </c>
      <c r="AL30" s="49" t="str">
        <f aca="false">RIGHT(G30,1)</f>
        <v>O</v>
      </c>
      <c r="AM30" s="49" t="str">
        <f aca="false">RIGHT(H30,1)</f>
        <v>☺</v>
      </c>
      <c r="AN30" s="49" t="str">
        <f aca="false">RIGHT(I30,1)</f>
        <v>X</v>
      </c>
      <c r="AO30" s="49" t="str">
        <f aca="false">RIGHT(J30,1)</f>
        <v>1</v>
      </c>
      <c r="AP30" s="49" t="str">
        <f aca="false">RIGHT(K30,1)</f>
        <v>T</v>
      </c>
      <c r="AQ30" s="49" t="str">
        <f aca="false">RIGHT(L30,1)</f>
        <v>U</v>
      </c>
      <c r="AR30" s="49" t="str">
        <f aca="false">RIGHT(M30,1)</f>
        <v>R</v>
      </c>
      <c r="AS30" s="49" t="str">
        <f aca="false">RIGHT(N30,1)</f>
        <v>a</v>
      </c>
      <c r="AT30" s="49" t="e">
        <f aca="false">NA()</f>
        <v>#N/A</v>
      </c>
      <c r="AU30" s="49" t="str">
        <f aca="false">RIGHT(O30,1)</f>
        <v>¶</v>
      </c>
      <c r="AV30" s="49" t="str">
        <f aca="false">RIGHT(P30,1)</f>
        <v>2</v>
      </c>
      <c r="AW30" s="49" t="str">
        <f aca="false">RIGHT(Q30,1)</f>
        <v/>
      </c>
      <c r="AX30" s="49" t="str">
        <f aca="false">RIGHT(R30,1)</f>
        <v/>
      </c>
      <c r="AY30" s="49" t="str">
        <f aca="false">RIGHT(S30,1)</f>
        <v>B</v>
      </c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IV30" s="2"/>
    </row>
    <row r="31" s="26" customFormat="true" ht="19.5" hidden="false" customHeight="true" outlineLevel="0" collapsed="false">
      <c r="A31" s="51" t="n">
        <v>43615</v>
      </c>
      <c r="B31" s="52" t="str">
        <f aca="false">TEXT(A31,"Ddd")</f>
        <v>čt</v>
      </c>
      <c r="C31" s="53" t="str">
        <f aca="false">Vzorci_vnosov!$A$6</f>
        <v>KVIT</v>
      </c>
      <c r="D31" s="56" t="s">
        <v>66</v>
      </c>
      <c r="E31" s="55" t="str">
        <f aca="false">Vzorci_vnosov!$A$11</f>
        <v>X</v>
      </c>
      <c r="F31" s="53" t="str">
        <f aca="false">Vzorci_vnosov!$A$12</f>
        <v>D</v>
      </c>
      <c r="G31" s="53" t="str">
        <f aca="false">Vzorci_vnosov!$A$8</f>
        <v>U</v>
      </c>
      <c r="H31" s="55" t="str">
        <f aca="false">Vzorci_vnosov!$A$11</f>
        <v>X</v>
      </c>
      <c r="I31" s="58" t="str">
        <f aca="false">Vzorci_vnosov!$A$23</f>
        <v>51☺</v>
      </c>
      <c r="J31" s="55" t="str">
        <f aca="false">Vzorci_vnosov!$A$11</f>
        <v>X</v>
      </c>
      <c r="K31" s="54" t="str">
        <f aca="false">Vzorci_vnosov!$A$7</f>
        <v>KVIT☻</v>
      </c>
      <c r="L31" s="53" t="str">
        <f aca="false">Vzorci_vnosov!$A$5</f>
        <v>52</v>
      </c>
      <c r="M31" s="53" t="s">
        <v>79</v>
      </c>
      <c r="N31" s="55" t="str">
        <f aca="false">Vzorci_vnosov!$A$26</f>
        <v>52¶</v>
      </c>
      <c r="O31" s="55" t="str">
        <f aca="false">Vzorci_vnosov!$A$11</f>
        <v>X</v>
      </c>
      <c r="P31" s="56" t="s">
        <v>80</v>
      </c>
      <c r="Q31" s="56"/>
      <c r="R31" s="56"/>
      <c r="S31" s="56" t="s">
        <v>76</v>
      </c>
      <c r="T31" s="56" t="s">
        <v>13</v>
      </c>
      <c r="U31" s="59" t="s">
        <v>19</v>
      </c>
      <c r="V31" s="47" t="n">
        <f aca="false">COUNTIF(AH31:AY31,"☻")</f>
        <v>1</v>
      </c>
      <c r="W31" s="47" t="n">
        <f aca="false">COUNTIF(AH31:AY31,"☺")</f>
        <v>1</v>
      </c>
      <c r="X31" s="47" t="n">
        <f aca="false">COUNTIF(C31:S31,"51")+COUNTIF(C31:S31,"51$")+COUNTIF(C31:S31,"51☻")</f>
        <v>0</v>
      </c>
      <c r="Y31" s="47" t="n">
        <f aca="false">COUNTIF(C31:S31,"52")+COUNTIF(C31:S31,"52$")+COUNTIF(C31:S31,"52☻")</f>
        <v>1</v>
      </c>
      <c r="Z31" s="47" t="n">
        <f aca="false">COUNTIF(C31:S31,"51¶")</f>
        <v>0</v>
      </c>
      <c r="AA31" s="47" t="n">
        <f aca="false">COUNTIF(C31:S31,"52¶")</f>
        <v>1</v>
      </c>
      <c r="AB31" s="47" t="n">
        <f aca="false">COUNTIF(C31:S31,"U")+COUNTIF(C31:S31,"U☻")+COUNTIF(C31:S31,"U☺")</f>
        <v>1</v>
      </c>
      <c r="AC31" s="47" t="n">
        <f aca="false">COUNTIF(C31:S31,"KVIT")+COUNTIF(C31:S31,"KVIT☻")+COUNTIF(C31:S31,"kvit$")</f>
        <v>2</v>
      </c>
      <c r="AD31" s="48" t="n">
        <f aca="false">COUNTBLANK(C31:S31)-3</f>
        <v>-1</v>
      </c>
      <c r="AE31" s="48" t="n">
        <f aca="false">COUNTIF(C31:S31,"x")</f>
        <v>4</v>
      </c>
      <c r="AF31" s="47" t="n">
        <f aca="false">COUNTIF(C31:S31,"51")+COUNTIF(C31:S31,"51☻")+COUNTIF(C31:S31,"2")+COUNTIF(C31:S31,"52")+COUNTIF(C31:S31,"52☻")+COUNTIF(C31:S31,"51$")+COUNTIF(C31:S31,"52$")</f>
        <v>1</v>
      </c>
      <c r="AG31" s="16" t="str">
        <f aca="false">Vzorci_vnosov!$A$31</f>
        <v>Rt☺</v>
      </c>
      <c r="AH31" s="49" t="str">
        <f aca="false">RIGHT(C31,1)</f>
        <v>T</v>
      </c>
      <c r="AI31" s="49" t="str">
        <f aca="false">RIGHT(D31,1)</f>
        <v>F</v>
      </c>
      <c r="AJ31" s="49" t="str">
        <f aca="false">RIGHT(E31,1)</f>
        <v>X</v>
      </c>
      <c r="AK31" s="49" t="str">
        <f aca="false">RIGHT(F31,1)</f>
        <v>D</v>
      </c>
      <c r="AL31" s="49" t="str">
        <f aca="false">RIGHT(G31,1)</f>
        <v>U</v>
      </c>
      <c r="AM31" s="49" t="str">
        <f aca="false">RIGHT(H31,1)</f>
        <v>X</v>
      </c>
      <c r="AN31" s="49" t="str">
        <f aca="false">RIGHT(I31,1)</f>
        <v>☺</v>
      </c>
      <c r="AO31" s="49" t="str">
        <f aca="false">RIGHT(J31,1)</f>
        <v>X</v>
      </c>
      <c r="AP31" s="49" t="str">
        <f aca="false">RIGHT(K31,1)</f>
        <v>☻</v>
      </c>
      <c r="AQ31" s="49" t="str">
        <f aca="false">RIGHT(L31,1)</f>
        <v>2</v>
      </c>
      <c r="AR31" s="49" t="str">
        <f aca="false">RIGHT(M31,1)</f>
        <v>R</v>
      </c>
      <c r="AS31" s="49" t="str">
        <f aca="false">RIGHT(N31,1)</f>
        <v>¶</v>
      </c>
      <c r="AT31" s="49" t="e">
        <f aca="false">NA()</f>
        <v>#N/A</v>
      </c>
      <c r="AU31" s="49" t="str">
        <f aca="false">RIGHT(O31,1)</f>
        <v>X</v>
      </c>
      <c r="AV31" s="49" t="str">
        <f aca="false">RIGHT(P31,1)</f>
        <v>B</v>
      </c>
      <c r="AW31" s="49" t="str">
        <f aca="false">RIGHT(Q31,1)</f>
        <v/>
      </c>
      <c r="AX31" s="49" t="str">
        <f aca="false">RIGHT(R31,1)</f>
        <v/>
      </c>
      <c r="AY31" s="49" t="str">
        <f aca="false">RIGHT(S31,1)</f>
        <v>B</v>
      </c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IV31" s="2"/>
    </row>
    <row r="32" s="26" customFormat="true" ht="19.5" hidden="false" customHeight="true" outlineLevel="0" collapsed="false">
      <c r="A32" s="51" t="n">
        <v>43616</v>
      </c>
      <c r="B32" s="52" t="str">
        <f aca="false">TEXT(A32,"Ddd")</f>
        <v>pá</v>
      </c>
      <c r="C32" s="53" t="str">
        <f aca="false">Vzorci_vnosov!$A$6</f>
        <v>KVIT</v>
      </c>
      <c r="D32" s="53" t="str">
        <f aca="false">Vzorci_vnosov!$A$15</f>
        <v>SO</v>
      </c>
      <c r="E32" s="53" t="str">
        <f aca="false">Vzorci_vnosov!$A$6</f>
        <v>KVIT</v>
      </c>
      <c r="F32" s="54" t="str">
        <f aca="false">Vzorci_vnosov!$A$7</f>
        <v>KVIT☻</v>
      </c>
      <c r="G32" s="58" t="str">
        <f aca="false">Vzorci_vnosov!$A$23</f>
        <v>51☺</v>
      </c>
      <c r="H32" s="55" t="str">
        <f aca="false">Vzorci_vnosov!$A$26</f>
        <v>52¶</v>
      </c>
      <c r="I32" s="55" t="str">
        <f aca="false">Vzorci_vnosov!$A$11</f>
        <v>X</v>
      </c>
      <c r="J32" s="55" t="str">
        <f aca="false">Vzorci_vnosov!$A$11</f>
        <v>X</v>
      </c>
      <c r="K32" s="55" t="str">
        <f aca="false">Vzorci_vnosov!$A$11</f>
        <v>X</v>
      </c>
      <c r="L32" s="53" t="str">
        <f aca="false">Vzorci_vnosov!$A$5</f>
        <v>52</v>
      </c>
      <c r="M32" s="53" t="s">
        <v>79</v>
      </c>
      <c r="N32" s="53" t="str">
        <f aca="false">Vzorci_vnosov!$A$4</f>
        <v>51</v>
      </c>
      <c r="O32" s="55" t="str">
        <f aca="false">Vzorci_vnosov!$A$11</f>
        <v>X</v>
      </c>
      <c r="P32" s="53" t="str">
        <f aca="false">Vzorci_vnosov!$A$8</f>
        <v>U</v>
      </c>
      <c r="Q32" s="56"/>
      <c r="R32" s="56"/>
      <c r="S32" s="56" t="s">
        <v>76</v>
      </c>
      <c r="T32" s="56" t="s">
        <v>9</v>
      </c>
      <c r="U32" s="59" t="s">
        <v>19</v>
      </c>
      <c r="V32" s="47" t="n">
        <f aca="false">COUNTIF(AH32:AY32,"☻")</f>
        <v>1</v>
      </c>
      <c r="W32" s="47" t="n">
        <f aca="false">COUNTIF(AH32:AY32,"☺")</f>
        <v>1</v>
      </c>
      <c r="X32" s="47" t="n">
        <f aca="false">COUNTIF(C32:S32,"51")+COUNTIF(C32:S32,"51$")+COUNTIF(C32:S32,"51☻")</f>
        <v>1</v>
      </c>
      <c r="Y32" s="47" t="n">
        <f aca="false">COUNTIF(C32:S32,"52")+COUNTIF(C32:S32,"52$")+COUNTIF(C32:S32,"52☻")</f>
        <v>1</v>
      </c>
      <c r="Z32" s="47" t="n">
        <f aca="false">COUNTIF(C32:S32,"51¶")</f>
        <v>0</v>
      </c>
      <c r="AA32" s="47" t="n">
        <f aca="false">COUNTIF(C32:S32,"52¶")</f>
        <v>1</v>
      </c>
      <c r="AB32" s="47" t="n">
        <f aca="false">COUNTIF(C32:S32,"U")+COUNTIF(C32:S32,"U☻")+COUNTIF(C32:S32,"U☺")</f>
        <v>1</v>
      </c>
      <c r="AC32" s="47" t="n">
        <f aca="false">COUNTIF(C32:S32,"KVIT")+COUNTIF(C32:S32,"KVIT☻")+COUNTIF(C32:S32,"kvit$")</f>
        <v>3</v>
      </c>
      <c r="AD32" s="48" t="n">
        <f aca="false">COUNTBLANK(C32:S32)-3</f>
        <v>-1</v>
      </c>
      <c r="AE32" s="48" t="n">
        <f aca="false">COUNTIF(C32:S32,"x")</f>
        <v>4</v>
      </c>
      <c r="AF32" s="47" t="n">
        <f aca="false">COUNTIF(C32:S32,"51")+COUNTIF(C32:S32,"51☻")+COUNTIF(C32:S32,"2")+COUNTIF(C32:S32,"52")+COUNTIF(C32:S32,"52☻")+COUNTIF(C32:S32,"51$")+COUNTIF(C32:S32,"52$")</f>
        <v>2</v>
      </c>
      <c r="AG32" s="7" t="str">
        <f aca="false">Vzorci_vnosov!$A$32</f>
        <v>Am</v>
      </c>
      <c r="AH32" s="49" t="str">
        <f aca="false">RIGHT(C32,1)</f>
        <v>T</v>
      </c>
      <c r="AI32" s="49" t="str">
        <f aca="false">RIGHT(D32,1)</f>
        <v>O</v>
      </c>
      <c r="AJ32" s="49" t="str">
        <f aca="false">RIGHT(E32,1)</f>
        <v>T</v>
      </c>
      <c r="AK32" s="49" t="str">
        <f aca="false">RIGHT(F32,1)</f>
        <v>☻</v>
      </c>
      <c r="AL32" s="49" t="str">
        <f aca="false">RIGHT(G32,1)</f>
        <v>☺</v>
      </c>
      <c r="AM32" s="49" t="str">
        <f aca="false">RIGHT(H32,1)</f>
        <v>¶</v>
      </c>
      <c r="AN32" s="49" t="str">
        <f aca="false">RIGHT(I32,1)</f>
        <v>X</v>
      </c>
      <c r="AO32" s="49" t="str">
        <f aca="false">RIGHT(J32,1)</f>
        <v>X</v>
      </c>
      <c r="AP32" s="49" t="str">
        <f aca="false">RIGHT(K32,1)</f>
        <v>X</v>
      </c>
      <c r="AQ32" s="49" t="str">
        <f aca="false">RIGHT(L32,1)</f>
        <v>2</v>
      </c>
      <c r="AR32" s="49" t="str">
        <f aca="false">RIGHT(M32,1)</f>
        <v>R</v>
      </c>
      <c r="AS32" s="49" t="str">
        <f aca="false">RIGHT(N32,1)</f>
        <v>1</v>
      </c>
      <c r="AT32" s="49" t="e">
        <f aca="false">NA()</f>
        <v>#N/A</v>
      </c>
      <c r="AU32" s="49" t="str">
        <f aca="false">RIGHT(O32,1)</f>
        <v>X</v>
      </c>
      <c r="AV32" s="49" t="str">
        <f aca="false">RIGHT(P32,1)</f>
        <v>U</v>
      </c>
      <c r="AW32" s="49" t="str">
        <f aca="false">RIGHT(Q32,1)</f>
        <v/>
      </c>
      <c r="AX32" s="49" t="str">
        <f aca="false">RIGHT(R32,1)</f>
        <v/>
      </c>
      <c r="AY32" s="49" t="str">
        <f aca="false">RIGHT(S32,1)</f>
        <v>B</v>
      </c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IV32" s="2"/>
    </row>
    <row r="33" customFormat="false" ht="12.75" hidden="false" customHeight="true" outlineLevel="0" collapsed="false">
      <c r="AG33" s="4" t="str">
        <f aca="false">Vzorci_vnosov!$A$33</f>
        <v>Am☻</v>
      </c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</row>
    <row r="34" customFormat="false" ht="12.75" hidden="false" customHeight="true" outlineLevel="0" collapsed="false">
      <c r="C34" s="5" t="str">
        <f aca="false">$C$1</f>
        <v>KOS</v>
      </c>
      <c r="D34" s="5" t="str">
        <f aca="false">$D$1</f>
        <v>ŠOŠ</v>
      </c>
      <c r="E34" s="5" t="str">
        <f aca="false">$E$1</f>
        <v>PIN</v>
      </c>
      <c r="F34" s="5" t="str">
        <f aca="false">$F$1</f>
        <v>KON</v>
      </c>
      <c r="G34" s="5" t="str">
        <f aca="false">$G$1</f>
        <v>ORO</v>
      </c>
      <c r="H34" s="5" t="str">
        <f aca="false">$H$1</f>
        <v>MIO</v>
      </c>
      <c r="I34" s="5" t="str">
        <f aca="false">$I$1</f>
        <v>BOŽ</v>
      </c>
      <c r="J34" s="5" t="str">
        <f aca="false">$J$1</f>
        <v>TOM</v>
      </c>
      <c r="K34" s="5" t="str">
        <f aca="false">$K$1</f>
        <v>MŠŠ</v>
      </c>
      <c r="L34" s="5" t="str">
        <f aca="false">$L$1</f>
        <v>ŽIV</v>
      </c>
      <c r="M34" s="5" t="str">
        <f aca="false">$M$1</f>
        <v>TAL</v>
      </c>
      <c r="N34" s="5" t="str">
        <f aca="false">$N$1</f>
        <v>PIR</v>
      </c>
      <c r="O34" s="5" t="str">
        <f aca="false">$O$1</f>
        <v>HOL</v>
      </c>
      <c r="P34" s="5" t="str">
        <f aca="false">$P$1</f>
        <v>BUT</v>
      </c>
      <c r="Q34" s="5" t="str">
        <f aca="false">$Q$1</f>
        <v>ŽRJ</v>
      </c>
      <c r="R34" s="5" t="str">
        <f aca="false">$R$1</f>
        <v>NOV3</v>
      </c>
      <c r="S34" s="5" t="str">
        <f aca="false">$S$1</f>
        <v>JNK</v>
      </c>
      <c r="AG34" s="16" t="str">
        <f aca="false">Vzorci_vnosov!$A$34</f>
        <v>Am☺</v>
      </c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</row>
    <row r="35" customFormat="false" ht="17" hidden="false" customHeight="true" outlineLevel="0" collapsed="false">
      <c r="B35" s="65" t="str">
        <f aca="false">Vzorci_vnosov!$A$20</f>
        <v>☺</v>
      </c>
      <c r="C35" s="66" t="n">
        <f aca="false">COUNTIF(AH2:AH32,"☺")</f>
        <v>2</v>
      </c>
      <c r="D35" s="66" t="n">
        <f aca="false">COUNTIF(AI2:AI32,"☺")</f>
        <v>0</v>
      </c>
      <c r="E35" s="66" t="n">
        <f aca="false">COUNTIF(AJ2:AJ32,"☺")</f>
        <v>0</v>
      </c>
      <c r="F35" s="66" t="n">
        <f aca="false">COUNTIF(AK2:AK32,"☺")</f>
        <v>0</v>
      </c>
      <c r="G35" s="66" t="n">
        <f aca="false">COUNTIF(AL2:AL32,"☺")</f>
        <v>3</v>
      </c>
      <c r="H35" s="66" t="n">
        <f aca="false">COUNTIF(AM2:AM32,"☺")</f>
        <v>2</v>
      </c>
      <c r="I35" s="66" t="n">
        <f aca="false">COUNTIF(AN2:AN32,"☺")</f>
        <v>6</v>
      </c>
      <c r="J35" s="66" t="n">
        <f aca="false">COUNTIF(AO2:AO32,"☺")</f>
        <v>0</v>
      </c>
      <c r="K35" s="66" t="n">
        <f aca="false">COUNTIF(AP2:AP32,"☺")</f>
        <v>0</v>
      </c>
      <c r="L35" s="66" t="n">
        <f aca="false">COUNTIF(AQ2:AQ32,"☺")</f>
        <v>4</v>
      </c>
      <c r="M35" s="66" t="n">
        <f aca="false">COUNTIF(AR2:AR32,"☺")</f>
        <v>0</v>
      </c>
      <c r="N35" s="66" t="n">
        <f aca="false">COUNTIF(AS2:AS32,"☺")</f>
        <v>3</v>
      </c>
      <c r="O35" s="66" t="n">
        <f aca="false">COUNTIF(AU2:AU32,"☺")</f>
        <v>0</v>
      </c>
      <c r="P35" s="66" t="n">
        <f aca="false">COUNTIF(AV2:AV32,"☺")</f>
        <v>4</v>
      </c>
      <c r="Q35" s="66" t="n">
        <f aca="false">COUNTIF(AW2:AW32,"☺")</f>
        <v>0</v>
      </c>
      <c r="R35" s="66" t="n">
        <f aca="false">COUNTIF(AX2:AX32,"☺")</f>
        <v>0</v>
      </c>
      <c r="S35" s="66" t="n">
        <f aca="false">COUNTIF(AY2:AY32,"☺")</f>
        <v>0</v>
      </c>
      <c r="AG35" s="7" t="str">
        <f aca="false">Vzorci_vnosov!$A$35</f>
        <v>Ta</v>
      </c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</row>
    <row r="36" s="69" customFormat="true" ht="17" hidden="false" customHeight="true" outlineLevel="0" collapsed="false">
      <c r="A36" s="67"/>
      <c r="B36" s="7" t="str">
        <f aca="false">Vzorci_vnosov!$A$16</f>
        <v>☻</v>
      </c>
      <c r="C36" s="66" t="n">
        <f aca="false">COUNTIF(AH2:AH32,"☻")</f>
        <v>2</v>
      </c>
      <c r="D36" s="66" t="n">
        <f aca="false">COUNTIF(AI2:AI32,"☻")</f>
        <v>5</v>
      </c>
      <c r="E36" s="66" t="n">
        <f aca="false">COUNTIF(AJ2:AJ32,"☻")</f>
        <v>5</v>
      </c>
      <c r="F36" s="66" t="n">
        <f aca="false">COUNTIF(AK2:AK32,"☻")</f>
        <v>5</v>
      </c>
      <c r="G36" s="66" t="n">
        <f aca="false">COUNTIF(AL2:AL32,"☻")</f>
        <v>0</v>
      </c>
      <c r="H36" s="66" t="n">
        <f aca="false">COUNTIF(AM2:AM32,"☻")</f>
        <v>0</v>
      </c>
      <c r="I36" s="66" t="n">
        <f aca="false">COUNTIF(AN2:AN32,"☻")</f>
        <v>0</v>
      </c>
      <c r="J36" s="66" t="n">
        <f aca="false">COUNTIF(AO2:AO32,"☻")</f>
        <v>5</v>
      </c>
      <c r="K36" s="66" t="n">
        <f aca="false">COUNTIF(AP2:AP32,"☻")</f>
        <v>4</v>
      </c>
      <c r="L36" s="66" t="n">
        <f aca="false">COUNTIF(AQ2:AQ32,"☻")</f>
        <v>0</v>
      </c>
      <c r="M36" s="66" t="n">
        <f aca="false">COUNTIF(AR2:AR32,"☻")</f>
        <v>0</v>
      </c>
      <c r="N36" s="66" t="n">
        <f aca="false">COUNTIF(AS2:AS32,"☻")</f>
        <v>2</v>
      </c>
      <c r="O36" s="66" t="n">
        <f aca="false">COUNTIF(AU2:AU32,"☻")</f>
        <v>0</v>
      </c>
      <c r="P36" s="66" t="n">
        <f aca="false">COUNTIF(AV2:AV32,"☻")</f>
        <v>0</v>
      </c>
      <c r="Q36" s="66" t="n">
        <f aca="false">COUNTIF(AW2:AW32,"☻")</f>
        <v>0</v>
      </c>
      <c r="R36" s="66" t="n">
        <f aca="false">COUNTIF(AX2:AX32,"☻")</f>
        <v>0</v>
      </c>
      <c r="S36" s="66" t="n">
        <f aca="false">COUNTIF(AY2:AY32,"☻")</f>
        <v>0</v>
      </c>
      <c r="T36" s="66"/>
      <c r="U36" s="68"/>
      <c r="V36" s="36"/>
      <c r="W36" s="36"/>
      <c r="X36" s="36"/>
      <c r="Y36" s="36"/>
      <c r="Z36" s="36"/>
      <c r="AA36" s="36"/>
      <c r="AB36" s="36"/>
      <c r="AC36" s="36"/>
      <c r="AD36" s="36"/>
      <c r="AE36" s="37"/>
      <c r="AF36" s="37"/>
      <c r="AG36" s="4" t="str">
        <f aca="false">Vzorci_vnosov!$A$36</f>
        <v>Ta☻</v>
      </c>
      <c r="AZ36" s="26"/>
      <c r="BA36" s="26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26"/>
      <c r="BN36" s="26"/>
      <c r="BO36" s="26"/>
    </row>
    <row r="37" s="69" customFormat="true" ht="17" hidden="false" customHeight="true" outlineLevel="0" collapsed="false">
      <c r="A37" s="67"/>
      <c r="B37" s="17" t="str">
        <f aca="false">Vzorci_vnosov!$A$42</f>
        <v>Σ</v>
      </c>
      <c r="C37" s="71" t="n">
        <f aca="false">SUM(C35:C36)</f>
        <v>4</v>
      </c>
      <c r="D37" s="71" t="n">
        <f aca="false">SUM(D35:D36)</f>
        <v>5</v>
      </c>
      <c r="E37" s="71" t="n">
        <f aca="false">SUM(E35:E36)</f>
        <v>5</v>
      </c>
      <c r="F37" s="71" t="n">
        <f aca="false">SUM(F35:F36)</f>
        <v>5</v>
      </c>
      <c r="G37" s="71" t="n">
        <f aca="false">SUM(G35:G36)</f>
        <v>3</v>
      </c>
      <c r="H37" s="71" t="n">
        <f aca="false">SUM(H35:H36)</f>
        <v>2</v>
      </c>
      <c r="I37" s="71" t="n">
        <f aca="false">SUM(I35:I36)</f>
        <v>6</v>
      </c>
      <c r="J37" s="71" t="n">
        <f aca="false">SUM(J35:J36)</f>
        <v>5</v>
      </c>
      <c r="K37" s="71" t="n">
        <f aca="false">SUM(K35:K36)</f>
        <v>4</v>
      </c>
      <c r="L37" s="71" t="n">
        <f aca="false">SUM(L35:L36)</f>
        <v>4</v>
      </c>
      <c r="M37" s="71" t="n">
        <f aca="false">SUM(M35:M36)</f>
        <v>0</v>
      </c>
      <c r="N37" s="71" t="n">
        <f aca="false">SUM(N35:N36)</f>
        <v>5</v>
      </c>
      <c r="O37" s="71" t="n">
        <f aca="false">SUM(O35:O36)</f>
        <v>0</v>
      </c>
      <c r="P37" s="71" t="n">
        <f aca="false">SUM(P35:P36)</f>
        <v>4</v>
      </c>
      <c r="Q37" s="71" t="n">
        <f aca="false">SUM(Q35:Q36)</f>
        <v>0</v>
      </c>
      <c r="R37" s="71" t="n">
        <f aca="false">SUM(R35:R36)</f>
        <v>0</v>
      </c>
      <c r="S37" s="71" t="n">
        <f aca="false">SUM(S35:S36)</f>
        <v>0</v>
      </c>
      <c r="T37" s="66"/>
      <c r="U37" s="68"/>
      <c r="V37" s="36"/>
      <c r="W37" s="36"/>
      <c r="X37" s="36"/>
      <c r="Y37" s="36"/>
      <c r="Z37" s="36"/>
      <c r="AA37" s="36"/>
      <c r="AB37" s="36"/>
      <c r="AC37" s="36"/>
      <c r="AD37" s="36"/>
      <c r="AE37" s="37"/>
      <c r="AF37" s="37"/>
      <c r="AG37" s="13" t="str">
        <f aca="false">Vzorci_vnosov!$A$37</f>
        <v>Ta☺</v>
      </c>
      <c r="AZ37" s="26"/>
      <c r="BA37" s="26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26"/>
      <c r="BN37" s="26"/>
      <c r="BO37" s="26"/>
    </row>
    <row r="38" s="69" customFormat="true" ht="17" hidden="false" customHeight="true" outlineLevel="0" collapsed="false">
      <c r="A38" s="67"/>
      <c r="B38" s="4" t="str">
        <f aca="false">Vzorci_vnosov!$A$6</f>
        <v>KVIT</v>
      </c>
      <c r="C38" s="66" t="n">
        <f aca="false">COUNTIF(C2:C32,"KVIT")+COUNTIF(C2:C32,"51KVIT")+COUNTIF(C2:C32,"52KVIT")+COUNTIF(C2:C32,"KVIT$")+COUNTIF(C2:C32,"KVIT☻")+COUNTIF(C2:C32,"KVIT☺")</f>
        <v>8</v>
      </c>
      <c r="D38" s="66" t="n">
        <f aca="false">COUNTIF(D2:D32,"KVIT")+COUNTIF(D2:D32,"51KVIT")+COUNTIF(D2:D32,"52KVIT")+COUNTIF(D2:D32,"KVIT$")+COUNTIF(D2:D32,"KVIT☻")+COUNTIF(D2:D32,"KVIT☺")</f>
        <v>7</v>
      </c>
      <c r="E38" s="66" t="n">
        <f aca="false">COUNTIF(E2:E32,"KVIT")+COUNTIF(E2:E32,"51KVIT")+COUNTIF(E2:E32,"52KVIT")+COUNTIF(E2:E32,"KVIT$")+COUNTIF(E2:E32,"KVIT☻")+COUNTIF(E2:E32,"KVIT☺")</f>
        <v>7</v>
      </c>
      <c r="F38" s="66" t="n">
        <f aca="false">COUNTIF(F2:F32,"KVIT")+COUNTIF(F2:F32,"51KVIT")+COUNTIF(F2:F32,"52KVIT")+COUNTIF(F2:F32,"KVIT$")+COUNTIF(F2:F32,"KVIT☻")+COUNTIF(F2:F32,"KVIT☺")</f>
        <v>6</v>
      </c>
      <c r="G38" s="66" t="n">
        <f aca="false">COUNTIF(G2:G32,"KVIT")+COUNTIF(G2:G32,"51KVIT")+COUNTIF(G2:G32,"52KVIT")+COUNTIF(G2:G32,"KVIT$")+COUNTIF(G2:G32,"KVIT☻")+COUNTIF(G2:G32,"KVIT☺")</f>
        <v>0</v>
      </c>
      <c r="H38" s="66" t="n">
        <f aca="false">COUNTIF(H2:H32,"KVIT")+COUNTIF(H2:H32,"51KVIT")+COUNTIF(H2:H32,"52KVIT")+COUNTIF(H2:H32,"KVIT$")+COUNTIF(H2:H32,"KVIT☻")+COUNTIF(H2:H32,"KVIT☺")</f>
        <v>0</v>
      </c>
      <c r="I38" s="66" t="n">
        <f aca="false">COUNTIF(I2:I32,"KVIT")+COUNTIF(I2:I32,"51KVIT")+COUNTIF(I2:I32,"52KVIT")+COUNTIF(I2:I32,"KVIT$")+COUNTIF(I2:I32,"KVIT☻")+COUNTIF(I2:I32,"KVIT☺")</f>
        <v>0</v>
      </c>
      <c r="J38" s="66" t="n">
        <f aca="false">COUNTIF(J2:J32,"KVIT")+COUNTIF(J2:J32,"51KVIT")+COUNTIF(J2:J32,"52KVIT")+COUNTIF(J2:J32,"KVIT$")+COUNTIF(J2:J32,"KVIT☻")+COUNTIF(J2:J32,"KVIT☺")</f>
        <v>6</v>
      </c>
      <c r="K38" s="66" t="n">
        <f aca="false">COUNTIF(K2:K32,"KVIT")+COUNTIF(K2:K32,"51KVIT")+COUNTIF(K2:K32,"52KVIT")+COUNTIF(K2:K32,"KVIT$")+COUNTIF(K2:K32,"KVIT☻")+COUNTIF(K2:K32,"KVIT☺")</f>
        <v>10</v>
      </c>
      <c r="L38" s="66" t="n">
        <f aca="false">COUNTIF(L2:L32,"KVIT")+COUNTIF(L2:L32,"51KVIT")+COUNTIF(L2:L32,"52KVIT")+COUNTIF(L2:L32,"KVIT$")+COUNTIF(L2:L32,"KVIT☻")+COUNTIF(L2:L32,"KVIT☺")</f>
        <v>0</v>
      </c>
      <c r="M38" s="66" t="n">
        <f aca="false">COUNTIF(M2:M32,"KVIT")+COUNTIF(M2:M32,"51KVIT")+COUNTIF(M2:M32,"52KVIT")+COUNTIF(M2:M32,"KVIT$")+COUNTIF(M2:M32,"KVIT☻")+COUNTIF(M2:M32,"KVIT☺")</f>
        <v>0</v>
      </c>
      <c r="N38" s="66" t="n">
        <f aca="false">COUNTIF(N2:N32,"KVIT")+COUNTIF(N2:N32,"51KVIT")+COUNTIF(N2:N32,"52KVIT")+COUNTIF(N2:N32,"KVIT$")+COUNTIF(N2:N32,"KVIT☻")+COUNTIF(N2:N32,"KVIT☺")</f>
        <v>2</v>
      </c>
      <c r="O38" s="66" t="n">
        <f aca="false">COUNTIF(O2:O32,"KVIT")+COUNTIF(O2:O32,"51KVIT")+COUNTIF(O2:O32,"52KVIT")+COUNTIF(O2:O32,"KVIT$")+COUNTIF(O2:O32,"KVIT☻")+COUNTIF(O2:O32,"KVIT☺")</f>
        <v>0</v>
      </c>
      <c r="P38" s="66" t="n">
        <f aca="false">COUNTIF(P2:P32,"KVIT")+COUNTIF(P2:P32,"51KVIT")+COUNTIF(P2:P32,"52KVIT")+COUNTIF(P2:P32,"KVIT$")+COUNTIF(P2:P32,"KVIT☻")+COUNTIF(P2:P32,"KVIT☺")</f>
        <v>0</v>
      </c>
      <c r="Q38" s="66" t="n">
        <f aca="false">COUNTIF(Q2:Q32,"KVIT")+COUNTIF(Q2:Q32,"51KVIT")+COUNTIF(Q2:Q32,"52KVIT")+COUNTIF(Q2:Q32,"KVIT$")+COUNTIF(Q2:Q32,"KVIT☻")+COUNTIF(Q2:Q32,"KVIT☺")</f>
        <v>0</v>
      </c>
      <c r="R38" s="66" t="n">
        <f aca="false">COUNTIF(R2:R32,"KVIT")+COUNTIF(R2:R32,"51KVIT")+COUNTIF(R2:R32,"52KVIT")+COUNTIF(R2:R32,"KVIT$")+COUNTIF(R2:R32,"KVIT☻")+COUNTIF(R2:R32,"KVIT☺")</f>
        <v>0</v>
      </c>
      <c r="S38" s="66" t="n">
        <f aca="false">COUNTIF(S2:S32,"KVIT")+COUNTIF(S2:S32,"51KVIT")+COUNTIF(S2:S32,"52KVIT")+COUNTIF(S2:S32,"KVIT$")+COUNTIF(S2:S32,"KVIT☻")+COUNTIF(S2:S32,"KVIT☺")</f>
        <v>5</v>
      </c>
      <c r="T38" s="66"/>
      <c r="U38" s="66"/>
      <c r="V38" s="36"/>
      <c r="W38" s="36"/>
      <c r="X38" s="36"/>
      <c r="Y38" s="36"/>
      <c r="Z38" s="36"/>
      <c r="AA38" s="36"/>
      <c r="AB38" s="36"/>
      <c r="AC38" s="36"/>
      <c r="AD38" s="36"/>
      <c r="AE38" s="37"/>
      <c r="AF38" s="37"/>
      <c r="AG38" s="7" t="str">
        <f aca="false">Vzorci_vnosov!$A$38</f>
        <v>Rf</v>
      </c>
      <c r="AZ38" s="26"/>
      <c r="BA38" s="26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26"/>
      <c r="BN38" s="26"/>
      <c r="BO38" s="26"/>
    </row>
    <row r="39" s="72" customFormat="true" ht="17" hidden="false" customHeight="true" outlineLevel="0" collapsed="false">
      <c r="A39" s="67"/>
      <c r="B39" s="18" t="str">
        <f aca="false">Vzorci_vnosov!$A$43</f>
        <v>$</v>
      </c>
      <c r="C39" s="66" t="n">
        <f aca="false">COUNTIF(C2:C32,"51$")+COUNTIF(C2:C32,"52$")+COUNTIF(C2:C32,"kvit$")</f>
        <v>0</v>
      </c>
      <c r="D39" s="66" t="n">
        <f aca="false">COUNTIF(D2:D32,"51$")+COUNTIF(D2:D32,"52$")+COUNTIF(D2:D32,"kvit$")</f>
        <v>0</v>
      </c>
      <c r="E39" s="66" t="n">
        <f aca="false">COUNTIF(E2:E32,"51$")+COUNTIF(E2:E32,"52$")+COUNTIF(E2:E32,"kvit$")</f>
        <v>0</v>
      </c>
      <c r="F39" s="66" t="n">
        <f aca="false">COUNTIF(F2:F32,"51$")+COUNTIF(F2:F32,"52$")+COUNTIF(F2:F32,"kvit$")</f>
        <v>0</v>
      </c>
      <c r="G39" s="66" t="n">
        <f aca="false">COUNTIF(G2:G32,"51$")+COUNTIF(G2:G32,"52$")+COUNTIF(G2:G32,"kvit$")</f>
        <v>0</v>
      </c>
      <c r="H39" s="66" t="n">
        <f aca="false">COUNTIF(H2:H32,"51$")+COUNTIF(H2:H32,"52$")+COUNTIF(H2:H32,"kvit$")</f>
        <v>0</v>
      </c>
      <c r="I39" s="66" t="n">
        <f aca="false">COUNTIF(I2:I32,"51$")+COUNTIF(I2:I32,"52$")+COUNTIF(I2:I32,"kvit$")</f>
        <v>0</v>
      </c>
      <c r="J39" s="66" t="n">
        <f aca="false">COUNTIF(J2:J32,"51$")+COUNTIF(J2:J32,"52$")+COUNTIF(J2:J32,"kvit$")</f>
        <v>0</v>
      </c>
      <c r="K39" s="66" t="n">
        <f aca="false">COUNTIF(K2:K32,"51$")+COUNTIF(K2:K32,"52$")+COUNTIF(K2:K32,"kvit$")</f>
        <v>0</v>
      </c>
      <c r="L39" s="66" t="n">
        <f aca="false">COUNTIF(L2:L32,"51$")+COUNTIF(L2:L32,"52$")+COUNTIF(L2:L32,"kvit$")</f>
        <v>0</v>
      </c>
      <c r="M39" s="66" t="n">
        <f aca="false">COUNTIF(M2:M32,"51$")+COUNTIF(M2:M32,"52$")+COUNTIF(M2:M32,"kvit$")</f>
        <v>0</v>
      </c>
      <c r="N39" s="66" t="n">
        <f aca="false">COUNTIF(N2:N32,"51$")+COUNTIF(N2:N32,"52$")+COUNTIF(N2:N32,"kvit$")</f>
        <v>0</v>
      </c>
      <c r="O39" s="66" t="n">
        <f aca="false">COUNTIF(O2:O32,"51$")+COUNTIF(O2:O32,"52$")+COUNTIF(O2:O32,"kvit$")</f>
        <v>0</v>
      </c>
      <c r="P39" s="66" t="n">
        <f aca="false">COUNTIF(P2:P32,"51$")+COUNTIF(P2:P32,"52$")+COUNTIF(P2:P32,"kvit$")</f>
        <v>0</v>
      </c>
      <c r="Q39" s="66" t="n">
        <f aca="false">COUNTIF(Q2:Q32,"51$")+COUNTIF(Q2:Q32,"52$")+COUNTIF(Q2:Q32,"kvit$")</f>
        <v>0</v>
      </c>
      <c r="R39" s="66" t="n">
        <f aca="false">COUNTIF(R2:R32,"51$")+COUNTIF(R2:R32,"52$")+COUNTIF(R2:R32,"kvit$")</f>
        <v>0</v>
      </c>
      <c r="S39" s="66" t="n">
        <f aca="false">COUNTIF(S2:S32,"51$")+COUNTIF(S2:S32,"52$")+COUNTIF(S2:S32,"kvit$")</f>
        <v>0</v>
      </c>
      <c r="T39" s="66"/>
      <c r="U39" s="66"/>
      <c r="V39" s="36"/>
      <c r="W39" s="36"/>
      <c r="X39" s="36"/>
      <c r="Y39" s="36"/>
      <c r="Z39" s="36"/>
      <c r="AA39" s="36"/>
      <c r="AB39" s="36"/>
      <c r="AC39" s="36"/>
      <c r="AD39" s="36"/>
      <c r="AE39" s="37"/>
      <c r="AF39" s="37"/>
      <c r="AG39" s="4" t="str">
        <f aca="false">Vzorci_vnosov!$A$39</f>
        <v>Rf☻</v>
      </c>
      <c r="AH39" s="69"/>
      <c r="AZ39" s="26"/>
      <c r="BA39" s="26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26"/>
      <c r="BN39" s="26"/>
      <c r="BO39" s="26"/>
    </row>
    <row r="40" customFormat="false" ht="17" hidden="false" customHeight="true" outlineLevel="0" collapsed="false">
      <c r="B40" s="28" t="str">
        <f aca="false">Vzorci_vnosov!$A$12</f>
        <v>D</v>
      </c>
      <c r="C40" s="74" t="n">
        <f aca="false">COUNTIF(C2:C32,"D")</f>
        <v>3</v>
      </c>
      <c r="D40" s="74" t="n">
        <f aca="false">COUNTIF(D2:D32,"D")</f>
        <v>4</v>
      </c>
      <c r="E40" s="74" t="n">
        <f aca="false">COUNTIF(E2:E32,"D")</f>
        <v>7</v>
      </c>
      <c r="F40" s="74" t="n">
        <f aca="false">COUNTIF(F2:F32,"D")</f>
        <v>7</v>
      </c>
      <c r="G40" s="74" t="n">
        <f aca="false">COUNTIF(G2:G32,"D")</f>
        <v>1</v>
      </c>
      <c r="H40" s="74" t="n">
        <f aca="false">COUNTIF(H2:H32,"D")</f>
        <v>2</v>
      </c>
      <c r="I40" s="74" t="n">
        <f aca="false">COUNTIF(I2:I32,"D")</f>
        <v>2</v>
      </c>
      <c r="J40" s="74" t="n">
        <f aca="false">COUNTIF(J2:J32,"D")</f>
        <v>5</v>
      </c>
      <c r="K40" s="74" t="n">
        <f aca="false">COUNTIF(K2:K32,"D")</f>
        <v>6</v>
      </c>
      <c r="L40" s="74" t="n">
        <f aca="false">COUNTIF(L2:L32,"D")</f>
        <v>0</v>
      </c>
      <c r="M40" s="74" t="n">
        <f aca="false">COUNTIF(M2:M32,"D")</f>
        <v>0</v>
      </c>
      <c r="N40" s="74" t="n">
        <f aca="false">COUNTIF(N2:N32,"D")</f>
        <v>6</v>
      </c>
      <c r="O40" s="74" t="n">
        <f aca="false">COUNTIF(O2:O32,"D")</f>
        <v>0</v>
      </c>
      <c r="P40" s="74" t="n">
        <f aca="false">COUNTIF(P2:P32,"D")</f>
        <v>2</v>
      </c>
      <c r="Q40" s="74" t="n">
        <f aca="false">COUNTIF(Q2:Q32,"D")</f>
        <v>0</v>
      </c>
      <c r="R40" s="74" t="n">
        <f aca="false">COUNTIF(R2:R32,"D")</f>
        <v>0</v>
      </c>
      <c r="S40" s="74" t="n">
        <f aca="false">COUNTIF(S2:S32,"D")</f>
        <v>0</v>
      </c>
      <c r="AG40" s="13" t="str">
        <f aca="false">Vzorci_vnosov!$A$40</f>
        <v>Rf☺</v>
      </c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</row>
    <row r="41" customFormat="false" ht="17" hidden="false" customHeight="true" outlineLevel="0" collapsed="false">
      <c r="B41" s="28" t="str">
        <f aca="false">Vzorci_vnosov!$A$15</f>
        <v>SO</v>
      </c>
      <c r="C41" s="74" t="n">
        <f aca="false">COUNTIF(C2:C32,"SO")</f>
        <v>0</v>
      </c>
      <c r="D41" s="74" t="n">
        <f aca="false">COUNTIF(D2:D32,"SO")</f>
        <v>4</v>
      </c>
      <c r="E41" s="74" t="n">
        <f aca="false">COUNTIF(E2:E32,"SO")</f>
        <v>0</v>
      </c>
      <c r="F41" s="74" t="n">
        <f aca="false">COUNTIF(F2:F32,"SO")</f>
        <v>0</v>
      </c>
      <c r="G41" s="74" t="n">
        <f aca="false">COUNTIF(G2:G32,"SO")</f>
        <v>0</v>
      </c>
      <c r="H41" s="74" t="n">
        <f aca="false">COUNTIF(H2:H32,"SO")</f>
        <v>5</v>
      </c>
      <c r="I41" s="74" t="n">
        <f aca="false">COUNTIF(I2:I32,"SO")</f>
        <v>0</v>
      </c>
      <c r="J41" s="74" t="n">
        <f aca="false">COUNTIF(J2:J32,"SO")</f>
        <v>0</v>
      </c>
      <c r="K41" s="74" t="n">
        <f aca="false">COUNTIF(K2:K32,"SO")</f>
        <v>0</v>
      </c>
      <c r="L41" s="74" t="n">
        <f aca="false">COUNTIF(L2:L32,"SO")</f>
        <v>0</v>
      </c>
      <c r="M41" s="74" t="n">
        <f aca="false">COUNTIF(M2:M32,"SO")</f>
        <v>0</v>
      </c>
      <c r="N41" s="74" t="n">
        <f aca="false">COUNTIF(N2:N32,"SO")</f>
        <v>0</v>
      </c>
      <c r="O41" s="74" t="n">
        <f aca="false">COUNTIF(O2:O32,"SO")</f>
        <v>0</v>
      </c>
      <c r="P41" s="74" t="n">
        <f aca="false">COUNTIF(P2:P32,"SO")</f>
        <v>2</v>
      </c>
      <c r="Q41" s="74" t="n">
        <f aca="false">COUNTIF(Q2:Q32,"SO")</f>
        <v>0</v>
      </c>
      <c r="R41" s="74" t="n">
        <f aca="false">COUNTIF(R2:R32,"SO")</f>
        <v>0</v>
      </c>
      <c r="S41" s="74" t="n">
        <f aca="false">COUNTIF(S2:S32,"SO")</f>
        <v>0</v>
      </c>
      <c r="AG41" s="7" t="str">
        <f aca="false">Vzorci_vnosov!$A$41</f>
        <v>TAV</v>
      </c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</row>
    <row r="42" customFormat="false" ht="17" hidden="false" customHeight="true" outlineLevel="0" collapsed="false">
      <c r="B42" s="28" t="str">
        <f aca="false">Vzorci_vnosov!$A$13</f>
        <v>BOL</v>
      </c>
      <c r="C42" s="74" t="n">
        <f aca="false">COUNTIF(C2:C32,"BOL")</f>
        <v>0</v>
      </c>
      <c r="D42" s="74" t="n">
        <f aca="false">COUNTIF(D2:D32,"BOL")</f>
        <v>0</v>
      </c>
      <c r="E42" s="74" t="n">
        <f aca="false">COUNTIF(E2:E32,"BOL")</f>
        <v>0</v>
      </c>
      <c r="F42" s="74" t="n">
        <f aca="false">COUNTIF(F2:F32,"BOL")</f>
        <v>0</v>
      </c>
      <c r="G42" s="74" t="n">
        <f aca="false">COUNTIF(G2:G32,"BOL")</f>
        <v>0</v>
      </c>
      <c r="H42" s="74" t="n">
        <f aca="false">COUNTIF(H2:H32,"BOL")</f>
        <v>0</v>
      </c>
      <c r="I42" s="74" t="n">
        <f aca="false">COUNTIF(I2:I32,"BOL")</f>
        <v>0</v>
      </c>
      <c r="J42" s="74" t="n">
        <f aca="false">COUNTIF(J2:J32,"BOL")</f>
        <v>0</v>
      </c>
      <c r="K42" s="74" t="n">
        <f aca="false">COUNTIF(K2:K32,"BOL")</f>
        <v>0</v>
      </c>
      <c r="L42" s="74" t="n">
        <f aca="false">COUNTIF(L2:L32,"BOL")</f>
        <v>0</v>
      </c>
      <c r="M42" s="74" t="n">
        <f aca="false">COUNTIF(M2:M32,"BOL")</f>
        <v>11</v>
      </c>
      <c r="N42" s="74" t="n">
        <f aca="false">COUNTIF(N2:N32,"BOL")</f>
        <v>0</v>
      </c>
      <c r="O42" s="74" t="n">
        <f aca="false">COUNTIF(O2:O32,"BOL")</f>
        <v>0</v>
      </c>
      <c r="P42" s="74" t="n">
        <f aca="false">COUNTIF(P2:P32,"BOL")</f>
        <v>0</v>
      </c>
      <c r="Q42" s="74" t="n">
        <f aca="false">COUNTIF(Q2:Q32,"BOL")</f>
        <v>0</v>
      </c>
      <c r="R42" s="74" t="n">
        <f aca="false">COUNTIF(R2:R32,"BOL")</f>
        <v>0</v>
      </c>
      <c r="S42" s="74" t="n">
        <f aca="false">COUNTIF(S2:S32,"BOL")</f>
        <v>0</v>
      </c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</row>
    <row r="43" customFormat="false" ht="17" hidden="false" customHeight="true" outlineLevel="0" collapsed="false">
      <c r="B43" s="20" t="str">
        <f aca="false">Vzorci_vnosov!$A$11</f>
        <v>X</v>
      </c>
      <c r="C43" s="74" t="n">
        <f aca="false">COUNTIF(C2:C32,"X")</f>
        <v>3</v>
      </c>
      <c r="D43" s="74" t="n">
        <f aca="false">COUNTIF(D2:D32,"X")</f>
        <v>3</v>
      </c>
      <c r="E43" s="74" t="n">
        <f aca="false">COUNTIF(E2:E32,"X")</f>
        <v>3</v>
      </c>
      <c r="F43" s="74" t="n">
        <f aca="false">COUNTIF(F2:F32,"X")</f>
        <v>2</v>
      </c>
      <c r="G43" s="74" t="n">
        <f aca="false">COUNTIF(G2:G32,"X")</f>
        <v>2</v>
      </c>
      <c r="H43" s="74" t="n">
        <f aca="false">COUNTIF(H2:H32,"X")</f>
        <v>5</v>
      </c>
      <c r="I43" s="74" t="n">
        <f aca="false">COUNTIF(I2:I32,"X")</f>
        <v>6</v>
      </c>
      <c r="J43" s="74" t="n">
        <f aca="false">COUNTIF(J2:J32,"X")</f>
        <v>6</v>
      </c>
      <c r="K43" s="74" t="n">
        <f aca="false">COUNTIF(K2:K32,"X")</f>
        <v>3</v>
      </c>
      <c r="L43" s="74" t="n">
        <f aca="false">COUNTIF(L2:L32,"X")</f>
        <v>5</v>
      </c>
      <c r="M43" s="74" t="n">
        <f aca="false">COUNTIF(M2:M32,"X")</f>
        <v>0</v>
      </c>
      <c r="N43" s="74" t="n">
        <f aca="false">COUNTIF(N2:N32,"X")</f>
        <v>3</v>
      </c>
      <c r="O43" s="74" t="n">
        <f aca="false">COUNTIF(O2:O32,"X")</f>
        <v>11</v>
      </c>
      <c r="P43" s="74" t="n">
        <f aca="false">COUNTIF(P2:P32,"X")</f>
        <v>2</v>
      </c>
      <c r="Q43" s="74" t="n">
        <f aca="false">COUNTIF(Q2:Q32,"X")</f>
        <v>0</v>
      </c>
      <c r="R43" s="74" t="n">
        <f aca="false">COUNTIF(R2:R32,"X")</f>
        <v>0</v>
      </c>
      <c r="S43" s="74" t="n">
        <f aca="false">COUNTIF(S2:S32,"X")</f>
        <v>0</v>
      </c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</row>
    <row r="44" customFormat="false" ht="17" hidden="false" customHeight="true" outlineLevel="0" collapsed="false">
      <c r="B44" s="19" t="s">
        <v>57</v>
      </c>
      <c r="C44" s="74" t="n">
        <f aca="false">COUNTIF(U2:U32,"KOS")</f>
        <v>1</v>
      </c>
      <c r="D44" s="74" t="n">
        <f aca="false">COUNTIF(U2:U32,"ŠOŠ")</f>
        <v>5</v>
      </c>
      <c r="E44" s="74" t="n">
        <f aca="false">COUNTIF(U2:U32,"PIN")</f>
        <v>1</v>
      </c>
      <c r="F44" s="74" t="n">
        <f aca="false">COUNTIF(U2:U32,"KON")</f>
        <v>4</v>
      </c>
      <c r="G44" s="74" t="n">
        <f aca="false">COUNTIF(U2:U32,"oro")</f>
        <v>0</v>
      </c>
      <c r="H44" s="74" t="n">
        <f aca="false">COUNTIF(U2:U32,"MIO")</f>
        <v>0</v>
      </c>
      <c r="I44" s="74" t="n">
        <f aca="false">COUNTIF(U2:U32,"BOŽ")</f>
        <v>4</v>
      </c>
      <c r="J44" s="74" t="n">
        <f aca="false">COUNTIF(U2:U32,"TOM")</f>
        <v>0</v>
      </c>
      <c r="K44" s="74" t="n">
        <f aca="false">COUNTIF(U2:U32,"MŠŠ")</f>
        <v>2</v>
      </c>
      <c r="L44" s="74" t="n">
        <f aca="false">COUNTIF(U2:U32,"ŽIV")</f>
        <v>5</v>
      </c>
      <c r="M44" s="74" t="n">
        <f aca="false">COUNTIF(U2:U32,"TAL")</f>
        <v>0</v>
      </c>
      <c r="N44" s="74" t="n">
        <f aca="false">COUNTIF(U2:U32,"PIR")</f>
        <v>3</v>
      </c>
      <c r="O44" s="74" t="n">
        <f aca="false">COUNTIF(U2:U32,"HOL")</f>
        <v>0</v>
      </c>
      <c r="P44" s="74" t="n">
        <f aca="false">COUNTIF(U2:U32,P1)</f>
        <v>6</v>
      </c>
      <c r="Q44" s="74" t="n">
        <f aca="false">COUNTIF(U2:U32,Q1)</f>
        <v>0</v>
      </c>
      <c r="R44" s="74" t="n">
        <f aca="false">COUNTIF(U2:U32,R1)</f>
        <v>0</v>
      </c>
      <c r="S44" s="74" t="n">
        <f aca="false">COUNTIF(V2:V32,S1)</f>
        <v>0</v>
      </c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</row>
    <row r="45" customFormat="false" ht="17" hidden="false" customHeight="true" outlineLevel="0" collapsed="false">
      <c r="B45" s="20" t="str">
        <f aca="false">Vzorci_vnosov!$A$45</f>
        <v>¶</v>
      </c>
      <c r="C45" s="66" t="n">
        <f aca="false">COUNTIF(C2:C32,"51¶")+COUNTIF(C2:C32,"52¶")+COUNTIF(C2:C32,"kvit¶")</f>
        <v>0</v>
      </c>
      <c r="D45" s="66" t="n">
        <f aca="false">COUNTIF(D2:D32,"51¶")+COUNTIF(D2:D32,"52¶")+COUNTIF(D2:D32,"kvit¶")</f>
        <v>0</v>
      </c>
      <c r="E45" s="66" t="n">
        <f aca="false">COUNTIF(E2:E32,"51¶")+COUNTIF(E2:E32,"52¶")+COUNTIF(E2:E32,"kvit¶")</f>
        <v>2</v>
      </c>
      <c r="F45" s="66" t="n">
        <f aca="false">COUNTIF(F2:F32,"51¶")+COUNTIF(F2:F32,"52¶")+COUNTIF(F2:F32,"kvit¶")</f>
        <v>2</v>
      </c>
      <c r="G45" s="66" t="n">
        <f aca="false">COUNTIF(G2:G32,"51¶")+COUNTIF(G2:G32,"52¶")+COUNTIF(G2:G32,"kvit¶")</f>
        <v>2</v>
      </c>
      <c r="H45" s="66" t="n">
        <f aca="false">COUNTIF(H2:H32,"51¶")+COUNTIF(H2:H32,"52¶")+COUNTIF(H2:H32,"kvit¶")</f>
        <v>4</v>
      </c>
      <c r="I45" s="66" t="n">
        <f aca="false">COUNTIF(I2:I32,"51¶")+COUNTIF(I2:I32,"52¶")+COUNTIF(I2:I32,"kvit¶")</f>
        <v>3</v>
      </c>
      <c r="J45" s="66" t="n">
        <f aca="false">COUNTIF(J2:J32,"51¶")+COUNTIF(J2:J32,"52¶")+COUNTIF(J2:J32,"kvit¶")</f>
        <v>0</v>
      </c>
      <c r="K45" s="66" t="n">
        <f aca="false">COUNTIF(K2:K32,"51¶")+COUNTIF(K2:K32,"52¶")+COUNTIF(K2:K32,"kvit¶")</f>
        <v>0</v>
      </c>
      <c r="L45" s="66" t="n">
        <f aca="false">COUNTIF(L2:L32,"51¶")+COUNTIF(L2:L32,"52¶")+COUNTIF(L2:L32,"kvit¶")</f>
        <v>0</v>
      </c>
      <c r="M45" s="66" t="n">
        <f aca="false">COUNTIF(M2:M32,"51¶")+COUNTIF(M2:M32,"52¶")+COUNTIF(M2:M32,"kvit¶")</f>
        <v>0</v>
      </c>
      <c r="N45" s="66" t="n">
        <f aca="false">COUNTIF(N2:N32,"51¶")+COUNTIF(N2:N32,"52¶")+COUNTIF(N2:N32,"kvit¶")</f>
        <v>1</v>
      </c>
      <c r="O45" s="66" t="n">
        <f aca="false">COUNTIF(O2:O32,"51¶")+COUNTIF(O2:O32,"52¶")+COUNTIF(O2:O32,"kvit¶")</f>
        <v>2</v>
      </c>
      <c r="P45" s="66" t="n">
        <f aca="false">COUNTIF(P2:P32,"51¶")+COUNTIF(P2:P32,"52¶")+COUNTIF(P2:P32,"kvit¶")</f>
        <v>2</v>
      </c>
      <c r="Q45" s="66" t="n">
        <f aca="false">COUNTIF(Q2:Q32,"51¶")+COUNTIF(Q2:Q32,"52¶")+COUNTIF(Q2:Q32,"kvit¶")</f>
        <v>0</v>
      </c>
      <c r="R45" s="66" t="n">
        <f aca="false">COUNTIF(R2:R32,"51¶")+COUNTIF(R2:R32,"52¶")+COUNTIF(R2:R32,"kvit¶")</f>
        <v>0</v>
      </c>
      <c r="S45" s="66" t="n">
        <f aca="false">COUNTIF(S2:S32,"51¶")+COUNTIF(S2:S32,"52¶")+COUNTIF(S2:S32,"kvit¶")</f>
        <v>0</v>
      </c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</row>
    <row r="46" customFormat="false" ht="17" hidden="false" customHeight="true" outlineLevel="0" collapsed="false">
      <c r="B46" s="28" t="str">
        <f aca="false">Vzorci_vnosov!$A$8</f>
        <v>U</v>
      </c>
      <c r="C46" s="66" t="n">
        <f aca="false">COUNTIF(C2:C32,"U☺")+COUNTIF(C2:C32,"U☻")+COUNTIF(C2:C32,"U")</f>
        <v>2</v>
      </c>
      <c r="D46" s="66" t="n">
        <f aca="false">COUNTIF(D2:D32,"U☺")+COUNTIF(D2:D32,"U☻")+COUNTIF(D2:D32,"U")</f>
        <v>0</v>
      </c>
      <c r="E46" s="66" t="n">
        <f aca="false">COUNTIF(E2:E32,"U☺")+COUNTIF(E2:E32,"U☻")+COUNTIF(E2:E32,"U")</f>
        <v>2</v>
      </c>
      <c r="F46" s="66" t="n">
        <f aca="false">COUNTIF(F2:F32,"U☺")+COUNTIF(F2:F32,"U☻")+COUNTIF(F2:F32,"U")</f>
        <v>1</v>
      </c>
      <c r="G46" s="66" t="n">
        <f aca="false">COUNTIF(G2:G32,"U☺")+COUNTIF(G2:G32,"U☻")+COUNTIF(G2:G32,"U")</f>
        <v>1</v>
      </c>
      <c r="H46" s="66" t="n">
        <f aca="false">COUNTIF(H2:H32,"U☺")+COUNTIF(H2:H32,"U☻")+COUNTIF(H2:H32,"U")</f>
        <v>0</v>
      </c>
      <c r="I46" s="66" t="n">
        <f aca="false">COUNTIF(I2:I32,"U☺")+COUNTIF(I2:I32,"U☻")+COUNTIF(I2:I32,"U")</f>
        <v>1</v>
      </c>
      <c r="J46" s="66" t="n">
        <f aca="false">COUNTIF(J2:J32,"U☺")+COUNTIF(J2:J32,"U☻")+COUNTIF(J2:J32,"U")</f>
        <v>0</v>
      </c>
      <c r="K46" s="66" t="n">
        <f aca="false">COUNTIF(K2:K32,"U☺")+COUNTIF(K2:K32,"U☻")+COUNTIF(K2:K32,"U")</f>
        <v>0</v>
      </c>
      <c r="L46" s="66" t="n">
        <f aca="false">COUNTIF(L2:L32,"U☺")+COUNTIF(L2:L32,"U☻")+COUNTIF(L2:L32,"U")</f>
        <v>3</v>
      </c>
      <c r="M46" s="66" t="n">
        <f aca="false">COUNTIF(M2:M32,"U☺")+COUNTIF(M2:M32,"U☻")+COUNTIF(M2:M32,"U")</f>
        <v>0</v>
      </c>
      <c r="N46" s="66" t="n">
        <f aca="false">COUNTIF(N2:N32,"U☺")+COUNTIF(N2:N32,"U☻")+COUNTIF(N2:N32,"U")</f>
        <v>0</v>
      </c>
      <c r="O46" s="66" t="n">
        <f aca="false">COUNTIF(O2:O32,"U☺")+COUNTIF(O2:O32,"U☻")+COUNTIF(O2:O32,"U")</f>
        <v>1</v>
      </c>
      <c r="P46" s="66" t="n">
        <f aca="false">COUNTIF(P2:P32,"U☺")+COUNTIF(P2:P32,"U☻")+COUNTIF(P2:P32,"U")</f>
        <v>4</v>
      </c>
      <c r="Q46" s="66" t="n">
        <f aca="false">COUNTIF(Q2:Q32,"U☺")+COUNTIF(Q2:Q32,"U☻")+COUNTIF(Q2:Q32,"U")</f>
        <v>0</v>
      </c>
      <c r="R46" s="66" t="n">
        <f aca="false">COUNTIF(R2:R32,"U☺")+COUNTIF(R2:R32,"U☻")+COUNTIF(R2:R32,"U")</f>
        <v>0</v>
      </c>
      <c r="S46" s="66" t="n">
        <f aca="false">COUNTIF(S2:S32,"U☺")+COUNTIF(S2:S32,"U☻")+COUNTIF(S2:S32,"U")</f>
        <v>0</v>
      </c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</row>
  </sheetData>
  <sheetProtection sheet="true"/>
  <conditionalFormatting sqref="D2 I2:J2 L2:L3 O2 Q2:U2 D3:E3 O3:U3 Q4:T4 C5:D6 O5:T6 F5:M6 Q7:T11 C10 L10:L11 D12:E12 G12:G13 I12:J13 M12:T12 E13 M13:O13 Q13:T13 Q14:R18 T14:T18 D16 C19:C20 E19:T20 Q21:T26 D23 L24:L25 C26:E27 G26:J26 L26:O26 G27:H27 J27 L27:T27 Q28:R30 T28:T32 P31:R31 Q32:R32 H12 U4:U32 A2:B32">
    <cfRule type="expression" priority="2" aboveAverage="0" equalAverage="0" bottom="0" percent="0" rank="0" text="" dxfId="118">
      <formula>WEEKDAY(maj!$A2,2)=6</formula>
    </cfRule>
    <cfRule type="expression" priority="3" aboveAverage="0" equalAverage="0" bottom="0" percent="0" rank="0" text="" dxfId="119">
      <formula>WEEKDAY(maj!$A2,2)=7</formula>
    </cfRule>
  </conditionalFormatting>
  <conditionalFormatting sqref="P13">
    <cfRule type="expression" priority="4" aboveAverage="0" equalAverage="0" bottom="0" percent="0" rank="0" text="" dxfId="120">
      <formula>WEEKDAY(maj!$A13,2)=6</formula>
    </cfRule>
    <cfRule type="expression" priority="5" aboveAverage="0" equalAverage="0" bottom="0" percent="0" rank="0" text="" dxfId="121">
      <formula>WEEKDAY(maj!$A13,2)=7</formula>
    </cfRule>
  </conditionalFormatting>
  <conditionalFormatting sqref="C11">
    <cfRule type="expression" priority="6" aboveAverage="0" equalAverage="0" bottom="0" percent="0" rank="0" text="" dxfId="122">
      <formula>WEEKDAY(maj!$A11,2)=6</formula>
    </cfRule>
    <cfRule type="expression" priority="7" aboveAverage="0" equalAverage="0" bottom="0" percent="0" rank="0" text="" dxfId="123">
      <formula>WEEKDAY(maj!$A11,2)=7</formula>
    </cfRule>
  </conditionalFormatting>
  <conditionalFormatting sqref="C12">
    <cfRule type="expression" priority="8" aboveAverage="0" equalAverage="0" bottom="0" percent="0" rank="0" text="" dxfId="124">
      <formula>WEEKDAY(maj!$A12,2)=6</formula>
    </cfRule>
    <cfRule type="expression" priority="9" aboveAverage="0" equalAverage="0" bottom="0" percent="0" rank="0" text="" dxfId="125">
      <formula>WEEKDAY(maj!$A12,2)=7</formula>
    </cfRule>
  </conditionalFormatting>
  <conditionalFormatting sqref="K12:K13">
    <cfRule type="expression" priority="10" aboveAverage="0" equalAverage="0" bottom="0" percent="0" rank="0" text="" dxfId="126">
      <formula>WEEKDAY(maj!$A12,2)=6</formula>
    </cfRule>
    <cfRule type="expression" priority="11" aboveAverage="0" equalAverage="0" bottom="0" percent="0" rank="0" text="" dxfId="127">
      <formula>WEEKDAY(maj!$A12,2)=7</formula>
    </cfRule>
  </conditionalFormatting>
  <conditionalFormatting sqref="H13">
    <cfRule type="expression" priority="12" aboveAverage="0" equalAverage="0" bottom="0" percent="0" rank="0" text="" dxfId="128">
      <formula>WEEKDAY(maj!$A13,2)=6</formula>
    </cfRule>
    <cfRule type="expression" priority="13" aboveAverage="0" equalAverage="0" bottom="0" percent="0" rank="0" text="" dxfId="129">
      <formula>WEEKDAY(maj!$A13,2)=7</formula>
    </cfRule>
  </conditionalFormatting>
  <conditionalFormatting sqref="L13">
    <cfRule type="expression" priority="14" aboveAverage="0" equalAverage="0" bottom="0" percent="0" rank="0" text="" dxfId="130">
      <formula>WEEKDAY(maj!$A13,2)=6</formula>
    </cfRule>
    <cfRule type="expression" priority="15" aboveAverage="0" equalAverage="0" bottom="0" percent="0" rank="0" text="" dxfId="131">
      <formula>WEEKDAY(maj!$A13,2)=7</formula>
    </cfRule>
  </conditionalFormatting>
  <conditionalFormatting sqref="F22">
    <cfRule type="expression" priority="16" aboveAverage="0" equalAverage="0" bottom="0" percent="0" rank="0" text="" dxfId="132">
      <formula>WEEKDAY(maj!$A22,2)=6</formula>
    </cfRule>
    <cfRule type="expression" priority="17" aboveAverage="0" equalAverage="0" bottom="0" percent="0" rank="0" text="" dxfId="133">
      <formula>WEEKDAY(maj!$A22,2)=7</formula>
    </cfRule>
  </conditionalFormatting>
  <conditionalFormatting sqref="F24">
    <cfRule type="expression" priority="18" aboveAverage="0" equalAverage="0" bottom="0" percent="0" rank="0" text="" dxfId="134">
      <formula>WEEKDAY(maj!$A24,2)=6</formula>
    </cfRule>
    <cfRule type="expression" priority="19" aboveAverage="0" equalAverage="0" bottom="0" percent="0" rank="0" text="" dxfId="135">
      <formula>WEEKDAY(maj!$A24,2)=7</formula>
    </cfRule>
  </conditionalFormatting>
  <conditionalFormatting sqref="F26:F27">
    <cfRule type="expression" priority="20" aboveAverage="0" equalAverage="0" bottom="0" percent="0" rank="0" text="" dxfId="136">
      <formula>WEEKDAY(maj!$A26,2)=6</formula>
    </cfRule>
    <cfRule type="expression" priority="21" aboveAverage="0" equalAverage="0" bottom="0" percent="0" rank="0" text="" dxfId="137">
      <formula>WEEKDAY(maj!$A26,2)=7</formula>
    </cfRule>
  </conditionalFormatting>
  <conditionalFormatting sqref="V2:AC32">
    <cfRule type="cellIs" priority="22" operator="lessThan" aboveAverage="0" equalAverage="0" bottom="0" percent="0" rank="0" text="" dxfId="138">
      <formula>1</formula>
    </cfRule>
    <cfRule type="cellIs" priority="23" operator="greaterThan" aboveAverage="0" equalAverage="0" bottom="0" percent="0" rank="0" text="" dxfId="139">
      <formula>1</formula>
    </cfRule>
  </conditionalFormatting>
  <conditionalFormatting sqref="AD2:AD32">
    <cfRule type="cellIs" priority="24" operator="notEqual" aboveAverage="0" equalAverage="0" bottom="0" percent="0" rank="0" text="" dxfId="140">
      <formula>0</formula>
    </cfRule>
  </conditionalFormatting>
  <conditionalFormatting sqref="AE2:AE32">
    <cfRule type="cellIs" priority="25" operator="equal" aboveAverage="0" equalAverage="0" bottom="0" percent="0" rank="0" text="" dxfId="141">
      <formula>1</formula>
    </cfRule>
    <cfRule type="cellIs" priority="26" operator="greaterThan" aboveAverage="0" equalAverage="0" bottom="0" percent="0" rank="0" text="" dxfId="142">
      <formula>1</formula>
    </cfRule>
  </conditionalFormatting>
  <conditionalFormatting sqref="AF2:AF32">
    <cfRule type="cellIs" priority="27" operator="lessThan" aboveAverage="0" equalAverage="0" bottom="0" percent="0" rank="0" text="" dxfId="143">
      <formula>2</formula>
    </cfRule>
    <cfRule type="cellIs" priority="28" operator="greaterThan" aboveAverage="0" equalAverage="0" bottom="0" percent="0" rank="0" text="" dxfId="144">
      <formula>2</formula>
    </cfRule>
  </conditionalFormatting>
  <conditionalFormatting sqref="C28:C29">
    <cfRule type="expression" priority="29" aboveAverage="0" equalAverage="0" bottom="0" percent="0" rank="0" text="" dxfId="145">
      <formula>WEEKDAY(maj!$A28,2)=6</formula>
    </cfRule>
    <cfRule type="expression" priority="30" aboveAverage="0" equalAverage="0" bottom="0" percent="0" rank="0" text="" dxfId="146">
      <formula>WEEKDAY(maj!$A28,2)=7</formula>
    </cfRule>
  </conditionalFormatting>
  <conditionalFormatting sqref="D31">
    <cfRule type="expression" priority="31" aboveAverage="0" equalAverage="0" bottom="0" percent="0" rank="0" text="" dxfId="147">
      <formula>WEEKDAY(maj!$A31,2)=6</formula>
    </cfRule>
    <cfRule type="expression" priority="32" aboveAverage="0" equalAverage="0" bottom="0" percent="0" rank="0" text="" dxfId="148">
      <formula>WEEKDAY(maj!$A31,2)=7</formula>
    </cfRule>
  </conditionalFormatting>
  <conditionalFormatting sqref="L28">
    <cfRule type="expression" priority="33" aboveAverage="0" equalAverage="0" bottom="0" percent="0" rank="0" text="" dxfId="149">
      <formula>WEEKDAY(maj!$A28,2)=6</formula>
    </cfRule>
    <cfRule type="expression" priority="34" aboveAverage="0" equalAverage="0" bottom="0" percent="0" rank="0" text="" dxfId="150">
      <formula>WEEKDAY(maj!$A28,2)=7</formula>
    </cfRule>
  </conditionalFormatting>
  <conditionalFormatting sqref="S28:S32">
    <cfRule type="expression" priority="35" aboveAverage="0" equalAverage="0" bottom="0" percent="0" rank="0" text="" dxfId="151">
      <formula>WEEKDAY(maj!$A28,2)=6</formula>
    </cfRule>
    <cfRule type="expression" priority="36" aboveAverage="0" equalAverage="0" bottom="0" percent="0" rank="0" text="" dxfId="152">
      <formula>WEEKDAY(maj!$A28,2)=7</formula>
    </cfRule>
  </conditionalFormatting>
  <printOptions headings="false" gridLines="false" gridLinesSet="true" horizontalCentered="false" verticalCentered="false"/>
  <pageMargins left="0.7875" right="0.7875" top="0.954166666666667" bottom="0.511805555555556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&amp;L&amp;"Arial,Regular"&amp;12Zadnja sprememba:  &amp;C&amp;"Arial,Regular"&amp;D   &amp;T</oddHeader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4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T4" activeCellId="0" sqref="T4"/>
    </sheetView>
  </sheetViews>
  <sheetFormatPr defaultColWidth="6.79296875" defaultRowHeight="17" zeroHeight="false" outlineLevelRow="0" outlineLevelCol="0"/>
  <cols>
    <col collapsed="false" customWidth="true" hidden="false" outlineLevel="0" max="1" min="1" style="21" width="5.8"/>
    <col collapsed="false" customWidth="true" hidden="false" outlineLevel="0" max="2" min="2" style="22" width="3.2"/>
    <col collapsed="false" customWidth="true" hidden="false" outlineLevel="0" max="17" min="3" style="23" width="4.4"/>
    <col collapsed="false" customWidth="true" hidden="true" outlineLevel="0" max="18" min="18" style="23" width="4.4"/>
    <col collapsed="false" customWidth="true" hidden="false" outlineLevel="0" max="21" min="19" style="23" width="4.4"/>
    <col collapsed="false" customWidth="true" hidden="false" outlineLevel="0" max="32" min="22" style="23" width="3.6"/>
    <col collapsed="false" customWidth="true" hidden="false" outlineLevel="0" max="33" min="33" style="24" width="4.4"/>
    <col collapsed="false" customWidth="true" hidden="true" outlineLevel="0" max="51" min="34" style="2" width="14.22"/>
    <col collapsed="false" customWidth="true" hidden="false" outlineLevel="0" max="52" min="52" style="26" width="3.6"/>
    <col collapsed="false" customWidth="false" hidden="false" outlineLevel="0" max="58" min="53" style="26" width="6.81"/>
    <col collapsed="false" customWidth="false" hidden="false" outlineLevel="0" max="257" min="59" style="2" width="6.81"/>
  </cols>
  <sheetData>
    <row r="1" s="38" customFormat="true" ht="19.5" hidden="false" customHeight="true" outlineLevel="0" collapsed="false">
      <c r="A1" s="27" t="s">
        <v>59</v>
      </c>
      <c r="B1" s="28"/>
      <c r="C1" s="5" t="str">
        <f aca="false">Vzorci_vnosov!$C$2</f>
        <v>KOS</v>
      </c>
      <c r="D1" s="5" t="str">
        <f aca="false">Vzorci_vnosov!$C$3</f>
        <v>ŠOŠ</v>
      </c>
      <c r="E1" s="5" t="str">
        <f aca="false">Vzorci_vnosov!$C$4</f>
        <v>PIN</v>
      </c>
      <c r="F1" s="5" t="str">
        <f aca="false">Vzorci_vnosov!$C$5</f>
        <v>KON</v>
      </c>
      <c r="G1" s="5" t="str">
        <f aca="false">Vzorci_vnosov!$C$6</f>
        <v>ORO</v>
      </c>
      <c r="H1" s="5" t="str">
        <f aca="false">Vzorci_vnosov!$C$7</f>
        <v>MIO</v>
      </c>
      <c r="I1" s="5" t="str">
        <f aca="false">Vzorci_vnosov!$C$8</f>
        <v>BOŽ</v>
      </c>
      <c r="J1" s="5" t="str">
        <f aca="false">Vzorci_vnosov!$C$9</f>
        <v>TOM</v>
      </c>
      <c r="K1" s="5" t="str">
        <f aca="false">Vzorci_vnosov!$C$10</f>
        <v>MŠŠ</v>
      </c>
      <c r="L1" s="5" t="str">
        <f aca="false">Vzorci_vnosov!$C$11</f>
        <v>ŽIV</v>
      </c>
      <c r="M1" s="5" t="str">
        <f aca="false">Vzorci_vnosov!$C$12</f>
        <v>TAL</v>
      </c>
      <c r="N1" s="5" t="str">
        <f aca="false">Vzorci_vnosov!$C$13</f>
        <v>PIR</v>
      </c>
      <c r="O1" s="5" t="str">
        <f aca="false">Vzorci_vnosov!$C$14</f>
        <v>HOL</v>
      </c>
      <c r="P1" s="5" t="str">
        <f aca="false">Vzorci_vnosov!$C$15</f>
        <v>BUT</v>
      </c>
      <c r="Q1" s="5" t="str">
        <f aca="false">Vzorci_vnosov!$C$16</f>
        <v>ŽRJ</v>
      </c>
      <c r="R1" s="5" t="str">
        <f aca="false">Vzorci_vnosov!$C$17</f>
        <v>NOV3</v>
      </c>
      <c r="S1" s="5" t="str">
        <f aca="false">Vzorci_vnosov!$C$18</f>
        <v>JNK</v>
      </c>
      <c r="T1" s="29" t="s">
        <v>61</v>
      </c>
      <c r="U1" s="83" t="s">
        <v>57</v>
      </c>
      <c r="V1" s="31" t="str">
        <f aca="false">Vzorci_vnosov!$A$16</f>
        <v>☻</v>
      </c>
      <c r="W1" s="32" t="s">
        <v>34</v>
      </c>
      <c r="X1" s="33" t="str">
        <f aca="false">Vzorci_vnosov!$A$4</f>
        <v>51</v>
      </c>
      <c r="Y1" s="33" t="str">
        <f aca="false">Vzorci_vnosov!$A$5</f>
        <v>52</v>
      </c>
      <c r="Z1" s="7" t="str">
        <f aca="false">Vzorci_vnosov!$A$25</f>
        <v>51¶</v>
      </c>
      <c r="AA1" s="7" t="str">
        <f aca="false">Vzorci_vnosov!$A$26</f>
        <v>52¶</v>
      </c>
      <c r="AB1" s="34" t="str">
        <f aca="false">Vzorci_vnosov!$A$8</f>
        <v>U</v>
      </c>
      <c r="AC1" s="33" t="str">
        <f aca="false">Vzorci_vnosov!$A$6</f>
        <v>KVIT</v>
      </c>
      <c r="AD1" s="35" t="s">
        <v>62</v>
      </c>
      <c r="AE1" s="36" t="s">
        <v>18</v>
      </c>
      <c r="AF1" s="37" t="s">
        <v>63</v>
      </c>
      <c r="AG1" s="3" t="s">
        <v>71</v>
      </c>
      <c r="AH1" s="78" t="str">
        <f aca="false">$C$1</f>
        <v>KOS</v>
      </c>
      <c r="AI1" s="78" t="str">
        <f aca="false">$D$1</f>
        <v>ŠOŠ</v>
      </c>
      <c r="AJ1" s="78" t="str">
        <f aca="false">$E$1</f>
        <v>PIN</v>
      </c>
      <c r="AK1" s="78" t="str">
        <f aca="false">$F$1</f>
        <v>KON</v>
      </c>
      <c r="AL1" s="78" t="str">
        <f aca="false">$G$1</f>
        <v>ORO</v>
      </c>
      <c r="AM1" s="78" t="str">
        <f aca="false">$H$1</f>
        <v>MIO</v>
      </c>
      <c r="AN1" s="78" t="str">
        <f aca="false">$I$1</f>
        <v>BOŽ</v>
      </c>
      <c r="AO1" s="78" t="str">
        <f aca="false">$J$1</f>
        <v>TOM</v>
      </c>
      <c r="AP1" s="78" t="str">
        <f aca="false">$K$1</f>
        <v>MŠŠ</v>
      </c>
      <c r="AQ1" s="78" t="str">
        <f aca="false">$L$1</f>
        <v>ŽIV</v>
      </c>
      <c r="AR1" s="78" t="str">
        <f aca="false">$M$1</f>
        <v>TAL</v>
      </c>
      <c r="AS1" s="78" t="str">
        <f aca="false">$N$1</f>
        <v>PIR</v>
      </c>
      <c r="AT1" s="78" t="e">
        <f aca="false">NA()</f>
        <v>#N/A</v>
      </c>
      <c r="AU1" s="78" t="str">
        <f aca="false">$O$1</f>
        <v>HOL</v>
      </c>
      <c r="AV1" s="78" t="str">
        <f aca="false">$P$1</f>
        <v>BUT</v>
      </c>
      <c r="AW1" s="78" t="str">
        <f aca="false">$Q$1</f>
        <v>ŽRJ</v>
      </c>
      <c r="AX1" s="78" t="str">
        <f aca="false">$R$1</f>
        <v>NOV3</v>
      </c>
      <c r="AY1" s="78" t="str">
        <f aca="false">$S$1</f>
        <v>JNK</v>
      </c>
      <c r="AZ1" s="26"/>
      <c r="BA1" s="26"/>
      <c r="BB1" s="26"/>
      <c r="BC1" s="26"/>
      <c r="BD1" s="26"/>
      <c r="BE1" s="26"/>
      <c r="BF1" s="26"/>
    </row>
    <row r="2" s="38" customFormat="true" ht="19.5" hidden="false" customHeight="true" outlineLevel="0" collapsed="false">
      <c r="A2" s="51" t="n">
        <v>43617</v>
      </c>
      <c r="B2" s="52" t="str">
        <f aca="false">TEXT(A2,"Ddd")</f>
        <v>so</v>
      </c>
      <c r="C2" s="44" t="str">
        <f aca="false">Vzorci_vnosov!$A$14</f>
        <v>☻</v>
      </c>
      <c r="D2" s="56"/>
      <c r="E2" s="56"/>
      <c r="F2" s="56"/>
      <c r="G2" s="56"/>
      <c r="H2" s="56"/>
      <c r="I2" s="56"/>
      <c r="J2" s="56"/>
      <c r="K2" s="56"/>
      <c r="L2" s="56"/>
      <c r="M2" s="53"/>
      <c r="N2" s="56"/>
      <c r="O2" s="56"/>
      <c r="P2" s="45" t="str">
        <f aca="false">Vzorci_vnosov!$A$21</f>
        <v>☺</v>
      </c>
      <c r="Q2" s="56"/>
      <c r="R2" s="56"/>
      <c r="S2" s="56"/>
      <c r="T2" s="56" t="s">
        <v>27</v>
      </c>
      <c r="U2" s="59" t="s">
        <v>23</v>
      </c>
      <c r="V2" s="47" t="n">
        <f aca="false">COUNTIF(AH2:AY2,"☻")</f>
        <v>1</v>
      </c>
      <c r="W2" s="47" t="n">
        <f aca="false">COUNTIF(AH2:AY2,"☺")</f>
        <v>1</v>
      </c>
      <c r="X2" s="47" t="n">
        <f aca="false">COUNTIF(C2:S2,"51")+COUNTIF(C2:S2,"51$")+COUNTIF(C2:S2,"51☻")</f>
        <v>0</v>
      </c>
      <c r="Y2" s="47" t="n">
        <f aca="false">COUNTIF(C2:S2,"52")+COUNTIF(C2:S2,"52$")+COUNTIF(C2:S2,"52☻")</f>
        <v>0</v>
      </c>
      <c r="Z2" s="47" t="n">
        <f aca="false">COUNTIF(C2:S2,"51¶")</f>
        <v>0</v>
      </c>
      <c r="AA2" s="47" t="n">
        <f aca="false">COUNTIF(C2:S2,"52¶")</f>
        <v>0</v>
      </c>
      <c r="AB2" s="47" t="n">
        <f aca="false">COUNTIF(C2:S2,"U")+COUNTIF(C2:S2,"U☻")+COUNTIF(C2:S2,"U☺")</f>
        <v>0</v>
      </c>
      <c r="AC2" s="47" t="n">
        <f aca="false">COUNTIF(C2:S2,"KVIT")+COUNTIF(C2:S2,"KVIT☻")+COUNTIF(C2:S2,"kvit$")</f>
        <v>0</v>
      </c>
      <c r="AD2" s="48" t="n">
        <f aca="false">COUNTBLANK(C2:S2)-3</f>
        <v>12</v>
      </c>
      <c r="AE2" s="48" t="n">
        <f aca="false">COUNTIF(C2:S2,"x")</f>
        <v>0</v>
      </c>
      <c r="AF2" s="47" t="n">
        <f aca="false">COUNTIF(C2:S2,"51")+COUNTIF(C2:S2,"51☻")+COUNTIF(C2:S2,"2")+COUNTIF(C2:S2,"52")+COUNTIF(C2:S2,"52☻")+COUNTIF(C2:S2,"51$")+COUNTIF(C2:S2,"52$")</f>
        <v>0</v>
      </c>
      <c r="AG2" s="4" t="str">
        <f aca="false">Vzorci_vnosov!$A$2</f>
        <v>51☻</v>
      </c>
      <c r="AH2" s="49" t="str">
        <f aca="false">RIGHT(C2,1)</f>
        <v>☻</v>
      </c>
      <c r="AI2" s="49" t="str">
        <f aca="false">RIGHT(D2,1)</f>
        <v/>
      </c>
      <c r="AJ2" s="49" t="str">
        <f aca="false">RIGHT(E2,1)</f>
        <v/>
      </c>
      <c r="AK2" s="49" t="str">
        <f aca="false">RIGHT(F2,1)</f>
        <v/>
      </c>
      <c r="AL2" s="49" t="str">
        <f aca="false">RIGHT(G2,1)</f>
        <v/>
      </c>
      <c r="AM2" s="49" t="str">
        <f aca="false">RIGHT(H2,1)</f>
        <v/>
      </c>
      <c r="AN2" s="49" t="str">
        <f aca="false">RIGHT(I2,1)</f>
        <v/>
      </c>
      <c r="AO2" s="49" t="str">
        <f aca="false">RIGHT(J2,1)</f>
        <v/>
      </c>
      <c r="AP2" s="49" t="str">
        <f aca="false">RIGHT(K2,1)</f>
        <v/>
      </c>
      <c r="AQ2" s="49" t="str">
        <f aca="false">RIGHT(L2,1)</f>
        <v/>
      </c>
      <c r="AR2" s="49" t="str">
        <f aca="false">RIGHT(M2,1)</f>
        <v/>
      </c>
      <c r="AS2" s="49" t="str">
        <f aca="false">RIGHT(N2,1)</f>
        <v/>
      </c>
      <c r="AT2" s="49" t="e">
        <f aca="false">NA()</f>
        <v>#N/A</v>
      </c>
      <c r="AU2" s="49" t="str">
        <f aca="false">RIGHT(O2,1)</f>
        <v/>
      </c>
      <c r="AV2" s="49" t="str">
        <f aca="false">RIGHT(P2,1)</f>
        <v>☺</v>
      </c>
      <c r="AW2" s="49" t="str">
        <f aca="false">RIGHT(Q2,1)</f>
        <v/>
      </c>
      <c r="AX2" s="49" t="str">
        <f aca="false">RIGHT(R2,1)</f>
        <v/>
      </c>
      <c r="AY2" s="49" t="str">
        <f aca="false">RIGHT(S2,1)</f>
        <v/>
      </c>
      <c r="AZ2" s="26"/>
      <c r="BA2" s="50"/>
      <c r="BB2" s="50"/>
      <c r="BC2" s="50"/>
      <c r="BD2" s="50"/>
      <c r="BE2" s="50"/>
      <c r="BF2" s="50"/>
      <c r="BG2" s="39"/>
      <c r="BH2" s="39"/>
      <c r="BI2" s="39"/>
      <c r="BJ2" s="39"/>
    </row>
    <row r="3" s="26" customFormat="true" ht="19.5" hidden="false" customHeight="true" outlineLevel="0" collapsed="false">
      <c r="A3" s="51" t="n">
        <v>43618</v>
      </c>
      <c r="B3" s="52" t="str">
        <f aca="false">TEXT(A3,"Ddd")</f>
        <v>ne</v>
      </c>
      <c r="C3" s="44" t="str">
        <f aca="false">Vzorci_vnosov!$A$14</f>
        <v>☻</v>
      </c>
      <c r="D3" s="56"/>
      <c r="E3" s="56"/>
      <c r="F3" s="56"/>
      <c r="G3" s="56"/>
      <c r="H3" s="56"/>
      <c r="I3" s="56"/>
      <c r="J3" s="56"/>
      <c r="K3" s="56"/>
      <c r="L3" s="45" t="str">
        <f aca="false">Vzorci_vnosov!$A$21</f>
        <v>☺</v>
      </c>
      <c r="M3" s="56"/>
      <c r="N3" s="56"/>
      <c r="O3" s="56"/>
      <c r="P3" s="56"/>
      <c r="Q3" s="56"/>
      <c r="R3" s="56"/>
      <c r="S3" s="56"/>
      <c r="T3" s="56" t="s">
        <v>19</v>
      </c>
      <c r="U3" s="59" t="s">
        <v>23</v>
      </c>
      <c r="V3" s="47" t="n">
        <f aca="false">COUNTIF(AH3:AY3,"☻")</f>
        <v>1</v>
      </c>
      <c r="W3" s="47" t="n">
        <f aca="false">COUNTIF(AH3:AY3,"☺")</f>
        <v>1</v>
      </c>
      <c r="X3" s="47" t="n">
        <f aca="false">COUNTIF(C3:S3,"51")+COUNTIF(C3:S3,"51$")+COUNTIF(C3:S3,"51☻")</f>
        <v>0</v>
      </c>
      <c r="Y3" s="47" t="n">
        <f aca="false">COUNTIF(C3:S3,"52")+COUNTIF(C3:S3,"52$")+COUNTIF(C3:S3,"52☻")</f>
        <v>0</v>
      </c>
      <c r="Z3" s="47" t="n">
        <f aca="false">COUNTIF(C3:S3,"51¶")</f>
        <v>0</v>
      </c>
      <c r="AA3" s="47" t="n">
        <f aca="false">COUNTIF(C3:S3,"52¶")</f>
        <v>0</v>
      </c>
      <c r="AB3" s="47" t="n">
        <f aca="false">COUNTIF(C3:S3,"U")+COUNTIF(C3:S3,"U☻")+COUNTIF(C3:S3,"U☺")</f>
        <v>0</v>
      </c>
      <c r="AC3" s="47" t="n">
        <f aca="false">COUNTIF(C3:S3,"KVIT")+COUNTIF(C3:S3,"KVIT☻")+COUNTIF(C3:S3,"kvit$")</f>
        <v>0</v>
      </c>
      <c r="AD3" s="48" t="n">
        <f aca="false">COUNTBLANK(C3:S3)-3</f>
        <v>12</v>
      </c>
      <c r="AE3" s="48" t="n">
        <f aca="false">COUNTIF(C3:S3,"x")</f>
        <v>0</v>
      </c>
      <c r="AF3" s="47" t="n">
        <f aca="false">COUNTIF(C3:S3,"51")+COUNTIF(C3:S3,"51☻")+COUNTIF(C3:S3,"2")+COUNTIF(C3:S3,"52")+COUNTIF(C3:S3,"52☻")+COUNTIF(C3:S3,"51$")+COUNTIF(C3:S3,"52$")</f>
        <v>0</v>
      </c>
      <c r="AG3" s="4" t="str">
        <f aca="false">Vzorci_vnosov!$A$3</f>
        <v>52☻</v>
      </c>
      <c r="AH3" s="49" t="str">
        <f aca="false">RIGHT(C3,1)</f>
        <v>☻</v>
      </c>
      <c r="AI3" s="49" t="str">
        <f aca="false">RIGHT(D3,1)</f>
        <v/>
      </c>
      <c r="AJ3" s="49" t="str">
        <f aca="false">RIGHT(E3,1)</f>
        <v/>
      </c>
      <c r="AK3" s="49" t="str">
        <f aca="false">RIGHT(F3,1)</f>
        <v/>
      </c>
      <c r="AL3" s="49" t="str">
        <f aca="false">RIGHT(G3,1)</f>
        <v/>
      </c>
      <c r="AM3" s="49" t="str">
        <f aca="false">RIGHT(H3,1)</f>
        <v/>
      </c>
      <c r="AN3" s="49" t="str">
        <f aca="false">RIGHT(I3,1)</f>
        <v/>
      </c>
      <c r="AO3" s="49" t="str">
        <f aca="false">RIGHT(J3,1)</f>
        <v/>
      </c>
      <c r="AP3" s="49" t="str">
        <f aca="false">RIGHT(K3,1)</f>
        <v/>
      </c>
      <c r="AQ3" s="49" t="str">
        <f aca="false">RIGHT(L3,1)</f>
        <v>☺</v>
      </c>
      <c r="AR3" s="49" t="str">
        <f aca="false">RIGHT(M3,1)</f>
        <v/>
      </c>
      <c r="AS3" s="49" t="str">
        <f aca="false">RIGHT(N3,1)</f>
        <v/>
      </c>
      <c r="AT3" s="49" t="e">
        <f aca="false">NA()</f>
        <v>#N/A</v>
      </c>
      <c r="AU3" s="49" t="str">
        <f aca="false">RIGHT(O3,1)</f>
        <v/>
      </c>
      <c r="AV3" s="49" t="str">
        <f aca="false">RIGHT(P3,1)</f>
        <v/>
      </c>
      <c r="AW3" s="49" t="str">
        <f aca="false">RIGHT(Q3,1)</f>
        <v/>
      </c>
      <c r="AX3" s="49" t="str">
        <f aca="false">RIGHT(R3,1)</f>
        <v/>
      </c>
      <c r="AY3" s="49" t="str">
        <f aca="false">RIGHT(S3,1)</f>
        <v/>
      </c>
      <c r="BE3" s="50"/>
      <c r="BF3" s="50"/>
      <c r="BG3" s="50"/>
      <c r="BH3" s="50"/>
      <c r="BI3" s="50"/>
      <c r="BJ3" s="50"/>
      <c r="IV3" s="2"/>
    </row>
    <row r="4" s="26" customFormat="true" ht="19.5" hidden="false" customHeight="true" outlineLevel="0" collapsed="false">
      <c r="A4" s="51" t="n">
        <v>43619</v>
      </c>
      <c r="B4" s="52" t="str">
        <f aca="false">TEXT(A4,"Ddd")</f>
        <v>po</v>
      </c>
      <c r="C4" s="55" t="str">
        <f aca="false">Vzorci_vnosov!$A$11</f>
        <v>X</v>
      </c>
      <c r="D4" s="53" t="str">
        <f aca="false">Vzorci_vnosov!$A$15</f>
        <v>SO</v>
      </c>
      <c r="E4" s="53" t="str">
        <f aca="false">Vzorci_vnosov!$A$6</f>
        <v>KVIT</v>
      </c>
      <c r="F4" s="55" t="str">
        <f aca="false">Vzorci_vnosov!$A$25</f>
        <v>51¶</v>
      </c>
      <c r="G4" s="61" t="str">
        <f aca="false">Vzorci_vnosov!$A$28</f>
        <v>KO</v>
      </c>
      <c r="H4" s="53" t="str">
        <f aca="false">Vzorci_vnosov!$A$12</f>
        <v>D</v>
      </c>
      <c r="I4" s="55" t="str">
        <f aca="false">Vzorci_vnosov!$A$26</f>
        <v>52¶</v>
      </c>
      <c r="J4" s="53" t="str">
        <f aca="false">Vzorci_vnosov!$A$5</f>
        <v>52</v>
      </c>
      <c r="K4" s="54" t="str">
        <f aca="false">Vzorci_vnosov!$A$7</f>
        <v>KVIT☻</v>
      </c>
      <c r="L4" s="55" t="str">
        <f aca="false">Vzorci_vnosov!$A$11</f>
        <v>X</v>
      </c>
      <c r="M4" s="53" t="s">
        <v>79</v>
      </c>
      <c r="N4" s="53" t="str">
        <f aca="false">Vzorci_vnosov!$A$8</f>
        <v>U</v>
      </c>
      <c r="O4" s="53" t="str">
        <f aca="false">Vzorci_vnosov!$A$12</f>
        <v>D</v>
      </c>
      <c r="P4" s="53" t="str">
        <f aca="false">Vzorci_vnosov!$A$4</f>
        <v>51</v>
      </c>
      <c r="Q4" s="56"/>
      <c r="R4" s="56"/>
      <c r="S4" s="56" t="s">
        <v>81</v>
      </c>
      <c r="T4" s="56" t="s">
        <v>65</v>
      </c>
      <c r="U4" s="59" t="s">
        <v>5</v>
      </c>
      <c r="V4" s="47" t="n">
        <f aca="false">COUNTIF(AH4:AY4,"☻")</f>
        <v>1</v>
      </c>
      <c r="W4" s="47" t="n">
        <f aca="false">COUNTIF(AH4:AY4,"☺")</f>
        <v>0</v>
      </c>
      <c r="X4" s="47" t="n">
        <f aca="false">COUNTIF(C4:S4,"51")+COUNTIF(C4:S4,"51$")+COUNTIF(C4:S4,"51☻")</f>
        <v>1</v>
      </c>
      <c r="Y4" s="47" t="n">
        <f aca="false">COUNTIF(C4:S4,"52")+COUNTIF(C4:S4,"52$")+COUNTIF(C4:S4,"52☻")</f>
        <v>1</v>
      </c>
      <c r="Z4" s="47" t="n">
        <f aca="false">COUNTIF(C4:S4,"51¶")</f>
        <v>1</v>
      </c>
      <c r="AA4" s="47" t="n">
        <f aca="false">COUNTIF(C4:S4,"52¶")</f>
        <v>1</v>
      </c>
      <c r="AB4" s="47" t="n">
        <f aca="false">COUNTIF(C4:S4,"U")+COUNTIF(C4:S4,"U☻")+COUNTIF(C4:S4,"U☺")</f>
        <v>1</v>
      </c>
      <c r="AC4" s="47" t="n">
        <f aca="false">COUNTIF(C4:S4,"KVIT")+COUNTIF(C4:S4,"KVIT☻")+COUNTIF(C4:S4,"kvit$")</f>
        <v>2</v>
      </c>
      <c r="AD4" s="48" t="n">
        <f aca="false">COUNTBLANK(C4:S4)-3</f>
        <v>-1</v>
      </c>
      <c r="AE4" s="48" t="n">
        <f aca="false">COUNTIF(C4:S4,"x")</f>
        <v>2</v>
      </c>
      <c r="AF4" s="47" t="n">
        <f aca="false">COUNTIF(C4:S4,"51")+COUNTIF(C4:S4,"51☻")+COUNTIF(C4:S4,"2")+COUNTIF(C4:S4,"52")+COUNTIF(C4:S4,"52☻")+COUNTIF(C4:S4,"51$")+COUNTIF(C4:S4,"52$")</f>
        <v>2</v>
      </c>
      <c r="AG4" s="4" t="str">
        <f aca="false">Vzorci_vnosov!$A$4</f>
        <v>51</v>
      </c>
      <c r="AH4" s="49" t="str">
        <f aca="false">RIGHT(C4,1)</f>
        <v>X</v>
      </c>
      <c r="AI4" s="49" t="str">
        <f aca="false">RIGHT(D4,1)</f>
        <v>O</v>
      </c>
      <c r="AJ4" s="49" t="str">
        <f aca="false">RIGHT(E4,1)</f>
        <v>T</v>
      </c>
      <c r="AK4" s="49" t="str">
        <f aca="false">RIGHT(F4,1)</f>
        <v>¶</v>
      </c>
      <c r="AL4" s="49" t="str">
        <f aca="false">RIGHT(G4,1)</f>
        <v>O</v>
      </c>
      <c r="AM4" s="49" t="str">
        <f aca="false">RIGHT(H4,1)</f>
        <v>D</v>
      </c>
      <c r="AN4" s="49" t="str">
        <f aca="false">RIGHT(I4,1)</f>
        <v>¶</v>
      </c>
      <c r="AO4" s="49" t="str">
        <f aca="false">RIGHT(J4,1)</f>
        <v>2</v>
      </c>
      <c r="AP4" s="49" t="str">
        <f aca="false">RIGHT(K4,1)</f>
        <v>☻</v>
      </c>
      <c r="AQ4" s="49" t="str">
        <f aca="false">RIGHT(L4,1)</f>
        <v>X</v>
      </c>
      <c r="AR4" s="49" t="str">
        <f aca="false">RIGHT(M4,1)</f>
        <v>R</v>
      </c>
      <c r="AS4" s="49" t="str">
        <f aca="false">RIGHT(N4,1)</f>
        <v>U</v>
      </c>
      <c r="AT4" s="49" t="e">
        <f aca="false">NA()</f>
        <v>#N/A</v>
      </c>
      <c r="AU4" s="49" t="str">
        <f aca="false">RIGHT(O4,1)</f>
        <v>D</v>
      </c>
      <c r="AV4" s="49" t="str">
        <f aca="false">RIGHT(P4,1)</f>
        <v>1</v>
      </c>
      <c r="AW4" s="49" t="str">
        <f aca="false">RIGHT(Q4,1)</f>
        <v/>
      </c>
      <c r="AX4" s="49" t="str">
        <f aca="false">RIGHT(R4,1)</f>
        <v/>
      </c>
      <c r="AY4" s="49" t="str">
        <f aca="false">RIGHT(S4,1)</f>
        <v>M</v>
      </c>
      <c r="BE4" s="50"/>
      <c r="BF4" s="50"/>
      <c r="BG4" s="50"/>
      <c r="BH4" s="50"/>
      <c r="BI4" s="50"/>
      <c r="BJ4" s="50"/>
      <c r="IV4" s="2"/>
    </row>
    <row r="5" s="26" customFormat="true" ht="19.5" hidden="false" customHeight="true" outlineLevel="0" collapsed="false">
      <c r="A5" s="51" t="n">
        <v>43620</v>
      </c>
      <c r="B5" s="52" t="str">
        <f aca="false">TEXT(A5,"Ddd")</f>
        <v>út</v>
      </c>
      <c r="C5" s="55" t="str">
        <f aca="false">Vzorci_vnosov!$A$32</f>
        <v>Am</v>
      </c>
      <c r="D5" s="56" t="s">
        <v>66</v>
      </c>
      <c r="E5" s="53" t="str">
        <f aca="false">Vzorci_vnosov!$A$6</f>
        <v>KVIT</v>
      </c>
      <c r="F5" s="54" t="str">
        <f aca="false">Vzorci_vnosov!$A$7</f>
        <v>KVIT☻</v>
      </c>
      <c r="G5" s="61" t="str">
        <f aca="false">Vzorci_vnosov!$A$28</f>
        <v>KO</v>
      </c>
      <c r="H5" s="53" t="str">
        <f aca="false">Vzorci_vnosov!$A$12</f>
        <v>D</v>
      </c>
      <c r="I5" s="55" t="str">
        <f aca="false">Vzorci_vnosov!$A$26</f>
        <v>52¶</v>
      </c>
      <c r="J5" s="55" t="str">
        <f aca="false">Vzorci_vnosov!$A$11</f>
        <v>X</v>
      </c>
      <c r="K5" s="55" t="str">
        <f aca="false">Vzorci_vnosov!$A$11</f>
        <v>X</v>
      </c>
      <c r="L5" s="53" t="str">
        <f aca="false">Vzorci_vnosov!$A$5</f>
        <v>52</v>
      </c>
      <c r="M5" s="53" t="s">
        <v>79</v>
      </c>
      <c r="N5" s="58" t="str">
        <f aca="false">Vzorci_vnosov!$A$23</f>
        <v>51☺</v>
      </c>
      <c r="O5" s="53" t="str">
        <f aca="false">Vzorci_vnosov!$A$12</f>
        <v>D</v>
      </c>
      <c r="P5" s="53" t="str">
        <f aca="false">Vzorci_vnosov!$A$8</f>
        <v>U</v>
      </c>
      <c r="Q5" s="56"/>
      <c r="R5" s="56"/>
      <c r="S5" s="56" t="s">
        <v>81</v>
      </c>
      <c r="T5" s="56" t="s">
        <v>23</v>
      </c>
      <c r="U5" s="59" t="s">
        <v>5</v>
      </c>
      <c r="V5" s="47" t="n">
        <f aca="false">COUNTIF(AH5:AY5,"☻")</f>
        <v>1</v>
      </c>
      <c r="W5" s="47" t="n">
        <f aca="false">COUNTIF(AH5:AY5,"☺")</f>
        <v>1</v>
      </c>
      <c r="X5" s="47" t="n">
        <f aca="false">COUNTIF(C5:S5,"51")+COUNTIF(C5:S5,"51$")+COUNTIF(C5:S5,"51☻")</f>
        <v>0</v>
      </c>
      <c r="Y5" s="47" t="n">
        <f aca="false">COUNTIF(C5:S5,"52")+COUNTIF(C5:S5,"52$")+COUNTIF(C5:S5,"52☻")</f>
        <v>1</v>
      </c>
      <c r="Z5" s="47" t="n">
        <f aca="false">COUNTIF(C5:S5,"51¶")</f>
        <v>0</v>
      </c>
      <c r="AA5" s="47" t="n">
        <f aca="false">COUNTIF(C5:S5,"52¶")</f>
        <v>1</v>
      </c>
      <c r="AB5" s="47" t="n">
        <f aca="false">COUNTIF(C5:S5,"U")+COUNTIF(C5:S5,"U☻")+COUNTIF(C5:S5,"U☺")</f>
        <v>1</v>
      </c>
      <c r="AC5" s="47" t="n">
        <f aca="false">COUNTIF(C5:S5,"KVIT")+COUNTIF(C5:S5,"KVIT☻")+COUNTIF(C5:S5,"kvit$")</f>
        <v>2</v>
      </c>
      <c r="AD5" s="48" t="n">
        <f aca="false">COUNTBLANK(C5:S5)-3</f>
        <v>-1</v>
      </c>
      <c r="AE5" s="48" t="n">
        <f aca="false">COUNTIF(C5:S5,"x")</f>
        <v>2</v>
      </c>
      <c r="AF5" s="47" t="n">
        <f aca="false">COUNTIF(C5:S5,"51")+COUNTIF(C5:S5,"51☻")+COUNTIF(C5:S5,"2")+COUNTIF(C5:S5,"52")+COUNTIF(C5:S5,"52☻")+COUNTIF(C5:S5,"51$")+COUNTIF(C5:S5,"52$")</f>
        <v>1</v>
      </c>
      <c r="AG5" s="4" t="str">
        <f aca="false">Vzorci_vnosov!$A$5</f>
        <v>52</v>
      </c>
      <c r="AH5" s="49" t="str">
        <f aca="false">RIGHT(C5,1)</f>
        <v>m</v>
      </c>
      <c r="AI5" s="49" t="str">
        <f aca="false">RIGHT(D5,1)</f>
        <v>F</v>
      </c>
      <c r="AJ5" s="49" t="str">
        <f aca="false">RIGHT(E5,1)</f>
        <v>T</v>
      </c>
      <c r="AK5" s="49" t="str">
        <f aca="false">RIGHT(F5,1)</f>
        <v>☻</v>
      </c>
      <c r="AL5" s="49" t="str">
        <f aca="false">RIGHT(G5,1)</f>
        <v>O</v>
      </c>
      <c r="AM5" s="49" t="str">
        <f aca="false">RIGHT(H5,1)</f>
        <v>D</v>
      </c>
      <c r="AN5" s="49" t="str">
        <f aca="false">RIGHT(I5,1)</f>
        <v>¶</v>
      </c>
      <c r="AO5" s="49" t="str">
        <f aca="false">RIGHT(J5,1)</f>
        <v>X</v>
      </c>
      <c r="AP5" s="49" t="str">
        <f aca="false">RIGHT(K5,1)</f>
        <v>X</v>
      </c>
      <c r="AQ5" s="49" t="str">
        <f aca="false">RIGHT(L5,1)</f>
        <v>2</v>
      </c>
      <c r="AR5" s="49" t="str">
        <f aca="false">RIGHT(M5,1)</f>
        <v>R</v>
      </c>
      <c r="AS5" s="49" t="str">
        <f aca="false">RIGHT(N5,1)</f>
        <v>☺</v>
      </c>
      <c r="AT5" s="49" t="e">
        <f aca="false">NA()</f>
        <v>#N/A</v>
      </c>
      <c r="AU5" s="49" t="str">
        <f aca="false">RIGHT(O5,1)</f>
        <v>D</v>
      </c>
      <c r="AV5" s="49" t="str">
        <f aca="false">RIGHT(P5,1)</f>
        <v>U</v>
      </c>
      <c r="AW5" s="49" t="str">
        <f aca="false">RIGHT(Q5,1)</f>
        <v/>
      </c>
      <c r="AX5" s="49" t="str">
        <f aca="false">RIGHT(R5,1)</f>
        <v/>
      </c>
      <c r="AY5" s="49" t="str">
        <f aca="false">RIGHT(S5,1)</f>
        <v>M</v>
      </c>
      <c r="BE5" s="50"/>
      <c r="BF5" s="50"/>
      <c r="BG5" s="50"/>
      <c r="BH5" s="50"/>
      <c r="BI5" s="50"/>
      <c r="BJ5" s="50"/>
      <c r="IV5" s="2"/>
    </row>
    <row r="6" s="26" customFormat="true" ht="19.5" hidden="false" customHeight="true" outlineLevel="0" collapsed="false">
      <c r="A6" s="51" t="n">
        <v>43621</v>
      </c>
      <c r="B6" s="52" t="str">
        <f aca="false">TEXT(A6,"Ddd")</f>
        <v>st</v>
      </c>
      <c r="C6" s="53" t="str">
        <f aca="false">Vzorci_vnosov!$A$12</f>
        <v>D</v>
      </c>
      <c r="D6" s="54" t="str">
        <f aca="false">Vzorci_vnosov!$A$7</f>
        <v>KVIT☻</v>
      </c>
      <c r="E6" s="53" t="str">
        <f aca="false">Vzorci_vnosov!$A$6</f>
        <v>KVIT</v>
      </c>
      <c r="F6" s="55" t="str">
        <f aca="false">Vzorci_vnosov!$A$11</f>
        <v>X</v>
      </c>
      <c r="G6" s="61" t="str">
        <f aca="false">Vzorci_vnosov!$A$28</f>
        <v>KO</v>
      </c>
      <c r="H6" s="53" t="str">
        <f aca="false">Vzorci_vnosov!$A$12</f>
        <v>D</v>
      </c>
      <c r="I6" s="53" t="str">
        <f aca="false">Vzorci_vnosov!$A$4</f>
        <v>51</v>
      </c>
      <c r="J6" s="58" t="str">
        <f aca="false">Vzorci_vnosov!$A$23</f>
        <v>51☺</v>
      </c>
      <c r="K6" s="55" t="str">
        <f aca="false">Vzorci_vnosov!$A$35</f>
        <v>Ta</v>
      </c>
      <c r="L6" s="55" t="str">
        <f aca="false">Vzorci_vnosov!$A$25</f>
        <v>51¶</v>
      </c>
      <c r="M6" s="53" t="s">
        <v>79</v>
      </c>
      <c r="N6" s="55" t="str">
        <f aca="false">Vzorci_vnosov!$A$11</f>
        <v>X</v>
      </c>
      <c r="O6" s="53" t="str">
        <f aca="false">Vzorci_vnosov!$A$12</f>
        <v>D</v>
      </c>
      <c r="P6" s="53" t="str">
        <f aca="false">Vzorci_vnosov!$A$5</f>
        <v>52</v>
      </c>
      <c r="Q6" s="56"/>
      <c r="R6" s="56"/>
      <c r="S6" s="56" t="s">
        <v>81</v>
      </c>
      <c r="T6" s="56" t="s">
        <v>15</v>
      </c>
      <c r="U6" s="59" t="s">
        <v>17</v>
      </c>
      <c r="V6" s="47" t="n">
        <f aca="false">COUNTIF(AH6:AY6,"☻")</f>
        <v>1</v>
      </c>
      <c r="W6" s="47" t="n">
        <f aca="false">COUNTIF(AH6:AY6,"☺")</f>
        <v>1</v>
      </c>
      <c r="X6" s="47" t="n">
        <f aca="false">COUNTIF(C6:S6,"51")+COUNTIF(C6:S6,"51$")+COUNTIF(C6:S6,"51☻")</f>
        <v>1</v>
      </c>
      <c r="Y6" s="47" t="n">
        <f aca="false">COUNTIF(C6:S6,"52")+COUNTIF(C6:S6,"52$")+COUNTIF(C6:S6,"52☻")</f>
        <v>1</v>
      </c>
      <c r="Z6" s="47" t="n">
        <f aca="false">COUNTIF(C6:S6,"51¶")</f>
        <v>1</v>
      </c>
      <c r="AA6" s="47" t="n">
        <f aca="false">COUNTIF(C6:S6,"52¶")</f>
        <v>0</v>
      </c>
      <c r="AB6" s="47" t="n">
        <f aca="false">COUNTIF(C6:S6,"U")+COUNTIF(C6:S6,"U☻")+COUNTIF(C6:S6,"U☺")</f>
        <v>0</v>
      </c>
      <c r="AC6" s="47" t="n">
        <f aca="false">COUNTIF(C6:S6,"KVIT")+COUNTIF(C6:S6,"KVIT☻")+COUNTIF(C6:S6,"kvit$")</f>
        <v>2</v>
      </c>
      <c r="AD6" s="48" t="n">
        <f aca="false">COUNTBLANK(C6:S6)-3</f>
        <v>-1</v>
      </c>
      <c r="AE6" s="48" t="n">
        <f aca="false">COUNTIF(C6:S6,"x")</f>
        <v>2</v>
      </c>
      <c r="AF6" s="47" t="n">
        <f aca="false">COUNTIF(C6:S6,"51")+COUNTIF(C6:S6,"51☻")+COUNTIF(C6:S6,"2")+COUNTIF(C6:S6,"52")+COUNTIF(C6:S6,"52☻")+COUNTIF(C6:S6,"51$")+COUNTIF(C6:S6,"52$")</f>
        <v>2</v>
      </c>
      <c r="AG6" s="4" t="str">
        <f aca="false">Vzorci_vnosov!$A$6</f>
        <v>KVIT</v>
      </c>
      <c r="AH6" s="49" t="str">
        <f aca="false">RIGHT(C6,1)</f>
        <v>D</v>
      </c>
      <c r="AI6" s="49" t="str">
        <f aca="false">RIGHT(D6,1)</f>
        <v>☻</v>
      </c>
      <c r="AJ6" s="49" t="str">
        <f aca="false">RIGHT(E6,1)</f>
        <v>T</v>
      </c>
      <c r="AK6" s="49" t="str">
        <f aca="false">RIGHT(F6,1)</f>
        <v>X</v>
      </c>
      <c r="AL6" s="49" t="str">
        <f aca="false">RIGHT(G6,1)</f>
        <v>O</v>
      </c>
      <c r="AM6" s="49" t="str">
        <f aca="false">RIGHT(H6,1)</f>
        <v>D</v>
      </c>
      <c r="AN6" s="49" t="str">
        <f aca="false">RIGHT(I6,1)</f>
        <v>1</v>
      </c>
      <c r="AO6" s="49" t="str">
        <f aca="false">RIGHT(J6,1)</f>
        <v>☺</v>
      </c>
      <c r="AP6" s="49" t="str">
        <f aca="false">RIGHT(K6,1)</f>
        <v>a</v>
      </c>
      <c r="AQ6" s="49" t="str">
        <f aca="false">RIGHT(L6,1)</f>
        <v>¶</v>
      </c>
      <c r="AR6" s="49" t="str">
        <f aca="false">RIGHT(M6,1)</f>
        <v>R</v>
      </c>
      <c r="AS6" s="49" t="str">
        <f aca="false">RIGHT(N6,1)</f>
        <v>X</v>
      </c>
      <c r="AT6" s="49" t="e">
        <f aca="false">NA()</f>
        <v>#N/A</v>
      </c>
      <c r="AU6" s="49" t="str">
        <f aca="false">RIGHT(O6,1)</f>
        <v>D</v>
      </c>
      <c r="AV6" s="49" t="str">
        <f aca="false">RIGHT(P6,1)</f>
        <v>2</v>
      </c>
      <c r="AW6" s="49" t="str">
        <f aca="false">RIGHT(Q6,1)</f>
        <v/>
      </c>
      <c r="AX6" s="49" t="str">
        <f aca="false">RIGHT(R6,1)</f>
        <v/>
      </c>
      <c r="AY6" s="49" t="str">
        <f aca="false">RIGHT(S6,1)</f>
        <v>M</v>
      </c>
      <c r="BE6" s="50"/>
      <c r="BF6" s="50"/>
      <c r="BG6" s="50"/>
      <c r="BH6" s="50"/>
      <c r="BI6" s="50"/>
      <c r="BJ6" s="50"/>
      <c r="IV6" s="2"/>
    </row>
    <row r="7" s="26" customFormat="true" ht="19.5" hidden="false" customHeight="true" outlineLevel="0" collapsed="false">
      <c r="A7" s="51" t="n">
        <v>43622</v>
      </c>
      <c r="B7" s="52" t="str">
        <f aca="false">TEXT(A7,"Ddd")</f>
        <v>čt</v>
      </c>
      <c r="C7" s="56" t="s">
        <v>78</v>
      </c>
      <c r="D7" s="55" t="str">
        <f aca="false">Vzorci_vnosov!$A$11</f>
        <v>X</v>
      </c>
      <c r="E7" s="54" t="str">
        <f aca="false">Vzorci_vnosov!$A$7</f>
        <v>KVIT☻</v>
      </c>
      <c r="F7" s="53" t="str">
        <f aca="false">Vzorci_vnosov!$A$8</f>
        <v>U</v>
      </c>
      <c r="G7" s="55" t="str">
        <f aca="false">Vzorci_vnosov!$A$32</f>
        <v>Am</v>
      </c>
      <c r="H7" s="53" t="str">
        <f aca="false">Vzorci_vnosov!$A$5</f>
        <v>52</v>
      </c>
      <c r="I7" s="53" t="str">
        <f aca="false">Vzorci_vnosov!$A$4</f>
        <v>51</v>
      </c>
      <c r="J7" s="55" t="str">
        <f aca="false">Vzorci_vnosov!$A$11</f>
        <v>X</v>
      </c>
      <c r="K7" s="53" t="str">
        <f aca="false">Vzorci_vnosov!$A$6</f>
        <v>KVIT</v>
      </c>
      <c r="L7" s="58" t="str">
        <f aca="false">Vzorci_vnosov!$A$23</f>
        <v>51☺</v>
      </c>
      <c r="M7" s="53" t="s">
        <v>79</v>
      </c>
      <c r="N7" s="53" t="str">
        <f aca="false">Vzorci_vnosov!$A$12</f>
        <v>D</v>
      </c>
      <c r="O7" s="53" t="str">
        <f aca="false">Vzorci_vnosov!$A$12</f>
        <v>D</v>
      </c>
      <c r="P7" s="55" t="str">
        <f aca="false">Vzorci_vnosov!$A$26</f>
        <v>52¶</v>
      </c>
      <c r="Q7" s="56"/>
      <c r="R7" s="56"/>
      <c r="S7" s="56" t="s">
        <v>81</v>
      </c>
      <c r="T7" s="56" t="s">
        <v>19</v>
      </c>
      <c r="U7" s="59" t="s">
        <v>13</v>
      </c>
      <c r="V7" s="47" t="n">
        <f aca="false">COUNTIF(AH7:AY7,"☻")</f>
        <v>1</v>
      </c>
      <c r="W7" s="47" t="n">
        <f aca="false">COUNTIF(AH7:AY7,"☺")</f>
        <v>1</v>
      </c>
      <c r="X7" s="47" t="n">
        <f aca="false">COUNTIF(C7:S7,"51")+COUNTIF(C7:S7,"51$")+COUNTIF(C7:S7,"51☻")</f>
        <v>1</v>
      </c>
      <c r="Y7" s="47" t="n">
        <f aca="false">COUNTIF(C7:S7,"52")+COUNTIF(C7:S7,"52$")+COUNTIF(C7:S7,"52☻")</f>
        <v>1</v>
      </c>
      <c r="Z7" s="47" t="n">
        <f aca="false">COUNTIF(C7:S7,"51¶")</f>
        <v>0</v>
      </c>
      <c r="AA7" s="47" t="n">
        <f aca="false">COUNTIF(C7:S7,"52¶")</f>
        <v>1</v>
      </c>
      <c r="AB7" s="47" t="n">
        <f aca="false">COUNTIF(C7:S7,"U")+COUNTIF(C7:S7,"U☻")+COUNTIF(C7:S7,"U☺")</f>
        <v>1</v>
      </c>
      <c r="AC7" s="47" t="n">
        <f aca="false">COUNTIF(C7:S7,"KVIT")+COUNTIF(C7:S7,"KVIT☻")+COUNTIF(C7:S7,"kvit$")</f>
        <v>2</v>
      </c>
      <c r="AD7" s="48" t="n">
        <f aca="false">COUNTBLANK(C7:S7)-3</f>
        <v>-1</v>
      </c>
      <c r="AE7" s="48" t="n">
        <f aca="false">COUNTIF(C7:S7,"x")</f>
        <v>2</v>
      </c>
      <c r="AF7" s="47" t="n">
        <f aca="false">COUNTIF(C7:S7,"51")+COUNTIF(C7:S7,"51☻")+COUNTIF(C7:S7,"2")+COUNTIF(C7:S7,"52")+COUNTIF(C7:S7,"52☻")+COUNTIF(C7:S7,"51$")+COUNTIF(C7:S7,"52$")</f>
        <v>2</v>
      </c>
      <c r="AG7" s="6" t="str">
        <f aca="false">Vzorci_vnosov!$A$7</f>
        <v>KVIT☻</v>
      </c>
      <c r="AH7" s="49" t="str">
        <f aca="false">RIGHT(C7,1)</f>
        <v>K</v>
      </c>
      <c r="AI7" s="49" t="str">
        <f aca="false">RIGHT(D7,1)</f>
        <v>X</v>
      </c>
      <c r="AJ7" s="49" t="str">
        <f aca="false">RIGHT(E7,1)</f>
        <v>☻</v>
      </c>
      <c r="AK7" s="49" t="str">
        <f aca="false">RIGHT(F7,1)</f>
        <v>U</v>
      </c>
      <c r="AL7" s="49" t="str">
        <f aca="false">RIGHT(G7,1)</f>
        <v>m</v>
      </c>
      <c r="AM7" s="49" t="str">
        <f aca="false">RIGHT(H7,1)</f>
        <v>2</v>
      </c>
      <c r="AN7" s="49" t="str">
        <f aca="false">RIGHT(I7,1)</f>
        <v>1</v>
      </c>
      <c r="AO7" s="49" t="str">
        <f aca="false">RIGHT(J7,1)</f>
        <v>X</v>
      </c>
      <c r="AP7" s="49" t="str">
        <f aca="false">RIGHT(K7,1)</f>
        <v>T</v>
      </c>
      <c r="AQ7" s="49" t="str">
        <f aca="false">RIGHT(L7,1)</f>
        <v>☺</v>
      </c>
      <c r="AR7" s="49" t="str">
        <f aca="false">RIGHT(M7,1)</f>
        <v>R</v>
      </c>
      <c r="AS7" s="49" t="str">
        <f aca="false">RIGHT(N7,1)</f>
        <v>D</v>
      </c>
      <c r="AT7" s="49" t="e">
        <f aca="false">NA()</f>
        <v>#N/A</v>
      </c>
      <c r="AU7" s="49" t="str">
        <f aca="false">RIGHT(O7,1)</f>
        <v>D</v>
      </c>
      <c r="AV7" s="49" t="str">
        <f aca="false">RIGHT(P7,1)</f>
        <v>¶</v>
      </c>
      <c r="AW7" s="49" t="str">
        <f aca="false">RIGHT(Q7,1)</f>
        <v/>
      </c>
      <c r="AX7" s="49" t="str">
        <f aca="false">RIGHT(R7,1)</f>
        <v/>
      </c>
      <c r="AY7" s="49" t="str">
        <f aca="false">RIGHT(S7,1)</f>
        <v>M</v>
      </c>
      <c r="BE7" s="50"/>
      <c r="BF7" s="50"/>
      <c r="BG7" s="50"/>
      <c r="BH7" s="50"/>
      <c r="BI7" s="50"/>
      <c r="BJ7" s="50"/>
      <c r="IV7" s="2"/>
    </row>
    <row r="8" s="26" customFormat="true" ht="19.5" hidden="false" customHeight="true" outlineLevel="0" collapsed="false">
      <c r="A8" s="51" t="n">
        <v>43623</v>
      </c>
      <c r="B8" s="52" t="str">
        <f aca="false">TEXT(A8,"Ddd")</f>
        <v>pá</v>
      </c>
      <c r="C8" s="56" t="s">
        <v>67</v>
      </c>
      <c r="D8" s="53" t="str">
        <f aca="false">Vzorci_vnosov!$A$6</f>
        <v>KVIT</v>
      </c>
      <c r="E8" s="55" t="str">
        <f aca="false">Vzorci_vnosov!$A$11</f>
        <v>X</v>
      </c>
      <c r="F8" s="53" t="str">
        <f aca="false">Vzorci_vnosov!$A$6</f>
        <v>KVIT</v>
      </c>
      <c r="G8" s="58" t="str">
        <f aca="false">Vzorci_vnosov!$A$23</f>
        <v>51☺</v>
      </c>
      <c r="H8" s="55" t="str">
        <f aca="false">Vzorci_vnosov!$A$38</f>
        <v>Rf</v>
      </c>
      <c r="I8" s="53" t="str">
        <f aca="false">Vzorci_vnosov!$A$4</f>
        <v>51</v>
      </c>
      <c r="J8" s="55" t="str">
        <f aca="false">Vzorci_vnosov!$A$11</f>
        <v>X</v>
      </c>
      <c r="K8" s="54" t="str">
        <f aca="false">Vzorci_vnosov!$A$7</f>
        <v>KVIT☻</v>
      </c>
      <c r="L8" s="55" t="str">
        <f aca="false">Vzorci_vnosov!$A$11</f>
        <v>X</v>
      </c>
      <c r="M8" s="53" t="s">
        <v>79</v>
      </c>
      <c r="N8" s="53" t="str">
        <f aca="false">Vzorci_vnosov!$A$12</f>
        <v>D</v>
      </c>
      <c r="O8" s="53" t="str">
        <f aca="false">Vzorci_vnosov!$A$12</f>
        <v>D</v>
      </c>
      <c r="P8" s="53" t="str">
        <f aca="false">Vzorci_vnosov!$A$5</f>
        <v>52</v>
      </c>
      <c r="Q8" s="56"/>
      <c r="R8" s="56"/>
      <c r="S8" s="56" t="s">
        <v>81</v>
      </c>
      <c r="T8" s="56" t="s">
        <v>9</v>
      </c>
      <c r="U8" s="59" t="s">
        <v>13</v>
      </c>
      <c r="V8" s="47" t="n">
        <f aca="false">COUNTIF(AH8:AY8,"☻")</f>
        <v>1</v>
      </c>
      <c r="W8" s="47" t="n">
        <f aca="false">COUNTIF(AH8:AY8,"☺")</f>
        <v>1</v>
      </c>
      <c r="X8" s="47" t="n">
        <f aca="false">COUNTIF(C8:S8,"51")+COUNTIF(C8:S8,"51$")+COUNTIF(C8:S8,"51☻")</f>
        <v>1</v>
      </c>
      <c r="Y8" s="47" t="n">
        <f aca="false">COUNTIF(C8:S8,"52")+COUNTIF(C8:S8,"52$")+COUNTIF(C8:S8,"52☻")</f>
        <v>1</v>
      </c>
      <c r="Z8" s="47" t="n">
        <f aca="false">COUNTIF(C8:S8,"51¶")</f>
        <v>0</v>
      </c>
      <c r="AA8" s="47" t="n">
        <f aca="false">COUNTIF(C8:S8,"52¶")</f>
        <v>0</v>
      </c>
      <c r="AB8" s="47" t="n">
        <f aca="false">COUNTIF(C8:S8,"U")+COUNTIF(C8:S8,"U☻")+COUNTIF(C8:S8,"U☺")</f>
        <v>0</v>
      </c>
      <c r="AC8" s="47" t="n">
        <f aca="false">COUNTIF(C8:S8,"KVIT")+COUNTIF(C8:S8,"KVIT☻")+COUNTIF(C8:S8,"kvit$")</f>
        <v>3</v>
      </c>
      <c r="AD8" s="48" t="n">
        <f aca="false">COUNTBLANK(C8:S8)-3</f>
        <v>-1</v>
      </c>
      <c r="AE8" s="48" t="n">
        <f aca="false">COUNTIF(C8:S8,"x")</f>
        <v>3</v>
      </c>
      <c r="AF8" s="47" t="n">
        <f aca="false">COUNTIF(C8:S8,"51")+COUNTIF(C8:S8,"51☻")+COUNTIF(C8:S8,"2")+COUNTIF(C8:S8,"52")+COUNTIF(C8:S8,"52☻")+COUNTIF(C8:S8,"51$")+COUNTIF(C8:S8,"52$")</f>
        <v>2</v>
      </c>
      <c r="AG8" s="4" t="str">
        <f aca="false">Vzorci_vnosov!$A$8</f>
        <v>U</v>
      </c>
      <c r="AH8" s="49" t="str">
        <f aca="false">RIGHT(C8,1)</f>
        <v>K</v>
      </c>
      <c r="AI8" s="49" t="str">
        <f aca="false">RIGHT(D8,1)</f>
        <v>T</v>
      </c>
      <c r="AJ8" s="49" t="str">
        <f aca="false">RIGHT(E8,1)</f>
        <v>X</v>
      </c>
      <c r="AK8" s="49" t="str">
        <f aca="false">RIGHT(F8,1)</f>
        <v>T</v>
      </c>
      <c r="AL8" s="49" t="str">
        <f aca="false">RIGHT(G8,1)</f>
        <v>☺</v>
      </c>
      <c r="AM8" s="49" t="str">
        <f aca="false">RIGHT(H8,1)</f>
        <v>f</v>
      </c>
      <c r="AN8" s="49" t="str">
        <f aca="false">RIGHT(I8,1)</f>
        <v>1</v>
      </c>
      <c r="AO8" s="49" t="str">
        <f aca="false">RIGHT(J8,1)</f>
        <v>X</v>
      </c>
      <c r="AP8" s="49" t="str">
        <f aca="false">RIGHT(K8,1)</f>
        <v>☻</v>
      </c>
      <c r="AQ8" s="49" t="str">
        <f aca="false">RIGHT(L8,1)</f>
        <v>X</v>
      </c>
      <c r="AR8" s="49" t="str">
        <f aca="false">RIGHT(M8,1)</f>
        <v>R</v>
      </c>
      <c r="AS8" s="49" t="str">
        <f aca="false">RIGHT(N8,1)</f>
        <v>D</v>
      </c>
      <c r="AT8" s="49" t="e">
        <f aca="false">NA()</f>
        <v>#N/A</v>
      </c>
      <c r="AU8" s="49" t="str">
        <f aca="false">RIGHT(O8,1)</f>
        <v>D</v>
      </c>
      <c r="AV8" s="49" t="str">
        <f aca="false">RIGHT(P8,1)</f>
        <v>2</v>
      </c>
      <c r="AW8" s="49" t="str">
        <f aca="false">RIGHT(Q8,1)</f>
        <v/>
      </c>
      <c r="AX8" s="49" t="str">
        <f aca="false">RIGHT(R8,1)</f>
        <v/>
      </c>
      <c r="AY8" s="49" t="str">
        <f aca="false">RIGHT(S8,1)</f>
        <v>M</v>
      </c>
      <c r="BE8" s="50"/>
      <c r="BF8" s="50"/>
      <c r="BG8" s="50"/>
      <c r="BH8" s="50"/>
      <c r="BI8" s="50"/>
      <c r="BJ8" s="50"/>
      <c r="IV8" s="2"/>
    </row>
    <row r="9" s="26" customFormat="true" ht="19.5" hidden="false" customHeight="true" outlineLevel="0" collapsed="false">
      <c r="A9" s="51" t="n">
        <v>43624</v>
      </c>
      <c r="B9" s="52" t="str">
        <f aca="false">TEXT(A9,"Ddd")</f>
        <v>so</v>
      </c>
      <c r="C9" s="56"/>
      <c r="D9" s="44" t="str">
        <f aca="false">Vzorci_vnosov!$A$14</f>
        <v>☻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 t="s">
        <v>68</v>
      </c>
      <c r="U9" s="59" t="s">
        <v>13</v>
      </c>
      <c r="V9" s="47" t="n">
        <f aca="false">COUNTIF(AH9:AY9,"☻")</f>
        <v>1</v>
      </c>
      <c r="W9" s="47" t="n">
        <f aca="false">COUNTIF(AH9:AY9,"☺")</f>
        <v>0</v>
      </c>
      <c r="X9" s="47" t="n">
        <f aca="false">COUNTIF(C9:S9,"51")+COUNTIF(C9:S9,"51$")+COUNTIF(C9:S9,"51☻")</f>
        <v>0</v>
      </c>
      <c r="Y9" s="47" t="n">
        <f aca="false">COUNTIF(C9:S9,"52")+COUNTIF(C9:S9,"52$")+COUNTIF(C9:S9,"52☻")</f>
        <v>0</v>
      </c>
      <c r="Z9" s="47" t="n">
        <f aca="false">COUNTIF(C9:S9,"51¶")</f>
        <v>0</v>
      </c>
      <c r="AA9" s="47" t="n">
        <f aca="false">COUNTIF(C9:S9,"52¶")</f>
        <v>0</v>
      </c>
      <c r="AB9" s="47" t="n">
        <f aca="false">COUNTIF(C9:S9,"U")+COUNTIF(C9:S9,"U☻")+COUNTIF(C9:S9,"U☺")</f>
        <v>0</v>
      </c>
      <c r="AC9" s="47" t="n">
        <f aca="false">COUNTIF(C9:S9,"KVIT")+COUNTIF(C9:S9,"KVIT☻")+COUNTIF(C9:S9,"kvit$")</f>
        <v>0</v>
      </c>
      <c r="AD9" s="48" t="n">
        <f aca="false">COUNTBLANK(C9:S9)-3</f>
        <v>13</v>
      </c>
      <c r="AE9" s="48" t="n">
        <f aca="false">COUNTIF(C9:S9,"x")</f>
        <v>0</v>
      </c>
      <c r="AF9" s="47" t="n">
        <f aca="false">COUNTIF(C9:S9,"51")+COUNTIF(C9:S9,"51☻")+COUNTIF(C9:S9,"2")+COUNTIF(C9:S9,"52")+COUNTIF(C9:S9,"52☻")+COUNTIF(C9:S9,"51$")+COUNTIF(C9:S9,"52$")</f>
        <v>0</v>
      </c>
      <c r="AG9" s="4" t="str">
        <f aca="false">Vzorci_vnosov!$A$9</f>
        <v>U☻</v>
      </c>
      <c r="AH9" s="49" t="str">
        <f aca="false">RIGHT(C9,1)</f>
        <v/>
      </c>
      <c r="AI9" s="49" t="str">
        <f aca="false">RIGHT(D9,1)</f>
        <v>☻</v>
      </c>
      <c r="AJ9" s="49" t="str">
        <f aca="false">RIGHT(E9,1)</f>
        <v/>
      </c>
      <c r="AK9" s="49" t="str">
        <f aca="false">RIGHT(F9,1)</f>
        <v/>
      </c>
      <c r="AL9" s="49" t="str">
        <f aca="false">RIGHT(G9,1)</f>
        <v/>
      </c>
      <c r="AM9" s="49" t="str">
        <f aca="false">RIGHT(H9,1)</f>
        <v/>
      </c>
      <c r="AN9" s="49" t="str">
        <f aca="false">RIGHT(I9,1)</f>
        <v/>
      </c>
      <c r="AO9" s="49" t="str">
        <f aca="false">RIGHT(J9,1)</f>
        <v/>
      </c>
      <c r="AP9" s="49" t="str">
        <f aca="false">RIGHT(K9,1)</f>
        <v/>
      </c>
      <c r="AQ9" s="49" t="str">
        <f aca="false">RIGHT(L9,1)</f>
        <v/>
      </c>
      <c r="AR9" s="49" t="str">
        <f aca="false">RIGHT(M9,1)</f>
        <v/>
      </c>
      <c r="AS9" s="49" t="str">
        <f aca="false">RIGHT(N9,1)</f>
        <v/>
      </c>
      <c r="AT9" s="49" t="e">
        <f aca="false">NA()</f>
        <v>#N/A</v>
      </c>
      <c r="AU9" s="49" t="str">
        <f aca="false">RIGHT(O9,1)</f>
        <v/>
      </c>
      <c r="AV9" s="49" t="str">
        <f aca="false">RIGHT(P9,1)</f>
        <v/>
      </c>
      <c r="AW9" s="49" t="str">
        <f aca="false">RIGHT(Q9,1)</f>
        <v/>
      </c>
      <c r="AX9" s="49" t="str">
        <f aca="false">RIGHT(R9,1)</f>
        <v/>
      </c>
      <c r="AY9" s="49" t="str">
        <f aca="false">RIGHT(S9,1)</f>
        <v/>
      </c>
      <c r="BE9" s="50"/>
      <c r="BF9" s="50"/>
      <c r="BG9" s="50"/>
      <c r="BH9" s="50"/>
      <c r="BI9" s="50"/>
      <c r="BJ9" s="50"/>
      <c r="IV9" s="2"/>
    </row>
    <row r="10" s="26" customFormat="true" ht="19.5" hidden="false" customHeight="true" outlineLevel="0" collapsed="false">
      <c r="A10" s="51" t="n">
        <v>43625</v>
      </c>
      <c r="B10" s="52" t="str">
        <f aca="false">TEXT(A10,"Ddd")</f>
        <v>ne</v>
      </c>
      <c r="C10" s="56"/>
      <c r="D10" s="44" t="str">
        <f aca="false">Vzorci_vnosov!$A$14</f>
        <v>☻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 t="s">
        <v>68</v>
      </c>
      <c r="U10" s="59" t="s">
        <v>13</v>
      </c>
      <c r="V10" s="47" t="n">
        <f aca="false">COUNTIF(AH10:AY10,"☻")</f>
        <v>1</v>
      </c>
      <c r="W10" s="47" t="n">
        <f aca="false">COUNTIF(AH10:AY10,"☺")</f>
        <v>0</v>
      </c>
      <c r="X10" s="47" t="n">
        <f aca="false">COUNTIF(C10:S10,"51")+COUNTIF(C10:S10,"51$")+COUNTIF(C10:S10,"51☻")</f>
        <v>0</v>
      </c>
      <c r="Y10" s="47" t="n">
        <f aca="false">COUNTIF(C10:S10,"52")+COUNTIF(C10:S10,"52$")+COUNTIF(C10:S10,"52☻")</f>
        <v>0</v>
      </c>
      <c r="Z10" s="47" t="n">
        <f aca="false">COUNTIF(C10:S10,"51¶")</f>
        <v>0</v>
      </c>
      <c r="AA10" s="47" t="n">
        <f aca="false">COUNTIF(C10:S10,"52¶")</f>
        <v>0</v>
      </c>
      <c r="AB10" s="47" t="n">
        <f aca="false">COUNTIF(C10:S10,"U")+COUNTIF(C10:S10,"U☻")+COUNTIF(C10:S10,"U☺")</f>
        <v>0</v>
      </c>
      <c r="AC10" s="47" t="n">
        <f aca="false">COUNTIF(C10:S10,"KVIT")+COUNTIF(C10:S10,"KVIT☻")+COUNTIF(C10:S10,"kvit$")</f>
        <v>0</v>
      </c>
      <c r="AD10" s="48" t="n">
        <f aca="false">COUNTBLANK(C10:S10)-3</f>
        <v>13</v>
      </c>
      <c r="AE10" s="48" t="n">
        <f aca="false">COUNTIF(C10:S10,"x")</f>
        <v>0</v>
      </c>
      <c r="AF10" s="47" t="n">
        <f aca="false">COUNTIF(C10:S10,"51")+COUNTIF(C10:S10,"51☻")+COUNTIF(C10:S10,"2")+COUNTIF(C10:S10,"52")+COUNTIF(C10:S10,"52☻")+COUNTIF(C10:S10,"51$")+COUNTIF(C10:S10,"52$")</f>
        <v>0</v>
      </c>
      <c r="AG10" s="4" t="str">
        <f aca="false">Vzorci_vnosov!$A$10</f>
        <v>12-20</v>
      </c>
      <c r="AH10" s="49" t="str">
        <f aca="false">RIGHT(C10,1)</f>
        <v/>
      </c>
      <c r="AI10" s="49" t="str">
        <f aca="false">RIGHT(D10,1)</f>
        <v>☻</v>
      </c>
      <c r="AJ10" s="49" t="str">
        <f aca="false">RIGHT(E10,1)</f>
        <v/>
      </c>
      <c r="AK10" s="49" t="str">
        <f aca="false">RIGHT(F10,1)</f>
        <v/>
      </c>
      <c r="AL10" s="49" t="str">
        <f aca="false">RIGHT(G10,1)</f>
        <v/>
      </c>
      <c r="AM10" s="49" t="str">
        <f aca="false">RIGHT(H10,1)</f>
        <v/>
      </c>
      <c r="AN10" s="49" t="str">
        <f aca="false">RIGHT(I10,1)</f>
        <v/>
      </c>
      <c r="AO10" s="49" t="str">
        <f aca="false">RIGHT(J10,1)</f>
        <v/>
      </c>
      <c r="AP10" s="49" t="str">
        <f aca="false">RIGHT(K10,1)</f>
        <v/>
      </c>
      <c r="AQ10" s="49" t="str">
        <f aca="false">RIGHT(L10,1)</f>
        <v/>
      </c>
      <c r="AR10" s="49" t="str">
        <f aca="false">RIGHT(M10,1)</f>
        <v/>
      </c>
      <c r="AS10" s="49" t="str">
        <f aca="false">RIGHT(N10,1)</f>
        <v/>
      </c>
      <c r="AT10" s="49" t="e">
        <f aca="false">NA()</f>
        <v>#N/A</v>
      </c>
      <c r="AU10" s="49" t="str">
        <f aca="false">RIGHT(O10,1)</f>
        <v/>
      </c>
      <c r="AV10" s="49" t="str">
        <f aca="false">RIGHT(P10,1)</f>
        <v/>
      </c>
      <c r="AW10" s="49" t="str">
        <f aca="false">RIGHT(Q10,1)</f>
        <v/>
      </c>
      <c r="AX10" s="49" t="str">
        <f aca="false">RIGHT(R10,1)</f>
        <v/>
      </c>
      <c r="AY10" s="49" t="str">
        <f aca="false">RIGHT(S10,1)</f>
        <v/>
      </c>
      <c r="BE10" s="50"/>
      <c r="BF10" s="50"/>
      <c r="BG10" s="50"/>
      <c r="BH10" s="50"/>
      <c r="BI10" s="50"/>
      <c r="BJ10" s="50"/>
      <c r="IV10" s="2"/>
    </row>
    <row r="11" s="26" customFormat="true" ht="19.5" hidden="false" customHeight="true" outlineLevel="0" collapsed="false">
      <c r="A11" s="51" t="n">
        <v>43626</v>
      </c>
      <c r="B11" s="52" t="str">
        <f aca="false">TEXT(A11,"Ddd")</f>
        <v>po</v>
      </c>
      <c r="C11" s="53" t="str">
        <f aca="false">Vzorci_vnosov!$A$5</f>
        <v>52</v>
      </c>
      <c r="D11" s="55" t="str">
        <f aca="false">Vzorci_vnosov!$A$11</f>
        <v>X</v>
      </c>
      <c r="E11" s="55" t="str">
        <f aca="false">Vzorci_vnosov!$A$26</f>
        <v>52¶</v>
      </c>
      <c r="F11" s="55" t="str">
        <f aca="false">Vzorci_vnosov!$A$11</f>
        <v>X</v>
      </c>
      <c r="G11" s="53" t="str">
        <f aca="false">Vzorci_vnosov!$A$12</f>
        <v>D</v>
      </c>
      <c r="H11" s="53" t="str">
        <f aca="false">Vzorci_vnosov!$A$13</f>
        <v>BOL</v>
      </c>
      <c r="I11" s="53" t="str">
        <f aca="false">Vzorci_vnosov!$A$4</f>
        <v>51</v>
      </c>
      <c r="J11" s="54" t="str">
        <f aca="false">Vzorci_vnosov!$A$7</f>
        <v>KVIT☻</v>
      </c>
      <c r="K11" s="53" t="str">
        <f aca="false">Vzorci_vnosov!$A$6</f>
        <v>KVIT</v>
      </c>
      <c r="L11" s="53" t="str">
        <f aca="false">Vzorci_vnosov!$A$12</f>
        <v>D</v>
      </c>
      <c r="M11" s="53" t="s">
        <v>79</v>
      </c>
      <c r="N11" s="58" t="str">
        <f aca="false">Vzorci_vnosov!$A$23</f>
        <v>51☺</v>
      </c>
      <c r="O11" s="53" t="str">
        <f aca="false">Vzorci_vnosov!$A$12</f>
        <v>D</v>
      </c>
      <c r="P11" s="53" t="str">
        <f aca="false">Vzorci_vnosov!$A$8</f>
        <v>U</v>
      </c>
      <c r="Q11" s="56"/>
      <c r="R11" s="56"/>
      <c r="S11" s="56" t="s">
        <v>81</v>
      </c>
      <c r="T11" s="56" t="s">
        <v>23</v>
      </c>
      <c r="U11" s="59" t="s">
        <v>17</v>
      </c>
      <c r="V11" s="47" t="n">
        <f aca="false">COUNTIF(AH11:AY11,"☻")</f>
        <v>1</v>
      </c>
      <c r="W11" s="47" t="n">
        <f aca="false">COUNTIF(AH11:AY11,"☺")</f>
        <v>1</v>
      </c>
      <c r="X11" s="47" t="n">
        <f aca="false">COUNTIF(C11:S11,"51")+COUNTIF(C11:S11,"51$")+COUNTIF(C11:S11,"51☻")</f>
        <v>1</v>
      </c>
      <c r="Y11" s="47" t="n">
        <f aca="false">COUNTIF(C11:S11,"52")+COUNTIF(C11:S11,"52$")+COUNTIF(C11:S11,"52☻")</f>
        <v>1</v>
      </c>
      <c r="Z11" s="47" t="n">
        <f aca="false">COUNTIF(C11:S11,"51¶")</f>
        <v>0</v>
      </c>
      <c r="AA11" s="47" t="n">
        <f aca="false">COUNTIF(C11:S11,"52¶")</f>
        <v>1</v>
      </c>
      <c r="AB11" s="47" t="n">
        <f aca="false">COUNTIF(C11:S11,"U")+COUNTIF(C11:S11,"U☻")+COUNTIF(C11:S11,"U☺")</f>
        <v>1</v>
      </c>
      <c r="AC11" s="47" t="n">
        <f aca="false">COUNTIF(C11:S11,"KVIT")+COUNTIF(C11:S11,"KVIT☻")+COUNTIF(C11:S11,"kvit$")</f>
        <v>2</v>
      </c>
      <c r="AD11" s="48" t="n">
        <f aca="false">COUNTBLANK(C11:S11)-3</f>
        <v>-1</v>
      </c>
      <c r="AE11" s="48" t="n">
        <f aca="false">COUNTIF(C11:S11,"x")</f>
        <v>2</v>
      </c>
      <c r="AF11" s="47" t="n">
        <f aca="false">COUNTIF(C11:S11,"51")+COUNTIF(C11:S11,"51☻")+COUNTIF(C11:S11,"2")+COUNTIF(C11:S11,"52")+COUNTIF(C11:S11,"52☻")+COUNTIF(C11:S11,"51$")+COUNTIF(C11:S11,"52$")</f>
        <v>2</v>
      </c>
      <c r="AG11" s="7" t="str">
        <f aca="false">Vzorci_vnosov!$A$11</f>
        <v>X</v>
      </c>
      <c r="AH11" s="49" t="str">
        <f aca="false">RIGHT(C11,1)</f>
        <v>2</v>
      </c>
      <c r="AI11" s="49" t="str">
        <f aca="false">RIGHT(D11,1)</f>
        <v>X</v>
      </c>
      <c r="AJ11" s="49" t="str">
        <f aca="false">RIGHT(E11,1)</f>
        <v>¶</v>
      </c>
      <c r="AK11" s="49" t="str">
        <f aca="false">RIGHT(F11,1)</f>
        <v>X</v>
      </c>
      <c r="AL11" s="49" t="str">
        <f aca="false">RIGHT(G11,1)</f>
        <v>D</v>
      </c>
      <c r="AM11" s="49" t="str">
        <f aca="false">RIGHT(H11,1)</f>
        <v>L</v>
      </c>
      <c r="AN11" s="49" t="str">
        <f aca="false">RIGHT(I11,1)</f>
        <v>1</v>
      </c>
      <c r="AO11" s="49" t="str">
        <f aca="false">RIGHT(J11,1)</f>
        <v>☻</v>
      </c>
      <c r="AP11" s="49" t="str">
        <f aca="false">RIGHT(K11,1)</f>
        <v>T</v>
      </c>
      <c r="AQ11" s="49" t="str">
        <f aca="false">RIGHT(L11,1)</f>
        <v>D</v>
      </c>
      <c r="AR11" s="49" t="str">
        <f aca="false">RIGHT(M11,1)</f>
        <v>R</v>
      </c>
      <c r="AS11" s="49" t="str">
        <f aca="false">RIGHT(N11,1)</f>
        <v>☺</v>
      </c>
      <c r="AT11" s="49" t="e">
        <f aca="false">NA()</f>
        <v>#N/A</v>
      </c>
      <c r="AU11" s="49" t="str">
        <f aca="false">RIGHT(O11,1)</f>
        <v>D</v>
      </c>
      <c r="AV11" s="49" t="str">
        <f aca="false">RIGHT(P11,1)</f>
        <v>U</v>
      </c>
      <c r="AW11" s="49" t="str">
        <f aca="false">RIGHT(Q11,1)</f>
        <v/>
      </c>
      <c r="AX11" s="49" t="str">
        <f aca="false">RIGHT(R11,1)</f>
        <v/>
      </c>
      <c r="AY11" s="49" t="str">
        <f aca="false">RIGHT(S11,1)</f>
        <v>M</v>
      </c>
      <c r="BE11" s="50"/>
      <c r="BF11" s="50"/>
      <c r="BG11" s="50"/>
      <c r="BH11" s="50"/>
      <c r="BI11" s="50"/>
      <c r="BJ11" s="50"/>
      <c r="IV11" s="2"/>
    </row>
    <row r="12" s="26" customFormat="true" ht="19.5" hidden="false" customHeight="true" outlineLevel="0" collapsed="false">
      <c r="A12" s="51" t="n">
        <v>43627</v>
      </c>
      <c r="B12" s="52" t="str">
        <f aca="false">TEXT(A12,"Ddd")</f>
        <v>út</v>
      </c>
      <c r="C12" s="55" t="str">
        <f aca="false">Vzorci_vnosov!$A$26</f>
        <v>52¶</v>
      </c>
      <c r="D12" s="53" t="str">
        <f aca="false">Vzorci_vnosov!$A$6</f>
        <v>KVIT</v>
      </c>
      <c r="E12" s="53" t="str">
        <f aca="false">Vzorci_vnosov!$A$5</f>
        <v>52</v>
      </c>
      <c r="F12" s="55" t="str">
        <f aca="false">Vzorci_vnosov!$A$11</f>
        <v>X</v>
      </c>
      <c r="G12" s="53" t="str">
        <f aca="false">Vzorci_vnosov!$A$12</f>
        <v>D</v>
      </c>
      <c r="H12" s="53" t="str">
        <f aca="false">Vzorci_vnosov!$A$13</f>
        <v>BOL</v>
      </c>
      <c r="I12" s="53" t="str">
        <f aca="false">Vzorci_vnosov!$A$8</f>
        <v>U</v>
      </c>
      <c r="J12" s="55" t="str">
        <f aca="false">Vzorci_vnosov!$A$11</f>
        <v>X</v>
      </c>
      <c r="K12" s="53" t="str">
        <f aca="false">Vzorci_vnosov!$A$6</f>
        <v>KVIT</v>
      </c>
      <c r="L12" s="53" t="str">
        <f aca="false">Vzorci_vnosov!$A$12</f>
        <v>D</v>
      </c>
      <c r="M12" s="53" t="s">
        <v>79</v>
      </c>
      <c r="N12" s="55" t="str">
        <f aca="false">Vzorci_vnosov!$A$11</f>
        <v>X</v>
      </c>
      <c r="O12" s="53" t="str">
        <f aca="false">Vzorci_vnosov!$A$12</f>
        <v>D</v>
      </c>
      <c r="P12" s="58" t="str">
        <f aca="false">Vzorci_vnosov!$A$23</f>
        <v>51☺</v>
      </c>
      <c r="Q12" s="56"/>
      <c r="R12" s="56"/>
      <c r="S12" s="56" t="s">
        <v>81</v>
      </c>
      <c r="T12" s="56" t="s">
        <v>65</v>
      </c>
      <c r="U12" s="59" t="s">
        <v>5</v>
      </c>
      <c r="V12" s="47" t="n">
        <f aca="false">COUNTIF(AH12:AY12,"☻")</f>
        <v>0</v>
      </c>
      <c r="W12" s="47" t="n">
        <f aca="false">COUNTIF(AH12:AY12,"☺")</f>
        <v>1</v>
      </c>
      <c r="X12" s="47" t="n">
        <f aca="false">COUNTIF(C12:S12,"51")+COUNTIF(C12:S12,"51$")+COUNTIF(C12:S12,"51☻")</f>
        <v>0</v>
      </c>
      <c r="Y12" s="47" t="n">
        <f aca="false">COUNTIF(C12:S12,"52")+COUNTIF(C12:S12,"52$")+COUNTIF(C12:S12,"52☻")</f>
        <v>1</v>
      </c>
      <c r="Z12" s="47" t="n">
        <f aca="false">COUNTIF(C12:S12,"51¶")</f>
        <v>0</v>
      </c>
      <c r="AA12" s="47" t="n">
        <f aca="false">COUNTIF(C12:S12,"52¶")</f>
        <v>1</v>
      </c>
      <c r="AB12" s="47" t="n">
        <f aca="false">COUNTIF(C12:S12,"U")+COUNTIF(C12:S12,"U☻")+COUNTIF(C12:S12,"U☺")</f>
        <v>1</v>
      </c>
      <c r="AC12" s="47" t="n">
        <f aca="false">COUNTIF(C12:S12,"KVIT")+COUNTIF(C12:S12,"KVIT☻")+COUNTIF(C12:S12,"kvit$")</f>
        <v>2</v>
      </c>
      <c r="AD12" s="48" t="n">
        <f aca="false">COUNTBLANK(C12:S12)-3</f>
        <v>-1</v>
      </c>
      <c r="AE12" s="48" t="n">
        <f aca="false">COUNTIF(C12:S12,"x")</f>
        <v>3</v>
      </c>
      <c r="AF12" s="47" t="n">
        <f aca="false">COUNTIF(C12:S12,"51")+COUNTIF(C12:S12,"51☻")+COUNTIF(C12:S12,"2")+COUNTIF(C12:S12,"52")+COUNTIF(C12:S12,"52☻")+COUNTIF(C12:S12,"51$")+COUNTIF(C12:S12,"52$")</f>
        <v>1</v>
      </c>
      <c r="AG12" s="4" t="str">
        <f aca="false">Vzorci_vnosov!$A$12</f>
        <v>D</v>
      </c>
      <c r="AH12" s="49" t="str">
        <f aca="false">RIGHT(C12,1)</f>
        <v>¶</v>
      </c>
      <c r="AI12" s="49" t="str">
        <f aca="false">RIGHT(D12,1)</f>
        <v>T</v>
      </c>
      <c r="AJ12" s="49" t="str">
        <f aca="false">RIGHT(E12,1)</f>
        <v>2</v>
      </c>
      <c r="AK12" s="49" t="str">
        <f aca="false">RIGHT(F12,1)</f>
        <v>X</v>
      </c>
      <c r="AL12" s="49" t="str">
        <f aca="false">RIGHT(G12,1)</f>
        <v>D</v>
      </c>
      <c r="AM12" s="49" t="str">
        <f aca="false">RIGHT(H12,1)</f>
        <v>L</v>
      </c>
      <c r="AN12" s="49" t="str">
        <f aca="false">RIGHT(I12,1)</f>
        <v>U</v>
      </c>
      <c r="AO12" s="49" t="str">
        <f aca="false">RIGHT(J12,1)</f>
        <v>X</v>
      </c>
      <c r="AP12" s="49" t="str">
        <f aca="false">RIGHT(K12,1)</f>
        <v>T</v>
      </c>
      <c r="AQ12" s="49" t="str">
        <f aca="false">RIGHT(L12,1)</f>
        <v>D</v>
      </c>
      <c r="AR12" s="49" t="str">
        <f aca="false">RIGHT(M12,1)</f>
        <v>R</v>
      </c>
      <c r="AS12" s="49" t="str">
        <f aca="false">RIGHT(N12,1)</f>
        <v>X</v>
      </c>
      <c r="AT12" s="49" t="e">
        <f aca="false">NA()</f>
        <v>#N/A</v>
      </c>
      <c r="AU12" s="49" t="str">
        <f aca="false">RIGHT(O12,1)</f>
        <v>D</v>
      </c>
      <c r="AV12" s="49" t="str">
        <f aca="false">RIGHT(P12,1)</f>
        <v>☺</v>
      </c>
      <c r="AW12" s="49" t="str">
        <f aca="false">RIGHT(Q12,1)</f>
        <v/>
      </c>
      <c r="AX12" s="49" t="str">
        <f aca="false">RIGHT(R12,1)</f>
        <v/>
      </c>
      <c r="AY12" s="49" t="str">
        <f aca="false">RIGHT(S12,1)</f>
        <v>M</v>
      </c>
      <c r="BE12" s="50"/>
      <c r="BF12" s="50"/>
      <c r="BG12" s="50"/>
      <c r="BH12" s="50"/>
      <c r="BI12" s="50"/>
      <c r="BJ12" s="50"/>
      <c r="IV12" s="2"/>
    </row>
    <row r="13" s="26" customFormat="true" ht="19.5" hidden="false" customHeight="true" outlineLevel="0" collapsed="false">
      <c r="A13" s="51" t="n">
        <v>43628</v>
      </c>
      <c r="B13" s="52" t="str">
        <f aca="false">TEXT(A13,"Ddd")</f>
        <v>st</v>
      </c>
      <c r="C13" s="53" t="str">
        <f aca="false">Vzorci_vnosov!$A$5</f>
        <v>52</v>
      </c>
      <c r="D13" s="53" t="str">
        <f aca="false">Vzorci_vnosov!$A$6</f>
        <v>KVIT</v>
      </c>
      <c r="E13" s="53" t="str">
        <f aca="false">Vzorci_vnosov!$A$8</f>
        <v>U</v>
      </c>
      <c r="F13" s="53" t="str">
        <f aca="false">Vzorci_vnosov!$A$6</f>
        <v>KVIT</v>
      </c>
      <c r="G13" s="53" t="str">
        <f aca="false">Vzorci_vnosov!$A$12</f>
        <v>D</v>
      </c>
      <c r="H13" s="53" t="str">
        <f aca="false">Vzorci_vnosov!$A$4</f>
        <v>51</v>
      </c>
      <c r="I13" s="53" t="str">
        <f aca="false">Vzorci_vnosov!$A$12</f>
        <v>D</v>
      </c>
      <c r="J13" s="55" t="str">
        <f aca="false">Vzorci_vnosov!$A$26</f>
        <v>52¶</v>
      </c>
      <c r="K13" s="54" t="str">
        <f aca="false">Vzorci_vnosov!$A$7</f>
        <v>KVIT☻</v>
      </c>
      <c r="L13" s="53" t="str">
        <f aca="false">Vzorci_vnosov!$A$12</f>
        <v>D</v>
      </c>
      <c r="M13" s="53" t="s">
        <v>79</v>
      </c>
      <c r="N13" s="55" t="str">
        <f aca="false">Vzorci_vnosov!$A$35</f>
        <v>Ta</v>
      </c>
      <c r="O13" s="53" t="str">
        <f aca="false">Vzorci_vnosov!$A$12</f>
        <v>D</v>
      </c>
      <c r="P13" s="55" t="str">
        <f aca="false">Vzorci_vnosov!$A$11</f>
        <v>X</v>
      </c>
      <c r="Q13" s="56"/>
      <c r="R13" s="56"/>
      <c r="S13" s="55" t="str">
        <f aca="false">Vzorci_vnosov!$A$35</f>
        <v>Ta</v>
      </c>
      <c r="T13" s="56" t="s">
        <v>70</v>
      </c>
      <c r="U13" s="59" t="s">
        <v>5</v>
      </c>
      <c r="V13" s="47" t="n">
        <f aca="false">COUNTIF(AH13:AY13,"☻")</f>
        <v>1</v>
      </c>
      <c r="W13" s="47" t="n">
        <f aca="false">COUNTIF(AH13:AY13,"☺")</f>
        <v>0</v>
      </c>
      <c r="X13" s="47" t="n">
        <f aca="false">COUNTIF(C13:S13,"51")+COUNTIF(C13:S13,"51$")+COUNTIF(C13:S13,"51☻")</f>
        <v>1</v>
      </c>
      <c r="Y13" s="47" t="n">
        <f aca="false">COUNTIF(C13:S13,"52")+COUNTIF(C13:S13,"52$")+COUNTIF(C13:S13,"52☻")</f>
        <v>1</v>
      </c>
      <c r="Z13" s="47" t="n">
        <f aca="false">COUNTIF(C13:S13,"51¶")</f>
        <v>0</v>
      </c>
      <c r="AA13" s="47" t="n">
        <f aca="false">COUNTIF(C13:S13,"52¶")</f>
        <v>1</v>
      </c>
      <c r="AB13" s="47" t="n">
        <f aca="false">COUNTIF(C13:S13,"U")+COUNTIF(C13:S13,"U☻")+COUNTIF(C13:S13,"U☺")</f>
        <v>1</v>
      </c>
      <c r="AC13" s="47" t="n">
        <f aca="false">COUNTIF(C13:S13,"KVIT")+COUNTIF(C13:S13,"KVIT☻")+COUNTIF(C13:S13,"kvit$")</f>
        <v>3</v>
      </c>
      <c r="AD13" s="48" t="n">
        <f aca="false">COUNTBLANK(C13:S13)-3</f>
        <v>-1</v>
      </c>
      <c r="AE13" s="48" t="n">
        <f aca="false">COUNTIF(C13:S13,"x")</f>
        <v>1</v>
      </c>
      <c r="AF13" s="47" t="n">
        <f aca="false">COUNTIF(C13:S13,"51")+COUNTIF(C13:S13,"51☻")+COUNTIF(C13:S13,"2")+COUNTIF(C13:S13,"52")+COUNTIF(C13:S13,"52☻")+COUNTIF(C13:S13,"51$")+COUNTIF(C13:S13,"52$")</f>
        <v>2</v>
      </c>
      <c r="AG13" s="4" t="str">
        <f aca="false">Vzorci_vnosov!$A$13</f>
        <v>BOL</v>
      </c>
      <c r="AH13" s="49" t="str">
        <f aca="false">RIGHT(C13,1)</f>
        <v>2</v>
      </c>
      <c r="AI13" s="49" t="str">
        <f aca="false">RIGHT(D13,1)</f>
        <v>T</v>
      </c>
      <c r="AJ13" s="49" t="str">
        <f aca="false">RIGHT(E13,1)</f>
        <v>U</v>
      </c>
      <c r="AK13" s="49" t="str">
        <f aca="false">RIGHT(F13,1)</f>
        <v>T</v>
      </c>
      <c r="AL13" s="49" t="str">
        <f aca="false">RIGHT(G13,1)</f>
        <v>D</v>
      </c>
      <c r="AM13" s="49" t="str">
        <f aca="false">RIGHT(H13,1)</f>
        <v>1</v>
      </c>
      <c r="AN13" s="49" t="str">
        <f aca="false">RIGHT(I13,1)</f>
        <v>D</v>
      </c>
      <c r="AO13" s="49" t="str">
        <f aca="false">RIGHT(J13,1)</f>
        <v>¶</v>
      </c>
      <c r="AP13" s="49" t="str">
        <f aca="false">RIGHT(K13,1)</f>
        <v>☻</v>
      </c>
      <c r="AQ13" s="49" t="str">
        <f aca="false">RIGHT(L13,1)</f>
        <v>D</v>
      </c>
      <c r="AR13" s="49" t="str">
        <f aca="false">RIGHT(M13,1)</f>
        <v>R</v>
      </c>
      <c r="AS13" s="49" t="str">
        <f aca="false">RIGHT(N13,1)</f>
        <v>a</v>
      </c>
      <c r="AT13" s="49" t="e">
        <f aca="false">NA()</f>
        <v>#N/A</v>
      </c>
      <c r="AU13" s="49" t="str">
        <f aca="false">RIGHT(O13,1)</f>
        <v>D</v>
      </c>
      <c r="AV13" s="49" t="str">
        <f aca="false">RIGHT(P13,1)</f>
        <v>X</v>
      </c>
      <c r="AW13" s="49" t="str">
        <f aca="false">RIGHT(Q13,1)</f>
        <v/>
      </c>
      <c r="AX13" s="49" t="str">
        <f aca="false">RIGHT(R13,1)</f>
        <v/>
      </c>
      <c r="AY13" s="49" t="str">
        <f aca="false">RIGHT(S13,1)</f>
        <v>a</v>
      </c>
      <c r="BE13" s="50"/>
      <c r="BF13" s="50"/>
      <c r="BG13" s="50"/>
      <c r="BH13" s="50"/>
      <c r="BI13" s="50"/>
      <c r="BJ13" s="50"/>
      <c r="IV13" s="2"/>
    </row>
    <row r="14" s="26" customFormat="true" ht="19.5" hidden="false" customHeight="true" outlineLevel="0" collapsed="false">
      <c r="A14" s="51" t="n">
        <v>43629</v>
      </c>
      <c r="B14" s="52" t="str">
        <f aca="false">TEXT(A14,"Ddd")</f>
        <v>čt</v>
      </c>
      <c r="C14" s="53" t="str">
        <f aca="false">Vzorci_vnosov!$A$6</f>
        <v>KVIT</v>
      </c>
      <c r="D14" s="54" t="str">
        <f aca="false">Vzorci_vnosov!$A$7</f>
        <v>KVIT☻</v>
      </c>
      <c r="E14" s="53" t="str">
        <f aca="false">Vzorci_vnosov!$A$6</f>
        <v>KVIT</v>
      </c>
      <c r="F14" s="53" t="str">
        <f aca="false">Vzorci_vnosov!$A$6</f>
        <v>KVIT</v>
      </c>
      <c r="G14" s="53" t="str">
        <f aca="false">Vzorci_vnosov!$A$12</f>
        <v>D</v>
      </c>
      <c r="H14" s="53" t="str">
        <f aca="false">Vzorci_vnosov!$A$5</f>
        <v>52</v>
      </c>
      <c r="I14" s="58" t="str">
        <f aca="false">Vzorci_vnosov!$A$23</f>
        <v>51☺</v>
      </c>
      <c r="J14" s="53" t="str">
        <f aca="false">Vzorci_vnosov!$A$4</f>
        <v>51</v>
      </c>
      <c r="K14" s="55" t="str">
        <f aca="false">Vzorci_vnosov!$A$11</f>
        <v>X</v>
      </c>
      <c r="L14" s="53" t="str">
        <f aca="false">Vzorci_vnosov!$A$12</f>
        <v>D</v>
      </c>
      <c r="M14" s="53" t="s">
        <v>79</v>
      </c>
      <c r="N14" s="55" t="str">
        <f aca="false">Vzorci_vnosov!$A$25</f>
        <v>51¶</v>
      </c>
      <c r="O14" s="55" t="str">
        <f aca="false">Vzorci_vnosov!$A$11</f>
        <v>X</v>
      </c>
      <c r="P14" s="53" t="str">
        <f aca="false">Vzorci_vnosov!$A$8</f>
        <v>U</v>
      </c>
      <c r="Q14" s="56"/>
      <c r="R14" s="56"/>
      <c r="S14" s="56" t="s">
        <v>81</v>
      </c>
      <c r="T14" s="56" t="s">
        <v>13</v>
      </c>
      <c r="U14" s="59" t="s">
        <v>5</v>
      </c>
      <c r="V14" s="47" t="n">
        <f aca="false">COUNTIF(AH14:AY14,"☻")</f>
        <v>1</v>
      </c>
      <c r="W14" s="47" t="n">
        <f aca="false">COUNTIF(AH14:AY14,"☺")</f>
        <v>1</v>
      </c>
      <c r="X14" s="47" t="n">
        <f aca="false">COUNTIF(C14:S14,"51")+COUNTIF(C14:S14,"51$")+COUNTIF(C14:S14,"51☻")</f>
        <v>1</v>
      </c>
      <c r="Y14" s="47" t="n">
        <f aca="false">COUNTIF(C14:S14,"52")+COUNTIF(C14:S14,"52$")+COUNTIF(C14:S14,"52☻")</f>
        <v>1</v>
      </c>
      <c r="Z14" s="47" t="n">
        <f aca="false">COUNTIF(C14:S14,"51¶")</f>
        <v>1</v>
      </c>
      <c r="AA14" s="47" t="n">
        <f aca="false">COUNTIF(C14:S14,"52¶")</f>
        <v>0</v>
      </c>
      <c r="AB14" s="47" t="n">
        <f aca="false">COUNTIF(C14:S14,"U")+COUNTIF(C14:S14,"U☻")+COUNTIF(C14:S14,"U☺")</f>
        <v>1</v>
      </c>
      <c r="AC14" s="47" t="n">
        <f aca="false">COUNTIF(C14:S14,"KVIT")+COUNTIF(C14:S14,"KVIT☻")+COUNTIF(C14:S14,"kvit$")</f>
        <v>4</v>
      </c>
      <c r="AD14" s="48" t="n">
        <f aca="false">COUNTBLANK(C14:S14)-3</f>
        <v>-1</v>
      </c>
      <c r="AE14" s="48" t="n">
        <f aca="false">COUNTIF(C14:S14,"x")</f>
        <v>2</v>
      </c>
      <c r="AF14" s="47" t="n">
        <f aca="false">COUNTIF(C14:S14,"51")+COUNTIF(C14:S14,"51☻")+COUNTIF(C14:S14,"2")+COUNTIF(C14:S14,"52")+COUNTIF(C14:S14,"52☻")+COUNTIF(C14:S14,"51$")+COUNTIF(C14:S14,"52$")</f>
        <v>2</v>
      </c>
      <c r="AG14" s="8" t="str">
        <f aca="false">Vzorci_vnosov!$A$14</f>
        <v>☻</v>
      </c>
      <c r="AH14" s="49" t="str">
        <f aca="false">RIGHT(C14,1)</f>
        <v>T</v>
      </c>
      <c r="AI14" s="49" t="str">
        <f aca="false">RIGHT(D14,1)</f>
        <v>☻</v>
      </c>
      <c r="AJ14" s="49" t="str">
        <f aca="false">RIGHT(E14,1)</f>
        <v>T</v>
      </c>
      <c r="AK14" s="49" t="str">
        <f aca="false">RIGHT(F14,1)</f>
        <v>T</v>
      </c>
      <c r="AL14" s="49" t="str">
        <f aca="false">RIGHT(G14,1)</f>
        <v>D</v>
      </c>
      <c r="AM14" s="49" t="str">
        <f aca="false">RIGHT(H14,1)</f>
        <v>2</v>
      </c>
      <c r="AN14" s="49" t="str">
        <f aca="false">RIGHT(I14,1)</f>
        <v>☺</v>
      </c>
      <c r="AO14" s="49" t="str">
        <f aca="false">RIGHT(J14,1)</f>
        <v>1</v>
      </c>
      <c r="AP14" s="49" t="str">
        <f aca="false">RIGHT(K14,1)</f>
        <v>X</v>
      </c>
      <c r="AQ14" s="49" t="str">
        <f aca="false">RIGHT(L14,1)</f>
        <v>D</v>
      </c>
      <c r="AR14" s="49" t="str">
        <f aca="false">RIGHT(M14,1)</f>
        <v>R</v>
      </c>
      <c r="AS14" s="49" t="str">
        <f aca="false">RIGHT(N14,1)</f>
        <v>¶</v>
      </c>
      <c r="AT14" s="49" t="e">
        <f aca="false">NA()</f>
        <v>#N/A</v>
      </c>
      <c r="AU14" s="49" t="str">
        <f aca="false">RIGHT(O14,1)</f>
        <v>X</v>
      </c>
      <c r="AV14" s="49" t="str">
        <f aca="false">RIGHT(P14,1)</f>
        <v>U</v>
      </c>
      <c r="AW14" s="49" t="str">
        <f aca="false">RIGHT(Q14,1)</f>
        <v/>
      </c>
      <c r="AX14" s="49" t="str">
        <f aca="false">RIGHT(R14,1)</f>
        <v/>
      </c>
      <c r="AY14" s="49" t="str">
        <f aca="false">RIGHT(S14,1)</f>
        <v>M</v>
      </c>
      <c r="BE14" s="50"/>
      <c r="BF14" s="50"/>
      <c r="BG14" s="50"/>
      <c r="BH14" s="50"/>
      <c r="BI14" s="50"/>
      <c r="BJ14" s="50"/>
      <c r="IV14" s="2"/>
    </row>
    <row r="15" s="26" customFormat="true" ht="19.5" hidden="false" customHeight="true" outlineLevel="0" collapsed="false">
      <c r="A15" s="51" t="n">
        <v>43630</v>
      </c>
      <c r="B15" s="52" t="str">
        <f aca="false">TEXT(A15,"Ddd")</f>
        <v>pá</v>
      </c>
      <c r="C15" s="53" t="str">
        <f aca="false">Vzorci_vnosov!$A$12</f>
        <v>D</v>
      </c>
      <c r="D15" s="55" t="str">
        <f aca="false">Vzorci_vnosov!$A$11</f>
        <v>X</v>
      </c>
      <c r="E15" s="53" t="str">
        <f aca="false">Vzorci_vnosov!$A$6</f>
        <v>KVIT</v>
      </c>
      <c r="F15" s="53" t="str">
        <f aca="false">Vzorci_vnosov!$A$6</f>
        <v>KVIT</v>
      </c>
      <c r="G15" s="53" t="str">
        <f aca="false">Vzorci_vnosov!$A$12</f>
        <v>D</v>
      </c>
      <c r="H15" s="53" t="str">
        <f aca="false">Vzorci_vnosov!$A$5</f>
        <v>52</v>
      </c>
      <c r="I15" s="55" t="str">
        <f aca="false">Vzorci_vnosov!$A$11</f>
        <v>X</v>
      </c>
      <c r="J15" s="53" t="str">
        <f aca="false">Vzorci_vnosov!$A$12</f>
        <v>D</v>
      </c>
      <c r="K15" s="53" t="str">
        <f aca="false">Vzorci_vnosov!$A$12</f>
        <v>D</v>
      </c>
      <c r="L15" s="53" t="str">
        <f aca="false">Vzorci_vnosov!$A$12</f>
        <v>D</v>
      </c>
      <c r="M15" s="53" t="s">
        <v>79</v>
      </c>
      <c r="N15" s="55" t="str">
        <f aca="false">Vzorci_vnosov!$A$26</f>
        <v>52¶</v>
      </c>
      <c r="O15" s="55" t="str">
        <f aca="false">Vzorci_vnosov!$A$11</f>
        <v>X</v>
      </c>
      <c r="P15" s="58" t="str">
        <f aca="false">Vzorci_vnosov!$A$23</f>
        <v>51☺</v>
      </c>
      <c r="Q15" s="56"/>
      <c r="R15" s="56"/>
      <c r="S15" s="56" t="s">
        <v>81</v>
      </c>
      <c r="T15" s="56" t="s">
        <v>70</v>
      </c>
      <c r="U15" s="59" t="s">
        <v>11</v>
      </c>
      <c r="V15" s="47" t="n">
        <f aca="false">COUNTIF(AH15:AY15,"☻")</f>
        <v>0</v>
      </c>
      <c r="W15" s="47" t="n">
        <f aca="false">COUNTIF(AH15:AY15,"☺")</f>
        <v>1</v>
      </c>
      <c r="X15" s="47" t="n">
        <f aca="false">COUNTIF(C15:S15,"51")+COUNTIF(C15:S15,"51$")+COUNTIF(C15:S15,"51☻")</f>
        <v>0</v>
      </c>
      <c r="Y15" s="47" t="n">
        <f aca="false">COUNTIF(C15:S15,"52")+COUNTIF(C15:S15,"52$")+COUNTIF(C15:S15,"52☻")</f>
        <v>1</v>
      </c>
      <c r="Z15" s="47" t="n">
        <f aca="false">COUNTIF(C15:S15,"51¶")</f>
        <v>0</v>
      </c>
      <c r="AA15" s="47" t="n">
        <f aca="false">COUNTIF(C15:S15,"52¶")</f>
        <v>1</v>
      </c>
      <c r="AB15" s="47" t="n">
        <f aca="false">COUNTIF(C15:S15,"U")+COUNTIF(C15:S15,"U☻")+COUNTIF(C15:S15,"U☺")</f>
        <v>0</v>
      </c>
      <c r="AC15" s="47" t="n">
        <f aca="false">COUNTIF(C15:S15,"KVIT")+COUNTIF(C15:S15,"KVIT☻")+COUNTIF(C15:S15,"kvit$")</f>
        <v>2</v>
      </c>
      <c r="AD15" s="48" t="n">
        <f aca="false">COUNTBLANK(C15:S15)-3</f>
        <v>-1</v>
      </c>
      <c r="AE15" s="48" t="n">
        <f aca="false">COUNTIF(C15:S15,"x")</f>
        <v>3</v>
      </c>
      <c r="AF15" s="47" t="n">
        <f aca="false">COUNTIF(C15:S15,"51")+COUNTIF(C15:S15,"51☻")+COUNTIF(C15:S15,"2")+COUNTIF(C15:S15,"52")+COUNTIF(C15:S15,"52☻")+COUNTIF(C15:S15,"51$")+COUNTIF(C15:S15,"52$")</f>
        <v>1</v>
      </c>
      <c r="AG15" s="4" t="str">
        <f aca="false">Vzorci_vnosov!$A$15</f>
        <v>SO</v>
      </c>
      <c r="AH15" s="49" t="str">
        <f aca="false">RIGHT(C15,1)</f>
        <v>D</v>
      </c>
      <c r="AI15" s="49" t="str">
        <f aca="false">RIGHT(D15,1)</f>
        <v>X</v>
      </c>
      <c r="AJ15" s="49" t="str">
        <f aca="false">RIGHT(E15,1)</f>
        <v>T</v>
      </c>
      <c r="AK15" s="49" t="str">
        <f aca="false">RIGHT(F15,1)</f>
        <v>T</v>
      </c>
      <c r="AL15" s="49" t="str">
        <f aca="false">RIGHT(G15,1)</f>
        <v>D</v>
      </c>
      <c r="AM15" s="49" t="str">
        <f aca="false">RIGHT(H15,1)</f>
        <v>2</v>
      </c>
      <c r="AN15" s="49" t="str">
        <f aca="false">RIGHT(I15,1)</f>
        <v>X</v>
      </c>
      <c r="AO15" s="49" t="str">
        <f aca="false">RIGHT(J15,1)</f>
        <v>D</v>
      </c>
      <c r="AP15" s="49" t="str">
        <f aca="false">RIGHT(K15,1)</f>
        <v>D</v>
      </c>
      <c r="AQ15" s="49" t="str">
        <f aca="false">RIGHT(L15,1)</f>
        <v>D</v>
      </c>
      <c r="AR15" s="49" t="str">
        <f aca="false">RIGHT(M15,1)</f>
        <v>R</v>
      </c>
      <c r="AS15" s="49" t="str">
        <f aca="false">RIGHT(N15,1)</f>
        <v>¶</v>
      </c>
      <c r="AT15" s="49" t="e">
        <f aca="false">NA()</f>
        <v>#N/A</v>
      </c>
      <c r="AU15" s="49" t="str">
        <f aca="false">RIGHT(O15,1)</f>
        <v>X</v>
      </c>
      <c r="AV15" s="49" t="str">
        <f aca="false">RIGHT(P15,1)</f>
        <v>☺</v>
      </c>
      <c r="AW15" s="49" t="str">
        <f aca="false">RIGHT(Q15,1)</f>
        <v/>
      </c>
      <c r="AX15" s="49" t="str">
        <f aca="false">RIGHT(R15,1)</f>
        <v/>
      </c>
      <c r="AY15" s="49" t="str">
        <f aca="false">RIGHT(S15,1)</f>
        <v>M</v>
      </c>
      <c r="BG15" s="50"/>
      <c r="BH15" s="50"/>
      <c r="BI15" s="50"/>
      <c r="BJ15" s="50"/>
      <c r="IV15" s="2"/>
    </row>
    <row r="16" s="26" customFormat="true" ht="19.5" hidden="false" customHeight="true" outlineLevel="0" collapsed="false">
      <c r="A16" s="51" t="n">
        <v>43631</v>
      </c>
      <c r="B16" s="52" t="str">
        <f aca="false">TEXT(A16,"Ddd")</f>
        <v>so</v>
      </c>
      <c r="C16" s="56"/>
      <c r="D16" s="56"/>
      <c r="E16" s="56"/>
      <c r="F16" s="44" t="str">
        <f aca="false">Vzorci_vnosov!$A$14</f>
        <v>☻</v>
      </c>
      <c r="G16" s="56"/>
      <c r="H16" s="56"/>
      <c r="I16" s="45" t="str">
        <f aca="false">Vzorci_vnosov!$A$21</f>
        <v>☺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 t="s">
        <v>13</v>
      </c>
      <c r="U16" s="59" t="s">
        <v>11</v>
      </c>
      <c r="V16" s="47" t="n">
        <f aca="false">COUNTIF(AH16:AY16,"☻")</f>
        <v>1</v>
      </c>
      <c r="W16" s="47" t="n">
        <f aca="false">COUNTIF(AH16:AY16,"☺")</f>
        <v>1</v>
      </c>
      <c r="X16" s="47" t="n">
        <f aca="false">COUNTIF(C16:S16,"51")+COUNTIF(C16:S16,"51$")+COUNTIF(C16:S16,"51☻")</f>
        <v>0</v>
      </c>
      <c r="Y16" s="47" t="n">
        <f aca="false">COUNTIF(C16:S16,"52")+COUNTIF(C16:S16,"52$")+COUNTIF(C16:S16,"52☻")</f>
        <v>0</v>
      </c>
      <c r="Z16" s="47" t="n">
        <f aca="false">COUNTIF(C16:S16,"51¶")</f>
        <v>0</v>
      </c>
      <c r="AA16" s="47" t="n">
        <f aca="false">COUNTIF(C16:S16,"52¶")</f>
        <v>0</v>
      </c>
      <c r="AB16" s="47" t="n">
        <f aca="false">COUNTIF(C16:S16,"U")+COUNTIF(C16:S16,"U☻")+COUNTIF(C16:S16,"U☺")</f>
        <v>0</v>
      </c>
      <c r="AC16" s="47" t="n">
        <f aca="false">COUNTIF(C16:S16,"KVIT")+COUNTIF(C16:S16,"KVIT☻")+COUNTIF(C16:S16,"kvit$")</f>
        <v>0</v>
      </c>
      <c r="AD16" s="48" t="n">
        <f aca="false">COUNTBLANK(C16:S16)-3</f>
        <v>12</v>
      </c>
      <c r="AE16" s="48" t="n">
        <f aca="false">COUNTIF(C16:S16,"x")</f>
        <v>0</v>
      </c>
      <c r="AF16" s="47" t="n">
        <f aca="false">COUNTIF(C16:S16,"51")+COUNTIF(C16:S16,"51☻")+COUNTIF(C16:S16,"2")+COUNTIF(C16:S16,"52")+COUNTIF(C16:S16,"52☻")+COUNTIF(C16:S16,"51$")+COUNTIF(C16:S16,"52$")</f>
        <v>0</v>
      </c>
      <c r="AG16" s="7" t="str">
        <f aca="false">Vzorci_vnosov!$A$16</f>
        <v>☻</v>
      </c>
      <c r="AH16" s="49" t="str">
        <f aca="false">RIGHT(C16,1)</f>
        <v/>
      </c>
      <c r="AI16" s="49" t="str">
        <f aca="false">RIGHT(D16,1)</f>
        <v/>
      </c>
      <c r="AJ16" s="49" t="str">
        <f aca="false">RIGHT(E16,1)</f>
        <v/>
      </c>
      <c r="AK16" s="49" t="str">
        <f aca="false">RIGHT(F16,1)</f>
        <v>☻</v>
      </c>
      <c r="AL16" s="49" t="str">
        <f aca="false">RIGHT(G16,1)</f>
        <v/>
      </c>
      <c r="AM16" s="49" t="str">
        <f aca="false">RIGHT(H16,1)</f>
        <v/>
      </c>
      <c r="AN16" s="49" t="str">
        <f aca="false">RIGHT(I16,1)</f>
        <v>☺</v>
      </c>
      <c r="AO16" s="49" t="str">
        <f aca="false">RIGHT(J16,1)</f>
        <v/>
      </c>
      <c r="AP16" s="49" t="str">
        <f aca="false">RIGHT(K16,1)</f>
        <v/>
      </c>
      <c r="AQ16" s="49" t="str">
        <f aca="false">RIGHT(L16,1)</f>
        <v/>
      </c>
      <c r="AR16" s="49" t="str">
        <f aca="false">RIGHT(M16,1)</f>
        <v/>
      </c>
      <c r="AS16" s="49" t="str">
        <f aca="false">RIGHT(N16,1)</f>
        <v/>
      </c>
      <c r="AT16" s="49" t="e">
        <f aca="false">NA()</f>
        <v>#N/A</v>
      </c>
      <c r="AU16" s="49" t="str">
        <f aca="false">RIGHT(O16,1)</f>
        <v/>
      </c>
      <c r="AV16" s="49" t="str">
        <f aca="false">RIGHT(P16,1)</f>
        <v/>
      </c>
      <c r="AW16" s="49" t="str">
        <f aca="false">RIGHT(Q16,1)</f>
        <v/>
      </c>
      <c r="AX16" s="49" t="str">
        <f aca="false">RIGHT(R16,1)</f>
        <v/>
      </c>
      <c r="AY16" s="49" t="str">
        <f aca="false">RIGHT(S16,1)</f>
        <v/>
      </c>
      <c r="BG16" s="50"/>
      <c r="BH16" s="50"/>
      <c r="BI16" s="50"/>
      <c r="BJ16" s="50"/>
      <c r="IV16" s="2"/>
    </row>
    <row r="17" s="26" customFormat="true" ht="19.5" hidden="false" customHeight="true" outlineLevel="0" collapsed="false">
      <c r="A17" s="51" t="n">
        <v>43632</v>
      </c>
      <c r="B17" s="52" t="str">
        <f aca="false">TEXT(A17,"Ddd")</f>
        <v>ne</v>
      </c>
      <c r="C17" s="56"/>
      <c r="D17" s="56"/>
      <c r="E17" s="56"/>
      <c r="F17" s="44" t="str">
        <f aca="false">Vzorci_vnosov!$A$14</f>
        <v>☻</v>
      </c>
      <c r="G17" s="56"/>
      <c r="H17" s="56"/>
      <c r="I17" s="45" t="str">
        <f aca="false">Vzorci_vnosov!$A$21</f>
        <v>☺</v>
      </c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 t="s">
        <v>13</v>
      </c>
      <c r="U17" s="59" t="s">
        <v>11</v>
      </c>
      <c r="V17" s="47" t="n">
        <f aca="false">COUNTIF(AH17:AY17,"☻")</f>
        <v>1</v>
      </c>
      <c r="W17" s="47" t="n">
        <f aca="false">COUNTIF(AH17:AY17,"☺")</f>
        <v>1</v>
      </c>
      <c r="X17" s="47" t="n">
        <f aca="false">COUNTIF(C17:S17,"51")+COUNTIF(C17:S17,"51$")+COUNTIF(C17:S17,"51☻")</f>
        <v>0</v>
      </c>
      <c r="Y17" s="47" t="n">
        <f aca="false">COUNTIF(C17:S17,"52")+COUNTIF(C17:S17,"52$")+COUNTIF(C17:S17,"52☻")</f>
        <v>0</v>
      </c>
      <c r="Z17" s="47" t="n">
        <f aca="false">COUNTIF(C17:S17,"51¶")</f>
        <v>0</v>
      </c>
      <c r="AA17" s="47" t="n">
        <f aca="false">COUNTIF(C17:S17,"52¶")</f>
        <v>0</v>
      </c>
      <c r="AB17" s="47" t="n">
        <f aca="false">COUNTIF(C17:S17,"U")+COUNTIF(C17:S17,"U☻")+COUNTIF(C17:S17,"U☺")</f>
        <v>0</v>
      </c>
      <c r="AC17" s="47" t="n">
        <f aca="false">COUNTIF(C17:S17,"KVIT")+COUNTIF(C17:S17,"KVIT☻")+COUNTIF(C17:S17,"kvit$")</f>
        <v>0</v>
      </c>
      <c r="AD17" s="48" t="n">
        <f aca="false">COUNTBLANK(C17:S17)-3</f>
        <v>12</v>
      </c>
      <c r="AE17" s="48" t="n">
        <f aca="false">COUNTIF(C17:S17,"x")</f>
        <v>0</v>
      </c>
      <c r="AF17" s="47" t="n">
        <f aca="false">COUNTIF(C17:S17,"51")+COUNTIF(C17:S17,"51☻")+COUNTIF(C17:S17,"2")+COUNTIF(C17:S17,"52")+COUNTIF(C17:S17,"52☻")+COUNTIF(C17:S17,"51$")+COUNTIF(C17:S17,"52$")</f>
        <v>0</v>
      </c>
      <c r="AG17" s="9" t="str">
        <f aca="false">Vzorci_vnosov!$A$17</f>
        <v>51$</v>
      </c>
      <c r="AH17" s="49" t="str">
        <f aca="false">RIGHT(C17,1)</f>
        <v/>
      </c>
      <c r="AI17" s="49" t="str">
        <f aca="false">RIGHT(D17,1)</f>
        <v/>
      </c>
      <c r="AJ17" s="49" t="str">
        <f aca="false">RIGHT(E17,1)</f>
        <v/>
      </c>
      <c r="AK17" s="49" t="str">
        <f aca="false">RIGHT(F17,1)</f>
        <v>☻</v>
      </c>
      <c r="AL17" s="49" t="str">
        <f aca="false">RIGHT(G17,1)</f>
        <v/>
      </c>
      <c r="AM17" s="49" t="str">
        <f aca="false">RIGHT(H17,1)</f>
        <v/>
      </c>
      <c r="AN17" s="49" t="str">
        <f aca="false">RIGHT(I17,1)</f>
        <v>☺</v>
      </c>
      <c r="AO17" s="49" t="str">
        <f aca="false">RIGHT(J17,1)</f>
        <v/>
      </c>
      <c r="AP17" s="49" t="str">
        <f aca="false">RIGHT(K17,1)</f>
        <v/>
      </c>
      <c r="AQ17" s="49" t="str">
        <f aca="false">RIGHT(L17,1)</f>
        <v/>
      </c>
      <c r="AR17" s="49" t="str">
        <f aca="false">RIGHT(M17,1)</f>
        <v/>
      </c>
      <c r="AS17" s="49" t="str">
        <f aca="false">RIGHT(N17,1)</f>
        <v/>
      </c>
      <c r="AT17" s="49" t="e">
        <f aca="false">NA()</f>
        <v>#N/A</v>
      </c>
      <c r="AU17" s="49" t="str">
        <f aca="false">RIGHT(O17,1)</f>
        <v/>
      </c>
      <c r="AV17" s="49" t="str">
        <f aca="false">RIGHT(P17,1)</f>
        <v/>
      </c>
      <c r="AW17" s="49" t="str">
        <f aca="false">RIGHT(Q17,1)</f>
        <v/>
      </c>
      <c r="AX17" s="49" t="str">
        <f aca="false">RIGHT(R17,1)</f>
        <v/>
      </c>
      <c r="AY17" s="49" t="str">
        <f aca="false">RIGHT(S17,1)</f>
        <v/>
      </c>
      <c r="BG17" s="50"/>
      <c r="BH17" s="50"/>
      <c r="BI17" s="50"/>
      <c r="BJ17" s="50"/>
      <c r="IV17" s="2"/>
    </row>
    <row r="18" s="26" customFormat="true" ht="19.5" hidden="false" customHeight="true" outlineLevel="0" collapsed="false">
      <c r="A18" s="51" t="n">
        <v>43633</v>
      </c>
      <c r="B18" s="52" t="str">
        <f aca="false">TEXT(A18,"Ddd")</f>
        <v>po</v>
      </c>
      <c r="C18" s="53" t="str">
        <f aca="false">Vzorci_vnosov!$A$6</f>
        <v>KVIT</v>
      </c>
      <c r="D18" s="53" t="str">
        <f aca="false">Vzorci_vnosov!$A$12</f>
        <v>D</v>
      </c>
      <c r="E18" s="53" t="str">
        <f aca="false">Vzorci_vnosov!$A$6</f>
        <v>KVIT</v>
      </c>
      <c r="F18" s="55" t="str">
        <f aca="false">Vzorci_vnosov!$A$11</f>
        <v>X</v>
      </c>
      <c r="G18" s="61" t="str">
        <f aca="false">Vzorci_vnosov!$A$28</f>
        <v>KO</v>
      </c>
      <c r="H18" s="53" t="str">
        <f aca="false">Vzorci_vnosov!$A$5</f>
        <v>52</v>
      </c>
      <c r="I18" s="55" t="str">
        <f aca="false">Vzorci_vnosov!$A$11</f>
        <v>X</v>
      </c>
      <c r="J18" s="53" t="str">
        <f aca="false">Vzorci_vnosov!$A$12</f>
        <v>D</v>
      </c>
      <c r="K18" s="53" t="str">
        <f aca="false">Vzorci_vnosov!$A$12</f>
        <v>D</v>
      </c>
      <c r="L18" s="53" t="str">
        <f aca="false">Vzorci_vnosov!$A$12</f>
        <v>D</v>
      </c>
      <c r="M18" s="53" t="s">
        <v>79</v>
      </c>
      <c r="N18" s="53" t="str">
        <f aca="false">Vzorci_vnosov!$A$12</f>
        <v>D</v>
      </c>
      <c r="O18" s="55" t="str">
        <f aca="false">Vzorci_vnosov!$A$26</f>
        <v>52¶</v>
      </c>
      <c r="P18" s="58" t="str">
        <f aca="false">Vzorci_vnosov!$A$23</f>
        <v>51☺</v>
      </c>
      <c r="Q18" s="56"/>
      <c r="R18" s="56"/>
      <c r="S18" s="56" t="s">
        <v>81</v>
      </c>
      <c r="T18" s="56" t="s">
        <v>70</v>
      </c>
      <c r="U18" s="59" t="s">
        <v>3</v>
      </c>
      <c r="V18" s="47" t="n">
        <f aca="false">COUNTIF(AH18:AY18,"☻")</f>
        <v>0</v>
      </c>
      <c r="W18" s="47" t="n">
        <f aca="false">COUNTIF(AH18:AY18,"☺")</f>
        <v>1</v>
      </c>
      <c r="X18" s="47" t="n">
        <f aca="false">COUNTIF(C18:S18,"51")+COUNTIF(C18:S18,"51$")+COUNTIF(C18:S18,"51☻")</f>
        <v>0</v>
      </c>
      <c r="Y18" s="47" t="n">
        <f aca="false">COUNTIF(C18:S18,"52")+COUNTIF(C18:S18,"52$")+COUNTIF(C18:S18,"52☻")</f>
        <v>1</v>
      </c>
      <c r="Z18" s="47" t="n">
        <f aca="false">COUNTIF(C18:S18,"51¶")</f>
        <v>0</v>
      </c>
      <c r="AA18" s="47" t="n">
        <f aca="false">COUNTIF(C18:S18,"52¶")</f>
        <v>1</v>
      </c>
      <c r="AB18" s="47" t="n">
        <f aca="false">COUNTIF(C18:S18,"U")+COUNTIF(C18:S18,"U☻")+COUNTIF(C18:S18,"U☺")</f>
        <v>0</v>
      </c>
      <c r="AC18" s="47" t="n">
        <f aca="false">COUNTIF(C18:S18,"KVIT")+COUNTIF(C18:S18,"KVIT☻")+COUNTIF(C18:S18,"kvit$")</f>
        <v>2</v>
      </c>
      <c r="AD18" s="48" t="n">
        <f aca="false">COUNTBLANK(C18:S18)-3</f>
        <v>-1</v>
      </c>
      <c r="AE18" s="48" t="n">
        <f aca="false">COUNTIF(C18:S18,"x")</f>
        <v>2</v>
      </c>
      <c r="AF18" s="47" t="n">
        <f aca="false">COUNTIF(C18:S18,"51")+COUNTIF(C18:S18,"51☻")+COUNTIF(C18:S18,"2")+COUNTIF(C18:S18,"52")+COUNTIF(C18:S18,"52☻")+COUNTIF(C18:S18,"51$")+COUNTIF(C18:S18,"52$")</f>
        <v>1</v>
      </c>
      <c r="AG18" s="9" t="str">
        <f aca="false">Vzorci_vnosov!$A$18</f>
        <v>52$</v>
      </c>
      <c r="AH18" s="49" t="str">
        <f aca="false">RIGHT(C18,1)</f>
        <v>T</v>
      </c>
      <c r="AI18" s="49" t="str">
        <f aca="false">RIGHT(D18,1)</f>
        <v>D</v>
      </c>
      <c r="AJ18" s="49" t="str">
        <f aca="false">RIGHT(E18,1)</f>
        <v>T</v>
      </c>
      <c r="AK18" s="49" t="str">
        <f aca="false">RIGHT(F18,1)</f>
        <v>X</v>
      </c>
      <c r="AL18" s="49" t="str">
        <f aca="false">RIGHT(G18,1)</f>
        <v>O</v>
      </c>
      <c r="AM18" s="49" t="str">
        <f aca="false">RIGHT(H18,1)</f>
        <v>2</v>
      </c>
      <c r="AN18" s="49" t="str">
        <f aca="false">RIGHT(I18,1)</f>
        <v>X</v>
      </c>
      <c r="AO18" s="49" t="str">
        <f aca="false">RIGHT(J18,1)</f>
        <v>D</v>
      </c>
      <c r="AP18" s="49" t="str">
        <f aca="false">RIGHT(K18,1)</f>
        <v>D</v>
      </c>
      <c r="AQ18" s="49" t="str">
        <f aca="false">RIGHT(L18,1)</f>
        <v>D</v>
      </c>
      <c r="AR18" s="49" t="str">
        <f aca="false">RIGHT(M18,1)</f>
        <v>R</v>
      </c>
      <c r="AS18" s="49" t="str">
        <f aca="false">RIGHT(N18,1)</f>
        <v>D</v>
      </c>
      <c r="AT18" s="49" t="e">
        <f aca="false">NA()</f>
        <v>#N/A</v>
      </c>
      <c r="AU18" s="49" t="str">
        <f aca="false">RIGHT(O18,1)</f>
        <v>¶</v>
      </c>
      <c r="AV18" s="49" t="str">
        <f aca="false">RIGHT(P18,1)</f>
        <v>☺</v>
      </c>
      <c r="AW18" s="49" t="str">
        <f aca="false">RIGHT(Q18,1)</f>
        <v/>
      </c>
      <c r="AX18" s="49" t="str">
        <f aca="false">RIGHT(R18,1)</f>
        <v/>
      </c>
      <c r="AY18" s="49" t="str">
        <f aca="false">RIGHT(S18,1)</f>
        <v>M</v>
      </c>
      <c r="BG18" s="50"/>
      <c r="BH18" s="50"/>
      <c r="BI18" s="50"/>
      <c r="BJ18" s="50"/>
      <c r="IV18" s="2"/>
    </row>
    <row r="19" s="26" customFormat="true" ht="19.5" hidden="false" customHeight="true" outlineLevel="0" collapsed="false">
      <c r="A19" s="51" t="n">
        <v>43634</v>
      </c>
      <c r="B19" s="52" t="str">
        <f aca="false">TEXT(A19,"Ddd")</f>
        <v>út</v>
      </c>
      <c r="C19" s="53" t="str">
        <f aca="false">Vzorci_vnosov!$A$6</f>
        <v>KVIT</v>
      </c>
      <c r="D19" s="56" t="s">
        <v>66</v>
      </c>
      <c r="E19" s="54" t="str">
        <f aca="false">Vzorci_vnosov!$A$7</f>
        <v>KVIT☻</v>
      </c>
      <c r="F19" s="55" t="str">
        <f aca="false">Vzorci_vnosov!$A$26</f>
        <v>52¶</v>
      </c>
      <c r="G19" s="61" t="str">
        <f aca="false">Vzorci_vnosov!$A$28</f>
        <v>KO</v>
      </c>
      <c r="H19" s="58" t="str">
        <f aca="false">Vzorci_vnosov!$A$23</f>
        <v>51☺</v>
      </c>
      <c r="I19" s="53" t="str">
        <f aca="false">Vzorci_vnosov!$A$8</f>
        <v>U</v>
      </c>
      <c r="J19" s="53" t="str">
        <f aca="false">Vzorci_vnosov!$A$12</f>
        <v>D</v>
      </c>
      <c r="K19" s="53" t="str">
        <f aca="false">Vzorci_vnosov!$A$12</f>
        <v>D</v>
      </c>
      <c r="L19" s="53" t="str">
        <f aca="false">Vzorci_vnosov!$A$12</f>
        <v>D</v>
      </c>
      <c r="M19" s="53" t="s">
        <v>79</v>
      </c>
      <c r="N19" s="53" t="str">
        <f aca="false">Vzorci_vnosov!$A$12</f>
        <v>D</v>
      </c>
      <c r="O19" s="53" t="str">
        <f aca="false">Vzorci_vnosov!$A$5</f>
        <v>52</v>
      </c>
      <c r="P19" s="55" t="str">
        <f aca="false">Vzorci_vnosov!$A$11</f>
        <v>X</v>
      </c>
      <c r="Q19" s="56"/>
      <c r="R19" s="56"/>
      <c r="S19" s="56" t="s">
        <v>81</v>
      </c>
      <c r="T19" s="56" t="s">
        <v>11</v>
      </c>
      <c r="U19" s="59" t="s">
        <v>11</v>
      </c>
      <c r="V19" s="47" t="n">
        <f aca="false">COUNTIF(AH19:AY19,"☻")</f>
        <v>1</v>
      </c>
      <c r="W19" s="47" t="n">
        <f aca="false">COUNTIF(AH19:AY19,"☺")</f>
        <v>1</v>
      </c>
      <c r="X19" s="47" t="n">
        <f aca="false">COUNTIF(C19:S19,"51")+COUNTIF(C19:S19,"51$")+COUNTIF(C19:S19,"51☻")</f>
        <v>0</v>
      </c>
      <c r="Y19" s="47" t="n">
        <f aca="false">COUNTIF(C19:S19,"52")+COUNTIF(C19:S19,"52$")+COUNTIF(C19:S19,"52☻")</f>
        <v>1</v>
      </c>
      <c r="Z19" s="47" t="n">
        <f aca="false">COUNTIF(C19:S19,"51¶")</f>
        <v>0</v>
      </c>
      <c r="AA19" s="47" t="n">
        <f aca="false">COUNTIF(C19:S19,"52¶")</f>
        <v>1</v>
      </c>
      <c r="AB19" s="47" t="n">
        <f aca="false">COUNTIF(C19:S19,"U")+COUNTIF(C19:S19,"U☻")+COUNTIF(C19:S19,"U☺")</f>
        <v>1</v>
      </c>
      <c r="AC19" s="47" t="n">
        <f aca="false">COUNTIF(C19:S19,"KVIT")+COUNTIF(C19:S19,"KVIT☻")+COUNTIF(C19:S19,"kvit$")</f>
        <v>2</v>
      </c>
      <c r="AD19" s="48" t="n">
        <f aca="false">COUNTBLANK(C19:S19)-3</f>
        <v>-1</v>
      </c>
      <c r="AE19" s="48" t="n">
        <f aca="false">COUNTIF(C19:S19,"x")</f>
        <v>1</v>
      </c>
      <c r="AF19" s="47" t="n">
        <f aca="false">COUNTIF(C19:S19,"51")+COUNTIF(C19:S19,"51☻")+COUNTIF(C19:S19,"2")+COUNTIF(C19:S19,"52")+COUNTIF(C19:S19,"52☻")+COUNTIF(C19:S19,"51$")+COUNTIF(C19:S19,"52$")</f>
        <v>1</v>
      </c>
      <c r="AG19" s="10" t="str">
        <f aca="false">Vzorci_vnosov!$A$19</f>
        <v>KVIT$</v>
      </c>
      <c r="AH19" s="49" t="str">
        <f aca="false">RIGHT(C19,1)</f>
        <v>T</v>
      </c>
      <c r="AI19" s="49" t="str">
        <f aca="false">RIGHT(D19,1)</f>
        <v>F</v>
      </c>
      <c r="AJ19" s="49" t="str">
        <f aca="false">RIGHT(E19,1)</f>
        <v>☻</v>
      </c>
      <c r="AK19" s="49" t="str">
        <f aca="false">RIGHT(F19,1)</f>
        <v>¶</v>
      </c>
      <c r="AL19" s="49" t="str">
        <f aca="false">RIGHT(G19,1)</f>
        <v>O</v>
      </c>
      <c r="AM19" s="49" t="str">
        <f aca="false">RIGHT(H19,1)</f>
        <v>☺</v>
      </c>
      <c r="AN19" s="49" t="str">
        <f aca="false">RIGHT(I19,1)</f>
        <v>U</v>
      </c>
      <c r="AO19" s="49" t="str">
        <f aca="false">RIGHT(J19,1)</f>
        <v>D</v>
      </c>
      <c r="AP19" s="49" t="str">
        <f aca="false">RIGHT(K19,1)</f>
        <v>D</v>
      </c>
      <c r="AQ19" s="49" t="str">
        <f aca="false">RIGHT(L19,1)</f>
        <v>D</v>
      </c>
      <c r="AR19" s="49" t="str">
        <f aca="false">RIGHT(M19,1)</f>
        <v>R</v>
      </c>
      <c r="AS19" s="49" t="str">
        <f aca="false">RIGHT(N19,1)</f>
        <v>D</v>
      </c>
      <c r="AT19" s="49" t="e">
        <f aca="false">NA()</f>
        <v>#N/A</v>
      </c>
      <c r="AU19" s="49" t="str">
        <f aca="false">RIGHT(O19,1)</f>
        <v>2</v>
      </c>
      <c r="AV19" s="49" t="str">
        <f aca="false">RIGHT(P19,1)</f>
        <v>X</v>
      </c>
      <c r="AW19" s="49" t="str">
        <f aca="false">RIGHT(Q19,1)</f>
        <v/>
      </c>
      <c r="AX19" s="49" t="str">
        <f aca="false">RIGHT(R19,1)</f>
        <v/>
      </c>
      <c r="AY19" s="49" t="str">
        <f aca="false">RIGHT(S19,1)</f>
        <v>M</v>
      </c>
      <c r="BG19" s="50"/>
      <c r="BH19" s="50"/>
      <c r="BI19" s="50"/>
      <c r="BJ19" s="50"/>
      <c r="IV19" s="2"/>
    </row>
    <row r="20" s="26" customFormat="true" ht="19.5" hidden="false" customHeight="true" outlineLevel="0" collapsed="false">
      <c r="A20" s="51" t="n">
        <v>43635</v>
      </c>
      <c r="B20" s="52" t="str">
        <f aca="false">TEXT(A20,"Ddd")</f>
        <v>st</v>
      </c>
      <c r="C20" s="54" t="str">
        <f aca="false">Vzorci_vnosov!$A$7</f>
        <v>KVIT☻</v>
      </c>
      <c r="D20" s="53" t="str">
        <f aca="false">Vzorci_vnosov!$A$6</f>
        <v>KVIT</v>
      </c>
      <c r="E20" s="55" t="str">
        <f aca="false">Vzorci_vnosov!$A$11</f>
        <v>X</v>
      </c>
      <c r="F20" s="55" t="str">
        <f aca="false">Vzorci_vnosov!$A$35</f>
        <v>Ta</v>
      </c>
      <c r="G20" s="61" t="str">
        <f aca="false">Vzorci_vnosov!$A$28</f>
        <v>KO</v>
      </c>
      <c r="H20" s="55" t="str">
        <f aca="false">Vzorci_vnosov!$A$11</f>
        <v>X</v>
      </c>
      <c r="I20" s="53" t="str">
        <f aca="false">Vzorci_vnosov!$A$5</f>
        <v>52</v>
      </c>
      <c r="J20" s="53" t="str">
        <f aca="false">Vzorci_vnosov!$A$12</f>
        <v>D</v>
      </c>
      <c r="K20" s="53" t="str">
        <f aca="false">Vzorci_vnosov!$A$12</f>
        <v>D</v>
      </c>
      <c r="L20" s="55" t="str">
        <f aca="false">Vzorci_vnosov!$A$26</f>
        <v>52¶</v>
      </c>
      <c r="M20" s="53" t="s">
        <v>79</v>
      </c>
      <c r="N20" s="53" t="str">
        <f aca="false">Vzorci_vnosov!$A$12</f>
        <v>D</v>
      </c>
      <c r="O20" s="53" t="str">
        <f aca="false">Vzorci_vnosov!$A$8</f>
        <v>U</v>
      </c>
      <c r="P20" s="58" t="str">
        <f aca="false">Vzorci_vnosov!$A$23</f>
        <v>51☺</v>
      </c>
      <c r="Q20" s="56"/>
      <c r="R20" s="56"/>
      <c r="S20" s="55" t="str">
        <f aca="false">Vzorci_vnosov!$A$35</f>
        <v>Ta</v>
      </c>
      <c r="T20" s="56" t="s">
        <v>27</v>
      </c>
      <c r="U20" s="59" t="s">
        <v>3</v>
      </c>
      <c r="V20" s="47" t="n">
        <f aca="false">COUNTIF(AH20:AY20,"☻")</f>
        <v>1</v>
      </c>
      <c r="W20" s="47" t="n">
        <f aca="false">COUNTIF(AH20:AY20,"☺")</f>
        <v>1</v>
      </c>
      <c r="X20" s="47" t="n">
        <f aca="false">COUNTIF(C20:S20,"51")+COUNTIF(C20:S20,"51$")+COUNTIF(C20:S20,"51☻")</f>
        <v>0</v>
      </c>
      <c r="Y20" s="47" t="n">
        <f aca="false">COUNTIF(C20:S20,"52")+COUNTIF(C20:S20,"52$")+COUNTIF(C20:S20,"52☻")</f>
        <v>1</v>
      </c>
      <c r="Z20" s="47" t="n">
        <f aca="false">COUNTIF(C20:S20,"51¶")</f>
        <v>0</v>
      </c>
      <c r="AA20" s="47" t="n">
        <f aca="false">COUNTIF(C20:S20,"52¶")</f>
        <v>1</v>
      </c>
      <c r="AB20" s="47" t="n">
        <f aca="false">COUNTIF(C20:S20,"U")+COUNTIF(C20:S20,"U☻")+COUNTIF(C20:S20,"U☺")</f>
        <v>1</v>
      </c>
      <c r="AC20" s="47" t="n">
        <f aca="false">COUNTIF(C20:S20,"KVIT")+COUNTIF(C20:S20,"KVIT☻")+COUNTIF(C20:S20,"kvit$")</f>
        <v>2</v>
      </c>
      <c r="AD20" s="48" t="n">
        <f aca="false">COUNTBLANK(C20:S20)-3</f>
        <v>-1</v>
      </c>
      <c r="AE20" s="48" t="n">
        <f aca="false">COUNTIF(C20:S20,"x")</f>
        <v>2</v>
      </c>
      <c r="AF20" s="47" t="n">
        <f aca="false">COUNTIF(C20:S20,"51")+COUNTIF(C20:S20,"51☻")+COUNTIF(C20:S20,"2")+COUNTIF(C20:S20,"52")+COUNTIF(C20:S20,"52☻")+COUNTIF(C20:S20,"51$")+COUNTIF(C20:S20,"52$")</f>
        <v>1</v>
      </c>
      <c r="AG20" s="11" t="str">
        <f aca="false">Vzorci_vnosov!$A$20</f>
        <v>☺</v>
      </c>
      <c r="AH20" s="49" t="str">
        <f aca="false">RIGHT(C20,1)</f>
        <v>☻</v>
      </c>
      <c r="AI20" s="49" t="str">
        <f aca="false">RIGHT(D20,1)</f>
        <v>T</v>
      </c>
      <c r="AJ20" s="49" t="str">
        <f aca="false">RIGHT(E20,1)</f>
        <v>X</v>
      </c>
      <c r="AK20" s="49" t="str">
        <f aca="false">RIGHT(F20,1)</f>
        <v>a</v>
      </c>
      <c r="AL20" s="49" t="str">
        <f aca="false">RIGHT(G20,1)</f>
        <v>O</v>
      </c>
      <c r="AM20" s="49" t="str">
        <f aca="false">RIGHT(H20,1)</f>
        <v>X</v>
      </c>
      <c r="AN20" s="49" t="str">
        <f aca="false">RIGHT(I20,1)</f>
        <v>2</v>
      </c>
      <c r="AO20" s="49" t="str">
        <f aca="false">RIGHT(J20,1)</f>
        <v>D</v>
      </c>
      <c r="AP20" s="49" t="str">
        <f aca="false">RIGHT(K20,1)</f>
        <v>D</v>
      </c>
      <c r="AQ20" s="49" t="str">
        <f aca="false">RIGHT(L20,1)</f>
        <v>¶</v>
      </c>
      <c r="AR20" s="49" t="str">
        <f aca="false">RIGHT(M20,1)</f>
        <v>R</v>
      </c>
      <c r="AS20" s="49" t="str">
        <f aca="false">RIGHT(N20,1)</f>
        <v>D</v>
      </c>
      <c r="AT20" s="49" t="e">
        <f aca="false">NA()</f>
        <v>#N/A</v>
      </c>
      <c r="AU20" s="49" t="str">
        <f aca="false">RIGHT(O20,1)</f>
        <v>U</v>
      </c>
      <c r="AV20" s="49" t="str">
        <f aca="false">RIGHT(P20,1)</f>
        <v>☺</v>
      </c>
      <c r="AW20" s="49" t="str">
        <f aca="false">RIGHT(Q20,1)</f>
        <v/>
      </c>
      <c r="AX20" s="49" t="str">
        <f aca="false">RIGHT(R20,1)</f>
        <v/>
      </c>
      <c r="AY20" s="49" t="str">
        <f aca="false">RIGHT(S20,1)</f>
        <v>a</v>
      </c>
      <c r="BG20" s="50"/>
      <c r="BH20" s="50"/>
      <c r="BI20" s="50"/>
      <c r="BJ20" s="50"/>
      <c r="IV20" s="2"/>
    </row>
    <row r="21" s="26" customFormat="true" ht="19.5" hidden="false" customHeight="true" outlineLevel="0" collapsed="false">
      <c r="A21" s="51" t="n">
        <v>43636</v>
      </c>
      <c r="B21" s="52" t="str">
        <f aca="false">TEXT(A21,"Ddd")</f>
        <v>čt</v>
      </c>
      <c r="C21" s="55" t="str">
        <f aca="false">Vzorci_vnosov!$A$11</f>
        <v>X</v>
      </c>
      <c r="D21" s="53" t="str">
        <f aca="false">Vzorci_vnosov!$A$6</f>
        <v>KVIT</v>
      </c>
      <c r="E21" s="53" t="str">
        <f aca="false">Vzorci_vnosov!$A$6</f>
        <v>KVIT</v>
      </c>
      <c r="F21" s="54" t="str">
        <f aca="false">Vzorci_vnosov!$A$7</f>
        <v>KVIT☻</v>
      </c>
      <c r="G21" s="53" t="str">
        <f aca="false">Vzorci_vnosov!$A$5</f>
        <v>52</v>
      </c>
      <c r="H21" s="53" t="str">
        <f aca="false">Vzorci_vnosov!$A$12</f>
        <v>D</v>
      </c>
      <c r="I21" s="58" t="str">
        <f aca="false">Vzorci_vnosov!$A$23</f>
        <v>51☺</v>
      </c>
      <c r="J21" s="53" t="str">
        <f aca="false">Vzorci_vnosov!$A$12</f>
        <v>D</v>
      </c>
      <c r="K21" s="53" t="str">
        <f aca="false">Vzorci_vnosov!$A$12</f>
        <v>D</v>
      </c>
      <c r="L21" s="56" t="s">
        <v>67</v>
      </c>
      <c r="M21" s="53" t="s">
        <v>79</v>
      </c>
      <c r="N21" s="53" t="str">
        <f aca="false">Vzorci_vnosov!$A$12</f>
        <v>D</v>
      </c>
      <c r="O21" s="55" t="str">
        <f aca="false">Vzorci_vnosov!$A$11</f>
        <v>X</v>
      </c>
      <c r="P21" s="55" t="str">
        <f aca="false">Vzorci_vnosov!$A$11</f>
        <v>X</v>
      </c>
      <c r="Q21" s="56"/>
      <c r="R21" s="56"/>
      <c r="S21" s="56" t="s">
        <v>26</v>
      </c>
      <c r="T21" s="56" t="s">
        <v>13</v>
      </c>
      <c r="U21" s="59" t="s">
        <v>27</v>
      </c>
      <c r="V21" s="47" t="n">
        <f aca="false">COUNTIF(AH21:AY21,"☻")</f>
        <v>1</v>
      </c>
      <c r="W21" s="47" t="n">
        <f aca="false">COUNTIF(AH21:AY21,"☺")</f>
        <v>1</v>
      </c>
      <c r="X21" s="47" t="n">
        <f aca="false">COUNTIF(C21:S21,"51")+COUNTIF(C21:S21,"51$")+COUNTIF(C21:S21,"51☻")</f>
        <v>0</v>
      </c>
      <c r="Y21" s="47" t="n">
        <f aca="false">COUNTIF(C21:S21,"52")+COUNTIF(C21:S21,"52$")+COUNTIF(C21:S21,"52☻")</f>
        <v>1</v>
      </c>
      <c r="Z21" s="47" t="n">
        <f aca="false">COUNTIF(C21:S21,"51¶")</f>
        <v>0</v>
      </c>
      <c r="AA21" s="47" t="n">
        <f aca="false">COUNTIF(C21:S21,"52¶")</f>
        <v>0</v>
      </c>
      <c r="AB21" s="47" t="n">
        <f aca="false">COUNTIF(C21:S21,"U")+COUNTIF(C21:S21,"U☻")+COUNTIF(C21:S21,"U☺")</f>
        <v>0</v>
      </c>
      <c r="AC21" s="47" t="n">
        <f aca="false">COUNTIF(C21:S21,"KVIT")+COUNTIF(C21:S21,"KVIT☻")+COUNTIF(C21:S21,"kvit$")</f>
        <v>3</v>
      </c>
      <c r="AD21" s="48" t="n">
        <f aca="false">COUNTBLANK(C21:S21)-3</f>
        <v>-1</v>
      </c>
      <c r="AE21" s="48" t="n">
        <f aca="false">COUNTIF(C21:S21,"x")</f>
        <v>3</v>
      </c>
      <c r="AF21" s="47" t="n">
        <f aca="false">COUNTIF(C21:S21,"51")+COUNTIF(C21:S21,"51☻")+COUNTIF(C21:S21,"2")+COUNTIF(C21:S21,"52")+COUNTIF(C21:S21,"52☻")+COUNTIF(C21:S21,"51$")+COUNTIF(C21:S21,"52$")</f>
        <v>1</v>
      </c>
      <c r="AG21" s="12" t="str">
        <f aca="false">Vzorci_vnosov!$A$21</f>
        <v>☺</v>
      </c>
      <c r="AH21" s="49" t="str">
        <f aca="false">RIGHT(C21,1)</f>
        <v>X</v>
      </c>
      <c r="AI21" s="49" t="str">
        <f aca="false">RIGHT(D21,1)</f>
        <v>T</v>
      </c>
      <c r="AJ21" s="49" t="str">
        <f aca="false">RIGHT(E21,1)</f>
        <v>T</v>
      </c>
      <c r="AK21" s="49" t="str">
        <f aca="false">RIGHT(F21,1)</f>
        <v>☻</v>
      </c>
      <c r="AL21" s="49" t="str">
        <f aca="false">RIGHT(G21,1)</f>
        <v>2</v>
      </c>
      <c r="AM21" s="49" t="str">
        <f aca="false">RIGHT(H21,1)</f>
        <v>D</v>
      </c>
      <c r="AN21" s="49" t="str">
        <f aca="false">RIGHT(I21,1)</f>
        <v>☺</v>
      </c>
      <c r="AO21" s="49" t="str">
        <f aca="false">RIGHT(J21,1)</f>
        <v>D</v>
      </c>
      <c r="AP21" s="49" t="str">
        <f aca="false">RIGHT(K21,1)</f>
        <v>D</v>
      </c>
      <c r="AQ21" s="49" t="str">
        <f aca="false">RIGHT(L21,1)</f>
        <v>K</v>
      </c>
      <c r="AR21" s="49" t="str">
        <f aca="false">RIGHT(M21,1)</f>
        <v>R</v>
      </c>
      <c r="AS21" s="49" t="str">
        <f aca="false">RIGHT(N21,1)</f>
        <v>D</v>
      </c>
      <c r="AT21" s="49" t="e">
        <f aca="false">NA()</f>
        <v>#N/A</v>
      </c>
      <c r="AU21" s="49" t="str">
        <f aca="false">RIGHT(O21,1)</f>
        <v>X</v>
      </c>
      <c r="AV21" s="49" t="str">
        <f aca="false">RIGHT(P21,1)</f>
        <v>X</v>
      </c>
      <c r="AW21" s="49" t="str">
        <f aca="false">RIGHT(Q21,1)</f>
        <v/>
      </c>
      <c r="AX21" s="49" t="str">
        <f aca="false">RIGHT(R21,1)</f>
        <v/>
      </c>
      <c r="AY21" s="49" t="str">
        <f aca="false">RIGHT(S21,1)</f>
        <v>O</v>
      </c>
      <c r="BG21" s="50"/>
      <c r="BH21" s="50"/>
      <c r="BI21" s="50"/>
      <c r="BJ21" s="50"/>
      <c r="IV21" s="2"/>
    </row>
    <row r="22" s="26" customFormat="true" ht="19.5" hidden="false" customHeight="true" outlineLevel="0" collapsed="false">
      <c r="A22" s="51" t="n">
        <v>43637</v>
      </c>
      <c r="B22" s="52" t="str">
        <f aca="false">TEXT(A22,"Ddd")</f>
        <v>pá</v>
      </c>
      <c r="C22" s="56" t="s">
        <v>78</v>
      </c>
      <c r="D22" s="56" t="s">
        <v>66</v>
      </c>
      <c r="E22" s="53" t="str">
        <f aca="false">Vzorci_vnosov!$A$6</f>
        <v>KVIT</v>
      </c>
      <c r="F22" s="55" t="str">
        <f aca="false">Vzorci_vnosov!$A$11</f>
        <v>X</v>
      </c>
      <c r="G22" s="58" t="str">
        <f aca="false">Vzorci_vnosov!$A$23</f>
        <v>51☺</v>
      </c>
      <c r="H22" s="53" t="str">
        <f aca="false">Vzorci_vnosov!$A$5</f>
        <v>52</v>
      </c>
      <c r="I22" s="55" t="str">
        <f aca="false">Vzorci_vnosov!$A$11</f>
        <v>X</v>
      </c>
      <c r="J22" s="54" t="str">
        <f aca="false">Vzorci_vnosov!$A$7</f>
        <v>KVIT☻</v>
      </c>
      <c r="K22" s="53" t="str">
        <f aca="false">Vzorci_vnosov!$A$12</f>
        <v>D</v>
      </c>
      <c r="L22" s="56" t="s">
        <v>67</v>
      </c>
      <c r="M22" s="53" t="s">
        <v>79</v>
      </c>
      <c r="N22" s="53" t="str">
        <f aca="false">Vzorci_vnosov!$A$12</f>
        <v>D</v>
      </c>
      <c r="O22" s="55" t="str">
        <f aca="false">Vzorci_vnosov!$A$11</f>
        <v>X</v>
      </c>
      <c r="P22" s="53" t="str">
        <f aca="false">Vzorci_vnosov!$A$12</f>
        <v>D</v>
      </c>
      <c r="Q22" s="56"/>
      <c r="R22" s="56"/>
      <c r="S22" s="56" t="s">
        <v>26</v>
      </c>
      <c r="T22" s="56" t="s">
        <v>9</v>
      </c>
      <c r="U22" s="59" t="s">
        <v>11</v>
      </c>
      <c r="V22" s="47" t="n">
        <f aca="false">COUNTIF(AH22:AY22,"☻")</f>
        <v>1</v>
      </c>
      <c r="W22" s="47" t="n">
        <f aca="false">COUNTIF(AH22:AY22,"☺")</f>
        <v>1</v>
      </c>
      <c r="X22" s="47" t="n">
        <f aca="false">COUNTIF(C22:S22,"51")+COUNTIF(C22:S22,"51$")+COUNTIF(C22:S22,"51☻")</f>
        <v>0</v>
      </c>
      <c r="Y22" s="47" t="n">
        <f aca="false">COUNTIF(C22:S22,"52")+COUNTIF(C22:S22,"52$")+COUNTIF(C22:S22,"52☻")</f>
        <v>1</v>
      </c>
      <c r="Z22" s="47" t="n">
        <f aca="false">COUNTIF(C22:S22,"51¶")</f>
        <v>0</v>
      </c>
      <c r="AA22" s="47" t="n">
        <f aca="false">COUNTIF(C22:S22,"52¶")</f>
        <v>0</v>
      </c>
      <c r="AB22" s="47" t="n">
        <f aca="false">COUNTIF(C22:S22,"U")+COUNTIF(C22:S22,"U☻")+COUNTIF(C22:S22,"U☺")</f>
        <v>0</v>
      </c>
      <c r="AC22" s="47" t="n">
        <f aca="false">COUNTIF(C22:S22,"KVIT")+COUNTIF(C22:S22,"KVIT☻")+COUNTIF(C22:S22,"kvit$")</f>
        <v>2</v>
      </c>
      <c r="AD22" s="48" t="n">
        <f aca="false">COUNTBLANK(C22:S22)-3</f>
        <v>-1</v>
      </c>
      <c r="AE22" s="48" t="n">
        <f aca="false">COUNTIF(C22:S22,"x")</f>
        <v>3</v>
      </c>
      <c r="AF22" s="47" t="n">
        <f aca="false">COUNTIF(C22:S22,"51")+COUNTIF(C22:S22,"51☻")+COUNTIF(C22:S22,"2")+COUNTIF(C22:S22,"52")+COUNTIF(C22:S22,"52☻")+COUNTIF(C22:S22,"51$")+COUNTIF(C22:S22,"52$")</f>
        <v>1</v>
      </c>
      <c r="AG22" s="13" t="str">
        <f aca="false">Vzorci_vnosov!$A$22</f>
        <v>U☺</v>
      </c>
      <c r="AH22" s="49" t="str">
        <f aca="false">RIGHT(C22,1)</f>
        <v>K</v>
      </c>
      <c r="AI22" s="49" t="str">
        <f aca="false">RIGHT(D22,1)</f>
        <v>F</v>
      </c>
      <c r="AJ22" s="49" t="str">
        <f aca="false">RIGHT(E22,1)</f>
        <v>T</v>
      </c>
      <c r="AK22" s="49" t="str">
        <f aca="false">RIGHT(F22,1)</f>
        <v>X</v>
      </c>
      <c r="AL22" s="49" t="str">
        <f aca="false">RIGHT(G22,1)</f>
        <v>☺</v>
      </c>
      <c r="AM22" s="49" t="str">
        <f aca="false">RIGHT(H22,1)</f>
        <v>2</v>
      </c>
      <c r="AN22" s="49" t="str">
        <f aca="false">RIGHT(I22,1)</f>
        <v>X</v>
      </c>
      <c r="AO22" s="49" t="str">
        <f aca="false">RIGHT(J22,1)</f>
        <v>☻</v>
      </c>
      <c r="AP22" s="49" t="str">
        <f aca="false">RIGHT(K22,1)</f>
        <v>D</v>
      </c>
      <c r="AQ22" s="49" t="str">
        <f aca="false">RIGHT(L22,1)</f>
        <v>K</v>
      </c>
      <c r="AR22" s="49" t="str">
        <f aca="false">RIGHT(M22,1)</f>
        <v>R</v>
      </c>
      <c r="AS22" s="49" t="str">
        <f aca="false">RIGHT(N22,1)</f>
        <v>D</v>
      </c>
      <c r="AT22" s="49" t="e">
        <f aca="false">NA()</f>
        <v>#N/A</v>
      </c>
      <c r="AU22" s="49" t="str">
        <f aca="false">RIGHT(O22,1)</f>
        <v>X</v>
      </c>
      <c r="AV22" s="49" t="str">
        <f aca="false">RIGHT(P22,1)</f>
        <v>D</v>
      </c>
      <c r="AW22" s="49" t="str">
        <f aca="false">RIGHT(Q22,1)</f>
        <v/>
      </c>
      <c r="AX22" s="49" t="str">
        <f aca="false">RIGHT(R22,1)</f>
        <v/>
      </c>
      <c r="AY22" s="49" t="str">
        <f aca="false">RIGHT(S22,1)</f>
        <v>O</v>
      </c>
      <c r="BG22" s="50"/>
      <c r="BH22" s="50"/>
      <c r="BI22" s="50"/>
      <c r="BJ22" s="50"/>
      <c r="IV22" s="2"/>
    </row>
    <row r="23" s="26" customFormat="true" ht="19.5" hidden="false" customHeight="true" outlineLevel="0" collapsed="false">
      <c r="A23" s="51" t="n">
        <v>43638</v>
      </c>
      <c r="B23" s="52" t="str">
        <f aca="false">TEXT(A23,"Ddd")</f>
        <v>so</v>
      </c>
      <c r="C23" s="56"/>
      <c r="D23" s="56"/>
      <c r="E23" s="44" t="str">
        <f aca="false">Vzorci_vnosov!$A$14</f>
        <v>☻</v>
      </c>
      <c r="F23" s="56"/>
      <c r="G23" s="56"/>
      <c r="H23" s="45" t="str">
        <f aca="false">Vzorci_vnosov!$A$21</f>
        <v>☺</v>
      </c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 t="s">
        <v>11</v>
      </c>
      <c r="U23" s="59" t="s">
        <v>15</v>
      </c>
      <c r="V23" s="47" t="n">
        <f aca="false">COUNTIF(AH23:AY23,"☻")</f>
        <v>1</v>
      </c>
      <c r="W23" s="47" t="n">
        <f aca="false">COUNTIF(AH23:AY23,"☺")</f>
        <v>1</v>
      </c>
      <c r="X23" s="47" t="n">
        <f aca="false">COUNTIF(C23:S23,"51")+COUNTIF(C23:S23,"51$")+COUNTIF(C23:S23,"51☻")</f>
        <v>0</v>
      </c>
      <c r="Y23" s="47" t="n">
        <f aca="false">COUNTIF(C23:S23,"52")+COUNTIF(C23:S23,"52$")+COUNTIF(C23:S23,"52☻")</f>
        <v>0</v>
      </c>
      <c r="Z23" s="47" t="n">
        <f aca="false">COUNTIF(C23:S23,"51¶")</f>
        <v>0</v>
      </c>
      <c r="AA23" s="47" t="n">
        <f aca="false">COUNTIF(C23:S23,"52¶")</f>
        <v>0</v>
      </c>
      <c r="AB23" s="47" t="n">
        <f aca="false">COUNTIF(C23:S23,"U")+COUNTIF(C23:S23,"U☻")+COUNTIF(C23:S23,"U☺")</f>
        <v>0</v>
      </c>
      <c r="AC23" s="47" t="n">
        <f aca="false">COUNTIF(C23:S23,"KVIT")+COUNTIF(C23:S23,"KVIT☻")+COUNTIF(C23:S23,"kvit$")</f>
        <v>0</v>
      </c>
      <c r="AD23" s="48" t="n">
        <f aca="false">COUNTBLANK(C23:S23)-3</f>
        <v>12</v>
      </c>
      <c r="AE23" s="48" t="n">
        <f aca="false">COUNTIF(C23:S23,"x")</f>
        <v>0</v>
      </c>
      <c r="AF23" s="47" t="n">
        <f aca="false">COUNTIF(C23:S23,"51")+COUNTIF(C23:S23,"51☻")+COUNTIF(C23:S23,"2")+COUNTIF(C23:S23,"52")+COUNTIF(C23:S23,"52☻")+COUNTIF(C23:S23,"51$")+COUNTIF(C23:S23,"52$")</f>
        <v>0</v>
      </c>
      <c r="AG23" s="13" t="str">
        <f aca="false">Vzorci_vnosov!$A$23</f>
        <v>51☺</v>
      </c>
      <c r="AH23" s="49" t="str">
        <f aca="false">RIGHT(C23,1)</f>
        <v/>
      </c>
      <c r="AI23" s="49" t="str">
        <f aca="false">RIGHT(D23,1)</f>
        <v/>
      </c>
      <c r="AJ23" s="49" t="str">
        <f aca="false">RIGHT(E23,1)</f>
        <v>☻</v>
      </c>
      <c r="AK23" s="49" t="str">
        <f aca="false">RIGHT(F23,1)</f>
        <v/>
      </c>
      <c r="AL23" s="49" t="str">
        <f aca="false">RIGHT(G23,1)</f>
        <v/>
      </c>
      <c r="AM23" s="49" t="str">
        <f aca="false">RIGHT(H23,1)</f>
        <v>☺</v>
      </c>
      <c r="AN23" s="49" t="str">
        <f aca="false">RIGHT(I23,1)</f>
        <v/>
      </c>
      <c r="AO23" s="49" t="str">
        <f aca="false">RIGHT(J23,1)</f>
        <v/>
      </c>
      <c r="AP23" s="49" t="str">
        <f aca="false">RIGHT(K23,1)</f>
        <v/>
      </c>
      <c r="AQ23" s="49" t="str">
        <f aca="false">RIGHT(L23,1)</f>
        <v/>
      </c>
      <c r="AR23" s="49" t="str">
        <f aca="false">RIGHT(M23,1)</f>
        <v/>
      </c>
      <c r="AS23" s="49" t="str">
        <f aca="false">RIGHT(N23,1)</f>
        <v/>
      </c>
      <c r="AT23" s="49" t="e">
        <f aca="false">NA()</f>
        <v>#N/A</v>
      </c>
      <c r="AU23" s="49" t="str">
        <f aca="false">RIGHT(O23,1)</f>
        <v/>
      </c>
      <c r="AV23" s="49" t="str">
        <f aca="false">RIGHT(P23,1)</f>
        <v/>
      </c>
      <c r="AW23" s="49" t="str">
        <f aca="false">RIGHT(Q23,1)</f>
        <v/>
      </c>
      <c r="AX23" s="49" t="str">
        <f aca="false">RIGHT(R23,1)</f>
        <v/>
      </c>
      <c r="AY23" s="49" t="str">
        <f aca="false">RIGHT(S23,1)</f>
        <v/>
      </c>
      <c r="BG23" s="50"/>
      <c r="BH23" s="50"/>
      <c r="BI23" s="50"/>
      <c r="BJ23" s="50"/>
      <c r="IV23" s="2"/>
    </row>
    <row r="24" s="26" customFormat="true" ht="19.5" hidden="false" customHeight="true" outlineLevel="0" collapsed="false">
      <c r="A24" s="51" t="n">
        <v>43639</v>
      </c>
      <c r="B24" s="52" t="str">
        <f aca="false">TEXT(A24,"Ddd")</f>
        <v>ne</v>
      </c>
      <c r="C24" s="56"/>
      <c r="D24" s="56"/>
      <c r="E24" s="44" t="str">
        <f aca="false">Vzorci_vnosov!$A$14</f>
        <v>☻</v>
      </c>
      <c r="F24" s="56"/>
      <c r="G24" s="56"/>
      <c r="H24" s="45" t="str">
        <f aca="false">Vzorci_vnosov!$A$21</f>
        <v>☺</v>
      </c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 t="s">
        <v>11</v>
      </c>
      <c r="U24" s="59" t="s">
        <v>23</v>
      </c>
      <c r="V24" s="47" t="n">
        <f aca="false">COUNTIF(AH24:AY24,"☻")</f>
        <v>1</v>
      </c>
      <c r="W24" s="47" t="n">
        <f aca="false">COUNTIF(AH24:AY24,"☺")</f>
        <v>1</v>
      </c>
      <c r="X24" s="47" t="n">
        <f aca="false">COUNTIF(C24:S24,"51")+COUNTIF(C24:S24,"51$")+COUNTIF(C24:S24,"51☻")</f>
        <v>0</v>
      </c>
      <c r="Y24" s="47" t="n">
        <f aca="false">COUNTIF(C24:S24,"52")+COUNTIF(C24:S24,"52$")+COUNTIF(C24:S24,"52☻")</f>
        <v>0</v>
      </c>
      <c r="Z24" s="47" t="n">
        <f aca="false">COUNTIF(C24:S24,"51¶")</f>
        <v>0</v>
      </c>
      <c r="AA24" s="47" t="n">
        <f aca="false">COUNTIF(C24:S24,"52¶")</f>
        <v>0</v>
      </c>
      <c r="AB24" s="47" t="n">
        <f aca="false">COUNTIF(C24:S24,"U")+COUNTIF(C24:S24,"U☻")+COUNTIF(C24:S24,"U☺")</f>
        <v>0</v>
      </c>
      <c r="AC24" s="47" t="n">
        <f aca="false">COUNTIF(C24:S24,"KVIT")+COUNTIF(C24:S24,"KVIT☻")+COUNTIF(C24:S24,"kvit$")</f>
        <v>0</v>
      </c>
      <c r="AD24" s="48" t="n">
        <f aca="false">COUNTBLANK(C24:S24)-3</f>
        <v>12</v>
      </c>
      <c r="AE24" s="48" t="n">
        <f aca="false">COUNTIF(C24:S24,"x")</f>
        <v>0</v>
      </c>
      <c r="AF24" s="47" t="n">
        <f aca="false">COUNTIF(C24:S24,"51")+COUNTIF(C24:S24,"51☻")+COUNTIF(C24:S24,"2")+COUNTIF(C24:S24,"52")+COUNTIF(C24:S24,"52☻")+COUNTIF(C24:S24,"51$")+COUNTIF(C24:S24,"52$")</f>
        <v>0</v>
      </c>
      <c r="AG24" s="13" t="str">
        <f aca="false">Vzorci_vnosov!$A$24</f>
        <v>52☺</v>
      </c>
      <c r="AH24" s="49" t="str">
        <f aca="false">RIGHT(C24,1)</f>
        <v/>
      </c>
      <c r="AI24" s="49" t="str">
        <f aca="false">RIGHT(D24,1)</f>
        <v/>
      </c>
      <c r="AJ24" s="49" t="str">
        <f aca="false">RIGHT(E24,1)</f>
        <v>☻</v>
      </c>
      <c r="AK24" s="49" t="str">
        <f aca="false">RIGHT(F24,1)</f>
        <v/>
      </c>
      <c r="AL24" s="49" t="str">
        <f aca="false">RIGHT(G24,1)</f>
        <v/>
      </c>
      <c r="AM24" s="49" t="str">
        <f aca="false">RIGHT(H24,1)</f>
        <v>☺</v>
      </c>
      <c r="AN24" s="49" t="str">
        <f aca="false">RIGHT(I24,1)</f>
        <v/>
      </c>
      <c r="AO24" s="49" t="str">
        <f aca="false">RIGHT(J24,1)</f>
        <v/>
      </c>
      <c r="AP24" s="49" t="str">
        <f aca="false">RIGHT(K24,1)</f>
        <v/>
      </c>
      <c r="AQ24" s="49" t="str">
        <f aca="false">RIGHT(L24,1)</f>
        <v/>
      </c>
      <c r="AR24" s="49" t="str">
        <f aca="false">RIGHT(M24,1)</f>
        <v/>
      </c>
      <c r="AS24" s="49" t="str">
        <f aca="false">RIGHT(N24,1)</f>
        <v/>
      </c>
      <c r="AT24" s="49" t="e">
        <f aca="false">NA()</f>
        <v>#N/A</v>
      </c>
      <c r="AU24" s="49" t="str">
        <f aca="false">RIGHT(O24,1)</f>
        <v/>
      </c>
      <c r="AV24" s="49" t="str">
        <f aca="false">RIGHT(P24,1)</f>
        <v/>
      </c>
      <c r="AW24" s="49" t="str">
        <f aca="false">RIGHT(Q24,1)</f>
        <v/>
      </c>
      <c r="AX24" s="49" t="str">
        <f aca="false">RIGHT(R24,1)</f>
        <v/>
      </c>
      <c r="AY24" s="49" t="str">
        <f aca="false">RIGHT(S24,1)</f>
        <v/>
      </c>
      <c r="BG24" s="50"/>
      <c r="BH24" s="50"/>
      <c r="BI24" s="50"/>
      <c r="BJ24" s="50"/>
      <c r="IV24" s="2"/>
    </row>
    <row r="25" s="26" customFormat="true" ht="19.5" hidden="false" customHeight="true" outlineLevel="0" collapsed="false">
      <c r="A25" s="51" t="n">
        <v>43640</v>
      </c>
      <c r="B25" s="52" t="str">
        <f aca="false">TEXT(A25,"Ddd")</f>
        <v>po</v>
      </c>
      <c r="C25" s="53" t="str">
        <f aca="false">Vzorci_vnosov!$A$6</f>
        <v>KVIT</v>
      </c>
      <c r="D25" s="53" t="str">
        <f aca="false">Vzorci_vnosov!$A$12</f>
        <v>D</v>
      </c>
      <c r="E25" s="55" t="str">
        <f aca="false">Vzorci_vnosov!$A$11</f>
        <v>X</v>
      </c>
      <c r="F25" s="53" t="str">
        <f aca="false">Vzorci_vnosov!$A$12</f>
        <v>D</v>
      </c>
      <c r="G25" s="60" t="str">
        <f aca="false">Vzorci_vnosov!$A$20</f>
        <v>☺</v>
      </c>
      <c r="H25" s="55" t="str">
        <f aca="false">Vzorci_vnosov!$A$11</f>
        <v>X</v>
      </c>
      <c r="I25" s="53" t="str">
        <f aca="false">Vzorci_vnosov!$A$12</f>
        <v>D</v>
      </c>
      <c r="J25" s="54" t="str">
        <f aca="false">Vzorci_vnosov!$A$7</f>
        <v>KVIT☻</v>
      </c>
      <c r="K25" s="53" t="str">
        <f aca="false">Vzorci_vnosov!$A$12</f>
        <v>D</v>
      </c>
      <c r="L25" s="53" t="str">
        <f aca="false">Vzorci_vnosov!$A$12</f>
        <v>D</v>
      </c>
      <c r="M25" s="53" t="s">
        <v>79</v>
      </c>
      <c r="N25" s="53" t="str">
        <f aca="false">Vzorci_vnosov!$A$4</f>
        <v>51</v>
      </c>
      <c r="O25" s="53" t="str">
        <f aca="false">Vzorci_vnosov!$A$5</f>
        <v>52</v>
      </c>
      <c r="P25" s="53" t="str">
        <f aca="false">Vzorci_vnosov!$A$12</f>
        <v>D</v>
      </c>
      <c r="Q25" s="56"/>
      <c r="R25" s="56"/>
      <c r="S25" s="56" t="s">
        <v>81</v>
      </c>
      <c r="T25" s="56" t="s">
        <v>9</v>
      </c>
      <c r="U25" s="59" t="s">
        <v>23</v>
      </c>
      <c r="V25" s="47" t="n">
        <f aca="false">COUNTIF(AH25:AY25,"☻")</f>
        <v>1</v>
      </c>
      <c r="W25" s="47" t="n">
        <f aca="false">COUNTIF(AH25:AY25,"☺")</f>
        <v>1</v>
      </c>
      <c r="X25" s="47" t="n">
        <f aca="false">COUNTIF(C25:S25,"51")+COUNTIF(C25:S25,"51$")+COUNTIF(C25:S25,"51☻")</f>
        <v>1</v>
      </c>
      <c r="Y25" s="47" t="n">
        <f aca="false">COUNTIF(C25:S25,"52")+COUNTIF(C25:S25,"52$")+COUNTIF(C25:S25,"52☻")</f>
        <v>1</v>
      </c>
      <c r="Z25" s="47" t="n">
        <f aca="false">COUNTIF(C25:S25,"51¶")</f>
        <v>0</v>
      </c>
      <c r="AA25" s="47" t="n">
        <f aca="false">COUNTIF(C25:S25,"52¶")</f>
        <v>0</v>
      </c>
      <c r="AB25" s="47" t="n">
        <f aca="false">COUNTIF(C25:S25,"U")+COUNTIF(C25:S25,"U☻")+COUNTIF(C25:S25,"U☺")</f>
        <v>0</v>
      </c>
      <c r="AC25" s="47" t="n">
        <f aca="false">COUNTIF(C25:S25,"KVIT")+COUNTIF(C25:S25,"KVIT☻")+COUNTIF(C25:S25,"kvit$")</f>
        <v>2</v>
      </c>
      <c r="AD25" s="48" t="n">
        <f aca="false">COUNTBLANK(C25:S25)-3</f>
        <v>-1</v>
      </c>
      <c r="AE25" s="48" t="n">
        <f aca="false">COUNTIF(C25:S25,"x")</f>
        <v>2</v>
      </c>
      <c r="AF25" s="47" t="n">
        <f aca="false">COUNTIF(C25:S25,"51")+COUNTIF(C25:S25,"51☻")+COUNTIF(C25:S25,"2")+COUNTIF(C25:S25,"52")+COUNTIF(C25:S25,"52☻")+COUNTIF(C25:S25,"51$")+COUNTIF(C25:S25,"52$")</f>
        <v>2</v>
      </c>
      <c r="AG25" s="7" t="str">
        <f aca="false">Vzorci_vnosov!$A$25</f>
        <v>51¶</v>
      </c>
      <c r="AH25" s="49" t="str">
        <f aca="false">RIGHT(C25,1)</f>
        <v>T</v>
      </c>
      <c r="AI25" s="49" t="str">
        <f aca="false">RIGHT(D25,1)</f>
        <v>D</v>
      </c>
      <c r="AJ25" s="49" t="str">
        <f aca="false">RIGHT(E25,1)</f>
        <v>X</v>
      </c>
      <c r="AK25" s="49" t="str">
        <f aca="false">RIGHT(F25,1)</f>
        <v>D</v>
      </c>
      <c r="AL25" s="49" t="str">
        <f aca="false">RIGHT(G25,1)</f>
        <v>☺</v>
      </c>
      <c r="AM25" s="49" t="str">
        <f aca="false">RIGHT(H25,1)</f>
        <v>X</v>
      </c>
      <c r="AN25" s="49" t="str">
        <f aca="false">RIGHT(I25,1)</f>
        <v>D</v>
      </c>
      <c r="AO25" s="49" t="str">
        <f aca="false">RIGHT(J25,1)</f>
        <v>☻</v>
      </c>
      <c r="AP25" s="49" t="str">
        <f aca="false">RIGHT(K25,1)</f>
        <v>D</v>
      </c>
      <c r="AQ25" s="49" t="str">
        <f aca="false">RIGHT(L25,1)</f>
        <v>D</v>
      </c>
      <c r="AR25" s="49" t="str">
        <f aca="false">RIGHT(M25,1)</f>
        <v>R</v>
      </c>
      <c r="AS25" s="49" t="str">
        <f aca="false">RIGHT(N25,1)</f>
        <v>1</v>
      </c>
      <c r="AT25" s="49" t="e">
        <f aca="false">NA()</f>
        <v>#N/A</v>
      </c>
      <c r="AU25" s="49" t="str">
        <f aca="false">RIGHT(O25,1)</f>
        <v>2</v>
      </c>
      <c r="AV25" s="49" t="str">
        <f aca="false">RIGHT(P25,1)</f>
        <v>D</v>
      </c>
      <c r="AW25" s="49" t="str">
        <f aca="false">RIGHT(Q25,1)</f>
        <v/>
      </c>
      <c r="AX25" s="49" t="str">
        <f aca="false">RIGHT(R25,1)</f>
        <v/>
      </c>
      <c r="AY25" s="49" t="str">
        <f aca="false">RIGHT(S25,1)</f>
        <v>M</v>
      </c>
      <c r="BG25" s="50"/>
      <c r="BH25" s="50"/>
      <c r="BI25" s="50"/>
      <c r="BJ25" s="50"/>
      <c r="IV25" s="2"/>
    </row>
    <row r="26" s="26" customFormat="true" ht="19.5" hidden="false" customHeight="true" outlineLevel="0" collapsed="false">
      <c r="A26" s="85" t="n">
        <v>43641</v>
      </c>
      <c r="B26" s="86" t="str">
        <f aca="false">TEXT(A26,"Ddd")</f>
        <v>út</v>
      </c>
      <c r="C26" s="89"/>
      <c r="D26" s="89"/>
      <c r="E26" s="89"/>
      <c r="F26" s="89"/>
      <c r="G26" s="89"/>
      <c r="H26" s="45" t="str">
        <f aca="false">Vzorci_vnosov!$A$21</f>
        <v>☺</v>
      </c>
      <c r="I26" s="89"/>
      <c r="J26" s="89"/>
      <c r="K26" s="93"/>
      <c r="L26" s="89"/>
      <c r="M26" s="89"/>
      <c r="N26" s="44" t="str">
        <f aca="false">Vzorci_vnosov!$A$14</f>
        <v>☻</v>
      </c>
      <c r="O26" s="89"/>
      <c r="P26" s="92" t="str">
        <f aca="false">Vzorci_vnosov!$A$12</f>
        <v>D</v>
      </c>
      <c r="Q26" s="89"/>
      <c r="R26" s="89"/>
      <c r="S26" s="89"/>
      <c r="T26" s="89" t="s">
        <v>11</v>
      </c>
      <c r="U26" s="89" t="s">
        <v>3</v>
      </c>
      <c r="V26" s="47" t="n">
        <f aca="false">COUNTIF(AH26:AY26,"☻")</f>
        <v>1</v>
      </c>
      <c r="W26" s="47" t="n">
        <f aca="false">COUNTIF(AH26:AY26,"☺")</f>
        <v>1</v>
      </c>
      <c r="X26" s="47" t="n">
        <f aca="false">COUNTIF(C26:S26,"51")+COUNTIF(C26:S26,"51$")+COUNTIF(C26:S26,"51☻")</f>
        <v>0</v>
      </c>
      <c r="Y26" s="47" t="n">
        <f aca="false">COUNTIF(C26:S26,"52")+COUNTIF(C26:S26,"52$")+COUNTIF(C26:S26,"52☻")</f>
        <v>0</v>
      </c>
      <c r="Z26" s="47" t="n">
        <f aca="false">COUNTIF(C26:S26,"51¶")</f>
        <v>0</v>
      </c>
      <c r="AA26" s="47" t="n">
        <f aca="false">COUNTIF(C26:S26,"52¶")</f>
        <v>0</v>
      </c>
      <c r="AB26" s="47" t="n">
        <f aca="false">COUNTIF(C26:S26,"U")+COUNTIF(C26:S26,"U☻")+COUNTIF(C26:S26,"U☺")</f>
        <v>0</v>
      </c>
      <c r="AC26" s="47" t="n">
        <f aca="false">COUNTIF(C26:S26,"KVIT")+COUNTIF(C26:S26,"KVIT☻")+COUNTIF(C26:S26,"kvit$")</f>
        <v>0</v>
      </c>
      <c r="AD26" s="48" t="n">
        <f aca="false">COUNTBLANK(C26:S26)-3</f>
        <v>11</v>
      </c>
      <c r="AE26" s="48" t="n">
        <f aca="false">COUNTIF(C26:S26,"x")</f>
        <v>0</v>
      </c>
      <c r="AF26" s="47" t="n">
        <f aca="false">COUNTIF(C26:S26,"51")+COUNTIF(C26:S26,"51☻")+COUNTIF(C26:S26,"2")+COUNTIF(C26:S26,"52")+COUNTIF(C26:S26,"52☻")+COUNTIF(C26:S26,"51$")+COUNTIF(C26:S26,"52$")</f>
        <v>0</v>
      </c>
      <c r="AG26" s="7" t="str">
        <f aca="false">Vzorci_vnosov!$A$26</f>
        <v>52¶</v>
      </c>
      <c r="AH26" s="49" t="str">
        <f aca="false">RIGHT(C26,1)</f>
        <v/>
      </c>
      <c r="AI26" s="49" t="str">
        <f aca="false">RIGHT(D26,1)</f>
        <v/>
      </c>
      <c r="AJ26" s="49" t="str">
        <f aca="false">RIGHT(E26,1)</f>
        <v/>
      </c>
      <c r="AK26" s="49" t="str">
        <f aca="false">RIGHT(F26,1)</f>
        <v/>
      </c>
      <c r="AL26" s="49" t="str">
        <f aca="false">RIGHT(G26,1)</f>
        <v/>
      </c>
      <c r="AM26" s="49" t="str">
        <f aca="false">RIGHT(H26,1)</f>
        <v>☺</v>
      </c>
      <c r="AN26" s="49" t="str">
        <f aca="false">RIGHT(I26,1)</f>
        <v/>
      </c>
      <c r="AO26" s="49" t="str">
        <f aca="false">RIGHT(J26,1)</f>
        <v/>
      </c>
      <c r="AP26" s="49" t="str">
        <f aca="false">RIGHT(K26,1)</f>
        <v/>
      </c>
      <c r="AQ26" s="49" t="str">
        <f aca="false">RIGHT(L26,1)</f>
        <v/>
      </c>
      <c r="AR26" s="49" t="str">
        <f aca="false">RIGHT(M26,1)</f>
        <v/>
      </c>
      <c r="AS26" s="49" t="str">
        <f aca="false">RIGHT(N26,1)</f>
        <v>☻</v>
      </c>
      <c r="AT26" s="49" t="e">
        <f aca="false">NA()</f>
        <v>#N/A</v>
      </c>
      <c r="AU26" s="49" t="str">
        <f aca="false">RIGHT(O26,1)</f>
        <v/>
      </c>
      <c r="AV26" s="49" t="str">
        <f aca="false">RIGHT(P26,1)</f>
        <v>D</v>
      </c>
      <c r="AW26" s="49" t="str">
        <f aca="false">RIGHT(Q26,1)</f>
        <v/>
      </c>
      <c r="AX26" s="49" t="str">
        <f aca="false">RIGHT(R26,1)</f>
        <v/>
      </c>
      <c r="AY26" s="49" t="str">
        <f aca="false">RIGHT(S26,1)</f>
        <v/>
      </c>
      <c r="BG26" s="50"/>
      <c r="BH26" s="50"/>
      <c r="BI26" s="50"/>
      <c r="BJ26" s="50"/>
      <c r="IV26" s="2"/>
    </row>
    <row r="27" s="26" customFormat="true" ht="19.5" hidden="false" customHeight="true" outlineLevel="0" collapsed="false">
      <c r="A27" s="51" t="n">
        <v>43642</v>
      </c>
      <c r="B27" s="52" t="str">
        <f aca="false">TEXT(A27,"Ddd")</f>
        <v>st</v>
      </c>
      <c r="C27" s="54" t="str">
        <f aca="false">Vzorci_vnosov!$A$7</f>
        <v>KVIT☻</v>
      </c>
      <c r="D27" s="53" t="str">
        <f aca="false">Vzorci_vnosov!$A$12</f>
        <v>D</v>
      </c>
      <c r="E27" s="53" t="str">
        <f aca="false">Vzorci_vnosov!$A$12</f>
        <v>D</v>
      </c>
      <c r="F27" s="53" t="str">
        <f aca="false">Vzorci_vnosov!$A$12</f>
        <v>D</v>
      </c>
      <c r="G27" s="61" t="str">
        <f aca="false">Vzorci_vnosov!$A$28</f>
        <v>KO</v>
      </c>
      <c r="H27" s="55" t="str">
        <f aca="false">Vzorci_vnosov!$A$11</f>
        <v>X</v>
      </c>
      <c r="I27" s="53" t="str">
        <f aca="false">Vzorci_vnosov!$A$5</f>
        <v>52</v>
      </c>
      <c r="J27" s="55" t="str">
        <f aca="false">Vzorci_vnosov!$A$25</f>
        <v>51¶</v>
      </c>
      <c r="K27" s="53" t="str">
        <f aca="false">Vzorci_vnosov!$A$12</f>
        <v>D</v>
      </c>
      <c r="L27" s="58" t="str">
        <f aca="false">Vzorci_vnosov!$A$23</f>
        <v>51☺</v>
      </c>
      <c r="M27" s="53" t="s">
        <v>79</v>
      </c>
      <c r="N27" s="55" t="str">
        <f aca="false">Vzorci_vnosov!$A$11</f>
        <v>X</v>
      </c>
      <c r="O27" s="55" t="str">
        <f aca="false">Vzorci_vnosov!$A$11</f>
        <v>X</v>
      </c>
      <c r="P27" s="53" t="str">
        <f aca="false">Vzorci_vnosov!$A$12</f>
        <v>D</v>
      </c>
      <c r="Q27" s="56"/>
      <c r="R27" s="56"/>
      <c r="S27" s="56" t="s">
        <v>8</v>
      </c>
      <c r="T27" s="56" t="s">
        <v>19</v>
      </c>
      <c r="U27" s="59" t="s">
        <v>23</v>
      </c>
      <c r="V27" s="47" t="n">
        <f aca="false">COUNTIF(AH27:AY27,"☻")</f>
        <v>1</v>
      </c>
      <c r="W27" s="47" t="n">
        <f aca="false">COUNTIF(AH27:AY27,"☺")</f>
        <v>1</v>
      </c>
      <c r="X27" s="47" t="n">
        <f aca="false">COUNTIF(C27:S27,"51")+COUNTIF(C27:S27,"51$")+COUNTIF(C27:S27,"51☻")</f>
        <v>0</v>
      </c>
      <c r="Y27" s="47" t="n">
        <f aca="false">COUNTIF(C27:S27,"52")+COUNTIF(C27:S27,"52$")+COUNTIF(C27:S27,"52☻")</f>
        <v>1</v>
      </c>
      <c r="Z27" s="47" t="n">
        <f aca="false">COUNTIF(C27:S27,"51¶")</f>
        <v>1</v>
      </c>
      <c r="AA27" s="47" t="n">
        <f aca="false">COUNTIF(C27:S27,"52¶")</f>
        <v>0</v>
      </c>
      <c r="AB27" s="47" t="n">
        <f aca="false">COUNTIF(C27:S27,"U")+COUNTIF(C27:S27,"U☻")+COUNTIF(C27:S27,"U☺")</f>
        <v>0</v>
      </c>
      <c r="AC27" s="47" t="n">
        <f aca="false">COUNTIF(C27:S27,"KVIT")+COUNTIF(C27:S27,"KVIT☻")+COUNTIF(C27:S27,"kvit$")</f>
        <v>2</v>
      </c>
      <c r="AD27" s="48" t="n">
        <f aca="false">COUNTBLANK(C27:S27)-3</f>
        <v>-1</v>
      </c>
      <c r="AE27" s="48" t="n">
        <f aca="false">COUNTIF(C27:S27,"x")</f>
        <v>3</v>
      </c>
      <c r="AF27" s="47" t="n">
        <f aca="false">COUNTIF(C27:S27,"51")+COUNTIF(C27:S27,"51☻")+COUNTIF(C27:S27,"2")+COUNTIF(C27:S27,"52")+COUNTIF(C27:S27,"52☻")+COUNTIF(C27:S27,"51$")+COUNTIF(C27:S27,"52$")</f>
        <v>1</v>
      </c>
      <c r="AG27" s="14" t="str">
        <f aca="false">Vzorci_vnosov!$A$27</f>
        <v>KVIT☺</v>
      </c>
      <c r="AH27" s="49" t="str">
        <f aca="false">RIGHT(C27,1)</f>
        <v>☻</v>
      </c>
      <c r="AI27" s="49" t="str">
        <f aca="false">RIGHT(D27,1)</f>
        <v>D</v>
      </c>
      <c r="AJ27" s="49" t="str">
        <f aca="false">RIGHT(E27,1)</f>
        <v>D</v>
      </c>
      <c r="AK27" s="49" t="str">
        <f aca="false">RIGHT(F27,1)</f>
        <v>D</v>
      </c>
      <c r="AL27" s="49" t="str">
        <f aca="false">RIGHT(G27,1)</f>
        <v>O</v>
      </c>
      <c r="AM27" s="49" t="str">
        <f aca="false">RIGHT(H27,1)</f>
        <v>X</v>
      </c>
      <c r="AN27" s="49" t="str">
        <f aca="false">RIGHT(I27,1)</f>
        <v>2</v>
      </c>
      <c r="AO27" s="49" t="str">
        <f aca="false">RIGHT(J27,1)</f>
        <v>¶</v>
      </c>
      <c r="AP27" s="49" t="str">
        <f aca="false">RIGHT(K27,1)</f>
        <v>D</v>
      </c>
      <c r="AQ27" s="49" t="str">
        <f aca="false">RIGHT(L27,1)</f>
        <v>☺</v>
      </c>
      <c r="AR27" s="49" t="str">
        <f aca="false">RIGHT(M27,1)</f>
        <v>R</v>
      </c>
      <c r="AS27" s="49" t="str">
        <f aca="false">RIGHT(N27,1)</f>
        <v>X</v>
      </c>
      <c r="AT27" s="49" t="e">
        <f aca="false">NA()</f>
        <v>#N/A</v>
      </c>
      <c r="AU27" s="49" t="str">
        <f aca="false">RIGHT(O27,1)</f>
        <v>X</v>
      </c>
      <c r="AV27" s="49" t="str">
        <f aca="false">RIGHT(P27,1)</f>
        <v>D</v>
      </c>
      <c r="AW27" s="49" t="str">
        <f aca="false">RIGHT(Q27,1)</f>
        <v/>
      </c>
      <c r="AX27" s="49" t="str">
        <f aca="false">RIGHT(R27,1)</f>
        <v/>
      </c>
      <c r="AY27" s="49" t="str">
        <f aca="false">RIGHT(S27,1)</f>
        <v>T</v>
      </c>
      <c r="BG27" s="50"/>
      <c r="BH27" s="50"/>
      <c r="BI27" s="50"/>
      <c r="BJ27" s="50"/>
      <c r="IV27" s="2"/>
    </row>
    <row r="28" s="26" customFormat="true" ht="19.5" hidden="false" customHeight="true" outlineLevel="0" collapsed="false">
      <c r="A28" s="51" t="n">
        <v>43643</v>
      </c>
      <c r="B28" s="52" t="str">
        <f aca="false">TEXT(A28,"Ddd")</f>
        <v>čt</v>
      </c>
      <c r="C28" s="55" t="str">
        <f aca="false">Vzorci_vnosov!$A$11</f>
        <v>X</v>
      </c>
      <c r="D28" s="53" t="str">
        <f aca="false">Vzorci_vnosov!$A$12</f>
        <v>D</v>
      </c>
      <c r="E28" s="53" t="str">
        <f aca="false">Vzorci_vnosov!$A$12</f>
        <v>D</v>
      </c>
      <c r="F28" s="53" t="str">
        <f aca="false">Vzorci_vnosov!$A$12</f>
        <v>D</v>
      </c>
      <c r="G28" s="53" t="str">
        <f aca="false">Vzorci_vnosov!$A$5</f>
        <v>52</v>
      </c>
      <c r="H28" s="53" t="str">
        <f aca="false">Vzorci_vnosov!$A$4</f>
        <v>51</v>
      </c>
      <c r="I28" s="58" t="str">
        <f aca="false">Vzorci_vnosov!$A$23</f>
        <v>51☺</v>
      </c>
      <c r="J28" s="54" t="str">
        <f aca="false">Vzorci_vnosov!$A$7</f>
        <v>KVIT☻</v>
      </c>
      <c r="K28" s="53" t="str">
        <f aca="false">Vzorci_vnosov!$A$12</f>
        <v>D</v>
      </c>
      <c r="L28" s="55" t="str">
        <f aca="false">Vzorci_vnosov!$A$11</f>
        <v>X</v>
      </c>
      <c r="M28" s="53" t="s">
        <v>79</v>
      </c>
      <c r="N28" s="53" t="str">
        <f aca="false">Vzorci_vnosov!$A$6</f>
        <v>KVIT</v>
      </c>
      <c r="O28" s="55" t="str">
        <f aca="false">Vzorci_vnosov!$A$11</f>
        <v>X</v>
      </c>
      <c r="P28" s="53" t="str">
        <f aca="false">Vzorci_vnosov!$A$12</f>
        <v>D</v>
      </c>
      <c r="Q28" s="56"/>
      <c r="R28" s="56"/>
      <c r="S28" s="56" t="s">
        <v>81</v>
      </c>
      <c r="T28" s="56" t="s">
        <v>13</v>
      </c>
      <c r="U28" s="59" t="s">
        <v>11</v>
      </c>
      <c r="V28" s="47" t="n">
        <f aca="false">COUNTIF(AH28:AY28,"☻")</f>
        <v>1</v>
      </c>
      <c r="W28" s="47" t="n">
        <f aca="false">COUNTIF(AH28:AY28,"☺")</f>
        <v>1</v>
      </c>
      <c r="X28" s="47" t="n">
        <f aca="false">COUNTIF(C28:S28,"51")+COUNTIF(C28:S28,"51$")+COUNTIF(C28:S28,"51☻")</f>
        <v>1</v>
      </c>
      <c r="Y28" s="47" t="n">
        <f aca="false">COUNTIF(C28:S28,"52")+COUNTIF(C28:S28,"52$")+COUNTIF(C28:S28,"52☻")</f>
        <v>1</v>
      </c>
      <c r="Z28" s="47" t="n">
        <f aca="false">COUNTIF(C28:S28,"51¶")</f>
        <v>0</v>
      </c>
      <c r="AA28" s="47" t="n">
        <f aca="false">COUNTIF(C28:S28,"52¶")</f>
        <v>0</v>
      </c>
      <c r="AB28" s="47" t="n">
        <f aca="false">COUNTIF(C28:S28,"U")+COUNTIF(C28:S28,"U☻")+COUNTIF(C28:S28,"U☺")</f>
        <v>0</v>
      </c>
      <c r="AC28" s="47" t="n">
        <f aca="false">COUNTIF(C28:S28,"KVIT")+COUNTIF(C28:S28,"KVIT☻")+COUNTIF(C28:S28,"kvit$")</f>
        <v>2</v>
      </c>
      <c r="AD28" s="48" t="n">
        <f aca="false">COUNTBLANK(C28:S28)-3</f>
        <v>-1</v>
      </c>
      <c r="AE28" s="48" t="n">
        <f aca="false">COUNTIF(C28:S28,"x")</f>
        <v>3</v>
      </c>
      <c r="AF28" s="47" t="n">
        <f aca="false">COUNTIF(C28:S28,"51")+COUNTIF(C28:S28,"51☻")+COUNTIF(C28:S28,"2")+COUNTIF(C28:S28,"52")+COUNTIF(C28:S28,"52☻")+COUNTIF(C28:S28,"51$")+COUNTIF(C28:S28,"52$")</f>
        <v>2</v>
      </c>
      <c r="AG28" s="63" t="str">
        <f aca="false">Vzorci_vnosov!$A$28</f>
        <v>KO</v>
      </c>
      <c r="AH28" s="49" t="str">
        <f aca="false">RIGHT(C28,1)</f>
        <v>X</v>
      </c>
      <c r="AI28" s="49" t="str">
        <f aca="false">RIGHT(D28,1)</f>
        <v>D</v>
      </c>
      <c r="AJ28" s="49" t="str">
        <f aca="false">RIGHT(E28,1)</f>
        <v>D</v>
      </c>
      <c r="AK28" s="49" t="str">
        <f aca="false">RIGHT(F28,1)</f>
        <v>D</v>
      </c>
      <c r="AL28" s="49" t="str">
        <f aca="false">RIGHT(G28,1)</f>
        <v>2</v>
      </c>
      <c r="AM28" s="49" t="str">
        <f aca="false">RIGHT(H28,1)</f>
        <v>1</v>
      </c>
      <c r="AN28" s="49" t="str">
        <f aca="false">RIGHT(I28,1)</f>
        <v>☺</v>
      </c>
      <c r="AO28" s="49" t="str">
        <f aca="false">RIGHT(J28,1)</f>
        <v>☻</v>
      </c>
      <c r="AP28" s="49" t="str">
        <f aca="false">RIGHT(K28,1)</f>
        <v>D</v>
      </c>
      <c r="AQ28" s="49" t="str">
        <f aca="false">RIGHT(L28,1)</f>
        <v>X</v>
      </c>
      <c r="AR28" s="49" t="str">
        <f aca="false">RIGHT(M28,1)</f>
        <v>R</v>
      </c>
      <c r="AS28" s="49" t="str">
        <f aca="false">RIGHT(N28,1)</f>
        <v>T</v>
      </c>
      <c r="AT28" s="49" t="e">
        <f aca="false">NA()</f>
        <v>#N/A</v>
      </c>
      <c r="AU28" s="49" t="str">
        <f aca="false">RIGHT(O28,1)</f>
        <v>X</v>
      </c>
      <c r="AV28" s="49" t="str">
        <f aca="false">RIGHT(P28,1)</f>
        <v>D</v>
      </c>
      <c r="AW28" s="49" t="str">
        <f aca="false">RIGHT(Q28,1)</f>
        <v/>
      </c>
      <c r="AX28" s="49" t="str">
        <f aca="false">RIGHT(R28,1)</f>
        <v/>
      </c>
      <c r="AY28" s="49" t="str">
        <f aca="false">RIGHT(S28,1)</f>
        <v>M</v>
      </c>
      <c r="BG28" s="50"/>
      <c r="BH28" s="50"/>
      <c r="BI28" s="50"/>
      <c r="BJ28" s="50"/>
      <c r="IV28" s="2"/>
    </row>
    <row r="29" s="26" customFormat="true" ht="19.5" hidden="false" customHeight="true" outlineLevel="0" collapsed="false">
      <c r="A29" s="51" t="n">
        <v>43644</v>
      </c>
      <c r="B29" s="52" t="str">
        <f aca="false">TEXT(A29,"Ddd")</f>
        <v>pá</v>
      </c>
      <c r="C29" s="53" t="str">
        <f aca="false">Vzorci_vnosov!$A$6</f>
        <v>KVIT</v>
      </c>
      <c r="D29" s="54" t="str">
        <f aca="false">Vzorci_vnosov!$A$7</f>
        <v>KVIT☻</v>
      </c>
      <c r="E29" s="53" t="str">
        <f aca="false">Vzorci_vnosov!$A$12</f>
        <v>D</v>
      </c>
      <c r="F29" s="53" t="str">
        <f aca="false">Vzorci_vnosov!$A$12</f>
        <v>D</v>
      </c>
      <c r="G29" s="58" t="str">
        <f aca="false">Vzorci_vnosov!$A$23</f>
        <v>51☺</v>
      </c>
      <c r="H29" s="53" t="str">
        <f aca="false">Vzorci_vnosov!$A$4</f>
        <v>51</v>
      </c>
      <c r="I29" s="55" t="str">
        <f aca="false">Vzorci_vnosov!$A$11</f>
        <v>X</v>
      </c>
      <c r="J29" s="55" t="str">
        <f aca="false">Vzorci_vnosov!$A$11</f>
        <v>X</v>
      </c>
      <c r="K29" s="53" t="str">
        <f aca="false">Vzorci_vnosov!$A$12</f>
        <v>D</v>
      </c>
      <c r="L29" s="53" t="str">
        <f aca="false">Vzorci_vnosov!$A$5</f>
        <v>52</v>
      </c>
      <c r="M29" s="53" t="s">
        <v>79</v>
      </c>
      <c r="N29" s="53" t="str">
        <f aca="false">Vzorci_vnosov!$A$6</f>
        <v>KVIT</v>
      </c>
      <c r="O29" s="55" t="str">
        <f aca="false">Vzorci_vnosov!$A$11</f>
        <v>X</v>
      </c>
      <c r="P29" s="53" t="str">
        <f aca="false">Vzorci_vnosov!$A$12</f>
        <v>D</v>
      </c>
      <c r="Q29" s="56"/>
      <c r="R29" s="56"/>
      <c r="S29" s="56" t="s">
        <v>81</v>
      </c>
      <c r="T29" s="56" t="s">
        <v>9</v>
      </c>
      <c r="U29" s="59" t="s">
        <v>11</v>
      </c>
      <c r="V29" s="47" t="n">
        <f aca="false">COUNTIF(AH29:AY29,"☻")</f>
        <v>1</v>
      </c>
      <c r="W29" s="47" t="n">
        <f aca="false">COUNTIF(AH29:AY29,"☺")</f>
        <v>1</v>
      </c>
      <c r="X29" s="47" t="n">
        <f aca="false">COUNTIF(C29:S29,"51")+COUNTIF(C29:S29,"51$")+COUNTIF(C29:S29,"51☻")</f>
        <v>1</v>
      </c>
      <c r="Y29" s="47" t="n">
        <f aca="false">COUNTIF(C29:S29,"52")+COUNTIF(C29:S29,"52$")+COUNTIF(C29:S29,"52☻")</f>
        <v>1</v>
      </c>
      <c r="Z29" s="47" t="n">
        <f aca="false">COUNTIF(C29:S29,"51¶")</f>
        <v>0</v>
      </c>
      <c r="AA29" s="47" t="n">
        <f aca="false">COUNTIF(C29:S29,"52¶")</f>
        <v>0</v>
      </c>
      <c r="AB29" s="47" t="n">
        <f aca="false">COUNTIF(C29:S29,"U")+COUNTIF(C29:S29,"U☻")+COUNTIF(C29:S29,"U☺")</f>
        <v>0</v>
      </c>
      <c r="AC29" s="47" t="n">
        <f aca="false">COUNTIF(C29:S29,"KVIT")+COUNTIF(C29:S29,"KVIT☻")+COUNTIF(C29:S29,"kvit$")</f>
        <v>3</v>
      </c>
      <c r="AD29" s="48" t="n">
        <f aca="false">COUNTBLANK(C29:S29)-3</f>
        <v>-1</v>
      </c>
      <c r="AE29" s="48" t="n">
        <f aca="false">COUNTIF(C29:S29,"x")</f>
        <v>3</v>
      </c>
      <c r="AF29" s="47" t="n">
        <f aca="false">COUNTIF(C29:S29,"51")+COUNTIF(C29:S29,"51☻")+COUNTIF(C29:S29,"2")+COUNTIF(C29:S29,"52")+COUNTIF(C29:S29,"52☻")+COUNTIF(C29:S29,"51$")+COUNTIF(C29:S29,"52$")</f>
        <v>2</v>
      </c>
      <c r="AG29" s="63" t="str">
        <f aca="false">Vzorci_vnosov!$A$29</f>
        <v>Rt</v>
      </c>
      <c r="AH29" s="49" t="str">
        <f aca="false">RIGHT(C29,1)</f>
        <v>T</v>
      </c>
      <c r="AI29" s="49" t="str">
        <f aca="false">RIGHT(D29,1)</f>
        <v>☻</v>
      </c>
      <c r="AJ29" s="49" t="str">
        <f aca="false">RIGHT(E29,1)</f>
        <v>D</v>
      </c>
      <c r="AK29" s="49" t="str">
        <f aca="false">RIGHT(F29,1)</f>
        <v>D</v>
      </c>
      <c r="AL29" s="49" t="str">
        <f aca="false">RIGHT(G29,1)</f>
        <v>☺</v>
      </c>
      <c r="AM29" s="49" t="str">
        <f aca="false">RIGHT(H29,1)</f>
        <v>1</v>
      </c>
      <c r="AN29" s="49" t="str">
        <f aca="false">RIGHT(I29,1)</f>
        <v>X</v>
      </c>
      <c r="AO29" s="49" t="str">
        <f aca="false">RIGHT(J29,1)</f>
        <v>X</v>
      </c>
      <c r="AP29" s="49" t="str">
        <f aca="false">RIGHT(K29,1)</f>
        <v>D</v>
      </c>
      <c r="AQ29" s="49" t="str">
        <f aca="false">RIGHT(L29,1)</f>
        <v>2</v>
      </c>
      <c r="AR29" s="49" t="str">
        <f aca="false">RIGHT(M29,1)</f>
        <v>R</v>
      </c>
      <c r="AS29" s="49" t="str">
        <f aca="false">RIGHT(N29,1)</f>
        <v>T</v>
      </c>
      <c r="AT29" s="49" t="e">
        <f aca="false">NA()</f>
        <v>#N/A</v>
      </c>
      <c r="AU29" s="49" t="str">
        <f aca="false">RIGHT(O29,1)</f>
        <v>X</v>
      </c>
      <c r="AV29" s="49" t="str">
        <f aca="false">RIGHT(P29,1)</f>
        <v>D</v>
      </c>
      <c r="AW29" s="49" t="str">
        <f aca="false">RIGHT(Q29,1)</f>
        <v/>
      </c>
      <c r="AX29" s="49" t="str">
        <f aca="false">RIGHT(R29,1)</f>
        <v/>
      </c>
      <c r="AY29" s="49" t="str">
        <f aca="false">RIGHT(S29,1)</f>
        <v>M</v>
      </c>
      <c r="BG29" s="50"/>
      <c r="BH29" s="50"/>
      <c r="BI29" s="50"/>
      <c r="BJ29" s="50"/>
      <c r="IV29" s="2"/>
    </row>
    <row r="30" s="26" customFormat="true" ht="19.5" hidden="false" customHeight="true" outlineLevel="0" collapsed="false">
      <c r="A30" s="51" t="n">
        <v>43645</v>
      </c>
      <c r="B30" s="52" t="str">
        <f aca="false">TEXT(A30,"Ddd")</f>
        <v>so</v>
      </c>
      <c r="C30" s="56"/>
      <c r="D30" s="56"/>
      <c r="E30" s="56"/>
      <c r="F30" s="56"/>
      <c r="G30" s="56"/>
      <c r="H30" s="56"/>
      <c r="I30" s="56"/>
      <c r="J30" s="56"/>
      <c r="K30" s="56"/>
      <c r="L30" s="45" t="str">
        <f aca="false">Vzorci_vnosov!$A$21</f>
        <v>☺</v>
      </c>
      <c r="M30" s="56"/>
      <c r="N30" s="44" t="str">
        <f aca="false">Vzorci_vnosov!$A$14</f>
        <v>☻</v>
      </c>
      <c r="O30" s="56"/>
      <c r="P30" s="56"/>
      <c r="Q30" s="56"/>
      <c r="R30" s="56"/>
      <c r="S30" s="56"/>
      <c r="T30" s="56" t="s">
        <v>19</v>
      </c>
      <c r="U30" s="59" t="s">
        <v>3</v>
      </c>
      <c r="V30" s="47" t="n">
        <f aca="false">COUNTIF(AH30:AY30,"☻")</f>
        <v>1</v>
      </c>
      <c r="W30" s="47" t="n">
        <f aca="false">COUNTIF(AH30:AY30,"☺")</f>
        <v>1</v>
      </c>
      <c r="X30" s="47" t="n">
        <f aca="false">COUNTIF(C30:S30,"51")+COUNTIF(C30:S30,"51$")+COUNTIF(C30:S30,"51☻")</f>
        <v>0</v>
      </c>
      <c r="Y30" s="47" t="n">
        <f aca="false">COUNTIF(C30:S30,"52")+COUNTIF(C30:S30,"52$")+COUNTIF(C30:S30,"52☻")</f>
        <v>0</v>
      </c>
      <c r="Z30" s="47" t="n">
        <f aca="false">COUNTIF(C30:S30,"51¶")</f>
        <v>0</v>
      </c>
      <c r="AA30" s="47" t="n">
        <f aca="false">COUNTIF(C30:S30,"52¶")</f>
        <v>0</v>
      </c>
      <c r="AB30" s="47" t="n">
        <f aca="false">COUNTIF(C30:S30,"U")+COUNTIF(C30:S30,"U☻")+COUNTIF(C30:S30,"U☺")</f>
        <v>0</v>
      </c>
      <c r="AC30" s="47" t="n">
        <f aca="false">COUNTIF(C30:S30,"KVIT")+COUNTIF(C30:S30,"KVIT☻")+COUNTIF(C30:S30,"kvit$")</f>
        <v>0</v>
      </c>
      <c r="AD30" s="48" t="n">
        <f aca="false">COUNTBLANK(C30:S30)-3</f>
        <v>12</v>
      </c>
      <c r="AE30" s="48" t="n">
        <f aca="false">COUNTIF(C30:S30,"x")</f>
        <v>0</v>
      </c>
      <c r="AF30" s="47" t="n">
        <f aca="false">COUNTIF(C30:S30,"51")+COUNTIF(C30:S30,"51☻")+COUNTIF(C30:S30,"2")+COUNTIF(C30:S30,"52")+COUNTIF(C30:S30,"52☻")+COUNTIF(C30:S30,"51$")+COUNTIF(C30:S30,"52$")</f>
        <v>0</v>
      </c>
      <c r="AG30" s="4" t="str">
        <f aca="false">Vzorci_vnosov!$A$30</f>
        <v>Rt☻</v>
      </c>
      <c r="AH30" s="49" t="str">
        <f aca="false">RIGHT(C30,1)</f>
        <v/>
      </c>
      <c r="AI30" s="49" t="str">
        <f aca="false">RIGHT(D30,1)</f>
        <v/>
      </c>
      <c r="AJ30" s="49" t="str">
        <f aca="false">RIGHT(E30,1)</f>
        <v/>
      </c>
      <c r="AK30" s="49" t="str">
        <f aca="false">RIGHT(F30,1)</f>
        <v/>
      </c>
      <c r="AL30" s="49" t="str">
        <f aca="false">RIGHT(G30,1)</f>
        <v/>
      </c>
      <c r="AM30" s="49" t="str">
        <f aca="false">RIGHT(H30,1)</f>
        <v/>
      </c>
      <c r="AN30" s="49" t="str">
        <f aca="false">RIGHT(I30,1)</f>
        <v/>
      </c>
      <c r="AO30" s="49" t="str">
        <f aca="false">RIGHT(J30,1)</f>
        <v/>
      </c>
      <c r="AP30" s="49" t="str">
        <f aca="false">RIGHT(K30,1)</f>
        <v/>
      </c>
      <c r="AQ30" s="49" t="str">
        <f aca="false">RIGHT(L30,1)</f>
        <v>☺</v>
      </c>
      <c r="AR30" s="49" t="str">
        <f aca="false">RIGHT(M30,1)</f>
        <v/>
      </c>
      <c r="AS30" s="49" t="str">
        <f aca="false">RIGHT(N30,1)</f>
        <v>☻</v>
      </c>
      <c r="AT30" s="49" t="e">
        <f aca="false">NA()</f>
        <v>#N/A</v>
      </c>
      <c r="AU30" s="49" t="str">
        <f aca="false">RIGHT(O30,1)</f>
        <v/>
      </c>
      <c r="AV30" s="49" t="str">
        <f aca="false">RIGHT(P30,1)</f>
        <v/>
      </c>
      <c r="AW30" s="49" t="str">
        <f aca="false">RIGHT(Q30,1)</f>
        <v/>
      </c>
      <c r="AX30" s="49" t="str">
        <f aca="false">RIGHT(R30,1)</f>
        <v/>
      </c>
      <c r="AY30" s="49" t="str">
        <f aca="false">RIGHT(S30,1)</f>
        <v/>
      </c>
      <c r="BG30" s="50"/>
      <c r="BH30" s="50"/>
      <c r="BI30" s="50"/>
      <c r="BJ30" s="50"/>
      <c r="IV30" s="2"/>
    </row>
    <row r="31" s="26" customFormat="true" ht="19.5" hidden="false" customHeight="true" outlineLevel="0" collapsed="false">
      <c r="A31" s="51" t="n">
        <v>43646</v>
      </c>
      <c r="B31" s="52" t="str">
        <f aca="false">TEXT(A31,"Ddd")</f>
        <v>ne</v>
      </c>
      <c r="C31" s="56"/>
      <c r="D31" s="56"/>
      <c r="E31" s="56"/>
      <c r="F31" s="56"/>
      <c r="G31" s="56"/>
      <c r="H31" s="56"/>
      <c r="I31" s="56"/>
      <c r="J31" s="56"/>
      <c r="K31" s="56"/>
      <c r="L31" s="45" t="str">
        <f aca="false">Vzorci_vnosov!$A$21</f>
        <v>☺</v>
      </c>
      <c r="M31" s="56"/>
      <c r="N31" s="44" t="str">
        <f aca="false">Vzorci_vnosov!$A$14</f>
        <v>☻</v>
      </c>
      <c r="O31" s="56"/>
      <c r="P31" s="56"/>
      <c r="Q31" s="56"/>
      <c r="R31" s="56"/>
      <c r="S31" s="56"/>
      <c r="T31" s="56" t="s">
        <v>19</v>
      </c>
      <c r="U31" s="59" t="s">
        <v>3</v>
      </c>
      <c r="V31" s="47" t="n">
        <f aca="false">COUNTIF(AH31:AY31,"☻")</f>
        <v>1</v>
      </c>
      <c r="W31" s="47" t="n">
        <f aca="false">COUNTIF(AH31:AY31,"☺")</f>
        <v>1</v>
      </c>
      <c r="X31" s="47" t="n">
        <f aca="false">COUNTIF(C31:S31,"51")+COUNTIF(C31:S31,"51$")+COUNTIF(C31:S31,"51☻")</f>
        <v>0</v>
      </c>
      <c r="Y31" s="47" t="n">
        <f aca="false">COUNTIF(C31:S31,"52")+COUNTIF(C31:S31,"52$")+COUNTIF(C31:S31,"52☻")</f>
        <v>0</v>
      </c>
      <c r="Z31" s="47" t="n">
        <f aca="false">COUNTIF(C31:S31,"51¶")</f>
        <v>0</v>
      </c>
      <c r="AA31" s="47" t="n">
        <f aca="false">COUNTIF(C31:S31,"52¶")</f>
        <v>0</v>
      </c>
      <c r="AB31" s="47" t="n">
        <f aca="false">COUNTIF(C31:S31,"U")+COUNTIF(C31:S31,"U☻")+COUNTIF(C31:S31,"U☺")</f>
        <v>0</v>
      </c>
      <c r="AC31" s="47" t="n">
        <f aca="false">COUNTIF(C31:S31,"KVIT")+COUNTIF(C31:S31,"KVIT☻")+COUNTIF(C31:S31,"kvit$")</f>
        <v>0</v>
      </c>
      <c r="AD31" s="48" t="n">
        <f aca="false">COUNTBLANK(C31:S31)-3</f>
        <v>12</v>
      </c>
      <c r="AE31" s="48" t="n">
        <f aca="false">COUNTIF(C31:S31,"x")</f>
        <v>0</v>
      </c>
      <c r="AF31" s="47" t="n">
        <f aca="false">COUNTIF(C31:S31,"51")+COUNTIF(C31:S31,"51☻")+COUNTIF(C31:S31,"2")+COUNTIF(C31:S31,"52")+COUNTIF(C31:S31,"52☻")+COUNTIF(C31:S31,"51$")+COUNTIF(C31:S31,"52$")</f>
        <v>0</v>
      </c>
      <c r="AG31" s="16" t="str">
        <f aca="false">Vzorci_vnosov!$A$31</f>
        <v>Rt☺</v>
      </c>
      <c r="AH31" s="49" t="str">
        <f aca="false">RIGHT(C31,1)</f>
        <v/>
      </c>
      <c r="AI31" s="49" t="str">
        <f aca="false">RIGHT(D31,1)</f>
        <v/>
      </c>
      <c r="AJ31" s="49" t="str">
        <f aca="false">RIGHT(E31,1)</f>
        <v/>
      </c>
      <c r="AK31" s="49" t="str">
        <f aca="false">RIGHT(F31,1)</f>
        <v/>
      </c>
      <c r="AL31" s="49" t="str">
        <f aca="false">RIGHT(G31,1)</f>
        <v/>
      </c>
      <c r="AM31" s="49" t="str">
        <f aca="false">RIGHT(H31,1)</f>
        <v/>
      </c>
      <c r="AN31" s="49" t="str">
        <f aca="false">RIGHT(I31,1)</f>
        <v/>
      </c>
      <c r="AO31" s="49" t="str">
        <f aca="false">RIGHT(J31,1)</f>
        <v/>
      </c>
      <c r="AP31" s="49" t="str">
        <f aca="false">RIGHT(K31,1)</f>
        <v/>
      </c>
      <c r="AQ31" s="49" t="str">
        <f aca="false">RIGHT(L31,1)</f>
        <v>☺</v>
      </c>
      <c r="AR31" s="49" t="str">
        <f aca="false">RIGHT(M31,1)</f>
        <v/>
      </c>
      <c r="AS31" s="49" t="str">
        <f aca="false">RIGHT(N31,1)</f>
        <v>☻</v>
      </c>
      <c r="AT31" s="49" t="e">
        <f aca="false">NA()</f>
        <v>#N/A</v>
      </c>
      <c r="AU31" s="49" t="str">
        <f aca="false">RIGHT(O31,1)</f>
        <v/>
      </c>
      <c r="AV31" s="49" t="str">
        <f aca="false">RIGHT(P31,1)</f>
        <v/>
      </c>
      <c r="AW31" s="49" t="str">
        <f aca="false">RIGHT(Q31,1)</f>
        <v/>
      </c>
      <c r="AX31" s="49" t="str">
        <f aca="false">RIGHT(R31,1)</f>
        <v/>
      </c>
      <c r="AY31" s="49" t="str">
        <f aca="false">RIGHT(S31,1)</f>
        <v/>
      </c>
      <c r="BG31" s="50"/>
      <c r="BH31" s="50"/>
      <c r="BI31" s="50"/>
      <c r="BJ31" s="50"/>
      <c r="IV31" s="2"/>
    </row>
    <row r="32" s="26" customFormat="true" ht="19.5" hidden="false" customHeight="true" outlineLevel="0" collapsed="false"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7" t="str">
        <f aca="false">Vzorci_vnosov!$A$32</f>
        <v>Am</v>
      </c>
      <c r="AH32" s="49" t="str">
        <f aca="false">RIGHT(C32,1)</f>
        <v/>
      </c>
      <c r="AI32" s="49" t="str">
        <f aca="false">RIGHT(D32,1)</f>
        <v/>
      </c>
      <c r="AJ32" s="49" t="str">
        <f aca="false">RIGHT(E32,1)</f>
        <v/>
      </c>
      <c r="AK32" s="49" t="str">
        <f aca="false">RIGHT(F32,1)</f>
        <v/>
      </c>
      <c r="AL32" s="49" t="str">
        <f aca="false">RIGHT(G32,1)</f>
        <v/>
      </c>
      <c r="AM32" s="49" t="str">
        <f aca="false">RIGHT(H32,1)</f>
        <v/>
      </c>
      <c r="AN32" s="49" t="str">
        <f aca="false">RIGHT(I32,1)</f>
        <v/>
      </c>
      <c r="AO32" s="49" t="str">
        <f aca="false">RIGHT(J32,1)</f>
        <v/>
      </c>
      <c r="AP32" s="49" t="str">
        <f aca="false">RIGHT(K32,1)</f>
        <v/>
      </c>
      <c r="AQ32" s="49" t="str">
        <f aca="false">RIGHT(L32,1)</f>
        <v/>
      </c>
      <c r="AR32" s="49" t="str">
        <f aca="false">RIGHT(M32,1)</f>
        <v/>
      </c>
      <c r="AS32" s="49" t="str">
        <f aca="false">RIGHT(N32,1)</f>
        <v/>
      </c>
      <c r="AT32" s="49" t="e">
        <f aca="false">NA()</f>
        <v>#N/A</v>
      </c>
      <c r="AU32" s="49" t="str">
        <f aca="false">RIGHT(O32,1)</f>
        <v/>
      </c>
      <c r="AV32" s="49" t="str">
        <f aca="false">RIGHT(P32,1)</f>
        <v/>
      </c>
      <c r="AW32" s="49" t="str">
        <f aca="false">RIGHT(Q32,1)</f>
        <v/>
      </c>
      <c r="AX32" s="49" t="str">
        <f aca="false">RIGHT(R32,1)</f>
        <v/>
      </c>
      <c r="AY32" s="49" t="str">
        <f aca="false">RIGHT(S32,1)</f>
        <v/>
      </c>
      <c r="BG32" s="50"/>
      <c r="BH32" s="50"/>
      <c r="BI32" s="50"/>
      <c r="BJ32" s="50"/>
      <c r="IV32" s="2"/>
    </row>
    <row r="33" customFormat="false" ht="12.75" hidden="false" customHeight="true" outlineLevel="0" collapsed="false">
      <c r="AG33" s="4" t="str">
        <f aca="false">Vzorci_vnosov!$A$33</f>
        <v>Am☻</v>
      </c>
      <c r="BG33" s="25"/>
      <c r="BH33" s="25"/>
      <c r="BI33" s="25"/>
      <c r="BJ33" s="25"/>
    </row>
    <row r="34" customFormat="false" ht="12.75" hidden="false" customHeight="true" outlineLevel="0" collapsed="false">
      <c r="C34" s="5" t="str">
        <f aca="false">$C$1</f>
        <v>KOS</v>
      </c>
      <c r="D34" s="5" t="str">
        <f aca="false">$D$1</f>
        <v>ŠOŠ</v>
      </c>
      <c r="E34" s="5" t="str">
        <f aca="false">$E$1</f>
        <v>PIN</v>
      </c>
      <c r="F34" s="5" t="str">
        <f aca="false">$F$1</f>
        <v>KON</v>
      </c>
      <c r="G34" s="5" t="str">
        <f aca="false">$G$1</f>
        <v>ORO</v>
      </c>
      <c r="H34" s="5" t="str">
        <f aca="false">$H$1</f>
        <v>MIO</v>
      </c>
      <c r="I34" s="5" t="str">
        <f aca="false">$I$1</f>
        <v>BOŽ</v>
      </c>
      <c r="J34" s="5" t="str">
        <f aca="false">$J$1</f>
        <v>TOM</v>
      </c>
      <c r="K34" s="5" t="str">
        <f aca="false">$K$1</f>
        <v>MŠŠ</v>
      </c>
      <c r="L34" s="5" t="str">
        <f aca="false">$L$1</f>
        <v>ŽIV</v>
      </c>
      <c r="M34" s="5" t="str">
        <f aca="false">$M$1</f>
        <v>TAL</v>
      </c>
      <c r="N34" s="5" t="str">
        <f aca="false">$N$1</f>
        <v>PIR</v>
      </c>
      <c r="O34" s="5" t="str">
        <f aca="false">$O$1</f>
        <v>HOL</v>
      </c>
      <c r="P34" s="5" t="str">
        <f aca="false">$P$1</f>
        <v>BUT</v>
      </c>
      <c r="Q34" s="5" t="str">
        <f aca="false">$Q$1</f>
        <v>ŽRJ</v>
      </c>
      <c r="R34" s="5" t="str">
        <f aca="false">$R$1</f>
        <v>NOV3</v>
      </c>
      <c r="S34" s="5" t="str">
        <f aca="false">$S$1</f>
        <v>JNK</v>
      </c>
      <c r="AG34" s="16" t="str">
        <f aca="false">Vzorci_vnosov!$A$34</f>
        <v>Am☺</v>
      </c>
      <c r="BG34" s="25"/>
      <c r="BH34" s="25"/>
      <c r="BI34" s="25"/>
      <c r="BJ34" s="25"/>
    </row>
    <row r="35" customFormat="false" ht="17" hidden="false" customHeight="true" outlineLevel="0" collapsed="false">
      <c r="B35" s="65" t="str">
        <f aca="false">Vzorci_vnosov!$A$20</f>
        <v>☺</v>
      </c>
      <c r="C35" s="66" t="n">
        <f aca="false">COUNTIF(AH2:AH32,"☺")</f>
        <v>0</v>
      </c>
      <c r="D35" s="66" t="n">
        <f aca="false">COUNTIF(AI2:AI32,"☺")</f>
        <v>0</v>
      </c>
      <c r="E35" s="66" t="n">
        <f aca="false">COUNTIF(AJ2:AJ32,"☺")</f>
        <v>0</v>
      </c>
      <c r="F35" s="66" t="n">
        <f aca="false">COUNTIF(AK2:AK32,"☺")</f>
        <v>0</v>
      </c>
      <c r="G35" s="66" t="n">
        <f aca="false">COUNTIF(AL2:AL32,"☺")</f>
        <v>4</v>
      </c>
      <c r="H35" s="66" t="n">
        <f aca="false">COUNTIF(AM2:AM32,"☺")</f>
        <v>4</v>
      </c>
      <c r="I35" s="66" t="n">
        <f aca="false">COUNTIF(AN2:AN32,"☺")</f>
        <v>5</v>
      </c>
      <c r="J35" s="66" t="n">
        <f aca="false">COUNTIF(AO2:AO32,"☺")</f>
        <v>1</v>
      </c>
      <c r="K35" s="66" t="n">
        <f aca="false">COUNTIF(AP2:AP32,"☺")</f>
        <v>0</v>
      </c>
      <c r="L35" s="66" t="n">
        <f aca="false">COUNTIF(AQ2:AQ32,"☺")</f>
        <v>5</v>
      </c>
      <c r="M35" s="66" t="n">
        <f aca="false">COUNTIF(AR2:AR32,"☺")</f>
        <v>0</v>
      </c>
      <c r="N35" s="66" t="n">
        <f aca="false">COUNTIF(AS2:AS32,"☺")</f>
        <v>2</v>
      </c>
      <c r="O35" s="66" t="n">
        <f aca="false">COUNTIF(AU2:AU32,"☺")</f>
        <v>0</v>
      </c>
      <c r="P35" s="66" t="n">
        <f aca="false">COUNTIF(AV2:AV32,"☺")</f>
        <v>5</v>
      </c>
      <c r="Q35" s="66" t="n">
        <f aca="false">COUNTIF(AW2:AW32,"☺")</f>
        <v>0</v>
      </c>
      <c r="R35" s="66" t="n">
        <f aca="false">COUNTIF(AX2:AX32,"☺")</f>
        <v>0</v>
      </c>
      <c r="S35" s="66" t="n">
        <f aca="false">COUNTIF(AY2:AY32,"☺")</f>
        <v>0</v>
      </c>
      <c r="AG35" s="7" t="str">
        <f aca="false">Vzorci_vnosov!$A$35</f>
        <v>Ta</v>
      </c>
      <c r="BA35" s="50"/>
      <c r="BB35" s="50"/>
      <c r="BC35" s="50"/>
      <c r="BD35" s="50"/>
      <c r="BE35" s="50"/>
      <c r="BF35" s="50"/>
      <c r="BG35" s="25"/>
      <c r="BH35" s="25"/>
      <c r="BI35" s="25"/>
      <c r="BJ35" s="25"/>
    </row>
    <row r="36" s="69" customFormat="true" ht="17" hidden="false" customHeight="true" outlineLevel="0" collapsed="false">
      <c r="A36" s="67"/>
      <c r="B36" s="7" t="str">
        <f aca="false">Vzorci_vnosov!$A$16</f>
        <v>☻</v>
      </c>
      <c r="C36" s="66" t="n">
        <f aca="false">COUNTIF(AH2:AH32,"☻")</f>
        <v>4</v>
      </c>
      <c r="D36" s="66" t="n">
        <f aca="false">COUNTIF(AI2:AI32,"☻")</f>
        <v>5</v>
      </c>
      <c r="E36" s="66" t="n">
        <f aca="false">COUNTIF(AJ2:AJ32,"☻")</f>
        <v>4</v>
      </c>
      <c r="F36" s="66" t="n">
        <f aca="false">COUNTIF(AK2:AK32,"☻")</f>
        <v>4</v>
      </c>
      <c r="G36" s="66" t="n">
        <f aca="false">COUNTIF(AL2:AL32,"☻")</f>
        <v>0</v>
      </c>
      <c r="H36" s="66" t="n">
        <f aca="false">COUNTIF(AM2:AM32,"☻")</f>
        <v>0</v>
      </c>
      <c r="I36" s="66" t="n">
        <f aca="false">COUNTIF(AN2:AN32,"☻")</f>
        <v>0</v>
      </c>
      <c r="J36" s="66" t="n">
        <f aca="false">COUNTIF(AO2:AO32,"☻")</f>
        <v>4</v>
      </c>
      <c r="K36" s="66" t="n">
        <f aca="false">COUNTIF(AP2:AP32,"☻")</f>
        <v>3</v>
      </c>
      <c r="L36" s="66" t="n">
        <f aca="false">COUNTIF(AQ2:AQ32,"☻")</f>
        <v>0</v>
      </c>
      <c r="M36" s="66" t="n">
        <f aca="false">COUNTIF(AR2:AR32,"☻")</f>
        <v>0</v>
      </c>
      <c r="N36" s="66" t="n">
        <f aca="false">COUNTIF(AS2:AS32,"☻")</f>
        <v>3</v>
      </c>
      <c r="O36" s="66" t="n">
        <f aca="false">COUNTIF(AU2:AU32,"☻")</f>
        <v>0</v>
      </c>
      <c r="P36" s="66" t="n">
        <f aca="false">COUNTIF(AV2:AV32,"☻")</f>
        <v>0</v>
      </c>
      <c r="Q36" s="66" t="n">
        <f aca="false">COUNTIF(AW2:AW32,"☻")</f>
        <v>0</v>
      </c>
      <c r="R36" s="66" t="n">
        <f aca="false">COUNTIF(AX2:AX32,"☻")</f>
        <v>0</v>
      </c>
      <c r="S36" s="66" t="n">
        <f aca="false">COUNTIF(AY2:AY32,"☻")</f>
        <v>0</v>
      </c>
      <c r="T36" s="66"/>
      <c r="U36" s="68"/>
      <c r="V36" s="36"/>
      <c r="W36" s="36"/>
      <c r="X36" s="36"/>
      <c r="Y36" s="36"/>
      <c r="Z36" s="36"/>
      <c r="AA36" s="36"/>
      <c r="AB36" s="36"/>
      <c r="AC36" s="36"/>
      <c r="AD36" s="36"/>
      <c r="AE36" s="37"/>
      <c r="AF36" s="37"/>
      <c r="AG36" s="4" t="str">
        <f aca="false">Vzorci_vnosov!$A$36</f>
        <v>Ta☻</v>
      </c>
      <c r="AZ36" s="26"/>
      <c r="BA36" s="50"/>
      <c r="BB36" s="50"/>
      <c r="BC36" s="50"/>
      <c r="BD36" s="50"/>
      <c r="BE36" s="50"/>
      <c r="BF36" s="50"/>
      <c r="BG36" s="70"/>
      <c r="BH36" s="70"/>
      <c r="BI36" s="70"/>
      <c r="BJ36" s="70"/>
    </row>
    <row r="37" s="69" customFormat="true" ht="17" hidden="false" customHeight="true" outlineLevel="0" collapsed="false">
      <c r="A37" s="67"/>
      <c r="B37" s="17" t="str">
        <f aca="false">Vzorci_vnosov!$A$42</f>
        <v>Σ</v>
      </c>
      <c r="C37" s="71" t="n">
        <f aca="false">SUM(C35:C36)</f>
        <v>4</v>
      </c>
      <c r="D37" s="71" t="n">
        <f aca="false">SUM(D35:D36)</f>
        <v>5</v>
      </c>
      <c r="E37" s="71" t="n">
        <f aca="false">SUM(E35:E36)</f>
        <v>4</v>
      </c>
      <c r="F37" s="71" t="n">
        <f aca="false">SUM(F35:F36)</f>
        <v>4</v>
      </c>
      <c r="G37" s="71" t="n">
        <f aca="false">SUM(G35:G36)</f>
        <v>4</v>
      </c>
      <c r="H37" s="71" t="n">
        <f aca="false">SUM(H35:H36)</f>
        <v>4</v>
      </c>
      <c r="I37" s="71" t="n">
        <f aca="false">SUM(I35:I36)</f>
        <v>5</v>
      </c>
      <c r="J37" s="71" t="n">
        <f aca="false">SUM(J35:J36)</f>
        <v>5</v>
      </c>
      <c r="K37" s="71" t="n">
        <f aca="false">SUM(K35:K36)</f>
        <v>3</v>
      </c>
      <c r="L37" s="71" t="n">
        <f aca="false">SUM(L35:L36)</f>
        <v>5</v>
      </c>
      <c r="M37" s="71" t="n">
        <f aca="false">SUM(M35:M36)</f>
        <v>0</v>
      </c>
      <c r="N37" s="71" t="n">
        <f aca="false">SUM(N35:N36)</f>
        <v>5</v>
      </c>
      <c r="O37" s="71" t="n">
        <f aca="false">SUM(O35:O36)</f>
        <v>0</v>
      </c>
      <c r="P37" s="71" t="n">
        <f aca="false">SUM(P35:P36)</f>
        <v>5</v>
      </c>
      <c r="Q37" s="71" t="n">
        <f aca="false">SUM(Q35:Q36)</f>
        <v>0</v>
      </c>
      <c r="R37" s="71" t="n">
        <f aca="false">SUM(R35:R36)</f>
        <v>0</v>
      </c>
      <c r="S37" s="71" t="n">
        <f aca="false">SUM(S35:S36)</f>
        <v>0</v>
      </c>
      <c r="T37" s="66"/>
      <c r="U37" s="68"/>
      <c r="V37" s="36"/>
      <c r="W37" s="36"/>
      <c r="X37" s="36"/>
      <c r="Y37" s="36"/>
      <c r="Z37" s="36"/>
      <c r="AA37" s="36"/>
      <c r="AB37" s="36"/>
      <c r="AC37" s="36"/>
      <c r="AD37" s="36"/>
      <c r="AE37" s="37"/>
      <c r="AF37" s="37"/>
      <c r="AG37" s="13" t="str">
        <f aca="false">Vzorci_vnosov!$A$37</f>
        <v>Ta☺</v>
      </c>
      <c r="AZ37" s="26"/>
      <c r="BA37" s="50"/>
      <c r="BB37" s="50"/>
      <c r="BC37" s="50"/>
      <c r="BD37" s="50"/>
      <c r="BE37" s="50"/>
      <c r="BF37" s="50"/>
      <c r="BG37" s="70"/>
      <c r="BH37" s="70"/>
      <c r="BI37" s="70"/>
      <c r="BJ37" s="70"/>
    </row>
    <row r="38" s="69" customFormat="true" ht="17" hidden="false" customHeight="true" outlineLevel="0" collapsed="false">
      <c r="A38" s="67"/>
      <c r="B38" s="4" t="str">
        <f aca="false">Vzorci_vnosov!$A$6</f>
        <v>KVIT</v>
      </c>
      <c r="C38" s="66" t="n">
        <f aca="false">COUNTIF(C2:C32,"KVIT")+COUNTIF(C2:C32,"51KVIT")+COUNTIF(C2:C32,"52KVIT")+COUNTIF(C2:C32,"KVIT$")+COUNTIF(C2:C32,"KVIT☻")+COUNTIF(C2:C32,"KVIT☺")</f>
        <v>7</v>
      </c>
      <c r="D38" s="66" t="n">
        <f aca="false">COUNTIF(D2:D32,"KVIT")+COUNTIF(D2:D32,"51KVIT")+COUNTIF(D2:D32,"52KVIT")+COUNTIF(D2:D32,"KVIT$")+COUNTIF(D2:D32,"KVIT☻")+COUNTIF(D2:D32,"KVIT☺")</f>
        <v>8</v>
      </c>
      <c r="E38" s="66" t="n">
        <f aca="false">COUNTIF(E2:E32,"KVIT")+COUNTIF(E2:E32,"51KVIT")+COUNTIF(E2:E32,"52KVIT")+COUNTIF(E2:E32,"KVIT$")+COUNTIF(E2:E32,"KVIT☻")+COUNTIF(E2:E32,"KVIT☺")</f>
        <v>10</v>
      </c>
      <c r="F38" s="66" t="n">
        <f aca="false">COUNTIF(F2:F32,"KVIT")+COUNTIF(F2:F32,"51KVIT")+COUNTIF(F2:F32,"52KVIT")+COUNTIF(F2:F32,"KVIT$")+COUNTIF(F2:F32,"KVIT☻")+COUNTIF(F2:F32,"KVIT☺")</f>
        <v>6</v>
      </c>
      <c r="G38" s="66" t="n">
        <f aca="false">COUNTIF(G2:G32,"KVIT")+COUNTIF(G2:G32,"51KVIT")+COUNTIF(G2:G32,"52KVIT")+COUNTIF(G2:G32,"KVIT$")+COUNTIF(G2:G32,"KVIT☻")+COUNTIF(G2:G32,"KVIT☺")</f>
        <v>0</v>
      </c>
      <c r="H38" s="66" t="n">
        <f aca="false">COUNTIF(H2:H32,"KVIT")+COUNTIF(H2:H32,"51KVIT")+COUNTIF(H2:H32,"52KVIT")+COUNTIF(H2:H32,"KVIT$")+COUNTIF(H2:H32,"KVIT☻")+COUNTIF(H2:H32,"KVIT☺")</f>
        <v>0</v>
      </c>
      <c r="I38" s="66" t="n">
        <f aca="false">COUNTIF(I2:I32,"KVIT")+COUNTIF(I2:I32,"51KVIT")+COUNTIF(I2:I32,"52KVIT")+COUNTIF(I2:I32,"KVIT$")+COUNTIF(I2:I32,"KVIT☻")+COUNTIF(I2:I32,"KVIT☺")</f>
        <v>0</v>
      </c>
      <c r="J38" s="66" t="n">
        <f aca="false">COUNTIF(J2:J32,"KVIT")+COUNTIF(J2:J32,"51KVIT")+COUNTIF(J2:J32,"52KVIT")+COUNTIF(J2:J32,"KVIT$")+COUNTIF(J2:J32,"KVIT☻")+COUNTIF(J2:J32,"KVIT☺")</f>
        <v>4</v>
      </c>
      <c r="K38" s="66" t="n">
        <f aca="false">COUNTIF(K2:K32,"KVIT")+COUNTIF(K2:K32,"51KVIT")+COUNTIF(K2:K32,"52KVIT")+COUNTIF(K2:K32,"KVIT$")+COUNTIF(K2:K32,"KVIT☻")+COUNTIF(K2:K32,"KVIT☺")</f>
        <v>6</v>
      </c>
      <c r="L38" s="66" t="n">
        <f aca="false">COUNTIF(L2:L32,"KVIT")+COUNTIF(L2:L32,"51KVIT")+COUNTIF(L2:L32,"52KVIT")+COUNTIF(L2:L32,"KVIT$")+COUNTIF(L2:L32,"KVIT☻")+COUNTIF(L2:L32,"KVIT☺")</f>
        <v>0</v>
      </c>
      <c r="M38" s="66" t="n">
        <f aca="false">COUNTIF(M2:M32,"KVIT")+COUNTIF(M2:M32,"51KVIT")+COUNTIF(M2:M32,"52KVIT")+COUNTIF(M2:M32,"KVIT$")+COUNTIF(M2:M32,"KVIT☻")+COUNTIF(M2:M32,"KVIT☺")</f>
        <v>0</v>
      </c>
      <c r="N38" s="66" t="n">
        <f aca="false">COUNTIF(N2:N32,"KVIT")+COUNTIF(N2:N32,"51KVIT")+COUNTIF(N2:N32,"52KVIT")+COUNTIF(N2:N32,"KVIT$")+COUNTIF(N2:N32,"KVIT☻")+COUNTIF(N2:N32,"KVIT☺")</f>
        <v>2</v>
      </c>
      <c r="O38" s="66" t="n">
        <f aca="false">COUNTIF(O2:O32,"KVIT")+COUNTIF(O2:O32,"51KVIT")+COUNTIF(O2:O32,"52KVIT")+COUNTIF(O2:O32,"KVIT$")+COUNTIF(O2:O32,"KVIT☻")+COUNTIF(O2:O32,"KVIT☺")</f>
        <v>0</v>
      </c>
      <c r="P38" s="66" t="n">
        <f aca="false">COUNTIF(P2:P32,"KVIT")+COUNTIF(P2:P32,"51KVIT")+COUNTIF(P2:P32,"52KVIT")+COUNTIF(P2:P32,"KVIT$")+COUNTIF(P2:P32,"KVIT☻")+COUNTIF(P2:P32,"KVIT☺")</f>
        <v>0</v>
      </c>
      <c r="Q38" s="66" t="n">
        <f aca="false">COUNTIF(Q2:Q32,"KVIT")+COUNTIF(Q2:Q32,"51KVIT")+COUNTIF(Q2:Q32,"52KVIT")+COUNTIF(Q2:Q32,"KVIT$")+COUNTIF(Q2:Q32,"KVIT☻")+COUNTIF(Q2:Q32,"KVIT☺")</f>
        <v>0</v>
      </c>
      <c r="R38" s="66" t="n">
        <f aca="false">COUNTIF(R2:R32,"KVIT")+COUNTIF(R2:R32,"51KVIT")+COUNTIF(R2:R32,"52KVIT")+COUNTIF(R2:R32,"KVIT$")+COUNTIF(R2:R32,"KVIT☻")+COUNTIF(R2:R32,"KVIT☺")</f>
        <v>0</v>
      </c>
      <c r="S38" s="66" t="n">
        <f aca="false">COUNTIF(S2:S32,"KVIT")+COUNTIF(S2:S32,"51KVIT")+COUNTIF(S2:S32,"52KVIT")+COUNTIF(S2:S32,"KVIT$")+COUNTIF(S2:S32,"KVIT☻")+COUNTIF(S2:S32,"KVIT☺")</f>
        <v>1</v>
      </c>
      <c r="T38" s="66"/>
      <c r="U38" s="66"/>
      <c r="V38" s="36"/>
      <c r="W38" s="36"/>
      <c r="X38" s="36"/>
      <c r="Y38" s="36"/>
      <c r="Z38" s="36"/>
      <c r="AA38" s="36"/>
      <c r="AB38" s="36"/>
      <c r="AC38" s="36"/>
      <c r="AD38" s="36"/>
      <c r="AE38" s="37"/>
      <c r="AF38" s="37"/>
      <c r="AG38" s="7" t="str">
        <f aca="false">Vzorci_vnosov!$A$38</f>
        <v>Rf</v>
      </c>
      <c r="AZ38" s="26"/>
      <c r="BA38" s="50"/>
      <c r="BB38" s="50"/>
      <c r="BC38" s="50"/>
      <c r="BD38" s="50"/>
      <c r="BE38" s="50"/>
      <c r="BF38" s="50"/>
      <c r="BG38" s="70"/>
      <c r="BH38" s="70"/>
      <c r="BI38" s="70"/>
      <c r="BJ38" s="70"/>
    </row>
    <row r="39" s="72" customFormat="true" ht="17" hidden="false" customHeight="true" outlineLevel="0" collapsed="false">
      <c r="A39" s="67"/>
      <c r="B39" s="18" t="str">
        <f aca="false">Vzorci_vnosov!$A$43</f>
        <v>$</v>
      </c>
      <c r="C39" s="66" t="n">
        <f aca="false">COUNTIF(C2:C32,"51$")+COUNTIF(C2:C32,"52$")+COUNTIF(C2:C32,"kvit$")</f>
        <v>0</v>
      </c>
      <c r="D39" s="66" t="n">
        <f aca="false">COUNTIF(D2:D32,"51$")+COUNTIF(D2:D32,"52$")+COUNTIF(D2:D32,"kvit$")</f>
        <v>0</v>
      </c>
      <c r="E39" s="66" t="n">
        <f aca="false">COUNTIF(E2:E32,"51$")+COUNTIF(E2:E32,"52$")+COUNTIF(E2:E32,"kvit$")</f>
        <v>0</v>
      </c>
      <c r="F39" s="66" t="n">
        <f aca="false">COUNTIF(F2:F32,"51$")+COUNTIF(F2:F32,"52$")+COUNTIF(F2:F32,"kvit$")</f>
        <v>0</v>
      </c>
      <c r="G39" s="66" t="n">
        <f aca="false">COUNTIF(G2:G32,"51$")+COUNTIF(G2:G32,"52$")+COUNTIF(G2:G32,"kvit$")</f>
        <v>0</v>
      </c>
      <c r="H39" s="66" t="n">
        <f aca="false">COUNTIF(H2:H32,"51$")+COUNTIF(H2:H32,"52$")+COUNTIF(H2:H32,"kvit$")</f>
        <v>0</v>
      </c>
      <c r="I39" s="66" t="n">
        <f aca="false">COUNTIF(I2:I32,"51$")+COUNTIF(I2:I32,"52$")+COUNTIF(I2:I32,"kvit$")</f>
        <v>0</v>
      </c>
      <c r="J39" s="66" t="n">
        <f aca="false">COUNTIF(J2:J32,"51$")+COUNTIF(J2:J32,"52$")+COUNTIF(J2:J32,"kvit$")</f>
        <v>0</v>
      </c>
      <c r="K39" s="66" t="n">
        <f aca="false">COUNTIF(K2:K32,"51$")+COUNTIF(K2:K32,"52$")+COUNTIF(K2:K32,"kvit$")</f>
        <v>0</v>
      </c>
      <c r="L39" s="66" t="n">
        <f aca="false">COUNTIF(L2:L32,"51$")+COUNTIF(L2:L32,"52$")+COUNTIF(L2:L32,"kvit$")</f>
        <v>0</v>
      </c>
      <c r="M39" s="66" t="n">
        <f aca="false">COUNTIF(M2:M32,"51$")+COUNTIF(M2:M32,"52$")+COUNTIF(M2:M32,"kvit$")</f>
        <v>0</v>
      </c>
      <c r="N39" s="66" t="n">
        <f aca="false">COUNTIF(N2:N32,"51$")+COUNTIF(N2:N32,"52$")+COUNTIF(N2:N32,"kvit$")</f>
        <v>0</v>
      </c>
      <c r="O39" s="66" t="n">
        <f aca="false">COUNTIF(O2:O32,"51$")+COUNTIF(O2:O32,"52$")+COUNTIF(O2:O32,"kvit$")</f>
        <v>0</v>
      </c>
      <c r="P39" s="66" t="n">
        <f aca="false">COUNTIF(P2:P32,"51$")+COUNTIF(P2:P32,"52$")+COUNTIF(P2:P32,"kvit$")</f>
        <v>0</v>
      </c>
      <c r="Q39" s="66" t="n">
        <f aca="false">COUNTIF(Q2:Q32,"51$")+COUNTIF(Q2:Q32,"52$")+COUNTIF(Q2:Q32,"kvit$")</f>
        <v>0</v>
      </c>
      <c r="R39" s="66" t="n">
        <f aca="false">COUNTIF(R2:R32,"51$")+COUNTIF(R2:R32,"52$")+COUNTIF(R2:R32,"kvit$")</f>
        <v>0</v>
      </c>
      <c r="S39" s="66" t="n">
        <f aca="false">COUNTIF(S2:S32,"51$")+COUNTIF(S2:S32,"52$")+COUNTIF(S2:S32,"kvit$")</f>
        <v>0</v>
      </c>
      <c r="T39" s="66"/>
      <c r="U39" s="66"/>
      <c r="V39" s="36"/>
      <c r="W39" s="36"/>
      <c r="X39" s="36"/>
      <c r="Y39" s="36"/>
      <c r="Z39" s="36"/>
      <c r="AA39" s="36"/>
      <c r="AB39" s="36"/>
      <c r="AC39" s="36"/>
      <c r="AD39" s="36"/>
      <c r="AE39" s="37"/>
      <c r="AF39" s="37"/>
      <c r="AG39" s="4" t="str">
        <f aca="false">Vzorci_vnosov!$A$39</f>
        <v>Rf☻</v>
      </c>
      <c r="AH39" s="69"/>
      <c r="AZ39" s="26"/>
      <c r="BA39" s="50"/>
      <c r="BB39" s="50"/>
      <c r="BC39" s="50"/>
      <c r="BD39" s="50"/>
      <c r="BE39" s="50"/>
      <c r="BF39" s="50"/>
      <c r="BG39" s="73"/>
      <c r="BH39" s="73"/>
      <c r="BI39" s="73"/>
      <c r="BJ39" s="73"/>
    </row>
    <row r="40" customFormat="false" ht="17" hidden="false" customHeight="true" outlineLevel="0" collapsed="false">
      <c r="B40" s="28" t="str">
        <f aca="false">Vzorci_vnosov!$A$12</f>
        <v>D</v>
      </c>
      <c r="C40" s="74" t="n">
        <f aca="false">COUNTIF(C2:C32,"D")</f>
        <v>2</v>
      </c>
      <c r="D40" s="74" t="n">
        <f aca="false">COUNTIF(D2:D32,"D")</f>
        <v>4</v>
      </c>
      <c r="E40" s="74" t="n">
        <f aca="false">COUNTIF(E2:E32,"D")</f>
        <v>3</v>
      </c>
      <c r="F40" s="74" t="n">
        <f aca="false">COUNTIF(F2:F32,"D")</f>
        <v>4</v>
      </c>
      <c r="G40" s="74" t="n">
        <f aca="false">COUNTIF(G2:G32,"D")</f>
        <v>5</v>
      </c>
      <c r="H40" s="74" t="n">
        <f aca="false">COUNTIF(H2:H32,"D")</f>
        <v>4</v>
      </c>
      <c r="I40" s="74" t="n">
        <f aca="false">COUNTIF(I2:I32,"D")</f>
        <v>2</v>
      </c>
      <c r="J40" s="74" t="n">
        <f aca="false">COUNTIF(J2:J32,"D")</f>
        <v>5</v>
      </c>
      <c r="K40" s="74" t="n">
        <f aca="false">COUNTIF(K2:K32,"D")</f>
        <v>10</v>
      </c>
      <c r="L40" s="74" t="n">
        <f aca="false">COUNTIF(L2:L32,"D")</f>
        <v>8</v>
      </c>
      <c r="M40" s="74" t="n">
        <f aca="false">COUNTIF(M2:M32,"D")</f>
        <v>0</v>
      </c>
      <c r="N40" s="74" t="n">
        <f aca="false">COUNTIF(N2:N32,"D")</f>
        <v>7</v>
      </c>
      <c r="O40" s="74" t="n">
        <f aca="false">COUNTIF(O2:O32,"D")</f>
        <v>8</v>
      </c>
      <c r="P40" s="74" t="n">
        <f aca="false">COUNTIF(P2:P32,"D")</f>
        <v>6</v>
      </c>
      <c r="Q40" s="74" t="n">
        <f aca="false">COUNTIF(Q2:Q32,"D")</f>
        <v>0</v>
      </c>
      <c r="R40" s="74" t="n">
        <f aca="false">COUNTIF(R2:R32,"D")</f>
        <v>0</v>
      </c>
      <c r="S40" s="74" t="n">
        <f aca="false">COUNTIF(S2:S32,"D")</f>
        <v>0</v>
      </c>
      <c r="AG40" s="13" t="str">
        <f aca="false">Vzorci_vnosov!$A$40</f>
        <v>Rf☺</v>
      </c>
      <c r="BA40" s="50"/>
      <c r="BB40" s="50"/>
      <c r="BC40" s="50"/>
      <c r="BD40" s="50"/>
      <c r="BE40" s="50"/>
      <c r="BF40" s="50"/>
      <c r="BG40" s="25"/>
      <c r="BH40" s="25"/>
      <c r="BI40" s="25"/>
      <c r="BJ40" s="25"/>
    </row>
    <row r="41" customFormat="false" ht="17" hidden="false" customHeight="true" outlineLevel="0" collapsed="false">
      <c r="B41" s="28" t="str">
        <f aca="false">Vzorci_vnosov!$A$15</f>
        <v>SO</v>
      </c>
      <c r="C41" s="74" t="n">
        <f aca="false">COUNTIF(C2:C32,"SO")</f>
        <v>0</v>
      </c>
      <c r="D41" s="74" t="n">
        <f aca="false">COUNTIF(D2:D32,"SO")</f>
        <v>1</v>
      </c>
      <c r="E41" s="74" t="n">
        <f aca="false">COUNTIF(E2:E32,"SO")</f>
        <v>0</v>
      </c>
      <c r="F41" s="74" t="n">
        <f aca="false">COUNTIF(F2:F32,"SO")</f>
        <v>0</v>
      </c>
      <c r="G41" s="74" t="n">
        <f aca="false">COUNTIF(G2:G32,"SO")</f>
        <v>0</v>
      </c>
      <c r="H41" s="74" t="n">
        <f aca="false">COUNTIF(H2:H32,"SO")</f>
        <v>0</v>
      </c>
      <c r="I41" s="74" t="n">
        <f aca="false">COUNTIF(I2:I32,"SO")</f>
        <v>0</v>
      </c>
      <c r="J41" s="74" t="n">
        <f aca="false">COUNTIF(J2:J32,"SO")</f>
        <v>0</v>
      </c>
      <c r="K41" s="74" t="n">
        <f aca="false">COUNTIF(K2:K32,"SO")</f>
        <v>0</v>
      </c>
      <c r="L41" s="74" t="n">
        <f aca="false">COUNTIF(L2:L32,"SO")</f>
        <v>0</v>
      </c>
      <c r="M41" s="74" t="n">
        <f aca="false">COUNTIF(M2:M32,"SO")</f>
        <v>0</v>
      </c>
      <c r="N41" s="74" t="n">
        <f aca="false">COUNTIF(N2:N32,"SO")</f>
        <v>0</v>
      </c>
      <c r="O41" s="74" t="n">
        <f aca="false">COUNTIF(O2:O32,"SO")</f>
        <v>0</v>
      </c>
      <c r="P41" s="74" t="n">
        <f aca="false">COUNTIF(P2:P32,"SO")</f>
        <v>0</v>
      </c>
      <c r="Q41" s="74" t="n">
        <f aca="false">COUNTIF(Q2:Q32,"SO")</f>
        <v>0</v>
      </c>
      <c r="R41" s="74" t="n">
        <f aca="false">COUNTIF(R2:R32,"SO")</f>
        <v>0</v>
      </c>
      <c r="S41" s="74" t="n">
        <f aca="false">COUNTIF(S2:S32,"SO")</f>
        <v>2</v>
      </c>
      <c r="AG41" s="7" t="str">
        <f aca="false">Vzorci_vnosov!$A$41</f>
        <v>TAV</v>
      </c>
      <c r="BA41" s="50"/>
      <c r="BB41" s="50"/>
      <c r="BC41" s="50"/>
      <c r="BD41" s="50"/>
      <c r="BE41" s="50"/>
      <c r="BF41" s="50"/>
      <c r="BG41" s="25"/>
      <c r="BH41" s="25"/>
      <c r="BI41" s="25"/>
      <c r="BJ41" s="25"/>
    </row>
    <row r="42" customFormat="false" ht="17" hidden="false" customHeight="true" outlineLevel="0" collapsed="false">
      <c r="B42" s="28" t="str">
        <f aca="false">Vzorci_vnosov!$A$13</f>
        <v>BOL</v>
      </c>
      <c r="C42" s="74" t="n">
        <f aca="false">COUNTIF(C2:C32,"BOL")</f>
        <v>0</v>
      </c>
      <c r="D42" s="74" t="n">
        <f aca="false">COUNTIF(D2:D32,"BOL")</f>
        <v>0</v>
      </c>
      <c r="E42" s="74" t="n">
        <f aca="false">COUNTIF(E2:E32,"BOL")</f>
        <v>0</v>
      </c>
      <c r="F42" s="74" t="n">
        <f aca="false">COUNTIF(F2:F32,"BOL")</f>
        <v>0</v>
      </c>
      <c r="G42" s="74" t="n">
        <f aca="false">COUNTIF(G2:G32,"BOL")</f>
        <v>0</v>
      </c>
      <c r="H42" s="74" t="n">
        <f aca="false">COUNTIF(H2:H32,"BOL")</f>
        <v>2</v>
      </c>
      <c r="I42" s="74" t="n">
        <f aca="false">COUNTIF(I2:I32,"BOL")</f>
        <v>0</v>
      </c>
      <c r="J42" s="74" t="n">
        <f aca="false">COUNTIF(J2:J32,"BOL")</f>
        <v>0</v>
      </c>
      <c r="K42" s="74" t="n">
        <f aca="false">COUNTIF(K2:K32,"BOL")</f>
        <v>0</v>
      </c>
      <c r="L42" s="74" t="n">
        <f aca="false">COUNTIF(L2:L32,"BOL")</f>
        <v>0</v>
      </c>
      <c r="M42" s="74" t="n">
        <f aca="false">COUNTIF(M2:M32,"BOL")</f>
        <v>0</v>
      </c>
      <c r="N42" s="74" t="n">
        <f aca="false">COUNTIF(N2:N32,"BOL")</f>
        <v>0</v>
      </c>
      <c r="O42" s="74" t="n">
        <f aca="false">COUNTIF(O2:O32,"BOL")</f>
        <v>0</v>
      </c>
      <c r="P42" s="74" t="n">
        <f aca="false">COUNTIF(P2:P32,"BOL")</f>
        <v>0</v>
      </c>
      <c r="Q42" s="74" t="n">
        <f aca="false">COUNTIF(Q2:Q32,"BOL")</f>
        <v>0</v>
      </c>
      <c r="R42" s="74" t="n">
        <f aca="false">COUNTIF(R2:R32,"BOL")</f>
        <v>0</v>
      </c>
      <c r="S42" s="74" t="n">
        <f aca="false">COUNTIF(S2:S32,"BOL")</f>
        <v>0</v>
      </c>
      <c r="BA42" s="50"/>
      <c r="BB42" s="50"/>
      <c r="BC42" s="50"/>
      <c r="BD42" s="50"/>
      <c r="BE42" s="50"/>
      <c r="BF42" s="50"/>
      <c r="BG42" s="25"/>
      <c r="BH42" s="25"/>
      <c r="BI42" s="25"/>
      <c r="BJ42" s="25"/>
    </row>
    <row r="43" customFormat="false" ht="17" hidden="false" customHeight="true" outlineLevel="0" collapsed="false">
      <c r="B43" s="20" t="str">
        <f aca="false">Vzorci_vnosov!$A$11</f>
        <v>X</v>
      </c>
      <c r="C43" s="74" t="n">
        <f aca="false">COUNTIF(C2:C32,"X")</f>
        <v>3</v>
      </c>
      <c r="D43" s="74" t="n">
        <f aca="false">COUNTIF(D2:D32,"X")</f>
        <v>3</v>
      </c>
      <c r="E43" s="74" t="n">
        <f aca="false">COUNTIF(E2:E32,"X")</f>
        <v>3</v>
      </c>
      <c r="F43" s="74" t="n">
        <f aca="false">COUNTIF(F2:F32,"X")</f>
        <v>5</v>
      </c>
      <c r="G43" s="74" t="n">
        <f aca="false">COUNTIF(G2:G32,"X")</f>
        <v>0</v>
      </c>
      <c r="H43" s="74" t="n">
        <f aca="false">COUNTIF(H2:H32,"X")</f>
        <v>3</v>
      </c>
      <c r="I43" s="74" t="n">
        <f aca="false">COUNTIF(I2:I32,"X")</f>
        <v>4</v>
      </c>
      <c r="J43" s="74" t="n">
        <f aca="false">COUNTIF(J2:J32,"X")</f>
        <v>5</v>
      </c>
      <c r="K43" s="74" t="n">
        <f aca="false">COUNTIF(K2:K32,"X")</f>
        <v>2</v>
      </c>
      <c r="L43" s="74" t="n">
        <f aca="false">COUNTIF(L2:L32,"X")</f>
        <v>3</v>
      </c>
      <c r="M43" s="74" t="n">
        <f aca="false">COUNTIF(M2:M32,"X")</f>
        <v>0</v>
      </c>
      <c r="N43" s="74" t="n">
        <f aca="false">COUNTIF(N2:N32,"X")</f>
        <v>3</v>
      </c>
      <c r="O43" s="74" t="n">
        <f aca="false">COUNTIF(O2:O32,"X")</f>
        <v>7</v>
      </c>
      <c r="P43" s="74" t="n">
        <f aca="false">COUNTIF(P2:P32,"X")</f>
        <v>3</v>
      </c>
      <c r="Q43" s="74" t="n">
        <f aca="false">COUNTIF(Q2:Q32,"X")</f>
        <v>0</v>
      </c>
      <c r="R43" s="74" t="n">
        <f aca="false">COUNTIF(R2:R32,"X")</f>
        <v>0</v>
      </c>
      <c r="S43" s="74" t="n">
        <f aca="false">COUNTIF(S2:S32,"X")</f>
        <v>0</v>
      </c>
      <c r="BA43" s="50"/>
      <c r="BB43" s="50"/>
      <c r="BC43" s="50"/>
      <c r="BD43" s="50"/>
      <c r="BE43" s="50"/>
      <c r="BF43" s="50"/>
      <c r="BG43" s="25"/>
      <c r="BH43" s="25"/>
      <c r="BI43" s="25"/>
      <c r="BJ43" s="25"/>
    </row>
    <row r="44" customFormat="false" ht="17" hidden="false" customHeight="true" outlineLevel="0" collapsed="false">
      <c r="B44" s="19" t="s">
        <v>57</v>
      </c>
      <c r="C44" s="74" t="n">
        <f aca="false">COUNTIF(U2:U32,"KOS")</f>
        <v>0</v>
      </c>
      <c r="D44" s="74" t="n">
        <f aca="false">COUNTIF(U2:U32,"ŠOŠ")</f>
        <v>5</v>
      </c>
      <c r="E44" s="74" t="n">
        <f aca="false">COUNTIF(U2:U32,"PIN")</f>
        <v>5</v>
      </c>
      <c r="F44" s="74" t="n">
        <f aca="false">COUNTIF(U2:U32,"KON")</f>
        <v>0</v>
      </c>
      <c r="G44" s="74" t="n">
        <f aca="false">COUNTIF(U2:U32,"oro")</f>
        <v>0</v>
      </c>
      <c r="H44" s="74" t="n">
        <f aca="false">COUNTIF(U2:U32,"MIO")</f>
        <v>7</v>
      </c>
      <c r="I44" s="74" t="n">
        <f aca="false">COUNTIF(U2:U32,"BOŽ")</f>
        <v>4</v>
      </c>
      <c r="J44" s="74" t="n">
        <f aca="false">COUNTIF(U2:U32,"TOM")</f>
        <v>1</v>
      </c>
      <c r="K44" s="74" t="n">
        <f aca="false">COUNTIF(U2:U32,"MŠŠ")</f>
        <v>2</v>
      </c>
      <c r="L44" s="74" t="n">
        <f aca="false">COUNTIF(U2:U32,"ŽIV")</f>
        <v>0</v>
      </c>
      <c r="M44" s="74" t="n">
        <f aca="false">COUNTIF(U2:U32,"TAL")</f>
        <v>0</v>
      </c>
      <c r="N44" s="74" t="n">
        <f aca="false">COUNTIF(U2:U32,"PIR")</f>
        <v>5</v>
      </c>
      <c r="O44" s="74" t="n">
        <f aca="false">COUNTIF(U2:U32,"HOL")</f>
        <v>0</v>
      </c>
      <c r="P44" s="74" t="n">
        <f aca="false">COUNTIF(U2:U32,P1)</f>
        <v>1</v>
      </c>
      <c r="Q44" s="74" t="n">
        <f aca="false">COUNTIF(U2:U32,Q1)</f>
        <v>0</v>
      </c>
      <c r="R44" s="74" t="n">
        <f aca="false">COUNTIF(U2:U32,R1)</f>
        <v>0</v>
      </c>
      <c r="S44" s="74" t="n">
        <f aca="false">COUNTIF(V2:V32,S1)</f>
        <v>0</v>
      </c>
      <c r="BA44" s="50"/>
      <c r="BB44" s="50"/>
      <c r="BC44" s="50"/>
      <c r="BD44" s="50"/>
      <c r="BE44" s="50"/>
      <c r="BF44" s="50"/>
      <c r="BG44" s="25"/>
      <c r="BH44" s="25"/>
      <c r="BI44" s="25"/>
      <c r="BJ44" s="25"/>
    </row>
    <row r="45" customFormat="false" ht="17" hidden="false" customHeight="true" outlineLevel="0" collapsed="false">
      <c r="B45" s="20" t="str">
        <f aca="false">Vzorci_vnosov!$A$45</f>
        <v>¶</v>
      </c>
      <c r="C45" s="66" t="n">
        <f aca="false">COUNTIF(C2:C32,"51¶")+COUNTIF(C2:C32,"52¶")+COUNTIF(C2:C32,"kvit¶")</f>
        <v>1</v>
      </c>
      <c r="D45" s="66" t="n">
        <f aca="false">COUNTIF(D2:D32,"51¶")+COUNTIF(D2:D32,"52¶")+COUNTIF(D2:D32,"kvit¶")</f>
        <v>0</v>
      </c>
      <c r="E45" s="66" t="n">
        <f aca="false">COUNTIF(E2:E32,"51¶")+COUNTIF(E2:E32,"52¶")+COUNTIF(E2:E32,"kvit¶")</f>
        <v>1</v>
      </c>
      <c r="F45" s="66" t="n">
        <f aca="false">COUNTIF(F2:F32,"51¶")+COUNTIF(F2:F32,"52¶")+COUNTIF(F2:F32,"kvit¶")</f>
        <v>2</v>
      </c>
      <c r="G45" s="66" t="n">
        <f aca="false">COUNTIF(G2:G32,"51¶")+COUNTIF(G2:G32,"52¶")+COUNTIF(G2:G32,"kvit¶")</f>
        <v>0</v>
      </c>
      <c r="H45" s="66" t="n">
        <f aca="false">COUNTIF(H2:H32,"51¶")+COUNTIF(H2:H32,"52¶")+COUNTIF(H2:H32,"kvit¶")</f>
        <v>0</v>
      </c>
      <c r="I45" s="66" t="n">
        <f aca="false">COUNTIF(I2:I32,"51¶")+COUNTIF(I2:I32,"52¶")+COUNTIF(I2:I32,"kvit¶")</f>
        <v>2</v>
      </c>
      <c r="J45" s="66" t="n">
        <f aca="false">COUNTIF(J2:J32,"51¶")+COUNTIF(J2:J32,"52¶")+COUNTIF(J2:J32,"kvit¶")</f>
        <v>2</v>
      </c>
      <c r="K45" s="66" t="n">
        <f aca="false">COUNTIF(K2:K32,"51¶")+COUNTIF(K2:K32,"52¶")+COUNTIF(K2:K32,"kvit¶")</f>
        <v>0</v>
      </c>
      <c r="L45" s="66" t="n">
        <f aca="false">COUNTIF(L2:L32,"51¶")+COUNTIF(L2:L32,"52¶")+COUNTIF(L2:L32,"kvit¶")</f>
        <v>2</v>
      </c>
      <c r="M45" s="66" t="n">
        <f aca="false">COUNTIF(M2:M32,"51¶")+COUNTIF(M2:M32,"52¶")+COUNTIF(M2:M32,"kvit¶")</f>
        <v>0</v>
      </c>
      <c r="N45" s="66" t="n">
        <f aca="false">COUNTIF(N2:N32,"51¶")+COUNTIF(N2:N32,"52¶")+COUNTIF(N2:N32,"kvit¶")</f>
        <v>2</v>
      </c>
      <c r="O45" s="66" t="n">
        <f aca="false">COUNTIF(O2:O32,"51¶")+COUNTIF(O2:O32,"52¶")+COUNTIF(O2:O32,"kvit¶")</f>
        <v>1</v>
      </c>
      <c r="P45" s="66" t="n">
        <f aca="false">COUNTIF(P2:P32,"51¶")+COUNTIF(P2:P32,"52¶")+COUNTIF(P2:P32,"kvit¶")</f>
        <v>1</v>
      </c>
      <c r="Q45" s="66" t="n">
        <f aca="false">COUNTIF(Q2:Q32,"51¶")+COUNTIF(Q2:Q32,"52¶")+COUNTIF(Q2:Q32,"kvit¶")</f>
        <v>0</v>
      </c>
      <c r="R45" s="66" t="n">
        <f aca="false">COUNTIF(R2:R32,"51¶")+COUNTIF(R2:R32,"52¶")+COUNTIF(R2:R32,"kvit¶")</f>
        <v>0</v>
      </c>
      <c r="S45" s="66" t="n">
        <f aca="false">COUNTIF(S2:S32,"51¶")+COUNTIF(S2:S32,"52¶")+COUNTIF(S2:S32,"kvit¶")</f>
        <v>0</v>
      </c>
      <c r="BA45" s="50"/>
      <c r="BB45" s="50"/>
      <c r="BC45" s="50"/>
      <c r="BD45" s="50"/>
      <c r="BE45" s="50"/>
      <c r="BF45" s="50"/>
      <c r="BG45" s="25"/>
      <c r="BH45" s="25"/>
      <c r="BI45" s="25"/>
      <c r="BJ45" s="25"/>
    </row>
    <row r="46" customFormat="false" ht="17" hidden="false" customHeight="true" outlineLevel="0" collapsed="false">
      <c r="B46" s="28" t="str">
        <f aca="false">Vzorci_vnosov!$A$8</f>
        <v>U</v>
      </c>
      <c r="C46" s="66" t="n">
        <f aca="false">COUNTIF(C2:C32,"U☺")+COUNTIF(C2:C32,"U☻")+COUNTIF(C2:C32,"U")</f>
        <v>0</v>
      </c>
      <c r="D46" s="66" t="n">
        <f aca="false">COUNTIF(D2:D32,"U☺")+COUNTIF(D2:D32,"U☻")+COUNTIF(D2:D32,"U")</f>
        <v>0</v>
      </c>
      <c r="E46" s="66" t="n">
        <f aca="false">COUNTIF(E2:E32,"U☺")+COUNTIF(E2:E32,"U☻")+COUNTIF(E2:E32,"U")</f>
        <v>1</v>
      </c>
      <c r="F46" s="66" t="n">
        <f aca="false">COUNTIF(F2:F32,"U☺")+COUNTIF(F2:F32,"U☻")+COUNTIF(F2:F32,"U")</f>
        <v>1</v>
      </c>
      <c r="G46" s="66" t="n">
        <f aca="false">COUNTIF(G2:G32,"U☺")+COUNTIF(G2:G32,"U☻")+COUNTIF(G2:G32,"U")</f>
        <v>0</v>
      </c>
      <c r="H46" s="66" t="n">
        <f aca="false">COUNTIF(H2:H32,"U☺")+COUNTIF(H2:H32,"U☻")+COUNTIF(H2:H32,"U")</f>
        <v>0</v>
      </c>
      <c r="I46" s="66" t="n">
        <f aca="false">COUNTIF(I2:I32,"U☺")+COUNTIF(I2:I32,"U☻")+COUNTIF(I2:I32,"U")</f>
        <v>2</v>
      </c>
      <c r="J46" s="66" t="n">
        <f aca="false">COUNTIF(J2:J32,"U☺")+COUNTIF(J2:J32,"U☻")+COUNTIF(J2:J32,"U")</f>
        <v>0</v>
      </c>
      <c r="K46" s="66" t="n">
        <f aca="false">COUNTIF(K2:K32,"U☺")+COUNTIF(K2:K32,"U☻")+COUNTIF(K2:K32,"U")</f>
        <v>0</v>
      </c>
      <c r="L46" s="66" t="n">
        <f aca="false">COUNTIF(L2:L32,"U☺")+COUNTIF(L2:L32,"U☻")+COUNTIF(L2:L32,"U")</f>
        <v>0</v>
      </c>
      <c r="M46" s="66" t="n">
        <f aca="false">COUNTIF(M2:M32,"U☺")+COUNTIF(M2:M32,"U☻")+COUNTIF(M2:M32,"U")</f>
        <v>0</v>
      </c>
      <c r="N46" s="66" t="n">
        <f aca="false">COUNTIF(N2:N32,"U☺")+COUNTIF(N2:N32,"U☻")+COUNTIF(N2:N32,"U")</f>
        <v>1</v>
      </c>
      <c r="O46" s="66" t="n">
        <f aca="false">COUNTIF(O2:O32,"U☺")+COUNTIF(O2:O32,"U☻")+COUNTIF(O2:O32,"U")</f>
        <v>1</v>
      </c>
      <c r="P46" s="66" t="n">
        <f aca="false">COUNTIF(P2:P32,"U☺")+COUNTIF(P2:P32,"U☻")+COUNTIF(P2:P32,"U")</f>
        <v>3</v>
      </c>
      <c r="Q46" s="66" t="n">
        <f aca="false">COUNTIF(Q2:Q32,"U☺")+COUNTIF(Q2:Q32,"U☻")+COUNTIF(Q2:Q32,"U")</f>
        <v>0</v>
      </c>
      <c r="R46" s="66" t="n">
        <f aca="false">COUNTIF(R2:R32,"U☺")+COUNTIF(R2:R32,"U☻")+COUNTIF(R2:R32,"U")</f>
        <v>0</v>
      </c>
      <c r="S46" s="66" t="n">
        <f aca="false">COUNTIF(S2:S32,"U☺")+COUNTIF(S2:S32,"U☻")+COUNTIF(S2:S32,"U")</f>
        <v>0</v>
      </c>
      <c r="BA46" s="50"/>
      <c r="BB46" s="50"/>
      <c r="BC46" s="50"/>
      <c r="BD46" s="50"/>
      <c r="BE46" s="50"/>
      <c r="BF46" s="50"/>
      <c r="BG46" s="25"/>
      <c r="BH46" s="25"/>
      <c r="BI46" s="25"/>
      <c r="BJ46" s="25"/>
    </row>
  </sheetData>
  <sheetProtection sheet="true" objects="true" scenarios="true"/>
  <conditionalFormatting sqref="D2:M2 O2 Q2:T2 D3:K3 M3:T3 Q4:T4 D5 Q5:R8 T5:T8 C9:C10 E9:T10 Q11:T12 Q13:R13 T13 Q14:T15 C16:E17 G16:H17 J16:T17 Q18:R20 T18:T22 D19 Q21:R22 C23:D24 F23:G24 I23:T24 Q25:T25 Q27:T29 D30:K30 M30:M31 O30:T31 C31:K31 A2:B31 U2:U25 U27:U31 D26:G26 I26:M26 O26 Q26:U26">
    <cfRule type="expression" priority="2" aboveAverage="0" equalAverage="0" bottom="0" percent="0" rank="0" text="" dxfId="153">
      <formula>WEEKDAY(junij!$A2,2)=6</formula>
    </cfRule>
    <cfRule type="expression" priority="3" aboveAverage="0" equalAverage="0" bottom="0" percent="0" rank="0" text="" dxfId="154">
      <formula>WEEKDAY(junij!$A2,2)=7</formula>
    </cfRule>
  </conditionalFormatting>
  <conditionalFormatting sqref="S5 S7:S8">
    <cfRule type="expression" priority="4" aboveAverage="0" equalAverage="0" bottom="0" percent="0" rank="0" text="" dxfId="155">
      <formula>WEEKDAY(junij!$A5,2)=6</formula>
    </cfRule>
    <cfRule type="expression" priority="5" aboveAverage="0" equalAverage="0" bottom="0" percent="0" rank="0" text="" dxfId="156">
      <formula>WEEKDAY(junij!$A5,2)=7</formula>
    </cfRule>
  </conditionalFormatting>
  <conditionalFormatting sqref="N2">
    <cfRule type="expression" priority="6" aboveAverage="0" equalAverage="0" bottom="0" percent="0" rank="0" text="" dxfId="157">
      <formula>WEEKDAY(junij!$A2,2)=6</formula>
    </cfRule>
    <cfRule type="expression" priority="7" aboveAverage="0" equalAverage="0" bottom="0" percent="0" rank="0" text="" dxfId="158">
      <formula>WEEKDAY(junij!$A2,2)=7</formula>
    </cfRule>
  </conditionalFormatting>
  <conditionalFormatting sqref="S6">
    <cfRule type="expression" priority="8" aboveAverage="0" equalAverage="0" bottom="0" percent="0" rank="0" text="" dxfId="159">
      <formula>WEEKDAY(junij!$A6,2)=6</formula>
    </cfRule>
    <cfRule type="expression" priority="9" aboveAverage="0" equalAverage="0" bottom="0" percent="0" rank="0" text="" dxfId="160">
      <formula>WEEKDAY(junij!$A6,2)=7</formula>
    </cfRule>
  </conditionalFormatting>
  <conditionalFormatting sqref="C7:C8">
    <cfRule type="expression" priority="10" aboveAverage="0" equalAverage="0" bottom="0" percent="0" rank="0" text="" dxfId="161">
      <formula>WEEKDAY(junij!$A7,2)=6</formula>
    </cfRule>
    <cfRule type="expression" priority="11" aboveAverage="0" equalAverage="0" bottom="0" percent="0" rank="0" text="" dxfId="162">
      <formula>WEEKDAY(junij!$A7,2)=7</formula>
    </cfRule>
  </conditionalFormatting>
  <conditionalFormatting sqref="C30">
    <cfRule type="expression" priority="12" aboveAverage="0" equalAverage="0" bottom="0" percent="0" rank="0" text="" dxfId="163">
      <formula>WEEKDAY(junij!$A30,2)=6</formula>
    </cfRule>
    <cfRule type="expression" priority="13" aboveAverage="0" equalAverage="0" bottom="0" percent="0" rank="0" text="" dxfId="164">
      <formula>WEEKDAY(junij!$A30,2)=7</formula>
    </cfRule>
  </conditionalFormatting>
  <conditionalFormatting sqref="L21:L22">
    <cfRule type="expression" priority="14" aboveAverage="0" equalAverage="0" bottom="0" percent="0" rank="0" text="" dxfId="165">
      <formula>WEEKDAY(junij!$A21,2)=6</formula>
    </cfRule>
    <cfRule type="expression" priority="15" aboveAverage="0" equalAverage="0" bottom="0" percent="0" rank="0" text="" dxfId="166">
      <formula>WEEKDAY(junij!$A21,2)=7</formula>
    </cfRule>
  </conditionalFormatting>
  <conditionalFormatting sqref="S18:S19 S21:S22">
    <cfRule type="expression" priority="16" aboveAverage="0" equalAverage="0" bottom="0" percent="0" rank="0" text="" dxfId="167">
      <formula>WEEKDAY(junij!$A18,2)=6</formula>
    </cfRule>
    <cfRule type="expression" priority="17" aboveAverage="0" equalAverage="0" bottom="0" percent="0" rank="0" text="" dxfId="168">
      <formula>WEEKDAY(junij!$A18,2)=7</formula>
    </cfRule>
  </conditionalFormatting>
  <conditionalFormatting sqref="V2:AC31">
    <cfRule type="cellIs" priority="18" operator="lessThan" aboveAverage="0" equalAverage="0" bottom="0" percent="0" rank="0" text="" dxfId="169">
      <formula>1</formula>
    </cfRule>
    <cfRule type="cellIs" priority="19" operator="greaterThan" aboveAverage="0" equalAverage="0" bottom="0" percent="0" rank="0" text="" dxfId="170">
      <formula>1</formula>
    </cfRule>
  </conditionalFormatting>
  <conditionalFormatting sqref="AD2:AD31">
    <cfRule type="cellIs" priority="20" operator="notEqual" aboveAverage="0" equalAverage="0" bottom="0" percent="0" rank="0" text="" dxfId="171">
      <formula>0</formula>
    </cfRule>
  </conditionalFormatting>
  <conditionalFormatting sqref="AE2:AE31">
    <cfRule type="cellIs" priority="21" operator="equal" aboveAverage="0" equalAverage="0" bottom="0" percent="0" rank="0" text="" dxfId="172">
      <formula>1</formula>
    </cfRule>
    <cfRule type="cellIs" priority="22" operator="greaterThan" aboveAverage="0" equalAverage="0" bottom="0" percent="0" rank="0" text="" dxfId="173">
      <formula>1</formula>
    </cfRule>
  </conditionalFormatting>
  <conditionalFormatting sqref="AF2:AF31">
    <cfRule type="cellIs" priority="23" operator="lessThan" aboveAverage="0" equalAverage="0" bottom="0" percent="0" rank="0" text="" dxfId="174">
      <formula>2</formula>
    </cfRule>
    <cfRule type="cellIs" priority="24" operator="greaterThan" aboveAverage="0" equalAverage="0" bottom="0" percent="0" rank="0" text="" dxfId="175">
      <formula>2</formula>
    </cfRule>
  </conditionalFormatting>
  <conditionalFormatting sqref="D22">
    <cfRule type="expression" priority="25" aboveAverage="0" equalAverage="0" bottom="0" percent="0" rank="0" text="" dxfId="176">
      <formula>WEEKDAY(junij!$A22,2)=6</formula>
    </cfRule>
    <cfRule type="expression" priority="26" aboveAverage="0" equalAverage="0" bottom="0" percent="0" rank="0" text="" dxfId="177">
      <formula>WEEKDAY(junij!$A22,2)=7</formula>
    </cfRule>
  </conditionalFormatting>
  <conditionalFormatting sqref="C22">
    <cfRule type="expression" priority="27" aboveAverage="0" equalAverage="0" bottom="0" percent="0" rank="0" text="" dxfId="178">
      <formula>WEEKDAY(junij!$A22,2)=6</formula>
    </cfRule>
    <cfRule type="expression" priority="28" aboveAverage="0" equalAverage="0" bottom="0" percent="0" rank="0" text="" dxfId="179">
      <formula>WEEKDAY(junij!$A22,2)=7</formula>
    </cfRule>
  </conditionalFormatting>
  <conditionalFormatting sqref="C26">
    <cfRule type="expression" priority="29" aboveAverage="0" equalAverage="0" bottom="0" percent="0" rank="0" text="" dxfId="180">
      <formula>WEEKDAY(junij!$A26,2)=6</formula>
    </cfRule>
    <cfRule type="expression" priority="30" aboveAverage="0" equalAverage="0" bottom="0" percent="0" rank="0" text="" dxfId="181">
      <formula>WEEKDAY(junij!$A26,2)=7</formula>
    </cfRule>
  </conditionalFormatting>
  <printOptions headings="false" gridLines="false" gridLinesSet="true" horizontalCentered="false" verticalCentered="false"/>
  <pageMargins left="0.7875" right="0.7875" top="0.954166666666667" bottom="0.511805555555556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&amp;L&amp;"Arial,Regular"&amp;12Zadnja sprememba:  &amp;C&amp;"Arial,Regular"&amp;D   &amp;T</oddHeader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46"/>
  <sheetViews>
    <sheetView showFormulas="false" showGridLines="true" showRowColHeaders="true" showZeros="true" rightToLeft="false" tabSelected="false" showOutlineSymbols="true" defaultGridColor="true" view="normal" topLeftCell="A14" colorId="64" zoomScale="120" zoomScaleNormal="120" zoomScalePageLayoutView="100" workbookViewId="0">
      <selection pane="topLeft" activeCell="BG22" activeCellId="0" sqref="BG22"/>
    </sheetView>
  </sheetViews>
  <sheetFormatPr defaultColWidth="6.79296875" defaultRowHeight="17" zeroHeight="false" outlineLevelRow="0" outlineLevelCol="0"/>
  <cols>
    <col collapsed="false" customWidth="true" hidden="false" outlineLevel="0" max="1" min="1" style="21" width="5.8"/>
    <col collapsed="false" customWidth="true" hidden="false" outlineLevel="0" max="2" min="2" style="22" width="3.2"/>
    <col collapsed="false" customWidth="true" hidden="false" outlineLevel="0" max="17" min="3" style="23" width="4.4"/>
    <col collapsed="false" customWidth="true" hidden="true" outlineLevel="0" max="18" min="18" style="23" width="4.4"/>
    <col collapsed="false" customWidth="true" hidden="false" outlineLevel="0" max="21" min="19" style="23" width="4.4"/>
    <col collapsed="false" customWidth="true" hidden="false" outlineLevel="0" max="32" min="22" style="23" width="3.6"/>
    <col collapsed="false" customWidth="true" hidden="false" outlineLevel="0" max="33" min="33" style="1" width="4.4"/>
    <col collapsed="false" customWidth="true" hidden="true" outlineLevel="0" max="51" min="34" style="2" width="14.22"/>
    <col collapsed="false" customWidth="true" hidden="false" outlineLevel="0" max="59" min="52" style="26" width="3.6"/>
    <col collapsed="false" customWidth="false" hidden="false" outlineLevel="0" max="76" min="60" style="26" width="6.81"/>
    <col collapsed="false" customWidth="false" hidden="false" outlineLevel="0" max="257" min="77" style="2" width="6.81"/>
  </cols>
  <sheetData>
    <row r="1" s="38" customFormat="true" ht="19.5" hidden="false" customHeight="true" outlineLevel="0" collapsed="false">
      <c r="A1" s="27" t="s">
        <v>59</v>
      </c>
      <c r="B1" s="28"/>
      <c r="C1" s="5" t="str">
        <f aca="false">Vzorci_vnosov!$C$2</f>
        <v>KOS</v>
      </c>
      <c r="D1" s="5" t="str">
        <f aca="false">Vzorci_vnosov!$C$3</f>
        <v>ŠOŠ</v>
      </c>
      <c r="E1" s="5" t="str">
        <f aca="false">Vzorci_vnosov!$C$4</f>
        <v>PIN</v>
      </c>
      <c r="F1" s="5" t="str">
        <f aca="false">Vzorci_vnosov!$C$5</f>
        <v>KON</v>
      </c>
      <c r="G1" s="5" t="str">
        <f aca="false">Vzorci_vnosov!$C$6</f>
        <v>ORO</v>
      </c>
      <c r="H1" s="5" t="str">
        <f aca="false">Vzorci_vnosov!$C$7</f>
        <v>MIO</v>
      </c>
      <c r="I1" s="5" t="str">
        <f aca="false">Vzorci_vnosov!$C$8</f>
        <v>BOŽ</v>
      </c>
      <c r="J1" s="5" t="str">
        <f aca="false">Vzorci_vnosov!$C$9</f>
        <v>TOM</v>
      </c>
      <c r="K1" s="5" t="str">
        <f aca="false">Vzorci_vnosov!$C$10</f>
        <v>MŠŠ</v>
      </c>
      <c r="L1" s="5" t="str">
        <f aca="false">Vzorci_vnosov!$C$11</f>
        <v>ŽIV</v>
      </c>
      <c r="M1" s="5" t="str">
        <f aca="false">Vzorci_vnosov!$C$12</f>
        <v>TAL</v>
      </c>
      <c r="N1" s="5" t="str">
        <f aca="false">Vzorci_vnosov!$C$13</f>
        <v>PIR</v>
      </c>
      <c r="O1" s="5" t="str">
        <f aca="false">Vzorci_vnosov!$C$14</f>
        <v>HOL</v>
      </c>
      <c r="P1" s="5" t="str">
        <f aca="false">Vzorci_vnosov!$C$15</f>
        <v>BUT</v>
      </c>
      <c r="Q1" s="5" t="str">
        <f aca="false">Vzorci_vnosov!$C$16</f>
        <v>ŽRJ</v>
      </c>
      <c r="R1" s="5" t="str">
        <f aca="false">Vzorci_vnosov!$C$17</f>
        <v>NOV3</v>
      </c>
      <c r="S1" s="5" t="str">
        <f aca="false">Vzorci_vnosov!$C$18</f>
        <v>JNK</v>
      </c>
      <c r="T1" s="29" t="s">
        <v>61</v>
      </c>
      <c r="U1" s="83" t="s">
        <v>57</v>
      </c>
      <c r="V1" s="31" t="str">
        <f aca="false">Vzorci_vnosov!$A$16</f>
        <v>☻</v>
      </c>
      <c r="W1" s="32" t="s">
        <v>34</v>
      </c>
      <c r="X1" s="33" t="str">
        <f aca="false">Vzorci_vnosov!$A$4</f>
        <v>51</v>
      </c>
      <c r="Y1" s="33" t="str">
        <f aca="false">Vzorci_vnosov!$A$5</f>
        <v>52</v>
      </c>
      <c r="Z1" s="7" t="str">
        <f aca="false">Vzorci_vnosov!$A$25</f>
        <v>51¶</v>
      </c>
      <c r="AA1" s="7" t="str">
        <f aca="false">Vzorci_vnosov!$A$26</f>
        <v>52¶</v>
      </c>
      <c r="AB1" s="34" t="str">
        <f aca="false">Vzorci_vnosov!$A$8</f>
        <v>U</v>
      </c>
      <c r="AC1" s="33" t="str">
        <f aca="false">Vzorci_vnosov!$A$6</f>
        <v>KVIT</v>
      </c>
      <c r="AD1" s="35" t="s">
        <v>62</v>
      </c>
      <c r="AE1" s="36" t="s">
        <v>18</v>
      </c>
      <c r="AF1" s="37" t="s">
        <v>63</v>
      </c>
      <c r="AG1" s="3"/>
      <c r="AH1" s="78" t="str">
        <f aca="false">$C$1</f>
        <v>KOS</v>
      </c>
      <c r="AI1" s="78" t="str">
        <f aca="false">$D$1</f>
        <v>ŠOŠ</v>
      </c>
      <c r="AJ1" s="78" t="str">
        <f aca="false">$E$1</f>
        <v>PIN</v>
      </c>
      <c r="AK1" s="78" t="str">
        <f aca="false">$F$1</f>
        <v>KON</v>
      </c>
      <c r="AL1" s="78" t="str">
        <f aca="false">$G$1</f>
        <v>ORO</v>
      </c>
      <c r="AM1" s="78" t="str">
        <f aca="false">$H$1</f>
        <v>MIO</v>
      </c>
      <c r="AN1" s="78" t="str">
        <f aca="false">$I$1</f>
        <v>BOŽ</v>
      </c>
      <c r="AO1" s="78" t="str">
        <f aca="false">$J$1</f>
        <v>TOM</v>
      </c>
      <c r="AP1" s="78" t="str">
        <f aca="false">$K$1</f>
        <v>MŠŠ</v>
      </c>
      <c r="AQ1" s="78" t="str">
        <f aca="false">$L$1</f>
        <v>ŽIV</v>
      </c>
      <c r="AR1" s="78" t="str">
        <f aca="false">$M$1</f>
        <v>TAL</v>
      </c>
      <c r="AS1" s="78" t="str">
        <f aca="false">$N$1</f>
        <v>PIR</v>
      </c>
      <c r="AT1" s="78" t="e">
        <f aca="false">NA()</f>
        <v>#N/A</v>
      </c>
      <c r="AU1" s="78" t="str">
        <f aca="false">$O$1</f>
        <v>HOL</v>
      </c>
      <c r="AV1" s="78" t="str">
        <f aca="false">$P$1</f>
        <v>BUT</v>
      </c>
      <c r="AW1" s="78" t="str">
        <f aca="false">$Q$1</f>
        <v>ŽRJ</v>
      </c>
      <c r="AX1" s="78" t="str">
        <f aca="false">$R$1</f>
        <v>NOV3</v>
      </c>
      <c r="AY1" s="78" t="str">
        <f aca="false">$S$1</f>
        <v>JNK</v>
      </c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</row>
    <row r="2" s="38" customFormat="true" ht="19.5" hidden="false" customHeight="true" outlineLevel="0" collapsed="false">
      <c r="A2" s="51" t="n">
        <v>43647</v>
      </c>
      <c r="B2" s="52" t="str">
        <f aca="false">TEXT(A2,"Ddd")</f>
        <v>po</v>
      </c>
      <c r="C2" s="53" t="str">
        <f aca="false">Vzorci_vnosov!$A$6</f>
        <v>KVIT</v>
      </c>
      <c r="D2" s="54" t="str">
        <f aca="false">Vzorci_vnosov!$A$7</f>
        <v>KVIT☻</v>
      </c>
      <c r="E2" s="53" t="str">
        <f aca="false">Vzorci_vnosov!$A$12</f>
        <v>D</v>
      </c>
      <c r="F2" s="53" t="str">
        <f aca="false">Vzorci_vnosov!$A$6</f>
        <v>KVIT</v>
      </c>
      <c r="G2" s="61" t="str">
        <f aca="false">Vzorci_vnosov!$A$28</f>
        <v>KO</v>
      </c>
      <c r="H2" s="53" t="str">
        <f aca="false">Vzorci_vnosov!$A$5</f>
        <v>52</v>
      </c>
      <c r="I2" s="53" t="str">
        <f aca="false">Vzorci_vnosov!$A$5</f>
        <v>52</v>
      </c>
      <c r="J2" s="7" t="str">
        <f aca="false">Vzorci_vnosov!$A$11</f>
        <v>X</v>
      </c>
      <c r="K2" s="53" t="str">
        <f aca="false">Vzorci_vnosov!$A$4</f>
        <v>51</v>
      </c>
      <c r="L2" s="55" t="str">
        <f aca="false">Vzorci_vnosov!$A$11</f>
        <v>X</v>
      </c>
      <c r="M2" s="56" t="s">
        <v>79</v>
      </c>
      <c r="N2" s="55" t="str">
        <f aca="false">Vzorci_vnosov!$A$11</f>
        <v>X</v>
      </c>
      <c r="O2" s="55" t="str">
        <f aca="false">Vzorci_vnosov!$A$26</f>
        <v>52¶</v>
      </c>
      <c r="P2" s="94" t="str">
        <f aca="false">Vzorci_vnosov!$A$27</f>
        <v>KVIT☺</v>
      </c>
      <c r="Q2" s="53" t="str">
        <f aca="false">Vzorci_vnosov!$A$4</f>
        <v>51</v>
      </c>
      <c r="R2" s="56"/>
      <c r="S2" s="56" t="s">
        <v>81</v>
      </c>
      <c r="T2" s="56" t="s">
        <v>27</v>
      </c>
      <c r="U2" s="57" t="str">
        <f aca="false">Vzorci_vnosov!$C$5</f>
        <v>KON</v>
      </c>
      <c r="V2" s="47" t="n">
        <f aca="false">COUNTIF(AH2:AY2,"☻")</f>
        <v>1</v>
      </c>
      <c r="W2" s="47" t="n">
        <f aca="false">COUNTIF(AH2:AY2,"☺")</f>
        <v>1</v>
      </c>
      <c r="X2" s="47" t="n">
        <f aca="false">COUNTIF(C2:S2,"51")+COUNTIF(C2:S2,"51$")+COUNTIF(C2:S2,"51☻")</f>
        <v>2</v>
      </c>
      <c r="Y2" s="47" t="n">
        <f aca="false">COUNTIF(C2:S2,"52")+COUNTIF(C2:S2,"52$")+COUNTIF(C2:S2,"52☻")</f>
        <v>2</v>
      </c>
      <c r="Z2" s="47" t="n">
        <f aca="false">COUNTIF(C2:S2,"51¶")</f>
        <v>0</v>
      </c>
      <c r="AA2" s="47" t="n">
        <f aca="false">COUNTIF(C2:S2,"52¶")</f>
        <v>1</v>
      </c>
      <c r="AB2" s="47" t="n">
        <f aca="false">COUNTIF(C2:S2,"U")+COUNTIF(C2:S2,"U☻")+COUNTIF(C2:S2,"U☺")</f>
        <v>0</v>
      </c>
      <c r="AC2" s="47" t="n">
        <f aca="false">COUNTIF(C2:S2,"KVIT")+COUNTIF(C2:S2,"KVIT☻")+COUNTIF(C2:S2,"kvit$")</f>
        <v>3</v>
      </c>
      <c r="AD2" s="48" t="n">
        <f aca="false">COUNTBLANK(C2:S2)-3</f>
        <v>-2</v>
      </c>
      <c r="AE2" s="48" t="n">
        <f aca="false">COUNTIF(C2:S2,"x")</f>
        <v>3</v>
      </c>
      <c r="AF2" s="47" t="n">
        <f aca="false">COUNTIF(C2:S2,"51")+COUNTIF(C2:S2,"51☻")+COUNTIF(C2:S2,"2")+COUNTIF(C2:S2,"52")+COUNTIF(C2:S2,"52☻")+COUNTIF(C2:S2,"51$")+COUNTIF(C2:S2,"52$")</f>
        <v>4</v>
      </c>
      <c r="AG2" s="4" t="str">
        <f aca="false">Vzorci_vnosov!$A$2</f>
        <v>51☻</v>
      </c>
      <c r="AH2" s="49" t="str">
        <f aca="false">RIGHT(C2,1)</f>
        <v>T</v>
      </c>
      <c r="AI2" s="49" t="str">
        <f aca="false">RIGHT(D2,1)</f>
        <v>☻</v>
      </c>
      <c r="AJ2" s="49" t="str">
        <f aca="false">RIGHT(E2,1)</f>
        <v>D</v>
      </c>
      <c r="AK2" s="49" t="str">
        <f aca="false">RIGHT(F2,1)</f>
        <v>T</v>
      </c>
      <c r="AL2" s="49" t="str">
        <f aca="false">RIGHT(G2,1)</f>
        <v>O</v>
      </c>
      <c r="AM2" s="49" t="str">
        <f aca="false">RIGHT(H2,1)</f>
        <v>2</v>
      </c>
      <c r="AN2" s="49" t="str">
        <f aca="false">RIGHT(I2,1)</f>
        <v>2</v>
      </c>
      <c r="AO2" s="49" t="str">
        <f aca="false">RIGHT(J2,1)</f>
        <v>X</v>
      </c>
      <c r="AP2" s="49" t="str">
        <f aca="false">RIGHT(K2,1)</f>
        <v>1</v>
      </c>
      <c r="AQ2" s="49" t="str">
        <f aca="false">RIGHT(L2,1)</f>
        <v>X</v>
      </c>
      <c r="AR2" s="49" t="str">
        <f aca="false">RIGHT(M2,1)</f>
        <v>R</v>
      </c>
      <c r="AS2" s="49" t="str">
        <f aca="false">RIGHT(N2,1)</f>
        <v>X</v>
      </c>
      <c r="AT2" s="49" t="e">
        <f aca="false">NA()</f>
        <v>#N/A</v>
      </c>
      <c r="AU2" s="49" t="str">
        <f aca="false">RIGHT(O2,1)</f>
        <v>¶</v>
      </c>
      <c r="AV2" s="49" t="str">
        <f aca="false">RIGHT(P2,1)</f>
        <v>☺</v>
      </c>
      <c r="AW2" s="49" t="str">
        <f aca="false">RIGHT(Q2,1)</f>
        <v>1</v>
      </c>
      <c r="AX2" s="49" t="str">
        <f aca="false">RIGHT(R2,1)</f>
        <v/>
      </c>
      <c r="AY2" s="49" t="str">
        <f aca="false">RIGHT(S2,1)</f>
        <v>M</v>
      </c>
      <c r="AZ2" s="26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</row>
    <row r="3" s="26" customFormat="true" ht="19.5" hidden="false" customHeight="true" outlineLevel="0" collapsed="false">
      <c r="A3" s="51" t="n">
        <v>43648</v>
      </c>
      <c r="B3" s="52" t="str">
        <f aca="false">TEXT(A3,"Ddd")</f>
        <v>út</v>
      </c>
      <c r="C3" s="54" t="str">
        <f aca="false">Vzorci_vnosov!$A$7</f>
        <v>KVIT☻</v>
      </c>
      <c r="D3" s="55" t="str">
        <f aca="false">Vzorci_vnosov!$A$11</f>
        <v>X</v>
      </c>
      <c r="E3" s="53" t="str">
        <f aca="false">Vzorci_vnosov!$A$12</f>
        <v>D</v>
      </c>
      <c r="F3" s="53" t="str">
        <f aca="false">Vzorci_vnosov!$A$6</f>
        <v>KVIT</v>
      </c>
      <c r="G3" s="61" t="str">
        <f aca="false">Vzorci_vnosov!$A$28</f>
        <v>KO</v>
      </c>
      <c r="H3" s="58" t="str">
        <f aca="false">Vzorci_vnosov!$A$23</f>
        <v>51☺</v>
      </c>
      <c r="I3" s="53" t="str">
        <f aca="false">Vzorci_vnosov!$A$4</f>
        <v>51</v>
      </c>
      <c r="J3" s="53" t="str">
        <f aca="false">Vzorci_vnosov!$A$6</f>
        <v>KVIT</v>
      </c>
      <c r="K3" s="56" t="s">
        <v>82</v>
      </c>
      <c r="L3" s="55" t="str">
        <f aca="false">Vzorci_vnosov!$A$26</f>
        <v>52¶</v>
      </c>
      <c r="M3" s="56" t="s">
        <v>79</v>
      </c>
      <c r="N3" s="53" t="str">
        <f aca="false">Vzorci_vnosov!$A$6</f>
        <v>KVIT</v>
      </c>
      <c r="O3" s="53" t="str">
        <f aca="false">Vzorci_vnosov!$A$5</f>
        <v>52</v>
      </c>
      <c r="P3" s="55" t="str">
        <f aca="false">Vzorci_vnosov!$A$11</f>
        <v>X</v>
      </c>
      <c r="Q3" s="53" t="str">
        <f aca="false">Vzorci_vnosov!$A$4</f>
        <v>51</v>
      </c>
      <c r="R3" s="56"/>
      <c r="S3" s="56" t="s">
        <v>81</v>
      </c>
      <c r="T3" s="56" t="s">
        <v>11</v>
      </c>
      <c r="U3" s="57" t="str">
        <f aca="false">Vzorci_vnosov!$C$5</f>
        <v>KON</v>
      </c>
      <c r="V3" s="47" t="n">
        <f aca="false">COUNTIF(AH3:AY3,"☻")</f>
        <v>1</v>
      </c>
      <c r="W3" s="47" t="n">
        <f aca="false">COUNTIF(AH3:AY3,"☺")</f>
        <v>1</v>
      </c>
      <c r="X3" s="47" t="n">
        <f aca="false">COUNTIF(C3:S3,"51")+COUNTIF(C3:S3,"51$")+COUNTIF(C3:S3,"51☻")</f>
        <v>2</v>
      </c>
      <c r="Y3" s="47" t="n">
        <f aca="false">COUNTIF(C3:S3,"52")+COUNTIF(C3:S3,"52$")+COUNTIF(C3:S3,"52☻")</f>
        <v>1</v>
      </c>
      <c r="Z3" s="47" t="n">
        <f aca="false">COUNTIF(C3:S3,"51¶")</f>
        <v>0</v>
      </c>
      <c r="AA3" s="47" t="n">
        <f aca="false">COUNTIF(C3:S3,"52¶")</f>
        <v>1</v>
      </c>
      <c r="AB3" s="47" t="n">
        <f aca="false">COUNTIF(C3:S3,"U")+COUNTIF(C3:S3,"U☻")+COUNTIF(C3:S3,"U☺")</f>
        <v>0</v>
      </c>
      <c r="AC3" s="47" t="n">
        <f aca="false">COUNTIF(C3:S3,"KVIT")+COUNTIF(C3:S3,"KVIT☻")+COUNTIF(C3:S3,"kvit$")</f>
        <v>4</v>
      </c>
      <c r="AD3" s="48" t="n">
        <f aca="false">COUNTBLANK(C3:S3)-3</f>
        <v>-2</v>
      </c>
      <c r="AE3" s="48" t="n">
        <f aca="false">COUNTIF(C3:S3,"x")</f>
        <v>2</v>
      </c>
      <c r="AF3" s="47" t="n">
        <f aca="false">COUNTIF(C3:S3,"51")+COUNTIF(C3:S3,"51☻")+COUNTIF(C3:S3,"2")+COUNTIF(C3:S3,"52")+COUNTIF(C3:S3,"52☻")+COUNTIF(C3:S3,"51$")+COUNTIF(C3:S3,"52$")</f>
        <v>3</v>
      </c>
      <c r="AG3" s="4" t="str">
        <f aca="false">Vzorci_vnosov!$A$3</f>
        <v>52☻</v>
      </c>
      <c r="AH3" s="49" t="str">
        <f aca="false">RIGHT(C3,1)</f>
        <v>☻</v>
      </c>
      <c r="AI3" s="49" t="str">
        <f aca="false">RIGHT(D3,1)</f>
        <v>X</v>
      </c>
      <c r="AJ3" s="49" t="str">
        <f aca="false">RIGHT(E3,1)</f>
        <v>D</v>
      </c>
      <c r="AK3" s="49" t="str">
        <f aca="false">RIGHT(F3,1)</f>
        <v>T</v>
      </c>
      <c r="AL3" s="49" t="str">
        <f aca="false">RIGHT(G3,1)</f>
        <v>O</v>
      </c>
      <c r="AM3" s="49" t="str">
        <f aca="false">RIGHT(H3,1)</f>
        <v>☺</v>
      </c>
      <c r="AN3" s="49" t="str">
        <f aca="false">RIGHT(I3,1)</f>
        <v>1</v>
      </c>
      <c r="AO3" s="49" t="str">
        <f aca="false">RIGHT(J3,1)</f>
        <v>T</v>
      </c>
      <c r="AP3" s="49" t="str">
        <f aca="false">RIGHT(K3,1)</f>
        <v>b</v>
      </c>
      <c r="AQ3" s="49" t="str">
        <f aca="false">RIGHT(L3,1)</f>
        <v>¶</v>
      </c>
      <c r="AR3" s="49" t="str">
        <f aca="false">RIGHT(M3,1)</f>
        <v>R</v>
      </c>
      <c r="AS3" s="49" t="str">
        <f aca="false">RIGHT(N3,1)</f>
        <v>T</v>
      </c>
      <c r="AT3" s="49" t="e">
        <f aca="false">NA()</f>
        <v>#N/A</v>
      </c>
      <c r="AU3" s="49" t="str">
        <f aca="false">RIGHT(O3,1)</f>
        <v>2</v>
      </c>
      <c r="AV3" s="49" t="str">
        <f aca="false">RIGHT(P3,1)</f>
        <v>X</v>
      </c>
      <c r="AW3" s="49" t="str">
        <f aca="false">RIGHT(Q3,1)</f>
        <v>1</v>
      </c>
      <c r="AX3" s="49" t="str">
        <f aca="false">RIGHT(R3,1)</f>
        <v/>
      </c>
      <c r="AY3" s="49" t="str">
        <f aca="false">RIGHT(S3,1)</f>
        <v>M</v>
      </c>
      <c r="BI3" s="50"/>
      <c r="BJ3" s="50"/>
      <c r="BK3" s="50"/>
      <c r="BL3" s="50"/>
      <c r="IV3" s="2"/>
    </row>
    <row r="4" s="26" customFormat="true" ht="19.5" hidden="false" customHeight="true" outlineLevel="0" collapsed="false">
      <c r="A4" s="51" t="n">
        <v>43649</v>
      </c>
      <c r="B4" s="52" t="str">
        <f aca="false">TEXT(A4,"Ddd")</f>
        <v>st</v>
      </c>
      <c r="C4" s="55" t="str">
        <f aca="false">Vzorci_vnosov!$A$11</f>
        <v>X</v>
      </c>
      <c r="D4" s="53" t="str">
        <f aca="false">Vzorci_vnosov!$A$6</f>
        <v>KVIT</v>
      </c>
      <c r="E4" s="53" t="str">
        <f aca="false">Vzorci_vnosov!$A$12</f>
        <v>D</v>
      </c>
      <c r="F4" s="55" t="str">
        <f aca="false">Vzorci_vnosov!$A$11</f>
        <v>X</v>
      </c>
      <c r="G4" s="61" t="str">
        <f aca="false">Vzorci_vnosov!$A$28</f>
        <v>KO</v>
      </c>
      <c r="H4" s="55" t="str">
        <f aca="false">Vzorci_vnosov!$A$11</f>
        <v>X</v>
      </c>
      <c r="I4" s="53" t="str">
        <f aca="false">Vzorci_vnosov!$A$4</f>
        <v>51</v>
      </c>
      <c r="J4" s="55" t="str">
        <f aca="false">Vzorci_vnosov!$A$26</f>
        <v>52¶</v>
      </c>
      <c r="K4" s="55" t="str">
        <f aca="false">Vzorci_vnosov!$A$35</f>
        <v>Ta</v>
      </c>
      <c r="L4" s="53" t="str">
        <f aca="false">Vzorci_vnosov!$A$5</f>
        <v>52</v>
      </c>
      <c r="M4" s="56" t="s">
        <v>79</v>
      </c>
      <c r="N4" s="54" t="str">
        <f aca="false">Vzorci_vnosov!$A$7</f>
        <v>KVIT☻</v>
      </c>
      <c r="O4" s="55" t="str">
        <f aca="false">Vzorci_vnosov!$A$11</f>
        <v>X</v>
      </c>
      <c r="P4" s="53" t="str">
        <f aca="false">Vzorci_vnosov!$A$6</f>
        <v>KVIT</v>
      </c>
      <c r="Q4" s="53" t="str">
        <f aca="false">Vzorci_vnosov!$A$4</f>
        <v>51</v>
      </c>
      <c r="R4" s="56"/>
      <c r="S4" s="56" t="s">
        <v>81</v>
      </c>
      <c r="T4" s="56" t="s">
        <v>65</v>
      </c>
      <c r="U4" s="57" t="str">
        <f aca="false">Vzorci_vnosov!$C$11</f>
        <v>ŽIV</v>
      </c>
      <c r="V4" s="47" t="n">
        <f aca="false">COUNTIF(AH4:AY4,"☻")</f>
        <v>1</v>
      </c>
      <c r="W4" s="47" t="n">
        <f aca="false">COUNTIF(AH4:AY4,"☺")</f>
        <v>0</v>
      </c>
      <c r="X4" s="47" t="n">
        <f aca="false">COUNTIF(C4:S4,"51")+COUNTIF(C4:S4,"51$")+COUNTIF(C4:S4,"51☻")</f>
        <v>2</v>
      </c>
      <c r="Y4" s="47" t="n">
        <f aca="false">COUNTIF(C4:S4,"52")+COUNTIF(C4:S4,"52$")+COUNTIF(C4:S4,"52☻")</f>
        <v>1</v>
      </c>
      <c r="Z4" s="47" t="n">
        <f aca="false">COUNTIF(C4:S4,"51¶")</f>
        <v>0</v>
      </c>
      <c r="AA4" s="47" t="n">
        <f aca="false">COUNTIF(C4:S4,"52¶")</f>
        <v>1</v>
      </c>
      <c r="AB4" s="47" t="n">
        <f aca="false">COUNTIF(C4:S4,"U")+COUNTIF(C4:S4,"U☻")+COUNTIF(C4:S4,"U☺")</f>
        <v>0</v>
      </c>
      <c r="AC4" s="47" t="n">
        <f aca="false">COUNTIF(C4:S4,"KVIT")+COUNTIF(C4:S4,"KVIT☻")+COUNTIF(C4:S4,"kvit$")</f>
        <v>3</v>
      </c>
      <c r="AD4" s="48" t="n">
        <f aca="false">COUNTBLANK(C4:S4)-3</f>
        <v>-2</v>
      </c>
      <c r="AE4" s="48" t="n">
        <f aca="false">COUNTIF(C4:S4,"x")</f>
        <v>4</v>
      </c>
      <c r="AF4" s="47" t="n">
        <f aca="false">COUNTIF(C4:S4,"51")+COUNTIF(C4:S4,"51☻")+COUNTIF(C4:S4,"2")+COUNTIF(C4:S4,"52")+COUNTIF(C4:S4,"52☻")+COUNTIF(C4:S4,"51$")+COUNTIF(C4:S4,"52$")</f>
        <v>3</v>
      </c>
      <c r="AG4" s="4" t="str">
        <f aca="false">Vzorci_vnosov!$A$4</f>
        <v>51</v>
      </c>
      <c r="AH4" s="49" t="str">
        <f aca="false">RIGHT(C4,1)</f>
        <v>X</v>
      </c>
      <c r="AI4" s="49" t="str">
        <f aca="false">RIGHT(D4,1)</f>
        <v>T</v>
      </c>
      <c r="AJ4" s="49" t="str">
        <f aca="false">RIGHT(E4,1)</f>
        <v>D</v>
      </c>
      <c r="AK4" s="49" t="str">
        <f aca="false">RIGHT(F4,1)</f>
        <v>X</v>
      </c>
      <c r="AL4" s="49" t="str">
        <f aca="false">RIGHT(G4,1)</f>
        <v>O</v>
      </c>
      <c r="AM4" s="49" t="str">
        <f aca="false">RIGHT(H4,1)</f>
        <v>X</v>
      </c>
      <c r="AN4" s="49" t="str">
        <f aca="false">RIGHT(I4,1)</f>
        <v>1</v>
      </c>
      <c r="AO4" s="49" t="str">
        <f aca="false">RIGHT(J4,1)</f>
        <v>¶</v>
      </c>
      <c r="AP4" s="49" t="str">
        <f aca="false">RIGHT(K4,1)</f>
        <v>a</v>
      </c>
      <c r="AQ4" s="49" t="str">
        <f aca="false">RIGHT(L4,1)</f>
        <v>2</v>
      </c>
      <c r="AR4" s="49" t="str">
        <f aca="false">RIGHT(M4,1)</f>
        <v>R</v>
      </c>
      <c r="AS4" s="49" t="str">
        <f aca="false">RIGHT(N4,1)</f>
        <v>☻</v>
      </c>
      <c r="AT4" s="49" t="e">
        <f aca="false">NA()</f>
        <v>#N/A</v>
      </c>
      <c r="AU4" s="49" t="str">
        <f aca="false">RIGHT(O4,1)</f>
        <v>X</v>
      </c>
      <c r="AV4" s="49" t="str">
        <f aca="false">RIGHT(P4,1)</f>
        <v>T</v>
      </c>
      <c r="AW4" s="49" t="str">
        <f aca="false">RIGHT(Q4,1)</f>
        <v>1</v>
      </c>
      <c r="AX4" s="49" t="str">
        <f aca="false">RIGHT(R4,1)</f>
        <v/>
      </c>
      <c r="AY4" s="49" t="str">
        <f aca="false">RIGHT(S4,1)</f>
        <v>M</v>
      </c>
      <c r="BI4" s="50"/>
      <c r="BJ4" s="50"/>
      <c r="BK4" s="50"/>
      <c r="BL4" s="50"/>
      <c r="IV4" s="2"/>
    </row>
    <row r="5" s="26" customFormat="true" ht="19.5" hidden="false" customHeight="true" outlineLevel="0" collapsed="false">
      <c r="A5" s="51" t="n">
        <v>43650</v>
      </c>
      <c r="B5" s="52" t="str">
        <f aca="false">TEXT(A5,"Ddd")</f>
        <v>čt</v>
      </c>
      <c r="C5" s="54" t="str">
        <f aca="false">Vzorci_vnosov!$A$7</f>
        <v>KVIT☻</v>
      </c>
      <c r="D5" s="53" t="str">
        <f aca="false">Vzorci_vnosov!$A$6</f>
        <v>KVIT</v>
      </c>
      <c r="E5" s="53" t="str">
        <f aca="false">Vzorci_vnosov!$A$12</f>
        <v>D</v>
      </c>
      <c r="F5" s="55" t="str">
        <f aca="false">Vzorci_vnosov!$A$11</f>
        <v>X</v>
      </c>
      <c r="G5" s="55" t="str">
        <f aca="false">Vzorci_vnosov!$A$26</f>
        <v>52¶</v>
      </c>
      <c r="H5" s="53" t="str">
        <f aca="false">Vzorci_vnosov!$A$4</f>
        <v>51</v>
      </c>
      <c r="I5" s="58" t="str">
        <f aca="false">Vzorci_vnosov!$A$23</f>
        <v>51☺</v>
      </c>
      <c r="J5" s="53" t="str">
        <f aca="false">Vzorci_vnosov!$A$12</f>
        <v>D</v>
      </c>
      <c r="K5" s="53" t="str">
        <f aca="false">Vzorci_vnosov!$A$6</f>
        <v>KVIT</v>
      </c>
      <c r="L5" s="53" t="str">
        <f aca="false">Vzorci_vnosov!$A$5</f>
        <v>52</v>
      </c>
      <c r="M5" s="56" t="s">
        <v>79</v>
      </c>
      <c r="N5" s="55" t="str">
        <f aca="false">Vzorci_vnosov!$A$11</f>
        <v>X</v>
      </c>
      <c r="O5" s="55" t="str">
        <f aca="false">Vzorci_vnosov!$A$11</f>
        <v>X</v>
      </c>
      <c r="P5" s="53" t="str">
        <f aca="false">Vzorci_vnosov!$A$6</f>
        <v>KVIT</v>
      </c>
      <c r="Q5" s="53" t="str">
        <f aca="false">Vzorci_vnosov!$A$4</f>
        <v>51</v>
      </c>
      <c r="R5" s="56"/>
      <c r="S5" s="56" t="s">
        <v>81</v>
      </c>
      <c r="T5" s="56" t="s">
        <v>13</v>
      </c>
      <c r="U5" s="57" t="str">
        <f aca="false">Vzorci_vnosov!$C$11</f>
        <v>ŽIV</v>
      </c>
      <c r="V5" s="47" t="n">
        <f aca="false">COUNTIF(AH5:AY5,"☻")</f>
        <v>1</v>
      </c>
      <c r="W5" s="47" t="n">
        <f aca="false">COUNTIF(AH5:AY5,"☺")</f>
        <v>1</v>
      </c>
      <c r="X5" s="47" t="n">
        <f aca="false">COUNTIF(C5:S5,"51")+COUNTIF(C5:S5,"51$")+COUNTIF(C5:S5,"51☻")</f>
        <v>2</v>
      </c>
      <c r="Y5" s="47" t="n">
        <f aca="false">COUNTIF(C5:S5,"52")+COUNTIF(C5:S5,"52$")+COUNTIF(C5:S5,"52☻")</f>
        <v>1</v>
      </c>
      <c r="Z5" s="47" t="n">
        <f aca="false">COUNTIF(C5:S5,"51¶")</f>
        <v>0</v>
      </c>
      <c r="AA5" s="47" t="n">
        <f aca="false">COUNTIF(C5:S5,"52¶")</f>
        <v>1</v>
      </c>
      <c r="AB5" s="47" t="n">
        <f aca="false">COUNTIF(C5:S5,"U")+COUNTIF(C5:S5,"U☻")+COUNTIF(C5:S5,"U☺")</f>
        <v>0</v>
      </c>
      <c r="AC5" s="47" t="n">
        <f aca="false">COUNTIF(C5:S5,"KVIT")+COUNTIF(C5:S5,"KVIT☻")+COUNTIF(C5:S5,"kvit$")</f>
        <v>4</v>
      </c>
      <c r="AD5" s="48" t="n">
        <f aca="false">COUNTBLANK(C5:S5)-3</f>
        <v>-2</v>
      </c>
      <c r="AE5" s="48" t="n">
        <f aca="false">COUNTIF(C5:S5,"x")</f>
        <v>3</v>
      </c>
      <c r="AF5" s="47" t="n">
        <f aca="false">COUNTIF(C5:S5,"51")+COUNTIF(C5:S5,"51☻")+COUNTIF(C5:S5,"2")+COUNTIF(C5:S5,"52")+COUNTIF(C5:S5,"52☻")+COUNTIF(C5:S5,"51$")+COUNTIF(C5:S5,"52$")</f>
        <v>3</v>
      </c>
      <c r="AG5" s="4" t="str">
        <f aca="false">Vzorci_vnosov!$A$5</f>
        <v>52</v>
      </c>
      <c r="AH5" s="49" t="str">
        <f aca="false">RIGHT(C5,1)</f>
        <v>☻</v>
      </c>
      <c r="AI5" s="49" t="str">
        <f aca="false">RIGHT(D5,1)</f>
        <v>T</v>
      </c>
      <c r="AJ5" s="49" t="str">
        <f aca="false">RIGHT(E5,1)</f>
        <v>D</v>
      </c>
      <c r="AK5" s="49" t="str">
        <f aca="false">RIGHT(F5,1)</f>
        <v>X</v>
      </c>
      <c r="AL5" s="49" t="str">
        <f aca="false">RIGHT(G5,1)</f>
        <v>¶</v>
      </c>
      <c r="AM5" s="49" t="str">
        <f aca="false">RIGHT(H5,1)</f>
        <v>1</v>
      </c>
      <c r="AN5" s="49" t="str">
        <f aca="false">RIGHT(I5,1)</f>
        <v>☺</v>
      </c>
      <c r="AO5" s="49" t="str">
        <f aca="false">RIGHT(J5,1)</f>
        <v>D</v>
      </c>
      <c r="AP5" s="49" t="str">
        <f aca="false">RIGHT(K5,1)</f>
        <v>T</v>
      </c>
      <c r="AQ5" s="49" t="str">
        <f aca="false">RIGHT(L5,1)</f>
        <v>2</v>
      </c>
      <c r="AR5" s="49" t="str">
        <f aca="false">RIGHT(M5,1)</f>
        <v>R</v>
      </c>
      <c r="AS5" s="49" t="str">
        <f aca="false">RIGHT(N5,1)</f>
        <v>X</v>
      </c>
      <c r="AT5" s="49" t="e">
        <f aca="false">NA()</f>
        <v>#N/A</v>
      </c>
      <c r="AU5" s="49" t="str">
        <f aca="false">RIGHT(O5,1)</f>
        <v>X</v>
      </c>
      <c r="AV5" s="49" t="str">
        <f aca="false">RIGHT(P5,1)</f>
        <v>T</v>
      </c>
      <c r="AW5" s="49" t="str">
        <f aca="false">RIGHT(Q5,1)</f>
        <v>1</v>
      </c>
      <c r="AX5" s="49" t="str">
        <f aca="false">RIGHT(R5,1)</f>
        <v/>
      </c>
      <c r="AY5" s="49" t="str">
        <f aca="false">RIGHT(S5,1)</f>
        <v>M</v>
      </c>
      <c r="BI5" s="50"/>
      <c r="BJ5" s="50"/>
      <c r="BK5" s="50"/>
      <c r="BL5" s="50"/>
      <c r="IV5" s="2"/>
    </row>
    <row r="6" s="26" customFormat="true" ht="19.5" hidden="false" customHeight="true" outlineLevel="0" collapsed="false">
      <c r="A6" s="51" t="n">
        <v>43651</v>
      </c>
      <c r="B6" s="52" t="str">
        <f aca="false">TEXT(A6,"Ddd")</f>
        <v>pá</v>
      </c>
      <c r="C6" s="55" t="str">
        <f aca="false">Vzorci_vnosov!$A$11</f>
        <v>X</v>
      </c>
      <c r="D6" s="53" t="str">
        <f aca="false">Vzorci_vnosov!$A$6</f>
        <v>KVIT</v>
      </c>
      <c r="E6" s="53" t="str">
        <f aca="false">Vzorci_vnosov!$A$12</f>
        <v>D</v>
      </c>
      <c r="F6" s="53" t="str">
        <f aca="false">Vzorci_vnosov!$A$6</f>
        <v>KVIT</v>
      </c>
      <c r="G6" s="58" t="str">
        <f aca="false">Vzorci_vnosov!$A$23</f>
        <v>51☺</v>
      </c>
      <c r="H6" s="53" t="str">
        <f aca="false">Vzorci_vnosov!$A$12</f>
        <v>D</v>
      </c>
      <c r="I6" s="55" t="str">
        <f aca="false">Vzorci_vnosov!$A$11</f>
        <v>X</v>
      </c>
      <c r="J6" s="53" t="str">
        <f aca="false">Vzorci_vnosov!$A$6</f>
        <v>KVIT</v>
      </c>
      <c r="K6" s="54" t="str">
        <f aca="false">Vzorci_vnosov!$A$7</f>
        <v>KVIT☻</v>
      </c>
      <c r="L6" s="53" t="str">
        <f aca="false">Vzorci_vnosov!$A$5</f>
        <v>52</v>
      </c>
      <c r="M6" s="56" t="s">
        <v>79</v>
      </c>
      <c r="N6" s="55" t="str">
        <f aca="false">Vzorci_vnosov!$A$35</f>
        <v>Ta</v>
      </c>
      <c r="O6" s="55" t="str">
        <f aca="false">Vzorci_vnosov!$A$11</f>
        <v>X</v>
      </c>
      <c r="P6" s="53" t="str">
        <f aca="false">Vzorci_vnosov!$A$6</f>
        <v>KVIT</v>
      </c>
      <c r="Q6" s="53" t="str">
        <f aca="false">Vzorci_vnosov!$A$4</f>
        <v>51</v>
      </c>
      <c r="R6" s="56"/>
      <c r="S6" s="56" t="s">
        <v>81</v>
      </c>
      <c r="T6" s="56" t="s">
        <v>9</v>
      </c>
      <c r="U6" s="57" t="str">
        <f aca="false">Vzorci_vnosov!$C$13</f>
        <v>PIR</v>
      </c>
      <c r="V6" s="47" t="n">
        <f aca="false">COUNTIF(AH6:AY6,"☻")</f>
        <v>1</v>
      </c>
      <c r="W6" s="47" t="n">
        <f aca="false">COUNTIF(AH6:AY6,"☺")</f>
        <v>1</v>
      </c>
      <c r="X6" s="47" t="n">
        <f aca="false">COUNTIF(C6:S6,"51")+COUNTIF(C6:S6,"51$")+COUNTIF(C6:S6,"51☻")</f>
        <v>1</v>
      </c>
      <c r="Y6" s="47" t="n">
        <f aca="false">COUNTIF(C6:S6,"52")+COUNTIF(C6:S6,"52$")+COUNTIF(C6:S6,"52☻")</f>
        <v>1</v>
      </c>
      <c r="Z6" s="47" t="n">
        <f aca="false">COUNTIF(C6:S6,"51¶")</f>
        <v>0</v>
      </c>
      <c r="AA6" s="47" t="n">
        <f aca="false">COUNTIF(C6:S6,"52¶")</f>
        <v>0</v>
      </c>
      <c r="AB6" s="47" t="n">
        <f aca="false">COUNTIF(C6:S6,"U")+COUNTIF(C6:S6,"U☻")+COUNTIF(C6:S6,"U☺")</f>
        <v>0</v>
      </c>
      <c r="AC6" s="47" t="n">
        <f aca="false">COUNTIF(C6:S6,"KVIT")+COUNTIF(C6:S6,"KVIT☻")+COUNTIF(C6:S6,"kvit$")</f>
        <v>5</v>
      </c>
      <c r="AD6" s="48" t="n">
        <f aca="false">COUNTBLANK(C6:S6)-3</f>
        <v>-2</v>
      </c>
      <c r="AE6" s="48" t="n">
        <f aca="false">COUNTIF(C6:S6,"x")</f>
        <v>3</v>
      </c>
      <c r="AF6" s="47" t="n">
        <f aca="false">COUNTIF(C6:S6,"51")+COUNTIF(C6:S6,"51☻")+COUNTIF(C6:S6,"2")+COUNTIF(C6:S6,"52")+COUNTIF(C6:S6,"52☻")+COUNTIF(C6:S6,"51$")+COUNTIF(C6:S6,"52$")</f>
        <v>2</v>
      </c>
      <c r="AG6" s="4" t="str">
        <f aca="false">Vzorci_vnosov!$A$6</f>
        <v>KVIT</v>
      </c>
      <c r="AH6" s="49" t="str">
        <f aca="false">RIGHT(C6,1)</f>
        <v>X</v>
      </c>
      <c r="AI6" s="49" t="str">
        <f aca="false">RIGHT(D6,1)</f>
        <v>T</v>
      </c>
      <c r="AJ6" s="49" t="str">
        <f aca="false">RIGHT(E6,1)</f>
        <v>D</v>
      </c>
      <c r="AK6" s="49" t="str">
        <f aca="false">RIGHT(F6,1)</f>
        <v>T</v>
      </c>
      <c r="AL6" s="49" t="str">
        <f aca="false">RIGHT(G6,1)</f>
        <v>☺</v>
      </c>
      <c r="AM6" s="49" t="str">
        <f aca="false">RIGHT(H6,1)</f>
        <v>D</v>
      </c>
      <c r="AN6" s="49" t="str">
        <f aca="false">RIGHT(I6,1)</f>
        <v>X</v>
      </c>
      <c r="AO6" s="49" t="str">
        <f aca="false">RIGHT(J6,1)</f>
        <v>T</v>
      </c>
      <c r="AP6" s="49" t="str">
        <f aca="false">RIGHT(K6,1)</f>
        <v>☻</v>
      </c>
      <c r="AQ6" s="49" t="str">
        <f aca="false">RIGHT(L6,1)</f>
        <v>2</v>
      </c>
      <c r="AR6" s="49" t="str">
        <f aca="false">RIGHT(M6,1)</f>
        <v>R</v>
      </c>
      <c r="AS6" s="49" t="str">
        <f aca="false">RIGHT(N6,1)</f>
        <v>a</v>
      </c>
      <c r="AT6" s="49" t="e">
        <f aca="false">NA()</f>
        <v>#N/A</v>
      </c>
      <c r="AU6" s="49" t="str">
        <f aca="false">RIGHT(O6,1)</f>
        <v>X</v>
      </c>
      <c r="AV6" s="49" t="str">
        <f aca="false">RIGHT(P6,1)</f>
        <v>T</v>
      </c>
      <c r="AW6" s="49" t="str">
        <f aca="false">RIGHT(Q6,1)</f>
        <v>1</v>
      </c>
      <c r="AX6" s="49" t="str">
        <f aca="false">RIGHT(R6,1)</f>
        <v/>
      </c>
      <c r="AY6" s="49" t="str">
        <f aca="false">RIGHT(S6,1)</f>
        <v>M</v>
      </c>
      <c r="BI6" s="50"/>
      <c r="BJ6" s="50"/>
      <c r="BK6" s="50"/>
      <c r="BL6" s="50"/>
      <c r="IV6" s="2"/>
    </row>
    <row r="7" s="26" customFormat="true" ht="19.5" hidden="false" customHeight="true" outlineLevel="0" collapsed="false">
      <c r="A7" s="51" t="n">
        <v>43652</v>
      </c>
      <c r="B7" s="52" t="str">
        <f aca="false">TEXT(A7,"Ddd")</f>
        <v>so</v>
      </c>
      <c r="C7" s="56"/>
      <c r="D7" s="44" t="str">
        <f aca="false">Vzorci_vnosov!$A$14</f>
        <v>☻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 t="s">
        <v>68</v>
      </c>
      <c r="U7" s="59" t="s">
        <v>23</v>
      </c>
      <c r="V7" s="47" t="n">
        <f aca="false">COUNTIF(AH7:AY7,"☻")</f>
        <v>1</v>
      </c>
      <c r="W7" s="47" t="n">
        <f aca="false">COUNTIF(AH7:AY7,"☺")</f>
        <v>0</v>
      </c>
      <c r="X7" s="47" t="n">
        <f aca="false">COUNTIF(C7:S7,"51")+COUNTIF(C7:S7,"51$")+COUNTIF(C7:S7,"51☻")</f>
        <v>0</v>
      </c>
      <c r="Y7" s="47" t="n">
        <f aca="false">COUNTIF(C7:S7,"52")+COUNTIF(C7:S7,"52$")+COUNTIF(C7:S7,"52☻")</f>
        <v>0</v>
      </c>
      <c r="Z7" s="47" t="n">
        <f aca="false">COUNTIF(C7:S7,"51¶")</f>
        <v>0</v>
      </c>
      <c r="AA7" s="47" t="n">
        <f aca="false">COUNTIF(C7:S7,"52¶")</f>
        <v>0</v>
      </c>
      <c r="AB7" s="47" t="n">
        <f aca="false">COUNTIF(C7:S7,"U")+COUNTIF(C7:S7,"U☻")+COUNTIF(C7:S7,"U☺")</f>
        <v>0</v>
      </c>
      <c r="AC7" s="47" t="n">
        <f aca="false">COUNTIF(C7:S7,"KVIT")+COUNTIF(C7:S7,"KVIT☻")+COUNTIF(C7:S7,"kvit$")</f>
        <v>0</v>
      </c>
      <c r="AD7" s="48" t="n">
        <f aca="false">COUNTBLANK(C7:S7)-3</f>
        <v>13</v>
      </c>
      <c r="AE7" s="48" t="n">
        <f aca="false">COUNTIF(C7:S7,"x")</f>
        <v>0</v>
      </c>
      <c r="AF7" s="47" t="n">
        <f aca="false">COUNTIF(C7:S7,"51")+COUNTIF(C7:S7,"51☻")+COUNTIF(C7:S7,"2")+COUNTIF(C7:S7,"52")+COUNTIF(C7:S7,"52☻")+COUNTIF(C7:S7,"51$")+COUNTIF(C7:S7,"52$")</f>
        <v>0</v>
      </c>
      <c r="AG7" s="6" t="str">
        <f aca="false">Vzorci_vnosov!$A$7</f>
        <v>KVIT☻</v>
      </c>
      <c r="AH7" s="49" t="str">
        <f aca="false">RIGHT(C7,1)</f>
        <v/>
      </c>
      <c r="AI7" s="49" t="str">
        <f aca="false">RIGHT(D7,1)</f>
        <v>☻</v>
      </c>
      <c r="AJ7" s="49" t="str">
        <f aca="false">RIGHT(E7,1)</f>
        <v/>
      </c>
      <c r="AK7" s="49" t="str">
        <f aca="false">RIGHT(F7,1)</f>
        <v/>
      </c>
      <c r="AL7" s="49" t="str">
        <f aca="false">RIGHT(G7,1)</f>
        <v/>
      </c>
      <c r="AM7" s="49" t="str">
        <f aca="false">RIGHT(H7,1)</f>
        <v/>
      </c>
      <c r="AN7" s="49" t="str">
        <f aca="false">RIGHT(I7,1)</f>
        <v/>
      </c>
      <c r="AO7" s="49" t="str">
        <f aca="false">RIGHT(J7,1)</f>
        <v/>
      </c>
      <c r="AP7" s="49" t="str">
        <f aca="false">RIGHT(K7,1)</f>
        <v/>
      </c>
      <c r="AQ7" s="49" t="str">
        <f aca="false">RIGHT(L7,1)</f>
        <v/>
      </c>
      <c r="AR7" s="49" t="str">
        <f aca="false">RIGHT(M7,1)</f>
        <v/>
      </c>
      <c r="AS7" s="49" t="str">
        <f aca="false">RIGHT(N7,1)</f>
        <v/>
      </c>
      <c r="AT7" s="49" t="e">
        <f aca="false">NA()</f>
        <v>#N/A</v>
      </c>
      <c r="AU7" s="49" t="str">
        <f aca="false">RIGHT(O7,1)</f>
        <v/>
      </c>
      <c r="AV7" s="49" t="str">
        <f aca="false">RIGHT(P7,1)</f>
        <v/>
      </c>
      <c r="AW7" s="49" t="str">
        <f aca="false">RIGHT(Q7,1)</f>
        <v/>
      </c>
      <c r="AX7" s="49" t="str">
        <f aca="false">RIGHT(R7,1)</f>
        <v/>
      </c>
      <c r="AY7" s="49" t="str">
        <f aca="false">RIGHT(S7,1)</f>
        <v/>
      </c>
      <c r="BI7" s="50"/>
      <c r="BJ7" s="50"/>
      <c r="BK7" s="50"/>
      <c r="BL7" s="50"/>
      <c r="IV7" s="2"/>
    </row>
    <row r="8" s="26" customFormat="true" ht="19.5" hidden="false" customHeight="true" outlineLevel="0" collapsed="false">
      <c r="A8" s="51" t="n">
        <v>43653</v>
      </c>
      <c r="B8" s="52" t="str">
        <f aca="false">TEXT(A8,"Ddd")</f>
        <v>ne</v>
      </c>
      <c r="C8" s="56"/>
      <c r="D8" s="44" t="str">
        <f aca="false">Vzorci_vnosov!$A$14</f>
        <v>☻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 t="s">
        <v>68</v>
      </c>
      <c r="U8" s="59" t="s">
        <v>23</v>
      </c>
      <c r="V8" s="47" t="n">
        <f aca="false">COUNTIF(AH8:AY8,"☻")</f>
        <v>1</v>
      </c>
      <c r="W8" s="47" t="n">
        <f aca="false">COUNTIF(AH8:AY8,"☺")</f>
        <v>0</v>
      </c>
      <c r="X8" s="47" t="n">
        <f aca="false">COUNTIF(C8:S8,"51")+COUNTIF(C8:S8,"51$")+COUNTIF(C8:S8,"51☻")</f>
        <v>0</v>
      </c>
      <c r="Y8" s="47" t="n">
        <f aca="false">COUNTIF(C8:S8,"52")+COUNTIF(C8:S8,"52$")+COUNTIF(C8:S8,"52☻")</f>
        <v>0</v>
      </c>
      <c r="Z8" s="47" t="n">
        <f aca="false">COUNTIF(C8:S8,"51¶")</f>
        <v>0</v>
      </c>
      <c r="AA8" s="47" t="n">
        <f aca="false">COUNTIF(C8:S8,"52¶")</f>
        <v>0</v>
      </c>
      <c r="AB8" s="47" t="n">
        <f aca="false">COUNTIF(C8:S8,"U")+COUNTIF(C8:S8,"U☻")+COUNTIF(C8:S8,"U☺")</f>
        <v>0</v>
      </c>
      <c r="AC8" s="47" t="n">
        <f aca="false">COUNTIF(C8:S8,"KVIT")+COUNTIF(C8:S8,"KVIT☻")+COUNTIF(C8:S8,"kvit$")</f>
        <v>0</v>
      </c>
      <c r="AD8" s="48" t="n">
        <f aca="false">COUNTBLANK(C8:S8)-3</f>
        <v>13</v>
      </c>
      <c r="AE8" s="48" t="n">
        <f aca="false">COUNTIF(C8:S8,"x")</f>
        <v>0</v>
      </c>
      <c r="AF8" s="47" t="n">
        <f aca="false">COUNTIF(C8:S8,"51")+COUNTIF(C8:S8,"51☻")+COUNTIF(C8:S8,"2")+COUNTIF(C8:S8,"52")+COUNTIF(C8:S8,"52☻")+COUNTIF(C8:S8,"51$")+COUNTIF(C8:S8,"52$")</f>
        <v>0</v>
      </c>
      <c r="AG8" s="4" t="str">
        <f aca="false">Vzorci_vnosov!$A$8</f>
        <v>U</v>
      </c>
      <c r="AH8" s="49" t="str">
        <f aca="false">RIGHT(C8,1)</f>
        <v/>
      </c>
      <c r="AI8" s="49" t="str">
        <f aca="false">RIGHT(D8,1)</f>
        <v>☻</v>
      </c>
      <c r="AJ8" s="49" t="str">
        <f aca="false">RIGHT(E8,1)</f>
        <v/>
      </c>
      <c r="AK8" s="49" t="str">
        <f aca="false">RIGHT(F8,1)</f>
        <v/>
      </c>
      <c r="AL8" s="49" t="str">
        <f aca="false">RIGHT(G8,1)</f>
        <v/>
      </c>
      <c r="AM8" s="49" t="str">
        <f aca="false">RIGHT(H8,1)</f>
        <v/>
      </c>
      <c r="AN8" s="49" t="str">
        <f aca="false">RIGHT(I8,1)</f>
        <v/>
      </c>
      <c r="AO8" s="49" t="str">
        <f aca="false">RIGHT(J8,1)</f>
        <v/>
      </c>
      <c r="AP8" s="49" t="str">
        <f aca="false">RIGHT(K8,1)</f>
        <v/>
      </c>
      <c r="AQ8" s="49" t="str">
        <f aca="false">RIGHT(L8,1)</f>
        <v/>
      </c>
      <c r="AR8" s="49" t="str">
        <f aca="false">RIGHT(M8,1)</f>
        <v/>
      </c>
      <c r="AS8" s="49" t="str">
        <f aca="false">RIGHT(N8,1)</f>
        <v/>
      </c>
      <c r="AT8" s="49" t="e">
        <f aca="false">NA()</f>
        <v>#N/A</v>
      </c>
      <c r="AU8" s="49" t="str">
        <f aca="false">RIGHT(O8,1)</f>
        <v/>
      </c>
      <c r="AV8" s="49" t="str">
        <f aca="false">RIGHT(P8,1)</f>
        <v/>
      </c>
      <c r="AW8" s="49" t="str">
        <f aca="false">RIGHT(Q8,1)</f>
        <v/>
      </c>
      <c r="AX8" s="49" t="str">
        <f aca="false">RIGHT(R8,1)</f>
        <v/>
      </c>
      <c r="AY8" s="49" t="str">
        <f aca="false">RIGHT(S8,1)</f>
        <v/>
      </c>
      <c r="BI8" s="50"/>
      <c r="BJ8" s="50"/>
      <c r="BK8" s="50"/>
      <c r="BL8" s="50"/>
      <c r="IV8" s="2"/>
    </row>
    <row r="9" s="26" customFormat="true" ht="19.5" hidden="false" customHeight="true" outlineLevel="0" collapsed="false">
      <c r="A9" s="51" t="n">
        <v>43654</v>
      </c>
      <c r="B9" s="52" t="str">
        <f aca="false">TEXT(A9,"Ddd")</f>
        <v>po</v>
      </c>
      <c r="C9" s="53" t="str">
        <f aca="false">Vzorci_vnosov!$A$12</f>
        <v>D</v>
      </c>
      <c r="D9" s="55" t="str">
        <f aca="false">Vzorci_vnosov!$A$11</f>
        <v>X</v>
      </c>
      <c r="E9" s="53" t="str">
        <f aca="false">Vzorci_vnosov!$A$12</f>
        <v>D</v>
      </c>
      <c r="F9" s="54" t="str">
        <f aca="false">Vzorci_vnosov!$A$7</f>
        <v>KVIT☻</v>
      </c>
      <c r="G9" s="61" t="str">
        <f aca="false">Vzorci_vnosov!$A$28</f>
        <v>KO</v>
      </c>
      <c r="H9" s="53" t="str">
        <f aca="false">Vzorci_vnosov!$A$12</f>
        <v>D</v>
      </c>
      <c r="I9" s="53" t="str">
        <f aca="false">Vzorci_vnosov!$A$12</f>
        <v>D</v>
      </c>
      <c r="J9" s="53" t="str">
        <f aca="false">Vzorci_vnosov!$A$4</f>
        <v>51</v>
      </c>
      <c r="K9" s="53" t="str">
        <f aca="false">Vzorci_vnosov!$A$6</f>
        <v>KVIT</v>
      </c>
      <c r="L9" s="53" t="str">
        <f aca="false">Vzorci_vnosov!$A$5</f>
        <v>52</v>
      </c>
      <c r="M9" s="56" t="s">
        <v>79</v>
      </c>
      <c r="N9" s="58" t="str">
        <f aca="false">Vzorci_vnosov!$A$23</f>
        <v>51☺</v>
      </c>
      <c r="O9" s="53" t="str">
        <f aca="false">Vzorci_vnosov!$A$5</f>
        <v>52</v>
      </c>
      <c r="P9" s="53" t="str">
        <f aca="false">Vzorci_vnosov!$A$6</f>
        <v>KVIT</v>
      </c>
      <c r="Q9" s="53" t="str">
        <f aca="false">Vzorci_vnosov!$A$4</f>
        <v>51</v>
      </c>
      <c r="R9" s="56"/>
      <c r="S9" s="56" t="s">
        <v>81</v>
      </c>
      <c r="T9" s="56" t="s">
        <v>23</v>
      </c>
      <c r="U9" s="57" t="str">
        <f aca="false">Vzorci_vnosov!$C$10</f>
        <v>MŠŠ</v>
      </c>
      <c r="V9" s="47" t="n">
        <f aca="false">COUNTIF(AH9:AY9,"☻")</f>
        <v>1</v>
      </c>
      <c r="W9" s="47" t="n">
        <f aca="false">COUNTIF(AH9:AY9,"☺")</f>
        <v>1</v>
      </c>
      <c r="X9" s="47" t="n">
        <f aca="false">COUNTIF(C9:S9,"51")+COUNTIF(C9:S9,"51$")+COUNTIF(C9:S9,"51☻")</f>
        <v>2</v>
      </c>
      <c r="Y9" s="47" t="n">
        <f aca="false">COUNTIF(C9:S9,"52")+COUNTIF(C9:S9,"52$")+COUNTIF(C9:S9,"52☻")</f>
        <v>2</v>
      </c>
      <c r="Z9" s="47" t="n">
        <f aca="false">COUNTIF(C9:S9,"51¶")</f>
        <v>0</v>
      </c>
      <c r="AA9" s="47" t="n">
        <f aca="false">COUNTIF(C9:S9,"52¶")</f>
        <v>0</v>
      </c>
      <c r="AB9" s="47" t="n">
        <f aca="false">COUNTIF(C9:S9,"U")+COUNTIF(C9:S9,"U☻")+COUNTIF(C9:S9,"U☺")</f>
        <v>0</v>
      </c>
      <c r="AC9" s="47" t="n">
        <f aca="false">COUNTIF(C9:S9,"KVIT")+COUNTIF(C9:S9,"KVIT☻")+COUNTIF(C9:S9,"kvit$")</f>
        <v>3</v>
      </c>
      <c r="AD9" s="48" t="n">
        <f aca="false">COUNTBLANK(C9:S9)-3</f>
        <v>-2</v>
      </c>
      <c r="AE9" s="48" t="n">
        <f aca="false">COUNTIF(C9:S9,"x")</f>
        <v>1</v>
      </c>
      <c r="AF9" s="47" t="n">
        <f aca="false">COUNTIF(C9:S9,"51")+COUNTIF(C9:S9,"51☻")+COUNTIF(C9:S9,"2")+COUNTIF(C9:S9,"52")+COUNTIF(C9:S9,"52☻")+COUNTIF(C9:S9,"51$")+COUNTIF(C9:S9,"52$")</f>
        <v>4</v>
      </c>
      <c r="AG9" s="4" t="str">
        <f aca="false">Vzorci_vnosov!$A$9</f>
        <v>U☻</v>
      </c>
      <c r="AH9" s="49" t="str">
        <f aca="false">RIGHT(C9,1)</f>
        <v>D</v>
      </c>
      <c r="AI9" s="49" t="str">
        <f aca="false">RIGHT(D9,1)</f>
        <v>X</v>
      </c>
      <c r="AJ9" s="49" t="str">
        <f aca="false">RIGHT(E9,1)</f>
        <v>D</v>
      </c>
      <c r="AK9" s="49" t="str">
        <f aca="false">RIGHT(F9,1)</f>
        <v>☻</v>
      </c>
      <c r="AL9" s="49" t="str">
        <f aca="false">RIGHT(G9,1)</f>
        <v>O</v>
      </c>
      <c r="AM9" s="49" t="str">
        <f aca="false">RIGHT(H9,1)</f>
        <v>D</v>
      </c>
      <c r="AN9" s="49" t="str">
        <f aca="false">RIGHT(I9,1)</f>
        <v>D</v>
      </c>
      <c r="AO9" s="49" t="str">
        <f aca="false">RIGHT(J9,1)</f>
        <v>1</v>
      </c>
      <c r="AP9" s="49" t="str">
        <f aca="false">RIGHT(K9,1)</f>
        <v>T</v>
      </c>
      <c r="AQ9" s="49" t="str">
        <f aca="false">RIGHT(L9,1)</f>
        <v>2</v>
      </c>
      <c r="AR9" s="49" t="str">
        <f aca="false">RIGHT(M9,1)</f>
        <v>R</v>
      </c>
      <c r="AS9" s="49" t="str">
        <f aca="false">RIGHT(N9,1)</f>
        <v>☺</v>
      </c>
      <c r="AT9" s="49" t="e">
        <f aca="false">NA()</f>
        <v>#N/A</v>
      </c>
      <c r="AU9" s="49" t="str">
        <f aca="false">RIGHT(O9,1)</f>
        <v>2</v>
      </c>
      <c r="AV9" s="49" t="str">
        <f aca="false">RIGHT(P9,1)</f>
        <v>T</v>
      </c>
      <c r="AW9" s="49" t="str">
        <f aca="false">RIGHT(Q9,1)</f>
        <v>1</v>
      </c>
      <c r="AX9" s="49" t="str">
        <f aca="false">RIGHT(R9,1)</f>
        <v/>
      </c>
      <c r="AY9" s="49" t="str">
        <f aca="false">RIGHT(S9,1)</f>
        <v>M</v>
      </c>
      <c r="BI9" s="50"/>
      <c r="BJ9" s="50"/>
      <c r="BK9" s="50"/>
      <c r="BL9" s="50"/>
      <c r="IV9" s="2"/>
    </row>
    <row r="10" s="26" customFormat="true" ht="19.5" hidden="false" customHeight="true" outlineLevel="0" collapsed="false">
      <c r="A10" s="51" t="n">
        <v>43655</v>
      </c>
      <c r="B10" s="52" t="str">
        <f aca="false">TEXT(A10,"Ddd")</f>
        <v>út</v>
      </c>
      <c r="C10" s="53" t="str">
        <f aca="false">Vzorci_vnosov!$A$12</f>
        <v>D</v>
      </c>
      <c r="D10" s="53" t="s">
        <v>66</v>
      </c>
      <c r="E10" s="53" t="str">
        <f aca="false">Vzorci_vnosov!$A$12</f>
        <v>D</v>
      </c>
      <c r="F10" s="55" t="str">
        <f aca="false">Vzorci_vnosov!$A$11</f>
        <v>X</v>
      </c>
      <c r="G10" s="61" t="str">
        <f aca="false">Vzorci_vnosov!$A$28</f>
        <v>KO</v>
      </c>
      <c r="H10" s="53" t="str">
        <f aca="false">Vzorci_vnosov!$A$12</f>
        <v>D</v>
      </c>
      <c r="I10" s="58" t="str">
        <f aca="false">Vzorci_vnosov!$A$23</f>
        <v>51☺</v>
      </c>
      <c r="J10" s="53" t="s">
        <v>82</v>
      </c>
      <c r="K10" s="53" t="str">
        <f aca="false">Vzorci_vnosov!$A$6</f>
        <v>KVIT</v>
      </c>
      <c r="L10" s="53" t="str">
        <f aca="false">Vzorci_vnosov!$A$12</f>
        <v>D</v>
      </c>
      <c r="M10" s="56" t="s">
        <v>79</v>
      </c>
      <c r="N10" s="55" t="str">
        <f aca="false">Vzorci_vnosov!$A$11</f>
        <v>X</v>
      </c>
      <c r="O10" s="53" t="str">
        <f aca="false">Vzorci_vnosov!$A$5</f>
        <v>52</v>
      </c>
      <c r="P10" s="53" t="str">
        <f aca="false">Vzorci_vnosov!$A$6</f>
        <v>KVIT</v>
      </c>
      <c r="Q10" s="53" t="str">
        <f aca="false">Vzorci_vnosov!$A$4</f>
        <v>51</v>
      </c>
      <c r="R10" s="79"/>
      <c r="S10" s="56" t="s">
        <v>81</v>
      </c>
      <c r="T10" s="79" t="s">
        <v>65</v>
      </c>
      <c r="U10" s="57" t="str">
        <f aca="false">Vzorci_vnosov!$C$10</f>
        <v>MŠŠ</v>
      </c>
      <c r="V10" s="47" t="n">
        <f aca="false">COUNTIF(AH10:AY10,"☻")</f>
        <v>0</v>
      </c>
      <c r="W10" s="47" t="n">
        <f aca="false">COUNTIF(AH10:AY10,"☺")</f>
        <v>1</v>
      </c>
      <c r="X10" s="47" t="n">
        <f aca="false">COUNTIF(C10:S10,"51")+COUNTIF(C10:S10,"51$")+COUNTIF(C10:S10,"51☻")</f>
        <v>1</v>
      </c>
      <c r="Y10" s="47" t="n">
        <f aca="false">COUNTIF(C10:S10,"52")+COUNTIF(C10:S10,"52$")+COUNTIF(C10:S10,"52☻")</f>
        <v>1</v>
      </c>
      <c r="Z10" s="47" t="n">
        <f aca="false">COUNTIF(C10:S10,"51¶")</f>
        <v>0</v>
      </c>
      <c r="AA10" s="47" t="n">
        <f aca="false">COUNTIF(C10:S10,"52¶")</f>
        <v>0</v>
      </c>
      <c r="AB10" s="47" t="n">
        <f aca="false">COUNTIF(C10:S10,"U")+COUNTIF(C10:S10,"U☻")+COUNTIF(C10:S10,"U☺")</f>
        <v>0</v>
      </c>
      <c r="AC10" s="47" t="n">
        <f aca="false">COUNTIF(C10:S10,"KVIT")+COUNTIF(C10:S10,"KVIT☻")+COUNTIF(C10:S10,"kvit$")</f>
        <v>2</v>
      </c>
      <c r="AD10" s="48" t="n">
        <f aca="false">COUNTBLANK(C10:S10)-3</f>
        <v>-2</v>
      </c>
      <c r="AE10" s="48" t="n">
        <f aca="false">COUNTIF(C10:S10,"x")</f>
        <v>2</v>
      </c>
      <c r="AF10" s="47" t="n">
        <f aca="false">COUNTIF(C10:S10,"51")+COUNTIF(C10:S10,"51☻")+COUNTIF(C10:S10,"2")+COUNTIF(C10:S10,"52")+COUNTIF(C10:S10,"52☻")+COUNTIF(C10:S10,"51$")+COUNTIF(C10:S10,"52$")</f>
        <v>2</v>
      </c>
      <c r="AG10" s="4" t="str">
        <f aca="false">Vzorci_vnosov!$A$10</f>
        <v>12-20</v>
      </c>
      <c r="AH10" s="49" t="str">
        <f aca="false">RIGHT(C10,1)</f>
        <v>D</v>
      </c>
      <c r="AI10" s="49" t="str">
        <f aca="false">RIGHT(D10,1)</f>
        <v>F</v>
      </c>
      <c r="AJ10" s="49" t="str">
        <f aca="false">RIGHT(E10,1)</f>
        <v>D</v>
      </c>
      <c r="AK10" s="49" t="str">
        <f aca="false">RIGHT(F10,1)</f>
        <v>X</v>
      </c>
      <c r="AL10" s="49" t="str">
        <f aca="false">RIGHT(G10,1)</f>
        <v>O</v>
      </c>
      <c r="AM10" s="49" t="str">
        <f aca="false">RIGHT(H10,1)</f>
        <v>D</v>
      </c>
      <c r="AN10" s="49" t="str">
        <f aca="false">RIGHT(I10,1)</f>
        <v>☺</v>
      </c>
      <c r="AO10" s="49" t="str">
        <f aca="false">RIGHT(J10,1)</f>
        <v>b</v>
      </c>
      <c r="AP10" s="49" t="str">
        <f aca="false">RIGHT(K10,1)</f>
        <v>T</v>
      </c>
      <c r="AQ10" s="49" t="str">
        <f aca="false">RIGHT(L10,1)</f>
        <v>D</v>
      </c>
      <c r="AR10" s="49" t="str">
        <f aca="false">RIGHT(M10,1)</f>
        <v>R</v>
      </c>
      <c r="AS10" s="49" t="str">
        <f aca="false">RIGHT(N10,1)</f>
        <v>X</v>
      </c>
      <c r="AT10" s="49" t="e">
        <f aca="false">NA()</f>
        <v>#N/A</v>
      </c>
      <c r="AU10" s="49" t="str">
        <f aca="false">RIGHT(O10,1)</f>
        <v>2</v>
      </c>
      <c r="AV10" s="49" t="str">
        <f aca="false">RIGHT(P10,1)</f>
        <v>T</v>
      </c>
      <c r="AW10" s="49" t="str">
        <f aca="false">RIGHT(Q10,1)</f>
        <v>1</v>
      </c>
      <c r="AX10" s="49" t="str">
        <f aca="false">RIGHT(R10,1)</f>
        <v/>
      </c>
      <c r="AY10" s="49" t="str">
        <f aca="false">RIGHT(S10,1)</f>
        <v>M</v>
      </c>
      <c r="BI10" s="50"/>
      <c r="BJ10" s="50"/>
      <c r="BK10" s="50"/>
      <c r="BL10" s="50"/>
      <c r="IV10" s="2"/>
    </row>
    <row r="11" s="26" customFormat="true" ht="19.5" hidden="false" customHeight="true" outlineLevel="0" collapsed="false">
      <c r="A11" s="51" t="n">
        <v>43656</v>
      </c>
      <c r="B11" s="52" t="str">
        <f aca="false">TEXT(A11,"Ddd")</f>
        <v>st</v>
      </c>
      <c r="C11" s="53" t="str">
        <f aca="false">Vzorci_vnosov!$A$12</f>
        <v>D</v>
      </c>
      <c r="D11" s="53" t="s">
        <v>66</v>
      </c>
      <c r="E11" s="53" t="str">
        <f aca="false">Vzorci_vnosov!$A$12</f>
        <v>D</v>
      </c>
      <c r="F11" s="54" t="str">
        <f aca="false">Vzorci_vnosov!$A$7</f>
        <v>KVIT☻</v>
      </c>
      <c r="G11" s="61" t="str">
        <f aca="false">Vzorci_vnosov!$A$28</f>
        <v>KO</v>
      </c>
      <c r="H11" s="53" t="str">
        <f aca="false">Vzorci_vnosov!$A$12</f>
        <v>D</v>
      </c>
      <c r="I11" s="55" t="str">
        <f aca="false">Vzorci_vnosov!$A$11</f>
        <v>X</v>
      </c>
      <c r="J11" s="53" t="str">
        <f aca="false">Vzorci_vnosov!$A$6</f>
        <v>KVIT</v>
      </c>
      <c r="K11" s="53" t="str">
        <f aca="false">Vzorci_vnosov!$A$6</f>
        <v>KVIT</v>
      </c>
      <c r="L11" s="53" t="str">
        <f aca="false">Vzorci_vnosov!$A$12</f>
        <v>D</v>
      </c>
      <c r="M11" s="56" t="s">
        <v>79</v>
      </c>
      <c r="N11" s="55" t="str">
        <f aca="false">Vzorci_vnosov!$A$35</f>
        <v>Ta</v>
      </c>
      <c r="O11" s="55" t="str">
        <f aca="false">Vzorci_vnosov!$A$11</f>
        <v>X</v>
      </c>
      <c r="P11" s="58" t="str">
        <f aca="false">Vzorci_vnosov!$A$24</f>
        <v>52☺</v>
      </c>
      <c r="Q11" s="53" t="str">
        <f aca="false">Vzorci_vnosov!$A$4</f>
        <v>51</v>
      </c>
      <c r="R11" s="79"/>
      <c r="S11" s="56" t="s">
        <v>81</v>
      </c>
      <c r="T11" s="79" t="s">
        <v>27</v>
      </c>
      <c r="U11" s="57" t="str">
        <f aca="false">Vzorci_vnosov!$C$9</f>
        <v>TOM</v>
      </c>
      <c r="V11" s="47" t="n">
        <f aca="false">COUNTIF(AH11:AY11,"☻")</f>
        <v>1</v>
      </c>
      <c r="W11" s="47" t="n">
        <f aca="false">COUNTIF(AH11:AY11,"☺")</f>
        <v>1</v>
      </c>
      <c r="X11" s="47" t="n">
        <f aca="false">COUNTIF(C11:S11,"51")+COUNTIF(C11:S11,"51$")+COUNTIF(C11:S11,"51☻")</f>
        <v>1</v>
      </c>
      <c r="Y11" s="47" t="n">
        <f aca="false">COUNTIF(C11:S11,"52")+COUNTIF(C11:S11,"52$")+COUNTIF(C11:S11,"52☻")</f>
        <v>0</v>
      </c>
      <c r="Z11" s="47" t="n">
        <f aca="false">COUNTIF(C11:S11,"51¶")</f>
        <v>0</v>
      </c>
      <c r="AA11" s="47" t="n">
        <f aca="false">COUNTIF(C11:S11,"52¶")</f>
        <v>0</v>
      </c>
      <c r="AB11" s="47" t="n">
        <f aca="false">COUNTIF(C11:S11,"U")+COUNTIF(C11:S11,"U☻")+COUNTIF(C11:S11,"U☺")</f>
        <v>0</v>
      </c>
      <c r="AC11" s="47" t="n">
        <f aca="false">COUNTIF(C11:S11,"KVIT")+COUNTIF(C11:S11,"KVIT☻")+COUNTIF(C11:S11,"kvit$")</f>
        <v>3</v>
      </c>
      <c r="AD11" s="48" t="n">
        <f aca="false">COUNTBLANK(C11:S11)-3</f>
        <v>-2</v>
      </c>
      <c r="AE11" s="48" t="n">
        <f aca="false">COUNTIF(C11:S11,"x")</f>
        <v>2</v>
      </c>
      <c r="AF11" s="47" t="n">
        <f aca="false">COUNTIF(C11:S11,"51")+COUNTIF(C11:S11,"51☻")+COUNTIF(C11:S11,"2")+COUNTIF(C11:S11,"52")+COUNTIF(C11:S11,"52☻")+COUNTIF(C11:S11,"51$")+COUNTIF(C11:S11,"52$")</f>
        <v>1</v>
      </c>
      <c r="AG11" s="7" t="str">
        <f aca="false">Vzorci_vnosov!$A$11</f>
        <v>X</v>
      </c>
      <c r="AH11" s="49" t="str">
        <f aca="false">RIGHT(C11,1)</f>
        <v>D</v>
      </c>
      <c r="AI11" s="49" t="str">
        <f aca="false">RIGHT(D11,1)</f>
        <v>F</v>
      </c>
      <c r="AJ11" s="49" t="str">
        <f aca="false">RIGHT(E11,1)</f>
        <v>D</v>
      </c>
      <c r="AK11" s="49" t="str">
        <f aca="false">RIGHT(F11,1)</f>
        <v>☻</v>
      </c>
      <c r="AL11" s="49" t="str">
        <f aca="false">RIGHT(G11,1)</f>
        <v>O</v>
      </c>
      <c r="AM11" s="49" t="str">
        <f aca="false">RIGHT(H11,1)</f>
        <v>D</v>
      </c>
      <c r="AN11" s="49" t="str">
        <f aca="false">RIGHT(I11,1)</f>
        <v>X</v>
      </c>
      <c r="AO11" s="49" t="str">
        <f aca="false">RIGHT(J11,1)</f>
        <v>T</v>
      </c>
      <c r="AP11" s="49" t="str">
        <f aca="false">RIGHT(K11,1)</f>
        <v>T</v>
      </c>
      <c r="AQ11" s="49" t="str">
        <f aca="false">RIGHT(L11,1)</f>
        <v>D</v>
      </c>
      <c r="AR11" s="49" t="str">
        <f aca="false">RIGHT(M11,1)</f>
        <v>R</v>
      </c>
      <c r="AS11" s="49" t="str">
        <f aca="false">RIGHT(N11,1)</f>
        <v>a</v>
      </c>
      <c r="AT11" s="49" t="e">
        <f aca="false">NA()</f>
        <v>#N/A</v>
      </c>
      <c r="AU11" s="49" t="str">
        <f aca="false">RIGHT(O11,1)</f>
        <v>X</v>
      </c>
      <c r="AV11" s="49" t="str">
        <f aca="false">RIGHT(P11,1)</f>
        <v>☺</v>
      </c>
      <c r="AW11" s="49" t="str">
        <f aca="false">RIGHT(Q11,1)</f>
        <v>1</v>
      </c>
      <c r="AX11" s="49" t="str">
        <f aca="false">RIGHT(R11,1)</f>
        <v/>
      </c>
      <c r="AY11" s="49" t="str">
        <f aca="false">RIGHT(S11,1)</f>
        <v>M</v>
      </c>
      <c r="BI11" s="50"/>
      <c r="BJ11" s="50"/>
      <c r="BK11" s="50"/>
      <c r="BL11" s="50"/>
      <c r="IV11" s="2"/>
    </row>
    <row r="12" s="26" customFormat="true" ht="19.5" hidden="false" customHeight="true" outlineLevel="0" collapsed="false">
      <c r="A12" s="51" t="n">
        <v>43657</v>
      </c>
      <c r="B12" s="52" t="str">
        <f aca="false">TEXT(A12,"Ddd")</f>
        <v>čt</v>
      </c>
      <c r="C12" s="53" t="str">
        <f aca="false">Vzorci_vnosov!$A$12</f>
        <v>D</v>
      </c>
      <c r="D12" s="53" t="str">
        <f aca="false">Vzorci_vnosov!$A$12</f>
        <v>D</v>
      </c>
      <c r="E12" s="53" t="str">
        <f aca="false">Vzorci_vnosov!$A$12</f>
        <v>D</v>
      </c>
      <c r="F12" s="55" t="str">
        <f aca="false">Vzorci_vnosov!$A$11</f>
        <v>X</v>
      </c>
      <c r="G12" s="53" t="str">
        <f aca="false">Vzorci_vnosov!$A$4</f>
        <v>51</v>
      </c>
      <c r="H12" s="53" t="str">
        <f aca="false">Vzorci_vnosov!$A$12</f>
        <v>D</v>
      </c>
      <c r="I12" s="58" t="str">
        <f aca="false">Vzorci_vnosov!$A$23</f>
        <v>51☺</v>
      </c>
      <c r="J12" s="53" t="str">
        <f aca="false">Vzorci_vnosov!$A$6</f>
        <v>KVIT</v>
      </c>
      <c r="K12" s="54" t="str">
        <f aca="false">Vzorci_vnosov!$A$7</f>
        <v>KVIT☻</v>
      </c>
      <c r="L12" s="53" t="str">
        <f aca="false">Vzorci_vnosov!$A$5</f>
        <v>52</v>
      </c>
      <c r="M12" s="56" t="s">
        <v>79</v>
      </c>
      <c r="N12" s="53" t="str">
        <f aca="false">Vzorci_vnosov!$A$12</f>
        <v>D</v>
      </c>
      <c r="O12" s="55" t="str">
        <f aca="false">Vzorci_vnosov!$A$11</f>
        <v>X</v>
      </c>
      <c r="P12" s="55" t="str">
        <f aca="false">Vzorci_vnosov!$A$11</f>
        <v>X</v>
      </c>
      <c r="Q12" s="53" t="str">
        <f aca="false">Vzorci_vnosov!$A$4</f>
        <v>51</v>
      </c>
      <c r="R12" s="79"/>
      <c r="S12" s="56" t="s">
        <v>81</v>
      </c>
      <c r="T12" s="79" t="s">
        <v>13</v>
      </c>
      <c r="U12" s="57" t="str">
        <f aca="false">Vzorci_vnosov!$C$9</f>
        <v>TOM</v>
      </c>
      <c r="V12" s="47" t="n">
        <f aca="false">COUNTIF(AH12:AY12,"☻")</f>
        <v>1</v>
      </c>
      <c r="W12" s="47" t="n">
        <f aca="false">COUNTIF(AH12:AY12,"☺")</f>
        <v>1</v>
      </c>
      <c r="X12" s="47" t="n">
        <f aca="false">COUNTIF(C12:S12,"51")+COUNTIF(C12:S12,"51$")+COUNTIF(C12:S12,"51☻")</f>
        <v>2</v>
      </c>
      <c r="Y12" s="47" t="n">
        <f aca="false">COUNTIF(C12:S12,"52")+COUNTIF(C12:S12,"52$")+COUNTIF(C12:S12,"52☻")</f>
        <v>1</v>
      </c>
      <c r="Z12" s="47" t="n">
        <f aca="false">COUNTIF(C12:S12,"51¶")</f>
        <v>0</v>
      </c>
      <c r="AA12" s="47" t="n">
        <f aca="false">COUNTIF(C12:S12,"52¶")</f>
        <v>0</v>
      </c>
      <c r="AB12" s="47" t="n">
        <f aca="false">COUNTIF(C12:S12,"U")+COUNTIF(C12:S12,"U☻")+COUNTIF(C12:S12,"U☺")</f>
        <v>0</v>
      </c>
      <c r="AC12" s="47" t="n">
        <f aca="false">COUNTIF(C12:S12,"KVIT")+COUNTIF(C12:S12,"KVIT☻")+COUNTIF(C12:S12,"kvit$")</f>
        <v>2</v>
      </c>
      <c r="AD12" s="48" t="n">
        <f aca="false">COUNTBLANK(C12:S12)-3</f>
        <v>-2</v>
      </c>
      <c r="AE12" s="48" t="n">
        <f aca="false">COUNTIF(C12:S12,"x")</f>
        <v>3</v>
      </c>
      <c r="AF12" s="47" t="n">
        <f aca="false">COUNTIF(C12:S12,"51")+COUNTIF(C12:S12,"51☻")+COUNTIF(C12:S12,"2")+COUNTIF(C12:S12,"52")+COUNTIF(C12:S12,"52☻")+COUNTIF(C12:S12,"51$")+COUNTIF(C12:S12,"52$")</f>
        <v>3</v>
      </c>
      <c r="AG12" s="4" t="str">
        <f aca="false">Vzorci_vnosov!$A$12</f>
        <v>D</v>
      </c>
      <c r="AH12" s="49" t="str">
        <f aca="false">RIGHT(C12,1)</f>
        <v>D</v>
      </c>
      <c r="AI12" s="49" t="str">
        <f aca="false">RIGHT(D12,1)</f>
        <v>D</v>
      </c>
      <c r="AJ12" s="49" t="str">
        <f aca="false">RIGHT(E12,1)</f>
        <v>D</v>
      </c>
      <c r="AK12" s="49" t="str">
        <f aca="false">RIGHT(F12,1)</f>
        <v>X</v>
      </c>
      <c r="AL12" s="49" t="str">
        <f aca="false">RIGHT(G12,1)</f>
        <v>1</v>
      </c>
      <c r="AM12" s="49" t="str">
        <f aca="false">RIGHT(H12,1)</f>
        <v>D</v>
      </c>
      <c r="AN12" s="49" t="str">
        <f aca="false">RIGHT(I12,1)</f>
        <v>☺</v>
      </c>
      <c r="AO12" s="49" t="str">
        <f aca="false">RIGHT(J12,1)</f>
        <v>T</v>
      </c>
      <c r="AP12" s="49" t="str">
        <f aca="false">RIGHT(K12,1)</f>
        <v>☻</v>
      </c>
      <c r="AQ12" s="49" t="str">
        <f aca="false">RIGHT(L12,1)</f>
        <v>2</v>
      </c>
      <c r="AR12" s="49" t="str">
        <f aca="false">RIGHT(M12,1)</f>
        <v>R</v>
      </c>
      <c r="AS12" s="49" t="str">
        <f aca="false">RIGHT(N12,1)</f>
        <v>D</v>
      </c>
      <c r="AT12" s="49" t="e">
        <f aca="false">NA()</f>
        <v>#N/A</v>
      </c>
      <c r="AU12" s="49" t="str">
        <f aca="false">RIGHT(O12,1)</f>
        <v>X</v>
      </c>
      <c r="AV12" s="49" t="str">
        <f aca="false">RIGHT(P12,1)</f>
        <v>X</v>
      </c>
      <c r="AW12" s="49" t="str">
        <f aca="false">RIGHT(Q12,1)</f>
        <v>1</v>
      </c>
      <c r="AX12" s="49" t="str">
        <f aca="false">RIGHT(R12,1)</f>
        <v/>
      </c>
      <c r="AY12" s="49" t="str">
        <f aca="false">RIGHT(S12,1)</f>
        <v>M</v>
      </c>
      <c r="BI12" s="50"/>
      <c r="BJ12" s="50"/>
      <c r="BK12" s="50"/>
      <c r="BL12" s="50"/>
      <c r="IV12" s="2"/>
    </row>
    <row r="13" s="26" customFormat="true" ht="19.5" hidden="false" customHeight="true" outlineLevel="0" collapsed="false">
      <c r="A13" s="51" t="n">
        <v>43658</v>
      </c>
      <c r="B13" s="52" t="str">
        <f aca="false">TEXT(A13,"Ddd")</f>
        <v>pá</v>
      </c>
      <c r="C13" s="53" t="str">
        <f aca="false">Vzorci_vnosov!$A$12</f>
        <v>D</v>
      </c>
      <c r="D13" s="53" t="str">
        <f aca="false">Vzorci_vnosov!$A$12</f>
        <v>D</v>
      </c>
      <c r="E13" s="53" t="str">
        <f aca="false">Vzorci_vnosov!$A$12</f>
        <v>D</v>
      </c>
      <c r="F13" s="53" t="str">
        <f aca="false">Vzorci_vnosov!$A$6</f>
        <v>KVIT</v>
      </c>
      <c r="G13" s="58" t="str">
        <f aca="false">Vzorci_vnosov!$A$23</f>
        <v>51☺</v>
      </c>
      <c r="H13" s="53" t="str">
        <f aca="false">Vzorci_vnosov!$A$12</f>
        <v>D</v>
      </c>
      <c r="I13" s="55" t="str">
        <f aca="false">Vzorci_vnosov!$A$11</f>
        <v>X</v>
      </c>
      <c r="J13" s="54" t="str">
        <f aca="false">Vzorci_vnosov!$A$7</f>
        <v>KVIT☻</v>
      </c>
      <c r="K13" s="55" t="str">
        <f aca="false">Vzorci_vnosov!$A$11</f>
        <v>X</v>
      </c>
      <c r="L13" s="53" t="str">
        <f aca="false">Vzorci_vnosov!$A$5</f>
        <v>52</v>
      </c>
      <c r="M13" s="56" t="s">
        <v>79</v>
      </c>
      <c r="N13" s="53" t="str">
        <f aca="false">Vzorci_vnosov!$A$12</f>
        <v>D</v>
      </c>
      <c r="O13" s="55" t="str">
        <f aca="false">Vzorci_vnosov!$A$11</f>
        <v>X</v>
      </c>
      <c r="P13" s="53" t="str">
        <f aca="false">Vzorci_vnosov!$A$6</f>
        <v>KVIT</v>
      </c>
      <c r="Q13" s="53" t="str">
        <f aca="false">Vzorci_vnosov!$A$4</f>
        <v>51</v>
      </c>
      <c r="R13" s="79"/>
      <c r="S13" s="56" t="s">
        <v>81</v>
      </c>
      <c r="T13" s="79" t="s">
        <v>9</v>
      </c>
      <c r="U13" s="57" t="str">
        <f aca="false">Vzorci_vnosov!$C$15</f>
        <v>BUT</v>
      </c>
      <c r="V13" s="47" t="n">
        <f aca="false">COUNTIF(AH13:AY13,"☻")</f>
        <v>1</v>
      </c>
      <c r="W13" s="47" t="n">
        <f aca="false">COUNTIF(AH13:AY13,"☺")</f>
        <v>1</v>
      </c>
      <c r="X13" s="47" t="n">
        <f aca="false">COUNTIF(C13:S13,"51")+COUNTIF(C13:S13,"51$")+COUNTIF(C13:S13,"51☻")</f>
        <v>1</v>
      </c>
      <c r="Y13" s="47" t="n">
        <f aca="false">COUNTIF(C13:S13,"52")+COUNTIF(C13:S13,"52$")+COUNTIF(C13:S13,"52☻")</f>
        <v>1</v>
      </c>
      <c r="Z13" s="47" t="n">
        <f aca="false">COUNTIF(C13:S13,"51¶")</f>
        <v>0</v>
      </c>
      <c r="AA13" s="47" t="n">
        <f aca="false">COUNTIF(C13:S13,"52¶")</f>
        <v>0</v>
      </c>
      <c r="AB13" s="47" t="n">
        <f aca="false">COUNTIF(C13:S13,"U")+COUNTIF(C13:S13,"U☻")+COUNTIF(C13:S13,"U☺")</f>
        <v>0</v>
      </c>
      <c r="AC13" s="47" t="n">
        <f aca="false">COUNTIF(C13:S13,"KVIT")+COUNTIF(C13:S13,"KVIT☻")+COUNTIF(C13:S13,"kvit$")</f>
        <v>3</v>
      </c>
      <c r="AD13" s="48" t="n">
        <f aca="false">COUNTBLANK(C13:S13)-3</f>
        <v>-2</v>
      </c>
      <c r="AE13" s="48" t="n">
        <f aca="false">COUNTIF(C13:S13,"x")</f>
        <v>3</v>
      </c>
      <c r="AF13" s="47" t="n">
        <f aca="false">COUNTIF(C13:S13,"51")+COUNTIF(C13:S13,"51☻")+COUNTIF(C13:S13,"2")+COUNTIF(C13:S13,"52")+COUNTIF(C13:S13,"52☻")+COUNTIF(C13:S13,"51$")+COUNTIF(C13:S13,"52$")</f>
        <v>2</v>
      </c>
      <c r="AG13" s="4" t="str">
        <f aca="false">Vzorci_vnosov!$A$13</f>
        <v>BOL</v>
      </c>
      <c r="AH13" s="49" t="str">
        <f aca="false">RIGHT(C13,1)</f>
        <v>D</v>
      </c>
      <c r="AI13" s="49" t="str">
        <f aca="false">RIGHT(D13,1)</f>
        <v>D</v>
      </c>
      <c r="AJ13" s="49" t="str">
        <f aca="false">RIGHT(E13,1)</f>
        <v>D</v>
      </c>
      <c r="AK13" s="49" t="str">
        <f aca="false">RIGHT(F13,1)</f>
        <v>T</v>
      </c>
      <c r="AL13" s="49" t="str">
        <f aca="false">RIGHT(G13,1)</f>
        <v>☺</v>
      </c>
      <c r="AM13" s="49" t="str">
        <f aca="false">RIGHT(H13,1)</f>
        <v>D</v>
      </c>
      <c r="AN13" s="49" t="str">
        <f aca="false">RIGHT(I13,1)</f>
        <v>X</v>
      </c>
      <c r="AO13" s="49" t="str">
        <f aca="false">RIGHT(J13,1)</f>
        <v>☻</v>
      </c>
      <c r="AP13" s="49" t="str">
        <f aca="false">RIGHT(K13,1)</f>
        <v>X</v>
      </c>
      <c r="AQ13" s="49" t="str">
        <f aca="false">RIGHT(L13,1)</f>
        <v>2</v>
      </c>
      <c r="AR13" s="49" t="str">
        <f aca="false">RIGHT(M13,1)</f>
        <v>R</v>
      </c>
      <c r="AS13" s="49" t="str">
        <f aca="false">RIGHT(N13,1)</f>
        <v>D</v>
      </c>
      <c r="AT13" s="49" t="e">
        <f aca="false">NA()</f>
        <v>#N/A</v>
      </c>
      <c r="AU13" s="49" t="str">
        <f aca="false">RIGHT(O13,1)</f>
        <v>X</v>
      </c>
      <c r="AV13" s="49" t="str">
        <f aca="false">RIGHT(P13,1)</f>
        <v>T</v>
      </c>
      <c r="AW13" s="49" t="str">
        <f aca="false">RIGHT(Q13,1)</f>
        <v>1</v>
      </c>
      <c r="AX13" s="49" t="str">
        <f aca="false">RIGHT(R13,1)</f>
        <v/>
      </c>
      <c r="AY13" s="49" t="str">
        <f aca="false">RIGHT(S13,1)</f>
        <v>M</v>
      </c>
      <c r="BI13" s="50"/>
      <c r="BJ13" s="50"/>
      <c r="BK13" s="50"/>
      <c r="BL13" s="50"/>
      <c r="IV13" s="2"/>
    </row>
    <row r="14" s="26" customFormat="true" ht="19.5" hidden="false" customHeight="true" outlineLevel="0" collapsed="false">
      <c r="A14" s="51" t="n">
        <v>43659</v>
      </c>
      <c r="B14" s="52" t="str">
        <f aca="false">TEXT(A14,"Ddd")</f>
        <v>so</v>
      </c>
      <c r="C14" s="56"/>
      <c r="D14" s="56"/>
      <c r="E14" s="56"/>
      <c r="F14" s="8" t="str">
        <f aca="false">Vzorci_vnosov!$A$14</f>
        <v>☻</v>
      </c>
      <c r="G14" s="56"/>
      <c r="H14" s="56"/>
      <c r="I14" s="56"/>
      <c r="J14" s="56"/>
      <c r="K14" s="56"/>
      <c r="L14" s="45" t="str">
        <f aca="false">Vzorci_vnosov!$A$21</f>
        <v>☺</v>
      </c>
      <c r="M14" s="56"/>
      <c r="N14" s="56"/>
      <c r="O14" s="56"/>
      <c r="P14" s="56"/>
      <c r="Q14" s="56"/>
      <c r="R14" s="56"/>
      <c r="S14" s="56"/>
      <c r="T14" s="56" t="s">
        <v>19</v>
      </c>
      <c r="U14" s="59" t="s">
        <v>27</v>
      </c>
      <c r="V14" s="47" t="n">
        <f aca="false">COUNTIF(AH14:AY14,"☻")</f>
        <v>1</v>
      </c>
      <c r="W14" s="47" t="n">
        <f aca="false">COUNTIF(AH14:AY14,"☺")</f>
        <v>1</v>
      </c>
      <c r="X14" s="47" t="n">
        <f aca="false">COUNTIF(C14:S14,"51")+COUNTIF(C14:S14,"51$")+COUNTIF(C14:S14,"51☻")</f>
        <v>0</v>
      </c>
      <c r="Y14" s="47" t="n">
        <f aca="false">COUNTIF(C14:S14,"52")+COUNTIF(C14:S14,"52$")+COUNTIF(C14:S14,"52☻")</f>
        <v>0</v>
      </c>
      <c r="Z14" s="47" t="n">
        <f aca="false">COUNTIF(C14:S14,"51¶")</f>
        <v>0</v>
      </c>
      <c r="AA14" s="47" t="n">
        <f aca="false">COUNTIF(C14:S14,"52¶")</f>
        <v>0</v>
      </c>
      <c r="AB14" s="47" t="n">
        <f aca="false">COUNTIF(C14:S14,"U")+COUNTIF(C14:S14,"U☻")+COUNTIF(C14:S14,"U☺")</f>
        <v>0</v>
      </c>
      <c r="AC14" s="47" t="n">
        <f aca="false">COUNTIF(C14:S14,"KVIT")+COUNTIF(C14:S14,"KVIT☻")+COUNTIF(C14:S14,"kvit$")</f>
        <v>0</v>
      </c>
      <c r="AD14" s="48" t="n">
        <f aca="false">COUNTBLANK(C14:S14)-3</f>
        <v>12</v>
      </c>
      <c r="AE14" s="48" t="n">
        <f aca="false">COUNTIF(C14:S14,"x")</f>
        <v>0</v>
      </c>
      <c r="AF14" s="47" t="n">
        <f aca="false">COUNTIF(C14:S14,"51")+COUNTIF(C14:S14,"51☻")+COUNTIF(C14:S14,"2")+COUNTIF(C14:S14,"52")+COUNTIF(C14:S14,"52☻")+COUNTIF(C14:S14,"51$")+COUNTIF(C14:S14,"52$")</f>
        <v>0</v>
      </c>
      <c r="AG14" s="8" t="str">
        <f aca="false">Vzorci_vnosov!$A$14</f>
        <v>☻</v>
      </c>
      <c r="AH14" s="49" t="str">
        <f aca="false">RIGHT(C14,1)</f>
        <v/>
      </c>
      <c r="AI14" s="49" t="str">
        <f aca="false">RIGHT(D14,1)</f>
        <v/>
      </c>
      <c r="AJ14" s="49" t="str">
        <f aca="false">RIGHT(E14,1)</f>
        <v/>
      </c>
      <c r="AK14" s="49" t="str">
        <f aca="false">RIGHT(F14,1)</f>
        <v>☻</v>
      </c>
      <c r="AL14" s="49" t="str">
        <f aca="false">RIGHT(G14,1)</f>
        <v/>
      </c>
      <c r="AM14" s="49" t="str">
        <f aca="false">RIGHT(H14,1)</f>
        <v/>
      </c>
      <c r="AN14" s="49" t="str">
        <f aca="false">RIGHT(I14,1)</f>
        <v/>
      </c>
      <c r="AO14" s="49" t="str">
        <f aca="false">RIGHT(J14,1)</f>
        <v/>
      </c>
      <c r="AP14" s="49" t="str">
        <f aca="false">RIGHT(K14,1)</f>
        <v/>
      </c>
      <c r="AQ14" s="49" t="str">
        <f aca="false">RIGHT(L14,1)</f>
        <v>☺</v>
      </c>
      <c r="AR14" s="49" t="str">
        <f aca="false">RIGHT(M14,1)</f>
        <v/>
      </c>
      <c r="AS14" s="49" t="str">
        <f aca="false">RIGHT(N14,1)</f>
        <v/>
      </c>
      <c r="AT14" s="49" t="e">
        <f aca="false">NA()</f>
        <v>#N/A</v>
      </c>
      <c r="AU14" s="49" t="str">
        <f aca="false">RIGHT(O14,1)</f>
        <v/>
      </c>
      <c r="AV14" s="49" t="str">
        <f aca="false">RIGHT(P14,1)</f>
        <v/>
      </c>
      <c r="AW14" s="49" t="str">
        <f aca="false">RIGHT(Q14,1)</f>
        <v/>
      </c>
      <c r="AX14" s="49" t="str">
        <f aca="false">RIGHT(R14,1)</f>
        <v/>
      </c>
      <c r="AY14" s="49" t="str">
        <f aca="false">RIGHT(S14,1)</f>
        <v/>
      </c>
      <c r="BI14" s="50"/>
      <c r="BJ14" s="50"/>
      <c r="BK14" s="50"/>
      <c r="BL14" s="50"/>
      <c r="IV14" s="2"/>
    </row>
    <row r="15" s="26" customFormat="true" ht="19.5" hidden="false" customHeight="true" outlineLevel="0" collapsed="false">
      <c r="A15" s="51" t="n">
        <v>43660</v>
      </c>
      <c r="B15" s="52" t="str">
        <f aca="false">TEXT(A15,"Ddd")</f>
        <v>ne</v>
      </c>
      <c r="C15" s="56"/>
      <c r="D15" s="56"/>
      <c r="E15" s="56"/>
      <c r="F15" s="8" t="str">
        <f aca="false">Vzorci_vnosov!$A$14</f>
        <v>☻</v>
      </c>
      <c r="G15" s="56"/>
      <c r="H15" s="56"/>
      <c r="I15" s="56"/>
      <c r="J15" s="56"/>
      <c r="K15" s="56"/>
      <c r="L15" s="45" t="str">
        <f aca="false">Vzorci_vnosov!$A$21</f>
        <v>☺</v>
      </c>
      <c r="M15" s="56"/>
      <c r="N15" s="56"/>
      <c r="O15" s="56"/>
      <c r="P15" s="56"/>
      <c r="Q15" s="56"/>
      <c r="R15" s="56"/>
      <c r="S15" s="56"/>
      <c r="T15" s="56" t="s">
        <v>19</v>
      </c>
      <c r="U15" s="59" t="s">
        <v>27</v>
      </c>
      <c r="V15" s="47" t="n">
        <f aca="false">COUNTIF(AH15:AY15,"☻")</f>
        <v>1</v>
      </c>
      <c r="W15" s="47" t="n">
        <f aca="false">COUNTIF(AH15:AY15,"☺")</f>
        <v>1</v>
      </c>
      <c r="X15" s="47" t="n">
        <f aca="false">COUNTIF(C15:S15,"51")+COUNTIF(C15:S15,"51$")+COUNTIF(C15:S15,"51☻")</f>
        <v>0</v>
      </c>
      <c r="Y15" s="47" t="n">
        <f aca="false">COUNTIF(C15:S15,"52")+COUNTIF(C15:S15,"52$")+COUNTIF(C15:S15,"52☻")</f>
        <v>0</v>
      </c>
      <c r="Z15" s="47" t="n">
        <f aca="false">COUNTIF(C15:S15,"51¶")</f>
        <v>0</v>
      </c>
      <c r="AA15" s="47" t="n">
        <f aca="false">COUNTIF(C15:S15,"52¶")</f>
        <v>0</v>
      </c>
      <c r="AB15" s="47" t="n">
        <f aca="false">COUNTIF(C15:S15,"U")+COUNTIF(C15:S15,"U☻")+COUNTIF(C15:S15,"U☺")</f>
        <v>0</v>
      </c>
      <c r="AC15" s="47" t="n">
        <f aca="false">COUNTIF(C15:S15,"KVIT")+COUNTIF(C15:S15,"KVIT☻")+COUNTIF(C15:S15,"kvit$")</f>
        <v>0</v>
      </c>
      <c r="AD15" s="48" t="n">
        <f aca="false">COUNTBLANK(C15:S15)-3</f>
        <v>12</v>
      </c>
      <c r="AE15" s="48" t="n">
        <f aca="false">COUNTIF(C15:S15,"x")</f>
        <v>0</v>
      </c>
      <c r="AF15" s="47" t="n">
        <f aca="false">COUNTIF(C15:S15,"51")+COUNTIF(C15:S15,"51☻")+COUNTIF(C15:S15,"2")+COUNTIF(C15:S15,"52")+COUNTIF(C15:S15,"52☻")+COUNTIF(C15:S15,"51$")+COUNTIF(C15:S15,"52$")</f>
        <v>0</v>
      </c>
      <c r="AG15" s="4" t="str">
        <f aca="false">Vzorci_vnosov!$A$15</f>
        <v>SO</v>
      </c>
      <c r="AH15" s="49" t="str">
        <f aca="false">RIGHT(C15,1)</f>
        <v/>
      </c>
      <c r="AI15" s="49" t="str">
        <f aca="false">RIGHT(D15,1)</f>
        <v/>
      </c>
      <c r="AJ15" s="49" t="str">
        <f aca="false">RIGHT(E15,1)</f>
        <v/>
      </c>
      <c r="AK15" s="49" t="str">
        <f aca="false">RIGHT(F15,1)</f>
        <v>☻</v>
      </c>
      <c r="AL15" s="49" t="str">
        <f aca="false">RIGHT(G15,1)</f>
        <v/>
      </c>
      <c r="AM15" s="49" t="str">
        <f aca="false">RIGHT(H15,1)</f>
        <v/>
      </c>
      <c r="AN15" s="49" t="str">
        <f aca="false">RIGHT(I15,1)</f>
        <v/>
      </c>
      <c r="AO15" s="49" t="str">
        <f aca="false">RIGHT(J15,1)</f>
        <v/>
      </c>
      <c r="AP15" s="49" t="str">
        <f aca="false">RIGHT(K15,1)</f>
        <v/>
      </c>
      <c r="AQ15" s="49" t="str">
        <f aca="false">RIGHT(L15,1)</f>
        <v>☺</v>
      </c>
      <c r="AR15" s="49" t="str">
        <f aca="false">RIGHT(M15,1)</f>
        <v/>
      </c>
      <c r="AS15" s="49" t="str">
        <f aca="false">RIGHT(N15,1)</f>
        <v/>
      </c>
      <c r="AT15" s="49" t="e">
        <f aca="false">NA()</f>
        <v>#N/A</v>
      </c>
      <c r="AU15" s="49" t="str">
        <f aca="false">RIGHT(O15,1)</f>
        <v/>
      </c>
      <c r="AV15" s="49" t="str">
        <f aca="false">RIGHT(P15,1)</f>
        <v/>
      </c>
      <c r="AW15" s="49" t="str">
        <f aca="false">RIGHT(Q15,1)</f>
        <v/>
      </c>
      <c r="AX15" s="49" t="str">
        <f aca="false">RIGHT(R15,1)</f>
        <v/>
      </c>
      <c r="AY15" s="49" t="str">
        <f aca="false">RIGHT(S15,1)</f>
        <v/>
      </c>
      <c r="BI15" s="50"/>
      <c r="BJ15" s="50"/>
      <c r="BK15" s="50"/>
      <c r="BL15" s="50"/>
      <c r="IV15" s="2"/>
    </row>
    <row r="16" s="26" customFormat="true" ht="19.5" hidden="false" customHeight="true" outlineLevel="0" collapsed="false">
      <c r="A16" s="51" t="n">
        <v>43661</v>
      </c>
      <c r="B16" s="52" t="str">
        <f aca="false">TEXT(A16,"Ddd")</f>
        <v>po</v>
      </c>
      <c r="C16" s="53" t="str">
        <f aca="false">Vzorci_vnosov!$A$12</f>
        <v>D</v>
      </c>
      <c r="D16" s="53" t="str">
        <f aca="false">Vzorci_vnosov!$A$12</f>
        <v>D</v>
      </c>
      <c r="E16" s="53" t="str">
        <f aca="false">Vzorci_vnosov!$A$12</f>
        <v>D</v>
      </c>
      <c r="F16" s="55" t="str">
        <f aca="false">Vzorci_vnosov!$A$11</f>
        <v>X</v>
      </c>
      <c r="G16" s="58" t="str">
        <f aca="false">Vzorci_vnosov!$A$23</f>
        <v>51☺</v>
      </c>
      <c r="H16" s="53" t="str">
        <f aca="false">Vzorci_vnosov!$A$12</f>
        <v>D</v>
      </c>
      <c r="I16" s="53" t="str">
        <f aca="false">Vzorci_vnosov!$A$12</f>
        <v>D</v>
      </c>
      <c r="J16" s="54" t="str">
        <f aca="false">Vzorci_vnosov!$A$7</f>
        <v>KVIT☻</v>
      </c>
      <c r="K16" s="53" t="str">
        <f aca="false">Vzorci_vnosov!$A$12</f>
        <v>D</v>
      </c>
      <c r="L16" s="55" t="str">
        <f aca="false">Vzorci_vnosov!$A$11</f>
        <v>X</v>
      </c>
      <c r="M16" s="56" t="s">
        <v>79</v>
      </c>
      <c r="N16" s="53" t="str">
        <f aca="false">Vzorci_vnosov!$A$5</f>
        <v>52</v>
      </c>
      <c r="O16" s="53" t="str">
        <f aca="false">Vzorci_vnosov!$A$5</f>
        <v>52</v>
      </c>
      <c r="P16" s="53" t="str">
        <f aca="false">Vzorci_vnosov!$A$6</f>
        <v>KVIT</v>
      </c>
      <c r="Q16" s="53" t="str">
        <f aca="false">Vzorci_vnosov!$A$4</f>
        <v>51</v>
      </c>
      <c r="R16" s="56"/>
      <c r="S16" s="56" t="s">
        <v>81</v>
      </c>
      <c r="T16" s="56" t="s">
        <v>9</v>
      </c>
      <c r="U16" s="59" t="s">
        <v>27</v>
      </c>
      <c r="V16" s="47" t="n">
        <f aca="false">COUNTIF(AH16:AY16,"☻")</f>
        <v>1</v>
      </c>
      <c r="W16" s="47" t="n">
        <f aca="false">COUNTIF(AH16:AY16,"☺")</f>
        <v>1</v>
      </c>
      <c r="X16" s="47" t="n">
        <f aca="false">COUNTIF(C16:S16,"51")+COUNTIF(C16:S16,"51$")+COUNTIF(C16:S16,"51☻")</f>
        <v>1</v>
      </c>
      <c r="Y16" s="47" t="n">
        <f aca="false">COUNTIF(C16:S16,"52")+COUNTIF(C16:S16,"52$")+COUNTIF(C16:S16,"52☻")</f>
        <v>2</v>
      </c>
      <c r="Z16" s="47" t="n">
        <f aca="false">COUNTIF(C16:S16,"51¶")</f>
        <v>0</v>
      </c>
      <c r="AA16" s="47" t="n">
        <f aca="false">COUNTIF(C16:S16,"52¶")</f>
        <v>0</v>
      </c>
      <c r="AB16" s="47" t="n">
        <f aca="false">COUNTIF(C16:S16,"U")+COUNTIF(C16:S16,"U☻")+COUNTIF(C16:S16,"U☺")</f>
        <v>0</v>
      </c>
      <c r="AC16" s="47" t="n">
        <f aca="false">COUNTIF(C16:S16,"KVIT")+COUNTIF(C16:S16,"KVIT☻")+COUNTIF(C16:S16,"kvit$")</f>
        <v>2</v>
      </c>
      <c r="AD16" s="48" t="n">
        <f aca="false">COUNTBLANK(C16:S16)-3</f>
        <v>-2</v>
      </c>
      <c r="AE16" s="48" t="n">
        <f aca="false">COUNTIF(C16:S16,"x")</f>
        <v>2</v>
      </c>
      <c r="AF16" s="47" t="n">
        <f aca="false">COUNTIF(C16:S16,"51")+COUNTIF(C16:S16,"51☻")+COUNTIF(C16:S16,"2")+COUNTIF(C16:S16,"52")+COUNTIF(C16:S16,"52☻")+COUNTIF(C16:S16,"51$")+COUNTIF(C16:S16,"52$")</f>
        <v>3</v>
      </c>
      <c r="AG16" s="7" t="str">
        <f aca="false">Vzorci_vnosov!$A$16</f>
        <v>☻</v>
      </c>
      <c r="AH16" s="49" t="str">
        <f aca="false">RIGHT(C16,1)</f>
        <v>D</v>
      </c>
      <c r="AI16" s="49" t="str">
        <f aca="false">RIGHT(D16,1)</f>
        <v>D</v>
      </c>
      <c r="AJ16" s="49" t="str">
        <f aca="false">RIGHT(E16,1)</f>
        <v>D</v>
      </c>
      <c r="AK16" s="49" t="str">
        <f aca="false">RIGHT(F16,1)</f>
        <v>X</v>
      </c>
      <c r="AL16" s="49" t="str">
        <f aca="false">RIGHT(G16,1)</f>
        <v>☺</v>
      </c>
      <c r="AM16" s="49" t="str">
        <f aca="false">RIGHT(H16,1)</f>
        <v>D</v>
      </c>
      <c r="AN16" s="49" t="str">
        <f aca="false">RIGHT(I16,1)</f>
        <v>D</v>
      </c>
      <c r="AO16" s="49" t="str">
        <f aca="false">RIGHT(J16,1)</f>
        <v>☻</v>
      </c>
      <c r="AP16" s="49" t="str">
        <f aca="false">RIGHT(K16,1)</f>
        <v>D</v>
      </c>
      <c r="AQ16" s="49" t="str">
        <f aca="false">RIGHT(L16,1)</f>
        <v>X</v>
      </c>
      <c r="AR16" s="49" t="str">
        <f aca="false">RIGHT(M16,1)</f>
        <v>R</v>
      </c>
      <c r="AS16" s="49" t="str">
        <f aca="false">RIGHT(N16,1)</f>
        <v>2</v>
      </c>
      <c r="AT16" s="49" t="e">
        <f aca="false">NA()</f>
        <v>#N/A</v>
      </c>
      <c r="AU16" s="49" t="str">
        <f aca="false">RIGHT(O16,1)</f>
        <v>2</v>
      </c>
      <c r="AV16" s="49" t="str">
        <f aca="false">RIGHT(P16,1)</f>
        <v>T</v>
      </c>
      <c r="AW16" s="49" t="str">
        <f aca="false">RIGHT(Q16,1)</f>
        <v>1</v>
      </c>
      <c r="AX16" s="49" t="str">
        <f aca="false">RIGHT(R16,1)</f>
        <v/>
      </c>
      <c r="AY16" s="49" t="str">
        <f aca="false">RIGHT(S16,1)</f>
        <v>M</v>
      </c>
      <c r="BI16" s="50"/>
      <c r="BJ16" s="50"/>
      <c r="BK16" s="50"/>
      <c r="BL16" s="50"/>
      <c r="IV16" s="2"/>
    </row>
    <row r="17" s="26" customFormat="true" ht="19.5" hidden="false" customHeight="true" outlineLevel="0" collapsed="false">
      <c r="A17" s="51" t="n">
        <v>43662</v>
      </c>
      <c r="B17" s="52" t="str">
        <f aca="false">TEXT(A17,"Ddd")</f>
        <v>út</v>
      </c>
      <c r="C17" s="53" t="str">
        <f aca="false">Vzorci_vnosov!$A$12</f>
        <v>D</v>
      </c>
      <c r="D17" s="53" t="str">
        <f aca="false">Vzorci_vnosov!$A$12</f>
        <v>D</v>
      </c>
      <c r="E17" s="53" t="str">
        <f aca="false">Vzorci_vnosov!$A$12</f>
        <v>D</v>
      </c>
      <c r="F17" s="53" t="str">
        <f aca="false">Vzorci_vnosov!$A$6</f>
        <v>KVIT</v>
      </c>
      <c r="G17" s="55" t="str">
        <f aca="false">Vzorci_vnosov!$A$11</f>
        <v>X</v>
      </c>
      <c r="H17" s="53" t="str">
        <f aca="false">Vzorci_vnosov!$A$12</f>
        <v>D</v>
      </c>
      <c r="I17" s="53" t="str">
        <f aca="false">Vzorci_vnosov!$A$12</f>
        <v>D</v>
      </c>
      <c r="J17" s="55" t="str">
        <f aca="false">Vzorci_vnosov!$A$11</f>
        <v>X</v>
      </c>
      <c r="K17" s="53" t="str">
        <f aca="false">Vzorci_vnosov!$A$12</f>
        <v>D</v>
      </c>
      <c r="L17" s="53" t="str">
        <f aca="false">Vzorci_vnosov!$A$4</f>
        <v>51</v>
      </c>
      <c r="M17" s="56" t="s">
        <v>79</v>
      </c>
      <c r="N17" s="58" t="str">
        <f aca="false">Vzorci_vnosov!$A$23</f>
        <v>51☺</v>
      </c>
      <c r="O17" s="53" t="str">
        <f aca="false">Vzorci_vnosov!$A$5</f>
        <v>52</v>
      </c>
      <c r="P17" s="53" t="str">
        <f aca="false">Vzorci_vnosov!$A$6</f>
        <v>KVIT</v>
      </c>
      <c r="Q17" s="53" t="str">
        <f aca="false">Vzorci_vnosov!$A$4</f>
        <v>51</v>
      </c>
      <c r="R17" s="56"/>
      <c r="S17" s="56" t="s">
        <v>81</v>
      </c>
      <c r="T17" s="56" t="s">
        <v>65</v>
      </c>
      <c r="U17" s="59" t="s">
        <v>27</v>
      </c>
      <c r="V17" s="47" t="n">
        <f aca="false">COUNTIF(AH17:AY17,"☻")</f>
        <v>0</v>
      </c>
      <c r="W17" s="47" t="n">
        <f aca="false">COUNTIF(AH17:AY17,"☺")</f>
        <v>1</v>
      </c>
      <c r="X17" s="47" t="n">
        <f aca="false">COUNTIF(C17:S17,"51")+COUNTIF(C17:S17,"51$")+COUNTIF(C17:S17,"51☻")</f>
        <v>2</v>
      </c>
      <c r="Y17" s="47" t="n">
        <f aca="false">COUNTIF(C17:S17,"52")+COUNTIF(C17:S17,"52$")+COUNTIF(C17:S17,"52☻")</f>
        <v>1</v>
      </c>
      <c r="Z17" s="47" t="n">
        <f aca="false">COUNTIF(C17:S17,"51¶")</f>
        <v>0</v>
      </c>
      <c r="AA17" s="47" t="n">
        <f aca="false">COUNTIF(C17:S17,"52¶")</f>
        <v>0</v>
      </c>
      <c r="AB17" s="47" t="n">
        <f aca="false">COUNTIF(C17:S17,"U")+COUNTIF(C17:S17,"U☻")+COUNTIF(C17:S17,"U☺")</f>
        <v>0</v>
      </c>
      <c r="AC17" s="47" t="n">
        <f aca="false">COUNTIF(C17:S17,"KVIT")+COUNTIF(C17:S17,"KVIT☻")+COUNTIF(C17:S17,"kvit$")</f>
        <v>2</v>
      </c>
      <c r="AD17" s="48" t="n">
        <f aca="false">COUNTBLANK(C17:S17)-3</f>
        <v>-2</v>
      </c>
      <c r="AE17" s="48" t="n">
        <f aca="false">COUNTIF(C17:S17,"x")</f>
        <v>2</v>
      </c>
      <c r="AF17" s="47" t="n">
        <f aca="false">COUNTIF(C17:S17,"51")+COUNTIF(C17:S17,"51☻")+COUNTIF(C17:S17,"2")+COUNTIF(C17:S17,"52")+COUNTIF(C17:S17,"52☻")+COUNTIF(C17:S17,"51$")+COUNTIF(C17:S17,"52$")</f>
        <v>3</v>
      </c>
      <c r="AG17" s="9" t="str">
        <f aca="false">Vzorci_vnosov!$A$17</f>
        <v>51$</v>
      </c>
      <c r="AH17" s="49" t="str">
        <f aca="false">RIGHT(C17,1)</f>
        <v>D</v>
      </c>
      <c r="AI17" s="49" t="str">
        <f aca="false">RIGHT(D17,1)</f>
        <v>D</v>
      </c>
      <c r="AJ17" s="49" t="str">
        <f aca="false">RIGHT(E17,1)</f>
        <v>D</v>
      </c>
      <c r="AK17" s="49" t="str">
        <f aca="false">RIGHT(F17,1)</f>
        <v>T</v>
      </c>
      <c r="AL17" s="49" t="str">
        <f aca="false">RIGHT(G17,1)</f>
        <v>X</v>
      </c>
      <c r="AM17" s="49" t="str">
        <f aca="false">RIGHT(H17,1)</f>
        <v>D</v>
      </c>
      <c r="AN17" s="49" t="str">
        <f aca="false">RIGHT(I17,1)</f>
        <v>D</v>
      </c>
      <c r="AO17" s="49" t="str">
        <f aca="false">RIGHT(J17,1)</f>
        <v>X</v>
      </c>
      <c r="AP17" s="49" t="str">
        <f aca="false">RIGHT(K17,1)</f>
        <v>D</v>
      </c>
      <c r="AQ17" s="49" t="str">
        <f aca="false">RIGHT(L17,1)</f>
        <v>1</v>
      </c>
      <c r="AR17" s="49" t="str">
        <f aca="false">RIGHT(M17,1)</f>
        <v>R</v>
      </c>
      <c r="AS17" s="49" t="str">
        <f aca="false">RIGHT(N17,1)</f>
        <v>☺</v>
      </c>
      <c r="AT17" s="49" t="e">
        <f aca="false">NA()</f>
        <v>#N/A</v>
      </c>
      <c r="AU17" s="49" t="str">
        <f aca="false">RIGHT(O17,1)</f>
        <v>2</v>
      </c>
      <c r="AV17" s="49" t="str">
        <f aca="false">RIGHT(P17,1)</f>
        <v>T</v>
      </c>
      <c r="AW17" s="49" t="str">
        <f aca="false">RIGHT(Q17,1)</f>
        <v>1</v>
      </c>
      <c r="AX17" s="49" t="str">
        <f aca="false">RIGHT(R17,1)</f>
        <v/>
      </c>
      <c r="AY17" s="49" t="str">
        <f aca="false">RIGHT(S17,1)</f>
        <v>M</v>
      </c>
      <c r="BI17" s="50"/>
      <c r="BJ17" s="50"/>
      <c r="BK17" s="50"/>
      <c r="BL17" s="50"/>
      <c r="IV17" s="2"/>
    </row>
    <row r="18" s="26" customFormat="true" ht="19.5" hidden="false" customHeight="true" outlineLevel="0" collapsed="false">
      <c r="A18" s="51" t="n">
        <v>43663</v>
      </c>
      <c r="B18" s="52" t="str">
        <f aca="false">TEXT(A18,"Ddd")</f>
        <v>st</v>
      </c>
      <c r="C18" s="53" t="str">
        <f aca="false">Vzorci_vnosov!$A$12</f>
        <v>D</v>
      </c>
      <c r="D18" s="53" t="str">
        <f aca="false">Vzorci_vnosov!$A$12</f>
        <v>D</v>
      </c>
      <c r="E18" s="53" t="str">
        <f aca="false">Vzorci_vnosov!$A$12</f>
        <v>D</v>
      </c>
      <c r="F18" s="53" t="str">
        <f aca="false">Vzorci_vnosov!$A$6</f>
        <v>KVIT</v>
      </c>
      <c r="G18" s="61" t="str">
        <f aca="false">Vzorci_vnosov!$A$28</f>
        <v>KO</v>
      </c>
      <c r="H18" s="53" t="str">
        <f aca="false">Vzorci_vnosov!$A$12</f>
        <v>D</v>
      </c>
      <c r="I18" s="53" t="str">
        <f aca="false">Vzorci_vnosov!$A$12</f>
        <v>D</v>
      </c>
      <c r="J18" s="54" t="str">
        <f aca="false">Vzorci_vnosov!$A$7</f>
        <v>KVIT☻</v>
      </c>
      <c r="K18" s="53" t="str">
        <f aca="false">Vzorci_vnosov!$A$12</f>
        <v>D</v>
      </c>
      <c r="L18" s="58" t="str">
        <f aca="false">Vzorci_vnosov!$A$23</f>
        <v>51☺</v>
      </c>
      <c r="M18" s="56" t="s">
        <v>79</v>
      </c>
      <c r="N18" s="55" t="str">
        <f aca="false">Vzorci_vnosov!$A$11</f>
        <v>X</v>
      </c>
      <c r="O18" s="55" t="str">
        <f aca="false">Vzorci_vnosov!$A$35</f>
        <v>Ta</v>
      </c>
      <c r="P18" s="53" t="str">
        <f aca="false">Vzorci_vnosov!$A$6</f>
        <v>KVIT</v>
      </c>
      <c r="Q18" s="53" t="str">
        <f aca="false">Vzorci_vnosov!$A$4</f>
        <v>51</v>
      </c>
      <c r="R18" s="56"/>
      <c r="S18" s="56" t="s">
        <v>81</v>
      </c>
      <c r="T18" s="56" t="s">
        <v>19</v>
      </c>
      <c r="U18" s="59" t="s">
        <v>27</v>
      </c>
      <c r="V18" s="47" t="n">
        <f aca="false">COUNTIF(AH18:AY18,"☻")</f>
        <v>1</v>
      </c>
      <c r="W18" s="47" t="n">
        <f aca="false">COUNTIF(AH18:AY18,"☺")</f>
        <v>1</v>
      </c>
      <c r="X18" s="47" t="n">
        <f aca="false">COUNTIF(C18:S18,"51")+COUNTIF(C18:S18,"51$")+COUNTIF(C18:S18,"51☻")</f>
        <v>1</v>
      </c>
      <c r="Y18" s="47" t="n">
        <f aca="false">COUNTIF(C18:S18,"52")+COUNTIF(C18:S18,"52$")+COUNTIF(C18:S18,"52☻")</f>
        <v>0</v>
      </c>
      <c r="Z18" s="47" t="n">
        <f aca="false">COUNTIF(C18:S18,"51¶")</f>
        <v>0</v>
      </c>
      <c r="AA18" s="47" t="n">
        <f aca="false">COUNTIF(C18:S18,"52¶")</f>
        <v>0</v>
      </c>
      <c r="AB18" s="47" t="n">
        <f aca="false">COUNTIF(C18:S18,"U")+COUNTIF(C18:S18,"U☻")+COUNTIF(C18:S18,"U☺")</f>
        <v>0</v>
      </c>
      <c r="AC18" s="47" t="n">
        <f aca="false">COUNTIF(C18:S18,"KVIT")+COUNTIF(C18:S18,"KVIT☻")+COUNTIF(C18:S18,"kvit$")</f>
        <v>3</v>
      </c>
      <c r="AD18" s="48" t="n">
        <f aca="false">COUNTBLANK(C18:S18)-3</f>
        <v>-2</v>
      </c>
      <c r="AE18" s="48" t="n">
        <f aca="false">COUNTIF(C18:S18,"x")</f>
        <v>1</v>
      </c>
      <c r="AF18" s="47" t="n">
        <f aca="false">COUNTIF(C18:S18,"51")+COUNTIF(C18:S18,"51☻")+COUNTIF(C18:S18,"2")+COUNTIF(C18:S18,"52")+COUNTIF(C18:S18,"52☻")+COUNTIF(C18:S18,"51$")+COUNTIF(C18:S18,"52$")</f>
        <v>1</v>
      </c>
      <c r="AG18" s="9" t="str">
        <f aca="false">Vzorci_vnosov!$A$18</f>
        <v>52$</v>
      </c>
      <c r="AH18" s="49" t="str">
        <f aca="false">RIGHT(C18,1)</f>
        <v>D</v>
      </c>
      <c r="AI18" s="49" t="str">
        <f aca="false">RIGHT(D18,1)</f>
        <v>D</v>
      </c>
      <c r="AJ18" s="49" t="str">
        <f aca="false">RIGHT(E18,1)</f>
        <v>D</v>
      </c>
      <c r="AK18" s="49" t="str">
        <f aca="false">RIGHT(F18,1)</f>
        <v>T</v>
      </c>
      <c r="AL18" s="49" t="str">
        <f aca="false">RIGHT(G18,1)</f>
        <v>O</v>
      </c>
      <c r="AM18" s="49" t="str">
        <f aca="false">RIGHT(H18,1)</f>
        <v>D</v>
      </c>
      <c r="AN18" s="49" t="str">
        <f aca="false">RIGHT(I18,1)</f>
        <v>D</v>
      </c>
      <c r="AO18" s="49" t="str">
        <f aca="false">RIGHT(J18,1)</f>
        <v>☻</v>
      </c>
      <c r="AP18" s="49" t="str">
        <f aca="false">RIGHT(K18,1)</f>
        <v>D</v>
      </c>
      <c r="AQ18" s="49" t="str">
        <f aca="false">RIGHT(L18,1)</f>
        <v>☺</v>
      </c>
      <c r="AR18" s="49" t="str">
        <f aca="false">RIGHT(M18,1)</f>
        <v>R</v>
      </c>
      <c r="AS18" s="49" t="str">
        <f aca="false">RIGHT(N18,1)</f>
        <v>X</v>
      </c>
      <c r="AT18" s="49" t="e">
        <f aca="false">NA()</f>
        <v>#N/A</v>
      </c>
      <c r="AU18" s="49" t="str">
        <f aca="false">RIGHT(O18,1)</f>
        <v>a</v>
      </c>
      <c r="AV18" s="49" t="str">
        <f aca="false">RIGHT(P18,1)</f>
        <v>T</v>
      </c>
      <c r="AW18" s="49" t="str">
        <f aca="false">RIGHT(Q18,1)</f>
        <v>1</v>
      </c>
      <c r="AX18" s="49" t="str">
        <f aca="false">RIGHT(R18,1)</f>
        <v/>
      </c>
      <c r="AY18" s="49" t="str">
        <f aca="false">RIGHT(S18,1)</f>
        <v>M</v>
      </c>
      <c r="BI18" s="50"/>
      <c r="BJ18" s="50"/>
      <c r="BK18" s="50"/>
      <c r="BL18" s="50"/>
      <c r="IV18" s="2"/>
    </row>
    <row r="19" s="26" customFormat="true" ht="19.5" hidden="false" customHeight="true" outlineLevel="0" collapsed="false">
      <c r="A19" s="51" t="n">
        <v>43664</v>
      </c>
      <c r="B19" s="52" t="str">
        <f aca="false">TEXT(A19,"Ddd")</f>
        <v>čt</v>
      </c>
      <c r="C19" s="53" t="str">
        <f aca="false">Vzorci_vnosov!$A$12</f>
        <v>D</v>
      </c>
      <c r="D19" s="53" t="str">
        <f aca="false">Vzorci_vnosov!$A$12</f>
        <v>D</v>
      </c>
      <c r="E19" s="53" t="str">
        <f aca="false">Vzorci_vnosov!$A$12</f>
        <v>D</v>
      </c>
      <c r="F19" s="54" t="str">
        <f aca="false">Vzorci_vnosov!$A$7</f>
        <v>KVIT☻</v>
      </c>
      <c r="G19" s="53" t="str">
        <f aca="false">Vzorci_vnosov!$A$4</f>
        <v>51</v>
      </c>
      <c r="H19" s="53" t="str">
        <f aca="false">Vzorci_vnosov!$A$12</f>
        <v>D</v>
      </c>
      <c r="I19" s="53" t="str">
        <f aca="false">Vzorci_vnosov!$A$12</f>
        <v>D</v>
      </c>
      <c r="J19" s="55" t="str">
        <f aca="false">Vzorci_vnosov!$A$11</f>
        <v>X</v>
      </c>
      <c r="K19" s="53" t="str">
        <f aca="false">Vzorci_vnosov!$A$12</f>
        <v>D</v>
      </c>
      <c r="L19" s="55" t="str">
        <f aca="false">Vzorci_vnosov!$A$11</f>
        <v>X</v>
      </c>
      <c r="M19" s="56" t="s">
        <v>79</v>
      </c>
      <c r="N19" s="53" t="str">
        <f aca="false">Vzorci_vnosov!$A$5</f>
        <v>52</v>
      </c>
      <c r="O19" s="55" t="str">
        <f aca="false">Vzorci_vnosov!$A$11</f>
        <v>X</v>
      </c>
      <c r="P19" s="53" t="str">
        <f aca="false">Vzorci_vnosov!$A$6</f>
        <v>KVIT</v>
      </c>
      <c r="Q19" s="53" t="str">
        <f aca="false">Vzorci_vnosov!$A$4</f>
        <v>51</v>
      </c>
      <c r="R19" s="56"/>
      <c r="S19" s="58" t="str">
        <f aca="false">Vzorci_vnosov!$A$24</f>
        <v>52☺</v>
      </c>
      <c r="T19" s="56" t="s">
        <v>83</v>
      </c>
      <c r="U19" s="59" t="s">
        <v>27</v>
      </c>
      <c r="V19" s="47" t="n">
        <f aca="false">COUNTIF(AH19:AY19,"☻")</f>
        <v>1</v>
      </c>
      <c r="W19" s="47" t="n">
        <f aca="false">COUNTIF(AH19:AY19,"☺")</f>
        <v>1</v>
      </c>
      <c r="X19" s="47" t="n">
        <f aca="false">COUNTIF(C19:S19,"51")+COUNTIF(C19:S19,"51$")+COUNTIF(C19:S19,"51☻")</f>
        <v>2</v>
      </c>
      <c r="Y19" s="47" t="n">
        <f aca="false">COUNTIF(C19:S19,"52")+COUNTIF(C19:S19,"52$")+COUNTIF(C19:S19,"52☻")</f>
        <v>1</v>
      </c>
      <c r="Z19" s="47" t="n">
        <f aca="false">COUNTIF(C19:S19,"51¶")</f>
        <v>0</v>
      </c>
      <c r="AA19" s="47" t="n">
        <f aca="false">COUNTIF(C19:S19,"52¶")</f>
        <v>0</v>
      </c>
      <c r="AB19" s="47" t="n">
        <f aca="false">COUNTIF(C19:S19,"U")+COUNTIF(C19:S19,"U☻")+COUNTIF(C19:S19,"U☺")</f>
        <v>0</v>
      </c>
      <c r="AC19" s="47" t="n">
        <f aca="false">COUNTIF(C19:S19,"KVIT")+COUNTIF(C19:S19,"KVIT☻")+COUNTIF(C19:S19,"kvit$")</f>
        <v>2</v>
      </c>
      <c r="AD19" s="48" t="n">
        <f aca="false">COUNTBLANK(C19:S19)-3</f>
        <v>-2</v>
      </c>
      <c r="AE19" s="48" t="n">
        <f aca="false">COUNTIF(C19:S19,"x")</f>
        <v>3</v>
      </c>
      <c r="AF19" s="47" t="n">
        <f aca="false">COUNTIF(C19:S19,"51")+COUNTIF(C19:S19,"51☻")+COUNTIF(C19:S19,"2")+COUNTIF(C19:S19,"52")+COUNTIF(C19:S19,"52☻")+COUNTIF(C19:S19,"51$")+COUNTIF(C19:S19,"52$")</f>
        <v>3</v>
      </c>
      <c r="AG19" s="10" t="str">
        <f aca="false">Vzorci_vnosov!$A$19</f>
        <v>KVIT$</v>
      </c>
      <c r="AH19" s="49" t="str">
        <f aca="false">RIGHT(C19,1)</f>
        <v>D</v>
      </c>
      <c r="AI19" s="49" t="str">
        <f aca="false">RIGHT(D19,1)</f>
        <v>D</v>
      </c>
      <c r="AJ19" s="49" t="str">
        <f aca="false">RIGHT(E19,1)</f>
        <v>D</v>
      </c>
      <c r="AK19" s="49" t="str">
        <f aca="false">RIGHT(F19,1)</f>
        <v>☻</v>
      </c>
      <c r="AL19" s="49" t="str">
        <f aca="false">RIGHT(G19,1)</f>
        <v>1</v>
      </c>
      <c r="AM19" s="49" t="str">
        <f aca="false">RIGHT(H19,1)</f>
        <v>D</v>
      </c>
      <c r="AN19" s="49" t="str">
        <f aca="false">RIGHT(I19,1)</f>
        <v>D</v>
      </c>
      <c r="AO19" s="49" t="str">
        <f aca="false">RIGHT(J19,1)</f>
        <v>X</v>
      </c>
      <c r="AP19" s="49" t="str">
        <f aca="false">RIGHT(K19,1)</f>
        <v>D</v>
      </c>
      <c r="AQ19" s="49" t="str">
        <f aca="false">RIGHT(L19,1)</f>
        <v>X</v>
      </c>
      <c r="AR19" s="49" t="str">
        <f aca="false">RIGHT(M19,1)</f>
        <v>R</v>
      </c>
      <c r="AS19" s="49" t="str">
        <f aca="false">RIGHT(N19,1)</f>
        <v>2</v>
      </c>
      <c r="AT19" s="49" t="e">
        <f aca="false">NA()</f>
        <v>#N/A</v>
      </c>
      <c r="AU19" s="49" t="str">
        <f aca="false">RIGHT(O19,1)</f>
        <v>X</v>
      </c>
      <c r="AV19" s="49" t="str">
        <f aca="false">RIGHT(P19,1)</f>
        <v>T</v>
      </c>
      <c r="AW19" s="49" t="str">
        <f aca="false">RIGHT(Q19,1)</f>
        <v>1</v>
      </c>
      <c r="AX19" s="49" t="str">
        <f aca="false">RIGHT(R19,1)</f>
        <v/>
      </c>
      <c r="AY19" s="49" t="str">
        <f aca="false">RIGHT(S19,1)</f>
        <v>☺</v>
      </c>
      <c r="BI19" s="50"/>
      <c r="BJ19" s="50"/>
      <c r="BK19" s="50"/>
      <c r="BL19" s="50"/>
      <c r="IV19" s="2"/>
    </row>
    <row r="20" s="26" customFormat="true" ht="19.5" hidden="false" customHeight="true" outlineLevel="0" collapsed="false">
      <c r="A20" s="51" t="n">
        <v>43665</v>
      </c>
      <c r="B20" s="52" t="str">
        <f aca="false">TEXT(A20,"Ddd")</f>
        <v>pá</v>
      </c>
      <c r="C20" s="53" t="str">
        <f aca="false">Vzorci_vnosov!$A$12</f>
        <v>D</v>
      </c>
      <c r="D20" s="53" t="str">
        <f aca="false">Vzorci_vnosov!$A$12</f>
        <v>D</v>
      </c>
      <c r="E20" s="53" t="str">
        <f aca="false">Vzorci_vnosov!$A$12</f>
        <v>D</v>
      </c>
      <c r="F20" s="55" t="str">
        <f aca="false">Vzorci_vnosov!$A$11</f>
        <v>X</v>
      </c>
      <c r="G20" s="58" t="str">
        <f aca="false">Vzorci_vnosov!$A$23</f>
        <v>51☺</v>
      </c>
      <c r="H20" s="53" t="str">
        <f aca="false">Vzorci_vnosov!$A$12</f>
        <v>D</v>
      </c>
      <c r="I20" s="53" t="str">
        <f aca="false">Vzorci_vnosov!$A$12</f>
        <v>D</v>
      </c>
      <c r="J20" s="53" t="str">
        <f aca="false">Vzorci_vnosov!$A$6</f>
        <v>KVIT</v>
      </c>
      <c r="K20" s="53" t="str">
        <f aca="false">Vzorci_vnosov!$A$12</f>
        <v>D</v>
      </c>
      <c r="L20" s="53" t="str">
        <f aca="false">Vzorci_vnosov!$A$5</f>
        <v>52</v>
      </c>
      <c r="M20" s="56" t="s">
        <v>79</v>
      </c>
      <c r="N20" s="54" t="str">
        <f aca="false">Vzorci_vnosov!$A$7</f>
        <v>KVIT☻</v>
      </c>
      <c r="O20" s="55" t="str">
        <f aca="false">Vzorci_vnosov!$A$11</f>
        <v>X</v>
      </c>
      <c r="P20" s="53" t="str">
        <f aca="false">Vzorci_vnosov!$A$6</f>
        <v>KVIT</v>
      </c>
      <c r="Q20" s="53" t="str">
        <f aca="false">Vzorci_vnosov!$A$4</f>
        <v>51</v>
      </c>
      <c r="R20" s="56"/>
      <c r="S20" s="56" t="s">
        <v>81</v>
      </c>
      <c r="T20" s="56" t="s">
        <v>9</v>
      </c>
      <c r="U20" s="57" t="str">
        <f aca="false">Vzorci_vnosov!$C$11</f>
        <v>ŽIV</v>
      </c>
      <c r="V20" s="47" t="n">
        <f aca="false">COUNTIF(AH20:AY20,"☻")</f>
        <v>1</v>
      </c>
      <c r="W20" s="47" t="n">
        <f aca="false">COUNTIF(AH20:AY20,"☺")</f>
        <v>1</v>
      </c>
      <c r="X20" s="47" t="n">
        <f aca="false">COUNTIF(C20:S20,"51")+COUNTIF(C20:S20,"51$")+COUNTIF(C20:S20,"51☻")</f>
        <v>1</v>
      </c>
      <c r="Y20" s="47" t="n">
        <f aca="false">COUNTIF(C20:S20,"52")+COUNTIF(C20:S20,"52$")+COUNTIF(C20:S20,"52☻")</f>
        <v>1</v>
      </c>
      <c r="Z20" s="47" t="n">
        <f aca="false">COUNTIF(C20:S20,"51¶")</f>
        <v>0</v>
      </c>
      <c r="AA20" s="47" t="n">
        <f aca="false">COUNTIF(C20:S20,"52¶")</f>
        <v>0</v>
      </c>
      <c r="AB20" s="47" t="n">
        <f aca="false">COUNTIF(C20:S20,"U")+COUNTIF(C20:S20,"U☻")+COUNTIF(C20:S20,"U☺")</f>
        <v>0</v>
      </c>
      <c r="AC20" s="47" t="n">
        <f aca="false">COUNTIF(C20:S20,"KVIT")+COUNTIF(C20:S20,"KVIT☻")+COUNTIF(C20:S20,"kvit$")</f>
        <v>3</v>
      </c>
      <c r="AD20" s="48" t="n">
        <f aca="false">COUNTBLANK(C20:S20)-3</f>
        <v>-2</v>
      </c>
      <c r="AE20" s="48" t="n">
        <f aca="false">COUNTIF(C20:S20,"x")</f>
        <v>2</v>
      </c>
      <c r="AF20" s="47" t="n">
        <f aca="false">COUNTIF(C20:S20,"51")+COUNTIF(C20:S20,"51☻")+COUNTIF(C20:S20,"2")+COUNTIF(C20:S20,"52")+COUNTIF(C20:S20,"52☻")+COUNTIF(C20:S20,"51$")+COUNTIF(C20:S20,"52$")</f>
        <v>2</v>
      </c>
      <c r="AG20" s="11" t="str">
        <f aca="false">Vzorci_vnosov!$A$20</f>
        <v>☺</v>
      </c>
      <c r="AH20" s="49" t="str">
        <f aca="false">RIGHT(C20,1)</f>
        <v>D</v>
      </c>
      <c r="AI20" s="49" t="str">
        <f aca="false">RIGHT(D20,1)</f>
        <v>D</v>
      </c>
      <c r="AJ20" s="49" t="str">
        <f aca="false">RIGHT(E20,1)</f>
        <v>D</v>
      </c>
      <c r="AK20" s="49" t="str">
        <f aca="false">RIGHT(F20,1)</f>
        <v>X</v>
      </c>
      <c r="AL20" s="49" t="str">
        <f aca="false">RIGHT(G20,1)</f>
        <v>☺</v>
      </c>
      <c r="AM20" s="49" t="str">
        <f aca="false">RIGHT(H20,1)</f>
        <v>D</v>
      </c>
      <c r="AN20" s="49" t="str">
        <f aca="false">RIGHT(I20,1)</f>
        <v>D</v>
      </c>
      <c r="AO20" s="49" t="str">
        <f aca="false">RIGHT(J20,1)</f>
        <v>T</v>
      </c>
      <c r="AP20" s="49" t="str">
        <f aca="false">RIGHT(K20,1)</f>
        <v>D</v>
      </c>
      <c r="AQ20" s="49" t="str">
        <f aca="false">RIGHT(L20,1)</f>
        <v>2</v>
      </c>
      <c r="AR20" s="49" t="str">
        <f aca="false">RIGHT(M20,1)</f>
        <v>R</v>
      </c>
      <c r="AS20" s="49" t="str">
        <f aca="false">RIGHT(N20,1)</f>
        <v>☻</v>
      </c>
      <c r="AT20" s="49" t="e">
        <f aca="false">NA()</f>
        <v>#N/A</v>
      </c>
      <c r="AU20" s="49" t="str">
        <f aca="false">RIGHT(O20,1)</f>
        <v>X</v>
      </c>
      <c r="AV20" s="49" t="str">
        <f aca="false">RIGHT(P20,1)</f>
        <v>T</v>
      </c>
      <c r="AW20" s="49" t="str">
        <f aca="false">RIGHT(Q20,1)</f>
        <v>1</v>
      </c>
      <c r="AX20" s="49" t="str">
        <f aca="false">RIGHT(R20,1)</f>
        <v/>
      </c>
      <c r="AY20" s="49" t="str">
        <f aca="false">RIGHT(S20,1)</f>
        <v>M</v>
      </c>
      <c r="BI20" s="50"/>
      <c r="BJ20" s="50"/>
      <c r="BK20" s="50"/>
      <c r="BL20" s="50"/>
      <c r="IV20" s="2"/>
    </row>
    <row r="21" s="26" customFormat="true" ht="19.5" hidden="false" customHeight="true" outlineLevel="0" collapsed="false">
      <c r="A21" s="51" t="n">
        <v>43666</v>
      </c>
      <c r="B21" s="52" t="str">
        <f aca="false">TEXT(A21,"Ddd")</f>
        <v>so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44" t="str">
        <f aca="false">Vzorci_vnosov!$A$14</f>
        <v>☻</v>
      </c>
      <c r="O21" s="56"/>
      <c r="P21" s="45" t="str">
        <f aca="false">Vzorci_vnosov!$A$21</f>
        <v>☺</v>
      </c>
      <c r="Q21" s="56"/>
      <c r="R21" s="56"/>
      <c r="S21" s="56"/>
      <c r="T21" s="56" t="s">
        <v>27</v>
      </c>
      <c r="U21" s="59" t="s">
        <v>19</v>
      </c>
      <c r="V21" s="47" t="n">
        <f aca="false">COUNTIF(AH21:AY21,"☻")</f>
        <v>1</v>
      </c>
      <c r="W21" s="47" t="n">
        <f aca="false">COUNTIF(AH21:AY21,"☺")</f>
        <v>1</v>
      </c>
      <c r="X21" s="47" t="n">
        <f aca="false">COUNTIF(C21:S21,"51")+COUNTIF(C21:S21,"51$")+COUNTIF(C21:S21,"51☻")</f>
        <v>0</v>
      </c>
      <c r="Y21" s="47" t="n">
        <f aca="false">COUNTIF(C21:S21,"52")+COUNTIF(C21:S21,"52$")+COUNTIF(C21:S21,"52☻")</f>
        <v>0</v>
      </c>
      <c r="Z21" s="47" t="n">
        <f aca="false">COUNTIF(C21:S21,"51¶")</f>
        <v>0</v>
      </c>
      <c r="AA21" s="47" t="n">
        <f aca="false">COUNTIF(C21:S21,"52¶")</f>
        <v>0</v>
      </c>
      <c r="AB21" s="47" t="n">
        <f aca="false">COUNTIF(C21:S21,"U")+COUNTIF(C21:S21,"U☻")+COUNTIF(C21:S21,"U☺")</f>
        <v>0</v>
      </c>
      <c r="AC21" s="47" t="n">
        <f aca="false">COUNTIF(C21:S21,"KVIT")+COUNTIF(C21:S21,"KVIT☻")+COUNTIF(C21:S21,"kvit$")</f>
        <v>0</v>
      </c>
      <c r="AD21" s="48" t="n">
        <f aca="false">COUNTBLANK(C21:S21)-3</f>
        <v>12</v>
      </c>
      <c r="AE21" s="48" t="n">
        <f aca="false">COUNTIF(C21:S21,"x")</f>
        <v>0</v>
      </c>
      <c r="AF21" s="47" t="n">
        <f aca="false">COUNTIF(C21:S21,"51")+COUNTIF(C21:S21,"51☻")+COUNTIF(C21:S21,"2")+COUNTIF(C21:S21,"52")+COUNTIF(C21:S21,"52☻")+COUNTIF(C21:S21,"51$")+COUNTIF(C21:S21,"52$")</f>
        <v>0</v>
      </c>
      <c r="AG21" s="12" t="str">
        <f aca="false">Vzorci_vnosov!$A$21</f>
        <v>☺</v>
      </c>
      <c r="AH21" s="49" t="str">
        <f aca="false">RIGHT(C21,1)</f>
        <v/>
      </c>
      <c r="AI21" s="49" t="str">
        <f aca="false">RIGHT(D21,1)</f>
        <v/>
      </c>
      <c r="AJ21" s="49" t="str">
        <f aca="false">RIGHT(E21,1)</f>
        <v/>
      </c>
      <c r="AK21" s="49" t="str">
        <f aca="false">RIGHT(F21,1)</f>
        <v/>
      </c>
      <c r="AL21" s="49" t="str">
        <f aca="false">RIGHT(G21,1)</f>
        <v/>
      </c>
      <c r="AM21" s="49" t="str">
        <f aca="false">RIGHT(H21,1)</f>
        <v/>
      </c>
      <c r="AN21" s="49" t="str">
        <f aca="false">RIGHT(I21,1)</f>
        <v/>
      </c>
      <c r="AO21" s="49" t="str">
        <f aca="false">RIGHT(J21,1)</f>
        <v/>
      </c>
      <c r="AP21" s="49" t="str">
        <f aca="false">RIGHT(K21,1)</f>
        <v/>
      </c>
      <c r="AQ21" s="49" t="str">
        <f aca="false">RIGHT(L21,1)</f>
        <v/>
      </c>
      <c r="AR21" s="49" t="str">
        <f aca="false">RIGHT(M21,1)</f>
        <v/>
      </c>
      <c r="AS21" s="49" t="str">
        <f aca="false">RIGHT(N21,1)</f>
        <v>☻</v>
      </c>
      <c r="AT21" s="49" t="e">
        <f aca="false">NA()</f>
        <v>#N/A</v>
      </c>
      <c r="AU21" s="49" t="str">
        <f aca="false">RIGHT(O21,1)</f>
        <v/>
      </c>
      <c r="AV21" s="49" t="str">
        <f aca="false">RIGHT(P21,1)</f>
        <v>☺</v>
      </c>
      <c r="AW21" s="49" t="str">
        <f aca="false">RIGHT(Q21,1)</f>
        <v/>
      </c>
      <c r="AX21" s="49" t="str">
        <f aca="false">RIGHT(R21,1)</f>
        <v/>
      </c>
      <c r="AY21" s="49" t="str">
        <f aca="false">RIGHT(S21,1)</f>
        <v/>
      </c>
      <c r="BI21" s="50"/>
      <c r="BJ21" s="50"/>
      <c r="BK21" s="50"/>
      <c r="BL21" s="50"/>
      <c r="IV21" s="2"/>
    </row>
    <row r="22" s="26" customFormat="true" ht="19.5" hidden="false" customHeight="true" outlineLevel="0" collapsed="false">
      <c r="A22" s="51" t="n">
        <v>43667</v>
      </c>
      <c r="B22" s="52" t="str">
        <f aca="false">TEXT(A22,"Ddd")</f>
        <v>ne</v>
      </c>
      <c r="C22" s="56"/>
      <c r="D22" s="56"/>
      <c r="E22" s="56"/>
      <c r="F22" s="56"/>
      <c r="G22" s="56"/>
      <c r="H22" s="56"/>
      <c r="I22" s="56"/>
      <c r="J22" s="44" t="str">
        <f aca="false">Vzorci_vnosov!$A$14</f>
        <v>☻</v>
      </c>
      <c r="K22" s="56"/>
      <c r="L22" s="56"/>
      <c r="M22" s="56"/>
      <c r="N22" s="56"/>
      <c r="O22" s="56"/>
      <c r="P22" s="45" t="str">
        <f aca="false">Vzorci_vnosov!$A$21</f>
        <v>☺</v>
      </c>
      <c r="Q22" s="56"/>
      <c r="R22" s="56"/>
      <c r="S22" s="56"/>
      <c r="T22" s="56" t="s">
        <v>27</v>
      </c>
      <c r="U22" s="59" t="s">
        <v>19</v>
      </c>
      <c r="V22" s="47" t="n">
        <f aca="false">COUNTIF(AH22:AY22,"☻")</f>
        <v>1</v>
      </c>
      <c r="W22" s="47" t="n">
        <f aca="false">COUNTIF(AH22:AY22,"☺")</f>
        <v>1</v>
      </c>
      <c r="X22" s="47" t="n">
        <f aca="false">COUNTIF(C22:S22,"51")+COUNTIF(C22:S22,"51$")+COUNTIF(C22:S22,"51☻")</f>
        <v>0</v>
      </c>
      <c r="Y22" s="47" t="n">
        <f aca="false">COUNTIF(C22:S22,"52")+COUNTIF(C22:S22,"52$")+COUNTIF(C22:S22,"52☻")</f>
        <v>0</v>
      </c>
      <c r="Z22" s="47" t="n">
        <f aca="false">COUNTIF(C22:S22,"51¶")</f>
        <v>0</v>
      </c>
      <c r="AA22" s="47" t="n">
        <f aca="false">COUNTIF(C22:S22,"52¶")</f>
        <v>0</v>
      </c>
      <c r="AB22" s="47" t="n">
        <f aca="false">COUNTIF(C22:S22,"U")+COUNTIF(C22:S22,"U☻")+COUNTIF(C22:S22,"U☺")</f>
        <v>0</v>
      </c>
      <c r="AC22" s="47" t="n">
        <f aca="false">COUNTIF(C22:S22,"KVIT")+COUNTIF(C22:S22,"KVIT☻")+COUNTIF(C22:S22,"kvit$")</f>
        <v>0</v>
      </c>
      <c r="AD22" s="48" t="n">
        <f aca="false">COUNTBLANK(C22:S22)-3</f>
        <v>12</v>
      </c>
      <c r="AE22" s="48" t="n">
        <f aca="false">COUNTIF(C22:S22,"x")</f>
        <v>0</v>
      </c>
      <c r="AF22" s="47" t="n">
        <f aca="false">COUNTIF(C22:S22,"51")+COUNTIF(C22:S22,"51☻")+COUNTIF(C22:S22,"2")+COUNTIF(C22:S22,"52")+COUNTIF(C22:S22,"52☻")+COUNTIF(C22:S22,"51$")+COUNTIF(C22:S22,"52$")</f>
        <v>0</v>
      </c>
      <c r="AG22" s="13" t="str">
        <f aca="false">Vzorci_vnosov!$A$22</f>
        <v>U☺</v>
      </c>
      <c r="AH22" s="49" t="str">
        <f aca="false">RIGHT(C22,1)</f>
        <v/>
      </c>
      <c r="AI22" s="49" t="str">
        <f aca="false">RIGHT(D22,1)</f>
        <v/>
      </c>
      <c r="AJ22" s="49" t="str">
        <f aca="false">RIGHT(E22,1)</f>
        <v/>
      </c>
      <c r="AK22" s="49" t="str">
        <f aca="false">RIGHT(F22,1)</f>
        <v/>
      </c>
      <c r="AL22" s="49" t="str">
        <f aca="false">RIGHT(G22,1)</f>
        <v/>
      </c>
      <c r="AM22" s="49" t="str">
        <f aca="false">RIGHT(H22,1)</f>
        <v/>
      </c>
      <c r="AN22" s="49" t="str">
        <f aca="false">RIGHT(I22,1)</f>
        <v/>
      </c>
      <c r="AO22" s="49" t="str">
        <f aca="false">RIGHT(J22,1)</f>
        <v>☻</v>
      </c>
      <c r="AP22" s="49" t="str">
        <f aca="false">RIGHT(K22,1)</f>
        <v/>
      </c>
      <c r="AQ22" s="49" t="str">
        <f aca="false">RIGHT(L22,1)</f>
        <v/>
      </c>
      <c r="AR22" s="49" t="str">
        <f aca="false">RIGHT(M22,1)</f>
        <v/>
      </c>
      <c r="AS22" s="49" t="str">
        <f aca="false">RIGHT(N22,1)</f>
        <v/>
      </c>
      <c r="AT22" s="49" t="e">
        <f aca="false">NA()</f>
        <v>#N/A</v>
      </c>
      <c r="AU22" s="49" t="str">
        <f aca="false">RIGHT(O22,1)</f>
        <v/>
      </c>
      <c r="AV22" s="49" t="str">
        <f aca="false">RIGHT(P22,1)</f>
        <v>☺</v>
      </c>
      <c r="AW22" s="49" t="str">
        <f aca="false">RIGHT(Q22,1)</f>
        <v/>
      </c>
      <c r="AX22" s="49" t="str">
        <f aca="false">RIGHT(R22,1)</f>
        <v/>
      </c>
      <c r="AY22" s="49" t="str">
        <f aca="false">RIGHT(S22,1)</f>
        <v/>
      </c>
      <c r="BI22" s="50"/>
      <c r="BJ22" s="50"/>
      <c r="BK22" s="50"/>
      <c r="BL22" s="50"/>
      <c r="IV22" s="2"/>
    </row>
    <row r="23" s="26" customFormat="true" ht="19.5" hidden="false" customHeight="true" outlineLevel="0" collapsed="false">
      <c r="A23" s="51" t="n">
        <v>43668</v>
      </c>
      <c r="B23" s="52" t="str">
        <f aca="false">TEXT(A23,"Ddd")</f>
        <v>po</v>
      </c>
      <c r="C23" s="53" t="str">
        <f aca="false">Vzorci_vnosov!$A$12</f>
        <v>D</v>
      </c>
      <c r="D23" s="53" t="str">
        <f aca="false">Vzorci_vnosov!$A$12</f>
        <v>D</v>
      </c>
      <c r="E23" s="53" t="str">
        <f aca="false">Vzorci_vnosov!$A$12</f>
        <v>D</v>
      </c>
      <c r="F23" s="53" t="str">
        <f aca="false">Vzorci_vnosov!$A$12</f>
        <v>D</v>
      </c>
      <c r="G23" s="53" t="str">
        <f aca="false">Vzorci_vnosov!$A$12</f>
        <v>D</v>
      </c>
      <c r="H23" s="53" t="str">
        <f aca="false">Vzorci_vnosov!$A$12</f>
        <v>D</v>
      </c>
      <c r="I23" s="53" t="str">
        <f aca="false">Vzorci_vnosov!$A$12</f>
        <v>D</v>
      </c>
      <c r="J23" s="55" t="str">
        <f aca="false">Vzorci_vnosov!$A$11</f>
        <v>X</v>
      </c>
      <c r="K23" s="54" t="str">
        <f aca="false">Vzorci_vnosov!$A$7</f>
        <v>KVIT☻</v>
      </c>
      <c r="L23" s="58" t="str">
        <f aca="false">Vzorci_vnosov!$A$23</f>
        <v>51☺</v>
      </c>
      <c r="M23" s="56" t="s">
        <v>79</v>
      </c>
      <c r="N23" s="53" t="str">
        <f aca="false">Vzorci_vnosov!$A$6</f>
        <v>KVIT</v>
      </c>
      <c r="O23" s="53" t="str">
        <f aca="false">Vzorci_vnosov!$A$5</f>
        <v>52</v>
      </c>
      <c r="P23" s="55" t="str">
        <f aca="false">Vzorci_vnosov!$A$11</f>
        <v>X</v>
      </c>
      <c r="Q23" s="53" t="str">
        <f aca="false">Vzorci_vnosov!$A$4</f>
        <v>51</v>
      </c>
      <c r="R23" s="56"/>
      <c r="S23" s="56" t="s">
        <v>81</v>
      </c>
      <c r="T23" s="56" t="s">
        <v>19</v>
      </c>
      <c r="U23" s="57" t="str">
        <f aca="false">Vzorci_vnosov!$C$13</f>
        <v>PIR</v>
      </c>
      <c r="V23" s="47" t="n">
        <f aca="false">COUNTIF(AH23:AY23,"☻")</f>
        <v>1</v>
      </c>
      <c r="W23" s="47" t="n">
        <f aca="false">COUNTIF(AH23:AY23,"☺")</f>
        <v>1</v>
      </c>
      <c r="X23" s="47" t="n">
        <f aca="false">COUNTIF(C23:S23,"51")+COUNTIF(C23:S23,"51$")+COUNTIF(C23:S23,"51☻")</f>
        <v>1</v>
      </c>
      <c r="Y23" s="47" t="n">
        <f aca="false">COUNTIF(C23:S23,"52")+COUNTIF(C23:S23,"52$")+COUNTIF(C23:S23,"52☻")</f>
        <v>1</v>
      </c>
      <c r="Z23" s="47" t="n">
        <f aca="false">COUNTIF(C23:S23,"51¶")</f>
        <v>0</v>
      </c>
      <c r="AA23" s="47" t="n">
        <f aca="false">COUNTIF(C23:S23,"52¶")</f>
        <v>0</v>
      </c>
      <c r="AB23" s="47" t="n">
        <f aca="false">COUNTIF(C23:S23,"U")+COUNTIF(C23:S23,"U☻")+COUNTIF(C23:S23,"U☺")</f>
        <v>0</v>
      </c>
      <c r="AC23" s="47" t="n">
        <f aca="false">COUNTIF(C23:S23,"KVIT")+COUNTIF(C23:S23,"KVIT☻")+COUNTIF(C23:S23,"kvit$")</f>
        <v>2</v>
      </c>
      <c r="AD23" s="48" t="n">
        <f aca="false">COUNTBLANK(C23:S23)-3</f>
        <v>-2</v>
      </c>
      <c r="AE23" s="48" t="n">
        <f aca="false">COUNTIF(C23:S23,"x")</f>
        <v>2</v>
      </c>
      <c r="AF23" s="47" t="n">
        <f aca="false">COUNTIF(C23:S23,"51")+COUNTIF(C23:S23,"51☻")+COUNTIF(C23:S23,"2")+COUNTIF(C23:S23,"52")+COUNTIF(C23:S23,"52☻")+COUNTIF(C23:S23,"51$")+COUNTIF(C23:S23,"52$")</f>
        <v>2</v>
      </c>
      <c r="AG23" s="13" t="str">
        <f aca="false">Vzorci_vnosov!$A$23</f>
        <v>51☺</v>
      </c>
      <c r="AH23" s="49" t="str">
        <f aca="false">RIGHT(C23,1)</f>
        <v>D</v>
      </c>
      <c r="AI23" s="49" t="str">
        <f aca="false">RIGHT(D23,1)</f>
        <v>D</v>
      </c>
      <c r="AJ23" s="49" t="str">
        <f aca="false">RIGHT(E23,1)</f>
        <v>D</v>
      </c>
      <c r="AK23" s="49" t="str">
        <f aca="false">RIGHT(F23,1)</f>
        <v>D</v>
      </c>
      <c r="AL23" s="49" t="str">
        <f aca="false">RIGHT(G23,1)</f>
        <v>D</v>
      </c>
      <c r="AM23" s="49" t="str">
        <f aca="false">RIGHT(H23,1)</f>
        <v>D</v>
      </c>
      <c r="AN23" s="49" t="str">
        <f aca="false">RIGHT(I23,1)</f>
        <v>D</v>
      </c>
      <c r="AO23" s="49" t="str">
        <f aca="false">RIGHT(J23,1)</f>
        <v>X</v>
      </c>
      <c r="AP23" s="49" t="str">
        <f aca="false">RIGHT(K23,1)</f>
        <v>☻</v>
      </c>
      <c r="AQ23" s="49" t="str">
        <f aca="false">RIGHT(L23,1)</f>
        <v>☺</v>
      </c>
      <c r="AR23" s="49" t="str">
        <f aca="false">RIGHT(M23,1)</f>
        <v>R</v>
      </c>
      <c r="AS23" s="49" t="str">
        <f aca="false">RIGHT(N23,1)</f>
        <v>T</v>
      </c>
      <c r="AT23" s="49" t="e">
        <f aca="false">NA()</f>
        <v>#N/A</v>
      </c>
      <c r="AU23" s="49" t="str">
        <f aca="false">RIGHT(O23,1)</f>
        <v>2</v>
      </c>
      <c r="AV23" s="49" t="str">
        <f aca="false">RIGHT(P23,1)</f>
        <v>X</v>
      </c>
      <c r="AW23" s="49" t="str">
        <f aca="false">RIGHT(Q23,1)</f>
        <v>1</v>
      </c>
      <c r="AX23" s="49" t="str">
        <f aca="false">RIGHT(R23,1)</f>
        <v/>
      </c>
      <c r="AY23" s="49" t="str">
        <f aca="false">RIGHT(S23,1)</f>
        <v>M</v>
      </c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IV23" s="2"/>
    </row>
    <row r="24" s="26" customFormat="true" ht="19.5" hidden="false" customHeight="true" outlineLevel="0" collapsed="false">
      <c r="A24" s="51" t="n">
        <v>43669</v>
      </c>
      <c r="B24" s="52" t="str">
        <f aca="false">TEXT(A24,"Ddd")</f>
        <v>út</v>
      </c>
      <c r="C24" s="53" t="str">
        <f aca="false">Vzorci_vnosov!$A$12</f>
        <v>D</v>
      </c>
      <c r="D24" s="53" t="str">
        <f aca="false">Vzorci_vnosov!$A$12</f>
        <v>D</v>
      </c>
      <c r="E24" s="53" t="str">
        <f aca="false">Vzorci_vnosov!$A$12</f>
        <v>D</v>
      </c>
      <c r="F24" s="53" t="str">
        <f aca="false">Vzorci_vnosov!$A$12</f>
        <v>D</v>
      </c>
      <c r="G24" s="53" t="str">
        <f aca="false">Vzorci_vnosov!$A$12</f>
        <v>D</v>
      </c>
      <c r="H24" s="58" t="str">
        <f aca="false">Vzorci_vnosov!$A$23</f>
        <v>51☺</v>
      </c>
      <c r="I24" s="53" t="str">
        <f aca="false">Vzorci_vnosov!$A$12</f>
        <v>D</v>
      </c>
      <c r="J24" s="53" t="str">
        <f aca="false">Vzorci_vnosov!$A$6</f>
        <v>KVIT</v>
      </c>
      <c r="K24" s="55" t="str">
        <f aca="false">Vzorci_vnosov!$A$11</f>
        <v>X</v>
      </c>
      <c r="L24" s="55" t="str">
        <f aca="false">Vzorci_vnosov!$A$11</f>
        <v>X</v>
      </c>
      <c r="M24" s="56" t="s">
        <v>79</v>
      </c>
      <c r="N24" s="53" t="str">
        <f aca="false">Vzorci_vnosov!$A$6</f>
        <v>KVIT</v>
      </c>
      <c r="O24" s="53" t="str">
        <f aca="false">Vzorci_vnosov!$A$5</f>
        <v>52</v>
      </c>
      <c r="P24" s="53" t="str">
        <f aca="false">Vzorci_vnosov!$A$6</f>
        <v>KVIT</v>
      </c>
      <c r="Q24" s="53" t="str">
        <f aca="false">Vzorci_vnosov!$A$4</f>
        <v>51</v>
      </c>
      <c r="R24" s="56"/>
      <c r="S24" s="56" t="s">
        <v>81</v>
      </c>
      <c r="T24" s="56" t="s">
        <v>65</v>
      </c>
      <c r="U24" s="57" t="str">
        <f aca="false">Vzorci_vnosov!$C$13</f>
        <v>PIR</v>
      </c>
      <c r="V24" s="47" t="n">
        <f aca="false">COUNTIF(AH24:AY24,"☻")</f>
        <v>0</v>
      </c>
      <c r="W24" s="47" t="n">
        <f aca="false">COUNTIF(AH24:AY24,"☺")</f>
        <v>1</v>
      </c>
      <c r="X24" s="47" t="n">
        <f aca="false">COUNTIF(C24:S24,"51")+COUNTIF(C24:S24,"51$")+COUNTIF(C24:S24,"51☻")</f>
        <v>1</v>
      </c>
      <c r="Y24" s="47" t="n">
        <f aca="false">COUNTIF(C24:S24,"52")+COUNTIF(C24:S24,"52$")+COUNTIF(C24:S24,"52☻")</f>
        <v>1</v>
      </c>
      <c r="Z24" s="47" t="n">
        <f aca="false">COUNTIF(C24:S24,"51¶")</f>
        <v>0</v>
      </c>
      <c r="AA24" s="47" t="n">
        <f aca="false">COUNTIF(C24:S24,"52¶")</f>
        <v>0</v>
      </c>
      <c r="AB24" s="47" t="n">
        <f aca="false">COUNTIF(C24:S24,"U")+COUNTIF(C24:S24,"U☻")+COUNTIF(C24:S24,"U☺")</f>
        <v>0</v>
      </c>
      <c r="AC24" s="47" t="n">
        <f aca="false">COUNTIF(C24:S24,"KVIT")+COUNTIF(C24:S24,"KVIT☻")+COUNTIF(C24:S24,"kvit$")</f>
        <v>3</v>
      </c>
      <c r="AD24" s="48" t="n">
        <f aca="false">COUNTBLANK(C24:S24)-3</f>
        <v>-2</v>
      </c>
      <c r="AE24" s="48" t="n">
        <f aca="false">COUNTIF(C24:S24,"x")</f>
        <v>2</v>
      </c>
      <c r="AF24" s="47" t="n">
        <f aca="false">COUNTIF(C24:S24,"51")+COUNTIF(C24:S24,"51☻")+COUNTIF(C24:S24,"2")+COUNTIF(C24:S24,"52")+COUNTIF(C24:S24,"52☻")+COUNTIF(C24:S24,"51$")+COUNTIF(C24:S24,"52$")</f>
        <v>2</v>
      </c>
      <c r="AG24" s="13" t="str">
        <f aca="false">Vzorci_vnosov!$A$24</f>
        <v>52☺</v>
      </c>
      <c r="AH24" s="49" t="str">
        <f aca="false">RIGHT(C24,1)</f>
        <v>D</v>
      </c>
      <c r="AI24" s="49" t="str">
        <f aca="false">RIGHT(D24,1)</f>
        <v>D</v>
      </c>
      <c r="AJ24" s="49" t="str">
        <f aca="false">RIGHT(E24,1)</f>
        <v>D</v>
      </c>
      <c r="AK24" s="49" t="str">
        <f aca="false">RIGHT(F24,1)</f>
        <v>D</v>
      </c>
      <c r="AL24" s="49" t="str">
        <f aca="false">RIGHT(G24,1)</f>
        <v>D</v>
      </c>
      <c r="AM24" s="49" t="str">
        <f aca="false">RIGHT(H24,1)</f>
        <v>☺</v>
      </c>
      <c r="AN24" s="49" t="str">
        <f aca="false">RIGHT(I24,1)</f>
        <v>D</v>
      </c>
      <c r="AO24" s="49" t="str">
        <f aca="false">RIGHT(J24,1)</f>
        <v>T</v>
      </c>
      <c r="AP24" s="49" t="str">
        <f aca="false">RIGHT(K24,1)</f>
        <v>X</v>
      </c>
      <c r="AQ24" s="49" t="str">
        <f aca="false">RIGHT(L24,1)</f>
        <v>X</v>
      </c>
      <c r="AR24" s="49" t="str">
        <f aca="false">RIGHT(M24,1)</f>
        <v>R</v>
      </c>
      <c r="AS24" s="49" t="str">
        <f aca="false">RIGHT(N24,1)</f>
        <v>T</v>
      </c>
      <c r="AT24" s="49" t="e">
        <f aca="false">NA()</f>
        <v>#N/A</v>
      </c>
      <c r="AU24" s="49" t="str">
        <f aca="false">RIGHT(O24,1)</f>
        <v>2</v>
      </c>
      <c r="AV24" s="49" t="str">
        <f aca="false">RIGHT(P24,1)</f>
        <v>T</v>
      </c>
      <c r="AW24" s="49" t="str">
        <f aca="false">RIGHT(Q24,1)</f>
        <v>1</v>
      </c>
      <c r="AX24" s="49" t="str">
        <f aca="false">RIGHT(R24,1)</f>
        <v/>
      </c>
      <c r="AY24" s="49" t="str">
        <f aca="false">RIGHT(S24,1)</f>
        <v>M</v>
      </c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IV24" s="2"/>
    </row>
    <row r="25" s="26" customFormat="true" ht="19.5" hidden="false" customHeight="true" outlineLevel="0" collapsed="false">
      <c r="A25" s="51" t="n">
        <v>43670</v>
      </c>
      <c r="B25" s="52" t="str">
        <f aca="false">TEXT(A25,"Ddd")</f>
        <v>st</v>
      </c>
      <c r="C25" s="53" t="str">
        <f aca="false">Vzorci_vnosov!$A$12</f>
        <v>D</v>
      </c>
      <c r="D25" s="53" t="str">
        <f aca="false">Vzorci_vnosov!$A$12</f>
        <v>D</v>
      </c>
      <c r="E25" s="53" t="str">
        <f aca="false">Vzorci_vnosov!$A$12</f>
        <v>D</v>
      </c>
      <c r="F25" s="53" t="str">
        <f aca="false">Vzorci_vnosov!$A$12</f>
        <v>D</v>
      </c>
      <c r="G25" s="53" t="str">
        <f aca="false">Vzorci_vnosov!$A$12</f>
        <v>D</v>
      </c>
      <c r="H25" s="55" t="str">
        <f aca="false">Vzorci_vnosov!$A$11</f>
        <v>X</v>
      </c>
      <c r="I25" s="53" t="str">
        <f aca="false">Vzorci_vnosov!$A$12</f>
        <v>D</v>
      </c>
      <c r="J25" s="53" t="str">
        <f aca="false">Vzorci_vnosov!$A$4</f>
        <v>51</v>
      </c>
      <c r="K25" s="53" t="str">
        <f aca="false">Vzorci_vnosov!$A$6</f>
        <v>KVIT</v>
      </c>
      <c r="L25" s="53" t="str">
        <f aca="false">Vzorci_vnosov!$A$5</f>
        <v>52</v>
      </c>
      <c r="M25" s="56" t="s">
        <v>79</v>
      </c>
      <c r="N25" s="53" t="str">
        <f aca="false">Vzorci_vnosov!$A$6</f>
        <v>KVIT</v>
      </c>
      <c r="O25" s="55" t="str">
        <f aca="false">Vzorci_vnosov!$A$35</f>
        <v>Ta</v>
      </c>
      <c r="P25" s="58" t="str">
        <f aca="false">Vzorci_vnosov!$A$23</f>
        <v>51☺</v>
      </c>
      <c r="Q25" s="53" t="str">
        <f aca="false">Vzorci_vnosov!$A$4</f>
        <v>51</v>
      </c>
      <c r="R25" s="56"/>
      <c r="S25" s="56" t="s">
        <v>81</v>
      </c>
      <c r="T25" s="56" t="s">
        <v>70</v>
      </c>
      <c r="U25" s="57" t="str">
        <f aca="false">Vzorci_vnosov!$C$10</f>
        <v>MŠŠ</v>
      </c>
      <c r="V25" s="47" t="n">
        <f aca="false">COUNTIF(AH25:AY25,"☻")</f>
        <v>0</v>
      </c>
      <c r="W25" s="47" t="n">
        <f aca="false">COUNTIF(AH25:AY25,"☺")</f>
        <v>1</v>
      </c>
      <c r="X25" s="47" t="n">
        <f aca="false">COUNTIF(C25:S25,"51")+COUNTIF(C25:S25,"51$")+COUNTIF(C25:S25,"51☻")</f>
        <v>2</v>
      </c>
      <c r="Y25" s="47" t="n">
        <f aca="false">COUNTIF(C25:S25,"52")+COUNTIF(C25:S25,"52$")+COUNTIF(C25:S25,"52☻")</f>
        <v>1</v>
      </c>
      <c r="Z25" s="47" t="n">
        <f aca="false">COUNTIF(C25:S25,"51¶")</f>
        <v>0</v>
      </c>
      <c r="AA25" s="47" t="n">
        <f aca="false">COUNTIF(C25:S25,"52¶")</f>
        <v>0</v>
      </c>
      <c r="AB25" s="47" t="n">
        <f aca="false">COUNTIF(C25:S25,"U")+COUNTIF(C25:S25,"U☻")+COUNTIF(C25:S25,"U☺")</f>
        <v>0</v>
      </c>
      <c r="AC25" s="47" t="n">
        <f aca="false">COUNTIF(C25:S25,"KVIT")+COUNTIF(C25:S25,"KVIT☻")+COUNTIF(C25:S25,"kvit$")</f>
        <v>2</v>
      </c>
      <c r="AD25" s="48" t="n">
        <f aca="false">COUNTBLANK(C25:S25)-3</f>
        <v>-2</v>
      </c>
      <c r="AE25" s="48" t="n">
        <f aca="false">COUNTIF(C25:S25,"x")</f>
        <v>1</v>
      </c>
      <c r="AF25" s="47" t="n">
        <f aca="false">COUNTIF(C25:S25,"51")+COUNTIF(C25:S25,"51☻")+COUNTIF(C25:S25,"2")+COUNTIF(C25:S25,"52")+COUNTIF(C25:S25,"52☻")+COUNTIF(C25:S25,"51$")+COUNTIF(C25:S25,"52$")</f>
        <v>3</v>
      </c>
      <c r="AG25" s="7" t="str">
        <f aca="false">Vzorci_vnosov!$A$25</f>
        <v>51¶</v>
      </c>
      <c r="AH25" s="49" t="str">
        <f aca="false">RIGHT(C25,1)</f>
        <v>D</v>
      </c>
      <c r="AI25" s="49" t="str">
        <f aca="false">RIGHT(D25,1)</f>
        <v>D</v>
      </c>
      <c r="AJ25" s="49" t="str">
        <f aca="false">RIGHT(E25,1)</f>
        <v>D</v>
      </c>
      <c r="AK25" s="49" t="str">
        <f aca="false">RIGHT(F25,1)</f>
        <v>D</v>
      </c>
      <c r="AL25" s="49" t="str">
        <f aca="false">RIGHT(G25,1)</f>
        <v>D</v>
      </c>
      <c r="AM25" s="49" t="str">
        <f aca="false">RIGHT(H25,1)</f>
        <v>X</v>
      </c>
      <c r="AN25" s="49" t="str">
        <f aca="false">RIGHT(I25,1)</f>
        <v>D</v>
      </c>
      <c r="AO25" s="49" t="str">
        <f aca="false">RIGHT(J25,1)</f>
        <v>1</v>
      </c>
      <c r="AP25" s="49" t="str">
        <f aca="false">RIGHT(K25,1)</f>
        <v>T</v>
      </c>
      <c r="AQ25" s="49" t="str">
        <f aca="false">RIGHT(L25,1)</f>
        <v>2</v>
      </c>
      <c r="AR25" s="49" t="str">
        <f aca="false">RIGHT(M25,1)</f>
        <v>R</v>
      </c>
      <c r="AS25" s="49" t="str">
        <f aca="false">RIGHT(N25,1)</f>
        <v>T</v>
      </c>
      <c r="AT25" s="49" t="e">
        <f aca="false">NA()</f>
        <v>#N/A</v>
      </c>
      <c r="AU25" s="49" t="str">
        <f aca="false">RIGHT(O25,1)</f>
        <v>a</v>
      </c>
      <c r="AV25" s="49" t="str">
        <f aca="false">RIGHT(P25,1)</f>
        <v>☺</v>
      </c>
      <c r="AW25" s="49" t="str">
        <f aca="false">RIGHT(Q25,1)</f>
        <v>1</v>
      </c>
      <c r="AX25" s="49" t="str">
        <f aca="false">RIGHT(R25,1)</f>
        <v/>
      </c>
      <c r="AY25" s="49" t="str">
        <f aca="false">RIGHT(S25,1)</f>
        <v>M</v>
      </c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IV25" s="2"/>
    </row>
    <row r="26" s="26" customFormat="true" ht="19.5" hidden="false" customHeight="true" outlineLevel="0" collapsed="false">
      <c r="A26" s="51" t="n">
        <v>43671</v>
      </c>
      <c r="B26" s="52" t="str">
        <f aca="false">TEXT(A26,"Ddd")</f>
        <v>čt</v>
      </c>
      <c r="C26" s="53" t="str">
        <f aca="false">Vzorci_vnosov!$A$12</f>
        <v>D</v>
      </c>
      <c r="D26" s="53" t="str">
        <f aca="false">Vzorci_vnosov!$A$12</f>
        <v>D</v>
      </c>
      <c r="E26" s="53" t="str">
        <f aca="false">Vzorci_vnosov!$A$12</f>
        <v>D</v>
      </c>
      <c r="F26" s="53" t="str">
        <f aca="false">Vzorci_vnosov!$A$12</f>
        <v>D</v>
      </c>
      <c r="G26" s="53" t="str">
        <f aca="false">Vzorci_vnosov!$A$12</f>
        <v>D</v>
      </c>
      <c r="H26" s="53" t="str">
        <f aca="false">Vzorci_vnosov!$A$4</f>
        <v>51</v>
      </c>
      <c r="I26" s="53" t="str">
        <f aca="false">Vzorci_vnosov!$A$12</f>
        <v>D</v>
      </c>
      <c r="J26" s="58" t="str">
        <f aca="false">Vzorci_vnosov!$A$23</f>
        <v>51☺</v>
      </c>
      <c r="K26" s="53" t="str">
        <f aca="false">Vzorci_vnosov!$A$6</f>
        <v>KVIT</v>
      </c>
      <c r="L26" s="53" t="str">
        <f aca="false">Vzorci_vnosov!$A$5</f>
        <v>52</v>
      </c>
      <c r="M26" s="56" t="s">
        <v>79</v>
      </c>
      <c r="N26" s="54" t="str">
        <f aca="false">Vzorci_vnosov!$A$7</f>
        <v>KVIT☻</v>
      </c>
      <c r="O26" s="55" t="str">
        <f aca="false">Vzorci_vnosov!$A$11</f>
        <v>X</v>
      </c>
      <c r="P26" s="55" t="str">
        <f aca="false">Vzorci_vnosov!$A$11</f>
        <v>X</v>
      </c>
      <c r="Q26" s="53" t="str">
        <f aca="false">Vzorci_vnosov!$A$4</f>
        <v>51</v>
      </c>
      <c r="R26" s="56"/>
      <c r="S26" s="56" t="s">
        <v>81</v>
      </c>
      <c r="T26" s="56" t="s">
        <v>15</v>
      </c>
      <c r="U26" s="57" t="str">
        <f aca="false">Vzorci_vnosov!$C$10</f>
        <v>MŠŠ</v>
      </c>
      <c r="V26" s="47" t="n">
        <f aca="false">COUNTIF(AH26:AY26,"☻")</f>
        <v>1</v>
      </c>
      <c r="W26" s="47" t="n">
        <f aca="false">COUNTIF(AH26:AY26,"☺")</f>
        <v>1</v>
      </c>
      <c r="X26" s="47" t="n">
        <f aca="false">COUNTIF(C26:S26,"51")+COUNTIF(C26:S26,"51$")+COUNTIF(C26:S26,"51☻")</f>
        <v>2</v>
      </c>
      <c r="Y26" s="47" t="n">
        <f aca="false">COUNTIF(C26:S26,"52")+COUNTIF(C26:S26,"52$")+COUNTIF(C26:S26,"52☻")</f>
        <v>1</v>
      </c>
      <c r="Z26" s="47" t="n">
        <f aca="false">COUNTIF(C26:S26,"51¶")</f>
        <v>0</v>
      </c>
      <c r="AA26" s="47" t="n">
        <f aca="false">COUNTIF(C26:S26,"52¶")</f>
        <v>0</v>
      </c>
      <c r="AB26" s="47" t="n">
        <f aca="false">COUNTIF(C26:S26,"U")+COUNTIF(C26:S26,"U☻")+COUNTIF(C26:S26,"U☺")</f>
        <v>0</v>
      </c>
      <c r="AC26" s="47" t="n">
        <f aca="false">COUNTIF(C26:S26,"KVIT")+COUNTIF(C26:S26,"KVIT☻")+COUNTIF(C26:S26,"kvit$")</f>
        <v>2</v>
      </c>
      <c r="AD26" s="48" t="n">
        <f aca="false">COUNTBLANK(C26:S26)-3</f>
        <v>-2</v>
      </c>
      <c r="AE26" s="48" t="n">
        <f aca="false">COUNTIF(C26:S26,"x")</f>
        <v>2</v>
      </c>
      <c r="AF26" s="47" t="n">
        <f aca="false">COUNTIF(C26:S26,"51")+COUNTIF(C26:S26,"51☻")+COUNTIF(C26:S26,"2")+COUNTIF(C26:S26,"52")+COUNTIF(C26:S26,"52☻")+COUNTIF(C26:S26,"51$")+COUNTIF(C26:S26,"52$")</f>
        <v>3</v>
      </c>
      <c r="AG26" s="7" t="str">
        <f aca="false">Vzorci_vnosov!$A$26</f>
        <v>52¶</v>
      </c>
      <c r="AH26" s="49" t="str">
        <f aca="false">RIGHT(C26,1)</f>
        <v>D</v>
      </c>
      <c r="AI26" s="49" t="str">
        <f aca="false">RIGHT(D26,1)</f>
        <v>D</v>
      </c>
      <c r="AJ26" s="49" t="str">
        <f aca="false">RIGHT(E26,1)</f>
        <v>D</v>
      </c>
      <c r="AK26" s="49" t="str">
        <f aca="false">RIGHT(F26,1)</f>
        <v>D</v>
      </c>
      <c r="AL26" s="49" t="str">
        <f aca="false">RIGHT(G26,1)</f>
        <v>D</v>
      </c>
      <c r="AM26" s="49" t="str">
        <f aca="false">RIGHT(H26,1)</f>
        <v>1</v>
      </c>
      <c r="AN26" s="49" t="str">
        <f aca="false">RIGHT(I26,1)</f>
        <v>D</v>
      </c>
      <c r="AO26" s="49" t="str">
        <f aca="false">RIGHT(J26,1)</f>
        <v>☺</v>
      </c>
      <c r="AP26" s="49" t="str">
        <f aca="false">RIGHT(K26,1)</f>
        <v>T</v>
      </c>
      <c r="AQ26" s="49" t="str">
        <f aca="false">RIGHT(L26,1)</f>
        <v>2</v>
      </c>
      <c r="AR26" s="49" t="str">
        <f aca="false">RIGHT(M26,1)</f>
        <v>R</v>
      </c>
      <c r="AS26" s="49" t="str">
        <f aca="false">RIGHT(N26,1)</f>
        <v>☻</v>
      </c>
      <c r="AT26" s="49" t="e">
        <f aca="false">NA()</f>
        <v>#N/A</v>
      </c>
      <c r="AU26" s="49" t="str">
        <f aca="false">RIGHT(O26,1)</f>
        <v>X</v>
      </c>
      <c r="AV26" s="49" t="str">
        <f aca="false">RIGHT(P26,1)</f>
        <v>X</v>
      </c>
      <c r="AW26" s="49" t="str">
        <f aca="false">RIGHT(Q26,1)</f>
        <v>1</v>
      </c>
      <c r="AX26" s="49" t="str">
        <f aca="false">RIGHT(R26,1)</f>
        <v/>
      </c>
      <c r="AY26" s="49" t="str">
        <f aca="false">RIGHT(S26,1)</f>
        <v>M</v>
      </c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IV26" s="2"/>
    </row>
    <row r="27" s="26" customFormat="true" ht="19.5" hidden="false" customHeight="true" outlineLevel="0" collapsed="false">
      <c r="A27" s="51" t="n">
        <v>43672</v>
      </c>
      <c r="B27" s="52" t="str">
        <f aca="false">TEXT(A27,"Ddd")</f>
        <v>pá</v>
      </c>
      <c r="C27" s="53" t="str">
        <f aca="false">Vzorci_vnosov!$A$12</f>
        <v>D</v>
      </c>
      <c r="D27" s="53" t="str">
        <f aca="false">Vzorci_vnosov!$A$12</f>
        <v>D</v>
      </c>
      <c r="E27" s="53" t="str">
        <f aca="false">Vzorci_vnosov!$A$12</f>
        <v>D</v>
      </c>
      <c r="F27" s="53" t="str">
        <f aca="false">Vzorci_vnosov!$A$12</f>
        <v>D</v>
      </c>
      <c r="G27" s="53" t="str">
        <f aca="false">Vzorci_vnosov!$A$12</f>
        <v>D</v>
      </c>
      <c r="H27" s="53" t="str">
        <f aca="false">Vzorci_vnosov!$A$5</f>
        <v>52</v>
      </c>
      <c r="I27" s="53" t="str">
        <f aca="false">Vzorci_vnosov!$A$12</f>
        <v>D</v>
      </c>
      <c r="J27" s="55" t="str">
        <f aca="false">Vzorci_vnosov!$A$11</f>
        <v>X</v>
      </c>
      <c r="K27" s="53" t="str">
        <f aca="false">Vzorci_vnosov!$A$6</f>
        <v>KVIT</v>
      </c>
      <c r="L27" s="58" t="str">
        <f aca="false">Vzorci_vnosov!$A$23</f>
        <v>51☺</v>
      </c>
      <c r="M27" s="56" t="s">
        <v>79</v>
      </c>
      <c r="N27" s="55" t="str">
        <f aca="false">Vzorci_vnosov!$A$11</f>
        <v>X</v>
      </c>
      <c r="O27" s="55" t="str">
        <f aca="false">Vzorci_vnosov!$A$11</f>
        <v>X</v>
      </c>
      <c r="P27" s="53" t="str">
        <f aca="false">Vzorci_vnosov!$A$6</f>
        <v>KVIT</v>
      </c>
      <c r="Q27" s="53" t="str">
        <f aca="false">Vzorci_vnosov!$A$4</f>
        <v>51</v>
      </c>
      <c r="R27" s="56"/>
      <c r="S27" s="56" t="s">
        <v>81</v>
      </c>
      <c r="T27" s="56" t="s">
        <v>65</v>
      </c>
      <c r="U27" s="57" t="str">
        <f aca="false">Vzorci_vnosov!$C$13</f>
        <v>PIR</v>
      </c>
      <c r="V27" s="47" t="n">
        <f aca="false">COUNTIF(AH27:AY27,"☻")</f>
        <v>0</v>
      </c>
      <c r="W27" s="47" t="n">
        <f aca="false">COUNTIF(AH27:AY27,"☺")</f>
        <v>1</v>
      </c>
      <c r="X27" s="47" t="n">
        <f aca="false">COUNTIF(C27:S27,"51")+COUNTIF(C27:S27,"51$")+COUNTIF(C27:S27,"51☻")</f>
        <v>1</v>
      </c>
      <c r="Y27" s="47" t="n">
        <f aca="false">COUNTIF(C27:S27,"52")+COUNTIF(C27:S27,"52$")+COUNTIF(C27:S27,"52☻")</f>
        <v>1</v>
      </c>
      <c r="Z27" s="47" t="n">
        <f aca="false">COUNTIF(C27:S27,"51¶")</f>
        <v>0</v>
      </c>
      <c r="AA27" s="47" t="n">
        <f aca="false">COUNTIF(C27:S27,"52¶")</f>
        <v>0</v>
      </c>
      <c r="AB27" s="47" t="n">
        <f aca="false">COUNTIF(C27:S27,"U")+COUNTIF(C27:S27,"U☻")+COUNTIF(C27:S27,"U☺")</f>
        <v>0</v>
      </c>
      <c r="AC27" s="47" t="n">
        <f aca="false">COUNTIF(C27:S27,"KVIT")+COUNTIF(C27:S27,"KVIT☻")+COUNTIF(C27:S27,"kvit$")</f>
        <v>2</v>
      </c>
      <c r="AD27" s="48" t="n">
        <f aca="false">COUNTBLANK(C27:S27)-3</f>
        <v>-2</v>
      </c>
      <c r="AE27" s="48" t="n">
        <f aca="false">COUNTIF(C27:S27,"x")</f>
        <v>3</v>
      </c>
      <c r="AF27" s="47" t="n">
        <f aca="false">COUNTIF(C27:S27,"51")+COUNTIF(C27:S27,"51☻")+COUNTIF(C27:S27,"2")+COUNTIF(C27:S27,"52")+COUNTIF(C27:S27,"52☻")+COUNTIF(C27:S27,"51$")+COUNTIF(C27:S27,"52$")</f>
        <v>2</v>
      </c>
      <c r="AG27" s="14" t="str">
        <f aca="false">Vzorci_vnosov!$A$27</f>
        <v>KVIT☺</v>
      </c>
      <c r="AH27" s="49" t="str">
        <f aca="false">RIGHT(C27,1)</f>
        <v>D</v>
      </c>
      <c r="AI27" s="49" t="str">
        <f aca="false">RIGHT(D27,1)</f>
        <v>D</v>
      </c>
      <c r="AJ27" s="49" t="str">
        <f aca="false">RIGHT(E27,1)</f>
        <v>D</v>
      </c>
      <c r="AK27" s="49" t="str">
        <f aca="false">RIGHT(F27,1)</f>
        <v>D</v>
      </c>
      <c r="AL27" s="49" t="str">
        <f aca="false">RIGHT(G27,1)</f>
        <v>D</v>
      </c>
      <c r="AM27" s="49" t="str">
        <f aca="false">RIGHT(H27,1)</f>
        <v>2</v>
      </c>
      <c r="AN27" s="49" t="str">
        <f aca="false">RIGHT(I27,1)</f>
        <v>D</v>
      </c>
      <c r="AO27" s="49" t="str">
        <f aca="false">RIGHT(J27,1)</f>
        <v>X</v>
      </c>
      <c r="AP27" s="49" t="str">
        <f aca="false">RIGHT(K27,1)</f>
        <v>T</v>
      </c>
      <c r="AQ27" s="49" t="str">
        <f aca="false">RIGHT(L27,1)</f>
        <v>☺</v>
      </c>
      <c r="AR27" s="49" t="str">
        <f aca="false">RIGHT(M27,1)</f>
        <v>R</v>
      </c>
      <c r="AS27" s="49" t="str">
        <f aca="false">RIGHT(N27,1)</f>
        <v>X</v>
      </c>
      <c r="AT27" s="49" t="e">
        <f aca="false">NA()</f>
        <v>#N/A</v>
      </c>
      <c r="AU27" s="49" t="str">
        <f aca="false">RIGHT(O27,1)</f>
        <v>X</v>
      </c>
      <c r="AV27" s="49" t="str">
        <f aca="false">RIGHT(P27,1)</f>
        <v>T</v>
      </c>
      <c r="AW27" s="49" t="str">
        <f aca="false">RIGHT(Q27,1)</f>
        <v>1</v>
      </c>
      <c r="AX27" s="49" t="str">
        <f aca="false">RIGHT(R27,1)</f>
        <v/>
      </c>
      <c r="AY27" s="49" t="str">
        <f aca="false">RIGHT(S27,1)</f>
        <v>M</v>
      </c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IV27" s="2"/>
    </row>
    <row r="28" s="26" customFormat="true" ht="19.5" hidden="false" customHeight="true" outlineLevel="0" collapsed="false">
      <c r="A28" s="51" t="n">
        <v>43673</v>
      </c>
      <c r="B28" s="52" t="str">
        <f aca="false">TEXT(A28,"Ddd")</f>
        <v>so</v>
      </c>
      <c r="C28" s="56"/>
      <c r="D28" s="56"/>
      <c r="E28" s="56"/>
      <c r="F28" s="56"/>
      <c r="G28" s="56"/>
      <c r="H28" s="12" t="str">
        <f aca="false">Vzorci_vnosov!$A$21</f>
        <v>☺</v>
      </c>
      <c r="I28" s="56"/>
      <c r="J28" s="56"/>
      <c r="K28" s="8" t="str">
        <f aca="false">Vzorci_vnosov!$A$14</f>
        <v>☻</v>
      </c>
      <c r="L28" s="56"/>
      <c r="M28" s="56"/>
      <c r="N28" s="56"/>
      <c r="O28" s="56"/>
      <c r="P28" s="56"/>
      <c r="Q28" s="56"/>
      <c r="R28" s="56"/>
      <c r="S28" s="56"/>
      <c r="T28" s="56" t="s">
        <v>11</v>
      </c>
      <c r="U28" s="59" t="s">
        <v>23</v>
      </c>
      <c r="V28" s="47" t="n">
        <f aca="false">COUNTIF(AH28:AY28,"☻")</f>
        <v>1</v>
      </c>
      <c r="W28" s="47" t="n">
        <f aca="false">COUNTIF(AH28:AY28,"☺")</f>
        <v>1</v>
      </c>
      <c r="X28" s="47" t="n">
        <f aca="false">COUNTIF(C28:S28,"51")+COUNTIF(C28:S28,"51$")+COUNTIF(C28:S28,"51☻")</f>
        <v>0</v>
      </c>
      <c r="Y28" s="47" t="n">
        <f aca="false">COUNTIF(C28:S28,"52")+COUNTIF(C28:S28,"52$")+COUNTIF(C28:S28,"52☻")</f>
        <v>0</v>
      </c>
      <c r="Z28" s="47" t="n">
        <f aca="false">COUNTIF(C28:S28,"51¶")</f>
        <v>0</v>
      </c>
      <c r="AA28" s="47" t="n">
        <f aca="false">COUNTIF(C28:S28,"52¶")</f>
        <v>0</v>
      </c>
      <c r="AB28" s="47" t="n">
        <f aca="false">COUNTIF(C28:S28,"U")+COUNTIF(C28:S28,"U☻")+COUNTIF(C28:S28,"U☺")</f>
        <v>0</v>
      </c>
      <c r="AC28" s="47" t="n">
        <f aca="false">COUNTIF(C28:S28,"KVIT")+COUNTIF(C28:S28,"KVIT☻")+COUNTIF(C28:S28,"kvit$")</f>
        <v>0</v>
      </c>
      <c r="AD28" s="48" t="n">
        <f aca="false">COUNTBLANK(C28:S28)-3</f>
        <v>12</v>
      </c>
      <c r="AE28" s="48" t="n">
        <f aca="false">COUNTIF(C28:S28,"x")</f>
        <v>0</v>
      </c>
      <c r="AF28" s="47" t="n">
        <f aca="false">COUNTIF(C28:S28,"51")+COUNTIF(C28:S28,"51☻")+COUNTIF(C28:S28,"2")+COUNTIF(C28:S28,"52")+COUNTIF(C28:S28,"52☻")+COUNTIF(C28:S28,"51$")+COUNTIF(C28:S28,"52$")</f>
        <v>0</v>
      </c>
      <c r="AG28" s="15" t="str">
        <f aca="false">Vzorci_vnosov!$A$28</f>
        <v>KO</v>
      </c>
      <c r="AH28" s="49" t="str">
        <f aca="false">RIGHT(C28,1)</f>
        <v/>
      </c>
      <c r="AI28" s="49" t="str">
        <f aca="false">RIGHT(D28,1)</f>
        <v/>
      </c>
      <c r="AJ28" s="49" t="str">
        <f aca="false">RIGHT(E28,1)</f>
        <v/>
      </c>
      <c r="AK28" s="49" t="str">
        <f aca="false">RIGHT(F28,1)</f>
        <v/>
      </c>
      <c r="AL28" s="49" t="str">
        <f aca="false">RIGHT(G28,1)</f>
        <v/>
      </c>
      <c r="AM28" s="49" t="str">
        <f aca="false">RIGHT(H28,1)</f>
        <v>☺</v>
      </c>
      <c r="AN28" s="49" t="str">
        <f aca="false">RIGHT(I28,1)</f>
        <v/>
      </c>
      <c r="AO28" s="49" t="str">
        <f aca="false">RIGHT(J28,1)</f>
        <v/>
      </c>
      <c r="AP28" s="49" t="str">
        <f aca="false">RIGHT(K28,1)</f>
        <v>☻</v>
      </c>
      <c r="AQ28" s="49" t="str">
        <f aca="false">RIGHT(L28,1)</f>
        <v/>
      </c>
      <c r="AR28" s="49" t="str">
        <f aca="false">RIGHT(M28,1)</f>
        <v/>
      </c>
      <c r="AS28" s="49" t="str">
        <f aca="false">RIGHT(N28,1)</f>
        <v/>
      </c>
      <c r="AT28" s="49" t="e">
        <f aca="false">NA()</f>
        <v>#N/A</v>
      </c>
      <c r="AU28" s="49" t="str">
        <f aca="false">RIGHT(O28,1)</f>
        <v/>
      </c>
      <c r="AV28" s="49" t="str">
        <f aca="false">RIGHT(P28,1)</f>
        <v/>
      </c>
      <c r="AW28" s="49" t="str">
        <f aca="false">RIGHT(Q28,1)</f>
        <v/>
      </c>
      <c r="AX28" s="49" t="str">
        <f aca="false">RIGHT(R28,1)</f>
        <v/>
      </c>
      <c r="AY28" s="49" t="str">
        <f aca="false">RIGHT(S28,1)</f>
        <v/>
      </c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IV28" s="2"/>
    </row>
    <row r="29" s="26" customFormat="true" ht="19.5" hidden="false" customHeight="true" outlineLevel="0" collapsed="false">
      <c r="A29" s="51" t="n">
        <v>43674</v>
      </c>
      <c r="B29" s="52" t="str">
        <f aca="false">TEXT(A29,"Ddd")</f>
        <v>ne</v>
      </c>
      <c r="C29" s="56"/>
      <c r="D29" s="56"/>
      <c r="E29" s="56"/>
      <c r="F29" s="56"/>
      <c r="G29" s="56"/>
      <c r="H29" s="12" t="str">
        <f aca="false">Vzorci_vnosov!$A$21</f>
        <v>☺</v>
      </c>
      <c r="I29" s="56"/>
      <c r="J29" s="56"/>
      <c r="K29" s="8" t="str">
        <f aca="false">Vzorci_vnosov!$A$14</f>
        <v>☻</v>
      </c>
      <c r="L29" s="56"/>
      <c r="M29" s="56"/>
      <c r="N29" s="56"/>
      <c r="O29" s="56"/>
      <c r="P29" s="56"/>
      <c r="Q29" s="56"/>
      <c r="R29" s="56"/>
      <c r="S29" s="56"/>
      <c r="T29" s="56" t="s">
        <v>11</v>
      </c>
      <c r="U29" s="59" t="s">
        <v>28</v>
      </c>
      <c r="V29" s="47" t="n">
        <f aca="false">COUNTIF(AH29:AY29,"☻")</f>
        <v>1</v>
      </c>
      <c r="W29" s="47" t="n">
        <f aca="false">COUNTIF(AH29:AY29,"☺")</f>
        <v>1</v>
      </c>
      <c r="X29" s="47" t="n">
        <f aca="false">COUNTIF(C29:S29,"51")+COUNTIF(C29:S29,"51$")+COUNTIF(C29:S29,"51☻")</f>
        <v>0</v>
      </c>
      <c r="Y29" s="47" t="n">
        <f aca="false">COUNTIF(C29:S29,"52")+COUNTIF(C29:S29,"52$")+COUNTIF(C29:S29,"52☻")</f>
        <v>0</v>
      </c>
      <c r="Z29" s="47" t="n">
        <f aca="false">COUNTIF(C29:S29,"51¶")</f>
        <v>0</v>
      </c>
      <c r="AA29" s="47" t="n">
        <f aca="false">COUNTIF(C29:S29,"52¶")</f>
        <v>0</v>
      </c>
      <c r="AB29" s="47" t="n">
        <f aca="false">COUNTIF(C29:S29,"U")+COUNTIF(C29:S29,"U☻")+COUNTIF(C29:S29,"U☺")</f>
        <v>0</v>
      </c>
      <c r="AC29" s="47" t="n">
        <f aca="false">COUNTIF(C29:S29,"KVIT")+COUNTIF(C29:S29,"KVIT☻")+COUNTIF(C29:S29,"kvit$")</f>
        <v>0</v>
      </c>
      <c r="AD29" s="48" t="n">
        <f aca="false">COUNTBLANK(C29:S29)-3</f>
        <v>12</v>
      </c>
      <c r="AE29" s="48" t="n">
        <f aca="false">COUNTIF(C29:S29,"x")</f>
        <v>0</v>
      </c>
      <c r="AF29" s="47" t="n">
        <f aca="false">COUNTIF(C29:S29,"51")+COUNTIF(C29:S29,"51☻")+COUNTIF(C29:S29,"2")+COUNTIF(C29:S29,"52")+COUNTIF(C29:S29,"52☻")+COUNTIF(C29:S29,"51$")+COUNTIF(C29:S29,"52$")</f>
        <v>0</v>
      </c>
      <c r="AG29" s="15" t="str">
        <f aca="false">Vzorci_vnosov!$A$29</f>
        <v>Rt</v>
      </c>
      <c r="AH29" s="49" t="str">
        <f aca="false">RIGHT(C29,1)</f>
        <v/>
      </c>
      <c r="AI29" s="49" t="str">
        <f aca="false">RIGHT(D29,1)</f>
        <v/>
      </c>
      <c r="AJ29" s="49" t="str">
        <f aca="false">RIGHT(E29,1)</f>
        <v/>
      </c>
      <c r="AK29" s="49" t="str">
        <f aca="false">RIGHT(F29,1)</f>
        <v/>
      </c>
      <c r="AL29" s="49" t="str">
        <f aca="false">RIGHT(G29,1)</f>
        <v/>
      </c>
      <c r="AM29" s="49" t="str">
        <f aca="false">RIGHT(H29,1)</f>
        <v>☺</v>
      </c>
      <c r="AN29" s="49" t="str">
        <f aca="false">RIGHT(I29,1)</f>
        <v/>
      </c>
      <c r="AO29" s="49" t="str">
        <f aca="false">RIGHT(J29,1)</f>
        <v/>
      </c>
      <c r="AP29" s="49" t="str">
        <f aca="false">RIGHT(K29,1)</f>
        <v>☻</v>
      </c>
      <c r="AQ29" s="49" t="str">
        <f aca="false">RIGHT(L29,1)</f>
        <v/>
      </c>
      <c r="AR29" s="49" t="str">
        <f aca="false">RIGHT(M29,1)</f>
        <v/>
      </c>
      <c r="AS29" s="49" t="str">
        <f aca="false">RIGHT(N29,1)</f>
        <v/>
      </c>
      <c r="AT29" s="49" t="e">
        <f aca="false">NA()</f>
        <v>#N/A</v>
      </c>
      <c r="AU29" s="49" t="str">
        <f aca="false">RIGHT(O29,1)</f>
        <v/>
      </c>
      <c r="AV29" s="49" t="str">
        <f aca="false">RIGHT(P29,1)</f>
        <v/>
      </c>
      <c r="AW29" s="49" t="str">
        <f aca="false">RIGHT(Q29,1)</f>
        <v/>
      </c>
      <c r="AX29" s="49" t="str">
        <f aca="false">RIGHT(R29,1)</f>
        <v/>
      </c>
      <c r="AY29" s="49" t="str">
        <f aca="false">RIGHT(S29,1)</f>
        <v/>
      </c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IV29" s="2"/>
    </row>
    <row r="30" s="26" customFormat="true" ht="19.5" hidden="false" customHeight="true" outlineLevel="0" collapsed="false">
      <c r="A30" s="51" t="n">
        <v>43675</v>
      </c>
      <c r="B30" s="52" t="str">
        <f aca="false">TEXT(A30,"Ddd")</f>
        <v>po</v>
      </c>
      <c r="C30" s="53" t="str">
        <f aca="false">Vzorci_vnosov!$A$12</f>
        <v>D</v>
      </c>
      <c r="D30" s="53" t="str">
        <f aca="false">Vzorci_vnosov!$A$12</f>
        <v>D</v>
      </c>
      <c r="E30" s="54" t="str">
        <f aca="false">Vzorci_vnosov!$A$7</f>
        <v>KVIT☻</v>
      </c>
      <c r="F30" s="53" t="str">
        <f aca="false">Vzorci_vnosov!$A$12</f>
        <v>D</v>
      </c>
      <c r="G30" s="53" t="str">
        <f aca="false">Vzorci_vnosov!$A$12</f>
        <v>D</v>
      </c>
      <c r="H30" s="55" t="str">
        <f aca="false">Vzorci_vnosov!$A$11</f>
        <v>X</v>
      </c>
      <c r="I30" s="53" t="str">
        <f aca="false">Vzorci_vnosov!$A$12</f>
        <v>D</v>
      </c>
      <c r="J30" s="53" t="str">
        <f aca="false">Vzorci_vnosov!$A$12</f>
        <v>D</v>
      </c>
      <c r="K30" s="55" t="str">
        <f aca="false">Vzorci_vnosov!$A$11</f>
        <v>X</v>
      </c>
      <c r="L30" s="58" t="str">
        <f aca="false">Vzorci_vnosov!$A$23</f>
        <v>51☺</v>
      </c>
      <c r="M30" s="56" t="s">
        <v>79</v>
      </c>
      <c r="N30" s="53" t="str">
        <f aca="false">Vzorci_vnosov!$A$6</f>
        <v>KVIT</v>
      </c>
      <c r="O30" s="53" t="str">
        <f aca="false">Vzorci_vnosov!$A$5</f>
        <v>52</v>
      </c>
      <c r="P30" s="53" t="str">
        <f aca="false">Vzorci_vnosov!$A$12</f>
        <v>D</v>
      </c>
      <c r="Q30" s="53" t="str">
        <f aca="false">Vzorci_vnosov!$A$4</f>
        <v>51</v>
      </c>
      <c r="R30" s="56"/>
      <c r="S30" s="56" t="s">
        <v>81</v>
      </c>
      <c r="T30" s="56" t="s">
        <v>19</v>
      </c>
      <c r="U30" s="59" t="s">
        <v>23</v>
      </c>
      <c r="V30" s="47" t="n">
        <f aca="false">COUNTIF(AH30:AY30,"☻")</f>
        <v>1</v>
      </c>
      <c r="W30" s="47" t="n">
        <f aca="false">COUNTIF(AH30:AY30,"☺")</f>
        <v>1</v>
      </c>
      <c r="X30" s="47" t="n">
        <f aca="false">COUNTIF(C30:S30,"51")+COUNTIF(C30:S30,"51$")+COUNTIF(C30:S30,"51☻")</f>
        <v>1</v>
      </c>
      <c r="Y30" s="47" t="n">
        <f aca="false">COUNTIF(C30:S30,"52")+COUNTIF(C30:S30,"52$")+COUNTIF(C30:S30,"52☻")</f>
        <v>1</v>
      </c>
      <c r="Z30" s="47" t="n">
        <f aca="false">COUNTIF(C30:S30,"51¶")</f>
        <v>0</v>
      </c>
      <c r="AA30" s="47" t="n">
        <f aca="false">COUNTIF(C30:S30,"52¶")</f>
        <v>0</v>
      </c>
      <c r="AB30" s="47" t="n">
        <f aca="false">COUNTIF(C30:S30,"U")+COUNTIF(C30:S30,"U☻")+COUNTIF(C30:S30,"U☺")</f>
        <v>0</v>
      </c>
      <c r="AC30" s="47" t="n">
        <f aca="false">COUNTIF(C30:S30,"KVIT")+COUNTIF(C30:S30,"KVIT☻")+COUNTIF(C30:S30,"kvit$")</f>
        <v>2</v>
      </c>
      <c r="AD30" s="48" t="n">
        <f aca="false">COUNTBLANK(C30:S30)-3</f>
        <v>-2</v>
      </c>
      <c r="AE30" s="48" t="n">
        <f aca="false">COUNTIF(C30:S30,"x")</f>
        <v>2</v>
      </c>
      <c r="AF30" s="47" t="n">
        <f aca="false">COUNTIF(C30:S30,"51")+COUNTIF(C30:S30,"51☻")+COUNTIF(C30:S30,"2")+COUNTIF(C30:S30,"52")+COUNTIF(C30:S30,"52☻")+COUNTIF(C30:S30,"51$")+COUNTIF(C30:S30,"52$")</f>
        <v>2</v>
      </c>
      <c r="AG30" s="4" t="str">
        <f aca="false">Vzorci_vnosov!$A$30</f>
        <v>Rt☻</v>
      </c>
      <c r="AH30" s="49" t="str">
        <f aca="false">RIGHT(C30,1)</f>
        <v>D</v>
      </c>
      <c r="AI30" s="49" t="str">
        <f aca="false">RIGHT(D30,1)</f>
        <v>D</v>
      </c>
      <c r="AJ30" s="49" t="str">
        <f aca="false">RIGHT(E30,1)</f>
        <v>☻</v>
      </c>
      <c r="AK30" s="49" t="str">
        <f aca="false">RIGHT(F30,1)</f>
        <v>D</v>
      </c>
      <c r="AL30" s="49" t="str">
        <f aca="false">RIGHT(G30,1)</f>
        <v>D</v>
      </c>
      <c r="AM30" s="49" t="str">
        <f aca="false">RIGHT(H30,1)</f>
        <v>X</v>
      </c>
      <c r="AN30" s="49" t="str">
        <f aca="false">RIGHT(I30,1)</f>
        <v>D</v>
      </c>
      <c r="AO30" s="49" t="str">
        <f aca="false">RIGHT(J30,1)</f>
        <v>D</v>
      </c>
      <c r="AP30" s="49" t="str">
        <f aca="false">RIGHT(K30,1)</f>
        <v>X</v>
      </c>
      <c r="AQ30" s="49" t="str">
        <f aca="false">RIGHT(L30,1)</f>
        <v>☺</v>
      </c>
      <c r="AR30" s="49" t="str">
        <f aca="false">RIGHT(M30,1)</f>
        <v>R</v>
      </c>
      <c r="AS30" s="49" t="str">
        <f aca="false">RIGHT(N30,1)</f>
        <v>T</v>
      </c>
      <c r="AT30" s="49" t="e">
        <f aca="false">NA()</f>
        <v>#N/A</v>
      </c>
      <c r="AU30" s="49" t="str">
        <f aca="false">RIGHT(O30,1)</f>
        <v>2</v>
      </c>
      <c r="AV30" s="49" t="str">
        <f aca="false">RIGHT(P30,1)</f>
        <v>D</v>
      </c>
      <c r="AW30" s="49" t="str">
        <f aca="false">RIGHT(Q30,1)</f>
        <v>1</v>
      </c>
      <c r="AX30" s="49" t="str">
        <f aca="false">RIGHT(R30,1)</f>
        <v/>
      </c>
      <c r="AY30" s="49" t="str">
        <f aca="false">RIGHT(S30,1)</f>
        <v>M</v>
      </c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IV30" s="2"/>
    </row>
    <row r="31" s="26" customFormat="true" ht="19.5" hidden="false" customHeight="true" outlineLevel="0" collapsed="false">
      <c r="A31" s="51" t="n">
        <v>43676</v>
      </c>
      <c r="B31" s="52" t="str">
        <f aca="false">TEXT(A31,"Ddd")</f>
        <v>út</v>
      </c>
      <c r="C31" s="53" t="str">
        <f aca="false">Vzorci_vnosov!$A$12</f>
        <v>D</v>
      </c>
      <c r="D31" s="53" t="str">
        <f aca="false">Vzorci_vnosov!$A$12</f>
        <v>D</v>
      </c>
      <c r="E31" s="55" t="str">
        <f aca="false">Vzorci_vnosov!$A$11</f>
        <v>X</v>
      </c>
      <c r="F31" s="53" t="str">
        <f aca="false">Vzorci_vnosov!$A$12</f>
        <v>D</v>
      </c>
      <c r="G31" s="53" t="str">
        <f aca="false">Vzorci_vnosov!$A$12</f>
        <v>D</v>
      </c>
      <c r="H31" s="7" t="str">
        <f aca="false">Vzorci_vnosov!$A$11</f>
        <v>X</v>
      </c>
      <c r="I31" s="53" t="str">
        <f aca="false">Vzorci_vnosov!$A$12</f>
        <v>D</v>
      </c>
      <c r="J31" s="53" t="str">
        <f aca="false">Vzorci_vnosov!$A$12</f>
        <v>D</v>
      </c>
      <c r="K31" s="53" t="str">
        <f aca="false">Vzorci_vnosov!$A$6</f>
        <v>KVIT</v>
      </c>
      <c r="L31" s="55" t="str">
        <f aca="false">Vzorci_vnosov!$A$11</f>
        <v>X</v>
      </c>
      <c r="M31" s="56" t="s">
        <v>79</v>
      </c>
      <c r="N31" s="54" t="str">
        <f aca="false">Vzorci_vnosov!$A$7</f>
        <v>KVIT☻</v>
      </c>
      <c r="O31" s="53" t="str">
        <f aca="false">Vzorci_vnosov!$A$5</f>
        <v>52</v>
      </c>
      <c r="P31" s="53" t="str">
        <f aca="false">Vzorci_vnosov!$A$12</f>
        <v>D</v>
      </c>
      <c r="Q31" s="53" t="str">
        <f aca="false">Vzorci_vnosov!$A$4</f>
        <v>51</v>
      </c>
      <c r="R31" s="56"/>
      <c r="S31" s="58" t="str">
        <f aca="false">Vzorci_vnosov!$A$24</f>
        <v>52☺</v>
      </c>
      <c r="T31" s="56" t="s">
        <v>83</v>
      </c>
      <c r="U31" s="57" t="str">
        <f aca="false">$K$1</f>
        <v>MŠŠ</v>
      </c>
      <c r="V31" s="47" t="n">
        <f aca="false">COUNTIF(AH31:AY31,"☻")</f>
        <v>1</v>
      </c>
      <c r="W31" s="47" t="n">
        <f aca="false">COUNTIF(AH31:AY31,"☺")</f>
        <v>1</v>
      </c>
      <c r="X31" s="47" t="n">
        <f aca="false">COUNTIF(C31:S31,"51")+COUNTIF(C31:S31,"51$")+COUNTIF(C31:S31,"51☻")</f>
        <v>1</v>
      </c>
      <c r="Y31" s="47" t="n">
        <f aca="false">COUNTIF(C31:S31,"52")+COUNTIF(C31:S31,"52$")+COUNTIF(C31:S31,"52☻")</f>
        <v>1</v>
      </c>
      <c r="Z31" s="47" t="n">
        <f aca="false">COUNTIF(C31:S31,"51¶")</f>
        <v>0</v>
      </c>
      <c r="AA31" s="47" t="n">
        <f aca="false">COUNTIF(C31:S31,"52¶")</f>
        <v>0</v>
      </c>
      <c r="AB31" s="47" t="n">
        <f aca="false">COUNTIF(C31:S31,"U")+COUNTIF(C31:S31,"U☻")+COUNTIF(C31:S31,"U☺")</f>
        <v>0</v>
      </c>
      <c r="AC31" s="47" t="n">
        <f aca="false">COUNTIF(C31:S31,"KVIT")+COUNTIF(C31:S31,"KVIT☻")+COUNTIF(C31:S31,"kvit$")</f>
        <v>2</v>
      </c>
      <c r="AD31" s="48" t="n">
        <f aca="false">COUNTBLANK(C31:S31)-3</f>
        <v>-2</v>
      </c>
      <c r="AE31" s="48" t="n">
        <f aca="false">COUNTIF(C31:S31,"x")</f>
        <v>3</v>
      </c>
      <c r="AF31" s="47" t="n">
        <f aca="false">COUNTIF(C31:S31,"51")+COUNTIF(C31:S31,"51☻")+COUNTIF(C31:S31,"2")+COUNTIF(C31:S31,"52")+COUNTIF(C31:S31,"52☻")+COUNTIF(C31:S31,"51$")+COUNTIF(C31:S31,"52$")</f>
        <v>2</v>
      </c>
      <c r="AG31" s="16" t="str">
        <f aca="false">Vzorci_vnosov!$A$31</f>
        <v>Rt☺</v>
      </c>
      <c r="AH31" s="49" t="str">
        <f aca="false">RIGHT(C31,1)</f>
        <v>D</v>
      </c>
      <c r="AI31" s="49" t="str">
        <f aca="false">RIGHT(D31,1)</f>
        <v>D</v>
      </c>
      <c r="AJ31" s="49" t="str">
        <f aca="false">RIGHT(E31,1)</f>
        <v>X</v>
      </c>
      <c r="AK31" s="49" t="str">
        <f aca="false">RIGHT(F31,1)</f>
        <v>D</v>
      </c>
      <c r="AL31" s="49" t="str">
        <f aca="false">RIGHT(G31,1)</f>
        <v>D</v>
      </c>
      <c r="AM31" s="49" t="str">
        <f aca="false">RIGHT(H31,1)</f>
        <v>X</v>
      </c>
      <c r="AN31" s="49" t="str">
        <f aca="false">RIGHT(I31,1)</f>
        <v>D</v>
      </c>
      <c r="AO31" s="49" t="str">
        <f aca="false">RIGHT(J31,1)</f>
        <v>D</v>
      </c>
      <c r="AP31" s="49" t="str">
        <f aca="false">RIGHT(K31,1)</f>
        <v>T</v>
      </c>
      <c r="AQ31" s="49" t="str">
        <f aca="false">RIGHT(L31,1)</f>
        <v>X</v>
      </c>
      <c r="AR31" s="49" t="str">
        <f aca="false">RIGHT(M31,1)</f>
        <v>R</v>
      </c>
      <c r="AS31" s="49" t="str">
        <f aca="false">RIGHT(N31,1)</f>
        <v>☻</v>
      </c>
      <c r="AT31" s="49" t="e">
        <f aca="false">NA()</f>
        <v>#N/A</v>
      </c>
      <c r="AU31" s="49" t="str">
        <f aca="false">RIGHT(O31,1)</f>
        <v>2</v>
      </c>
      <c r="AV31" s="49" t="str">
        <f aca="false">RIGHT(P31,1)</f>
        <v>D</v>
      </c>
      <c r="AW31" s="49" t="str">
        <f aca="false">RIGHT(Q31,1)</f>
        <v>1</v>
      </c>
      <c r="AX31" s="49" t="str">
        <f aca="false">RIGHT(R31,1)</f>
        <v/>
      </c>
      <c r="AY31" s="49" t="str">
        <f aca="false">RIGHT(S31,1)</f>
        <v>☺</v>
      </c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IV31" s="2"/>
    </row>
    <row r="32" s="26" customFormat="true" ht="19.5" hidden="false" customHeight="true" outlineLevel="0" collapsed="false">
      <c r="A32" s="51" t="n">
        <v>43677</v>
      </c>
      <c r="B32" s="52" t="str">
        <f aca="false">TEXT(A32,"Ddd")</f>
        <v>st</v>
      </c>
      <c r="C32" s="53" t="str">
        <f aca="false">Vzorci_vnosov!$A$12</f>
        <v>D</v>
      </c>
      <c r="D32" s="53" t="str">
        <f aca="false">Vzorci_vnosov!$A$12</f>
        <v>D</v>
      </c>
      <c r="E32" s="54" t="str">
        <f aca="false">Vzorci_vnosov!$A$7</f>
        <v>KVIT☻</v>
      </c>
      <c r="F32" s="53" t="str">
        <f aca="false">Vzorci_vnosov!$A$12</f>
        <v>D</v>
      </c>
      <c r="G32" s="53" t="str">
        <f aca="false">Vzorci_vnosov!$A$12</f>
        <v>D</v>
      </c>
      <c r="H32" s="58" t="str">
        <f aca="false">Vzorci_vnosov!$A$23</f>
        <v>51☺</v>
      </c>
      <c r="I32" s="53" t="str">
        <f aca="false">Vzorci_vnosov!$A$12</f>
        <v>D</v>
      </c>
      <c r="J32" s="53" t="str">
        <f aca="false">Vzorci_vnosov!$A$12</f>
        <v>D</v>
      </c>
      <c r="K32" s="53" t="str">
        <f aca="false">Vzorci_vnosov!$A$6</f>
        <v>KVIT</v>
      </c>
      <c r="L32" s="53" t="str">
        <f aca="false">Vzorci_vnosov!$A$5</f>
        <v>52</v>
      </c>
      <c r="M32" s="56" t="s">
        <v>79</v>
      </c>
      <c r="N32" s="56" t="s">
        <v>84</v>
      </c>
      <c r="O32" s="55" t="str">
        <f aca="false">Vzorci_vnosov!$A$11</f>
        <v>X</v>
      </c>
      <c r="P32" s="53" t="str">
        <f aca="false">Vzorci_vnosov!$A$12</f>
        <v>D</v>
      </c>
      <c r="Q32" s="53" t="str">
        <f aca="false">Vzorci_vnosov!$A$4</f>
        <v>51</v>
      </c>
      <c r="R32" s="56"/>
      <c r="S32" s="56" t="s">
        <v>81</v>
      </c>
      <c r="T32" s="56" t="s">
        <v>11</v>
      </c>
      <c r="U32" s="57" t="str">
        <f aca="false">$K$1</f>
        <v>MŠŠ</v>
      </c>
      <c r="V32" s="47" t="n">
        <f aca="false">COUNTIF(AH32:AY32,"☻")</f>
        <v>1</v>
      </c>
      <c r="W32" s="47" t="n">
        <f aca="false">COUNTIF(AH32:AY32,"☺")</f>
        <v>1</v>
      </c>
      <c r="X32" s="47" t="n">
        <f aca="false">COUNTIF(C32:S32,"51")+COUNTIF(C32:S32,"51$")+COUNTIF(C32:S32,"51☻")</f>
        <v>1</v>
      </c>
      <c r="Y32" s="47" t="n">
        <f aca="false">COUNTIF(C32:S32,"52")+COUNTIF(C32:S32,"52$")+COUNTIF(C32:S32,"52☻")</f>
        <v>1</v>
      </c>
      <c r="Z32" s="47" t="n">
        <f aca="false">COUNTIF(C32:S32,"51¶")</f>
        <v>0</v>
      </c>
      <c r="AA32" s="47" t="n">
        <f aca="false">COUNTIF(C32:S32,"52¶")</f>
        <v>0</v>
      </c>
      <c r="AB32" s="47" t="n">
        <f aca="false">COUNTIF(C32:S32,"U")+COUNTIF(C32:S32,"U☻")+COUNTIF(C32:S32,"U☺")</f>
        <v>0</v>
      </c>
      <c r="AC32" s="47" t="n">
        <f aca="false">COUNTIF(C32:S32,"KVIT")+COUNTIF(C32:S32,"KVIT☻")+COUNTIF(C32:S32,"kvit$")</f>
        <v>2</v>
      </c>
      <c r="AD32" s="48" t="n">
        <f aca="false">COUNTBLANK(C32:S32)-3</f>
        <v>-2</v>
      </c>
      <c r="AE32" s="48" t="n">
        <f aca="false">COUNTIF(C32:S32,"x")</f>
        <v>1</v>
      </c>
      <c r="AF32" s="47" t="n">
        <f aca="false">COUNTIF(C32:S32,"51")+COUNTIF(C32:S32,"51☻")+COUNTIF(C32:S32,"2")+COUNTIF(C32:S32,"52")+COUNTIF(C32:S32,"52☻")+COUNTIF(C32:S32,"51$")+COUNTIF(C32:S32,"52$")</f>
        <v>2</v>
      </c>
      <c r="AG32" s="7" t="str">
        <f aca="false">Vzorci_vnosov!$A$32</f>
        <v>Am</v>
      </c>
      <c r="AH32" s="49" t="str">
        <f aca="false">RIGHT(C32,1)</f>
        <v>D</v>
      </c>
      <c r="AI32" s="49" t="str">
        <f aca="false">RIGHT(D32,1)</f>
        <v>D</v>
      </c>
      <c r="AJ32" s="49" t="str">
        <f aca="false">RIGHT(E32,1)</f>
        <v>☻</v>
      </c>
      <c r="AK32" s="49" t="str">
        <f aca="false">RIGHT(F32,1)</f>
        <v>D</v>
      </c>
      <c r="AL32" s="49" t="str">
        <f aca="false">RIGHT(G32,1)</f>
        <v>D</v>
      </c>
      <c r="AM32" s="49" t="str">
        <f aca="false">RIGHT(H32,1)</f>
        <v>☺</v>
      </c>
      <c r="AN32" s="49" t="str">
        <f aca="false">RIGHT(I32,1)</f>
        <v>D</v>
      </c>
      <c r="AO32" s="49" t="str">
        <f aca="false">RIGHT(J32,1)</f>
        <v>D</v>
      </c>
      <c r="AP32" s="49" t="str">
        <f aca="false">RIGHT(K32,1)</f>
        <v>T</v>
      </c>
      <c r="AQ32" s="49" t="str">
        <f aca="false">RIGHT(L32,1)</f>
        <v>2</v>
      </c>
      <c r="AR32" s="49" t="str">
        <f aca="false">RIGHT(M32,1)</f>
        <v>R</v>
      </c>
      <c r="AS32" s="49" t="str">
        <f aca="false">RIGHT(N32,1)</f>
        <v>A</v>
      </c>
      <c r="AT32" s="49" t="e">
        <f aca="false">NA()</f>
        <v>#N/A</v>
      </c>
      <c r="AU32" s="49" t="str">
        <f aca="false">RIGHT(O32,1)</f>
        <v>X</v>
      </c>
      <c r="AV32" s="49" t="str">
        <f aca="false">RIGHT(P32,1)</f>
        <v>D</v>
      </c>
      <c r="AW32" s="49" t="str">
        <f aca="false">RIGHT(Q32,1)</f>
        <v>1</v>
      </c>
      <c r="AX32" s="49" t="str">
        <f aca="false">RIGHT(R32,1)</f>
        <v/>
      </c>
      <c r="AY32" s="49" t="str">
        <f aca="false">RIGHT(S32,1)</f>
        <v>M</v>
      </c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IV32" s="2"/>
    </row>
    <row r="33" customFormat="false" ht="12.75" hidden="false" customHeight="true" outlineLevel="0" collapsed="false">
      <c r="AG33" s="4" t="str">
        <f aca="false">Vzorci_vnosov!$A$33</f>
        <v>Am☻</v>
      </c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</row>
    <row r="34" customFormat="false" ht="12.75" hidden="false" customHeight="true" outlineLevel="0" collapsed="false">
      <c r="C34" s="5" t="str">
        <f aca="false">$C$1</f>
        <v>KOS</v>
      </c>
      <c r="D34" s="5" t="str">
        <f aca="false">$D$1</f>
        <v>ŠOŠ</v>
      </c>
      <c r="E34" s="5" t="str">
        <f aca="false">$E$1</f>
        <v>PIN</v>
      </c>
      <c r="F34" s="5" t="str">
        <f aca="false">$F$1</f>
        <v>KON</v>
      </c>
      <c r="G34" s="5" t="str">
        <f aca="false">$G$1</f>
        <v>ORO</v>
      </c>
      <c r="H34" s="5" t="str">
        <f aca="false">$H$1</f>
        <v>MIO</v>
      </c>
      <c r="I34" s="5" t="str">
        <f aca="false">$I$1</f>
        <v>BOŽ</v>
      </c>
      <c r="J34" s="5" t="str">
        <f aca="false">$J$1</f>
        <v>TOM</v>
      </c>
      <c r="K34" s="5" t="str">
        <f aca="false">$K$1</f>
        <v>MŠŠ</v>
      </c>
      <c r="L34" s="5" t="str">
        <f aca="false">$L$1</f>
        <v>ŽIV</v>
      </c>
      <c r="M34" s="5" t="str">
        <f aca="false">$M$1</f>
        <v>TAL</v>
      </c>
      <c r="N34" s="5" t="str">
        <f aca="false">$N$1</f>
        <v>PIR</v>
      </c>
      <c r="O34" s="5" t="str">
        <f aca="false">$O$1</f>
        <v>HOL</v>
      </c>
      <c r="P34" s="5" t="str">
        <f aca="false">$P$1</f>
        <v>BUT</v>
      </c>
      <c r="Q34" s="5" t="str">
        <f aca="false">$Q$1</f>
        <v>ŽRJ</v>
      </c>
      <c r="R34" s="5" t="str">
        <f aca="false">$R$1</f>
        <v>NOV3</v>
      </c>
      <c r="S34" s="5" t="str">
        <f aca="false">$S$1</f>
        <v>JNK</v>
      </c>
      <c r="AG34" s="16" t="str">
        <f aca="false">Vzorci_vnosov!$A$34</f>
        <v>Am☺</v>
      </c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</row>
    <row r="35" customFormat="false" ht="17" hidden="false" customHeight="true" outlineLevel="0" collapsed="false">
      <c r="B35" s="65" t="str">
        <f aca="false">Vzorci_vnosov!$A$20</f>
        <v>☺</v>
      </c>
      <c r="C35" s="66" t="n">
        <f aca="false">COUNTIF(AH2:AH32,"☺")</f>
        <v>0</v>
      </c>
      <c r="D35" s="66" t="n">
        <f aca="false">COUNTIF(AI2:AI32,"☺")</f>
        <v>0</v>
      </c>
      <c r="E35" s="66" t="n">
        <f aca="false">COUNTIF(AJ2:AJ32,"☺")</f>
        <v>0</v>
      </c>
      <c r="F35" s="66" t="n">
        <f aca="false">COUNTIF(AK2:AK32,"☺")</f>
        <v>0</v>
      </c>
      <c r="G35" s="66" t="n">
        <f aca="false">COUNTIF(AL2:AL32,"☺")</f>
        <v>4</v>
      </c>
      <c r="H35" s="66" t="n">
        <f aca="false">COUNTIF(AM2:AM32,"☺")</f>
        <v>5</v>
      </c>
      <c r="I35" s="66" t="n">
        <f aca="false">COUNTIF(AN2:AN32,"☺")</f>
        <v>3</v>
      </c>
      <c r="J35" s="66" t="n">
        <f aca="false">COUNTIF(AO2:AO32,"☺")</f>
        <v>1</v>
      </c>
      <c r="K35" s="66" t="n">
        <f aca="false">COUNTIF(AP2:AP32,"☺")</f>
        <v>0</v>
      </c>
      <c r="L35" s="66" t="n">
        <f aca="false">COUNTIF(AQ2:AQ32,"☺")</f>
        <v>6</v>
      </c>
      <c r="M35" s="66" t="n">
        <f aca="false">COUNTIF(AR2:AR32,"☺")</f>
        <v>0</v>
      </c>
      <c r="N35" s="66" t="n">
        <f aca="false">COUNTIF(AS2:AS32,"☺")</f>
        <v>2</v>
      </c>
      <c r="O35" s="66" t="n">
        <f aca="false">COUNTIF(AU2:AU32,"☺")</f>
        <v>0</v>
      </c>
      <c r="P35" s="66" t="n">
        <f aca="false">COUNTIF(AV2:AV32,"☺")</f>
        <v>5</v>
      </c>
      <c r="Q35" s="66" t="n">
        <f aca="false">COUNTIF(AW2:AW32,"☺")</f>
        <v>0</v>
      </c>
      <c r="R35" s="66" t="n">
        <f aca="false">COUNTIF(AX2:AX32,"☺")</f>
        <v>0</v>
      </c>
      <c r="S35" s="66" t="n">
        <f aca="false">COUNTIF(AY2:AY32,"☺")</f>
        <v>2</v>
      </c>
      <c r="AG35" s="7" t="str">
        <f aca="false">Vzorci_vnosov!$A$35</f>
        <v>Ta</v>
      </c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</row>
    <row r="36" s="69" customFormat="true" ht="17" hidden="false" customHeight="true" outlineLevel="0" collapsed="false">
      <c r="A36" s="67"/>
      <c r="B36" s="7" t="str">
        <f aca="false">Vzorci_vnosov!$A$16</f>
        <v>☻</v>
      </c>
      <c r="C36" s="66" t="n">
        <f aca="false">COUNTIF(AH2:AH32,"☻")</f>
        <v>2</v>
      </c>
      <c r="D36" s="66" t="n">
        <f aca="false">COUNTIF(AI2:AI32,"☻")</f>
        <v>3</v>
      </c>
      <c r="E36" s="66" t="n">
        <f aca="false">COUNTIF(AJ2:AJ32,"☻")</f>
        <v>2</v>
      </c>
      <c r="F36" s="66" t="n">
        <f aca="false">COUNTIF(AK2:AK32,"☻")</f>
        <v>5</v>
      </c>
      <c r="G36" s="66" t="n">
        <f aca="false">COUNTIF(AL2:AL32,"☻")</f>
        <v>0</v>
      </c>
      <c r="H36" s="66" t="n">
        <f aca="false">COUNTIF(AM2:AM32,"☻")</f>
        <v>0</v>
      </c>
      <c r="I36" s="66" t="n">
        <f aca="false">COUNTIF(AN2:AN32,"☻")</f>
        <v>0</v>
      </c>
      <c r="J36" s="66" t="n">
        <f aca="false">COUNTIF(AO2:AO32,"☻")</f>
        <v>4</v>
      </c>
      <c r="K36" s="66" t="n">
        <f aca="false">COUNTIF(AP2:AP32,"☻")</f>
        <v>5</v>
      </c>
      <c r="L36" s="66" t="n">
        <f aca="false">COUNTIF(AQ2:AQ32,"☻")</f>
        <v>0</v>
      </c>
      <c r="M36" s="66" t="n">
        <f aca="false">COUNTIF(AR2:AR32,"☻")</f>
        <v>0</v>
      </c>
      <c r="N36" s="66" t="n">
        <f aca="false">COUNTIF(AS2:AS32,"☻")</f>
        <v>5</v>
      </c>
      <c r="O36" s="66" t="n">
        <f aca="false">COUNTIF(AU2:AU32,"☻")</f>
        <v>0</v>
      </c>
      <c r="P36" s="66" t="n">
        <f aca="false">COUNTIF(AV2:AV32,"☻")</f>
        <v>0</v>
      </c>
      <c r="Q36" s="66" t="n">
        <f aca="false">COUNTIF(AW2:AW32,"☻")</f>
        <v>0</v>
      </c>
      <c r="R36" s="66" t="n">
        <f aca="false">COUNTIF(AX2:AX32,"☻")</f>
        <v>0</v>
      </c>
      <c r="S36" s="66" t="n">
        <f aca="false">COUNTIF(AY2:AY32,"☻")</f>
        <v>0</v>
      </c>
      <c r="T36" s="66"/>
      <c r="U36" s="68"/>
      <c r="V36" s="36"/>
      <c r="W36" s="36"/>
      <c r="X36" s="36"/>
      <c r="Y36" s="36"/>
      <c r="Z36" s="36"/>
      <c r="AA36" s="36"/>
      <c r="AB36" s="36"/>
      <c r="AC36" s="36"/>
      <c r="AD36" s="36"/>
      <c r="AE36" s="37"/>
      <c r="AF36" s="37"/>
      <c r="AG36" s="4" t="str">
        <f aca="false">Vzorci_vnosov!$A$36</f>
        <v>Ta☻</v>
      </c>
      <c r="AZ36" s="26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</row>
    <row r="37" s="69" customFormat="true" ht="17" hidden="false" customHeight="true" outlineLevel="0" collapsed="false">
      <c r="A37" s="67"/>
      <c r="B37" s="17" t="str">
        <f aca="false">Vzorci_vnosov!$A$42</f>
        <v>Σ</v>
      </c>
      <c r="C37" s="71" t="n">
        <f aca="false">SUM(C35:C36)</f>
        <v>2</v>
      </c>
      <c r="D37" s="71" t="n">
        <f aca="false">SUM(D35:D36)</f>
        <v>3</v>
      </c>
      <c r="E37" s="71" t="n">
        <f aca="false">SUM(E35:E36)</f>
        <v>2</v>
      </c>
      <c r="F37" s="71" t="n">
        <f aca="false">SUM(F35:F36)</f>
        <v>5</v>
      </c>
      <c r="G37" s="71" t="n">
        <f aca="false">SUM(G35:G36)</f>
        <v>4</v>
      </c>
      <c r="H37" s="71" t="n">
        <f aca="false">SUM(H35:H36)</f>
        <v>5</v>
      </c>
      <c r="I37" s="71" t="n">
        <f aca="false">SUM(I35:I36)</f>
        <v>3</v>
      </c>
      <c r="J37" s="71" t="n">
        <f aca="false">SUM(J35:J36)</f>
        <v>5</v>
      </c>
      <c r="K37" s="71" t="n">
        <f aca="false">SUM(K35:K36)</f>
        <v>5</v>
      </c>
      <c r="L37" s="71" t="n">
        <f aca="false">SUM(L35:L36)</f>
        <v>6</v>
      </c>
      <c r="M37" s="71" t="n">
        <f aca="false">SUM(M35:M36)</f>
        <v>0</v>
      </c>
      <c r="N37" s="71" t="n">
        <f aca="false">SUM(N35:N36)</f>
        <v>7</v>
      </c>
      <c r="O37" s="71" t="n">
        <f aca="false">SUM(O35:O36)</f>
        <v>0</v>
      </c>
      <c r="P37" s="71" t="n">
        <f aca="false">SUM(P35:P36)</f>
        <v>5</v>
      </c>
      <c r="Q37" s="71" t="n">
        <f aca="false">SUM(Q35:Q36)</f>
        <v>0</v>
      </c>
      <c r="R37" s="71" t="n">
        <f aca="false">SUM(R35:R36)</f>
        <v>0</v>
      </c>
      <c r="S37" s="71" t="n">
        <f aca="false">SUM(S35:S36)</f>
        <v>2</v>
      </c>
      <c r="T37" s="66"/>
      <c r="U37" s="68"/>
      <c r="V37" s="36"/>
      <c r="W37" s="36"/>
      <c r="X37" s="36"/>
      <c r="Y37" s="36"/>
      <c r="Z37" s="36"/>
      <c r="AA37" s="36"/>
      <c r="AB37" s="36"/>
      <c r="AC37" s="36"/>
      <c r="AD37" s="36"/>
      <c r="AE37" s="37"/>
      <c r="AF37" s="37"/>
      <c r="AG37" s="13" t="str">
        <f aca="false">Vzorci_vnosov!$A$37</f>
        <v>Ta☺</v>
      </c>
      <c r="AZ37" s="26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</row>
    <row r="38" s="69" customFormat="true" ht="17" hidden="false" customHeight="true" outlineLevel="0" collapsed="false">
      <c r="A38" s="67"/>
      <c r="B38" s="4" t="str">
        <f aca="false">Vzorci_vnosov!$A$6</f>
        <v>KVIT</v>
      </c>
      <c r="C38" s="66" t="n">
        <f aca="false">COUNTIF(C2:C32,"KVIT")+COUNTIF(C2:C32,"51KVIT")+COUNTIF(C2:C32,"52KVIT")+COUNTIF(C2:C32,"KVIT$")+COUNTIF(C2:C32,"KVIT☻")+COUNTIF(C2:C32,"KVIT☺")</f>
        <v>3</v>
      </c>
      <c r="D38" s="66" t="n">
        <f aca="false">COUNTIF(D2:D32,"KVIT")+COUNTIF(D2:D32,"51KVIT")+COUNTIF(D2:D32,"52KVIT")+COUNTIF(D2:D32,"KVIT$")+COUNTIF(D2:D32,"KVIT☻")+COUNTIF(D2:D32,"KVIT☺")</f>
        <v>4</v>
      </c>
      <c r="E38" s="66" t="n">
        <f aca="false">COUNTIF(E2:E32,"KVIT")+COUNTIF(E2:E32,"51KVIT")+COUNTIF(E2:E32,"52KVIT")+COUNTIF(E2:E32,"KVIT$")+COUNTIF(E2:E32,"KVIT☻")+COUNTIF(E2:E32,"KVIT☺")</f>
        <v>2</v>
      </c>
      <c r="F38" s="66" t="n">
        <f aca="false">COUNTIF(F2:F32,"KVIT")+COUNTIF(F2:F32,"51KVIT")+COUNTIF(F2:F32,"52KVIT")+COUNTIF(F2:F32,"KVIT$")+COUNTIF(F2:F32,"KVIT☻")+COUNTIF(F2:F32,"KVIT☺")</f>
        <v>9</v>
      </c>
      <c r="G38" s="66" t="n">
        <f aca="false">COUNTIF(G2:G32,"KVIT")+COUNTIF(G2:G32,"51KVIT")+COUNTIF(G2:G32,"52KVIT")+COUNTIF(G2:G32,"KVIT$")+COUNTIF(G2:G32,"KVIT☻")+COUNTIF(G2:G32,"KVIT☺")</f>
        <v>0</v>
      </c>
      <c r="H38" s="66" t="n">
        <f aca="false">COUNTIF(H2:H32,"KVIT")+COUNTIF(H2:H32,"51KVIT")+COUNTIF(H2:H32,"52KVIT")+COUNTIF(H2:H32,"KVIT$")+COUNTIF(H2:H32,"KVIT☻")+COUNTIF(H2:H32,"KVIT☺")</f>
        <v>0</v>
      </c>
      <c r="I38" s="66" t="n">
        <f aca="false">COUNTIF(I2:I32,"KVIT")+COUNTIF(I2:I32,"51KVIT")+COUNTIF(I2:I32,"52KVIT")+COUNTIF(I2:I32,"KVIT$")+COUNTIF(I2:I32,"KVIT☻")+COUNTIF(I2:I32,"KVIT☺")</f>
        <v>0</v>
      </c>
      <c r="J38" s="66" t="n">
        <f aca="false">COUNTIF(J2:J32,"KVIT")+COUNTIF(J2:J32,"51KVIT")+COUNTIF(J2:J32,"52KVIT")+COUNTIF(J2:J32,"KVIT$")+COUNTIF(J2:J32,"KVIT☻")+COUNTIF(J2:J32,"KVIT☺")</f>
        <v>9</v>
      </c>
      <c r="K38" s="66" t="n">
        <f aca="false">COUNTIF(K2:K32,"KVIT")+COUNTIF(K2:K32,"51KVIT")+COUNTIF(K2:K32,"52KVIT")+COUNTIF(K2:K32,"KVIT$")+COUNTIF(K2:K32,"KVIT☻")+COUNTIF(K2:K32,"KVIT☺")</f>
        <v>12</v>
      </c>
      <c r="L38" s="66" t="n">
        <f aca="false">COUNTIF(L2:L32,"KVIT")+COUNTIF(L2:L32,"51KVIT")+COUNTIF(L2:L32,"52KVIT")+COUNTIF(L2:L32,"KVIT$")+COUNTIF(L2:L32,"KVIT☻")+COUNTIF(L2:L32,"KVIT☺")</f>
        <v>0</v>
      </c>
      <c r="M38" s="66" t="n">
        <f aca="false">COUNTIF(M2:M32,"KVIT")+COUNTIF(M2:M32,"51KVIT")+COUNTIF(M2:M32,"52KVIT")+COUNTIF(M2:M32,"KVIT$")+COUNTIF(M2:M32,"KVIT☻")+COUNTIF(M2:M32,"KVIT☺")</f>
        <v>0</v>
      </c>
      <c r="N38" s="66" t="n">
        <f aca="false">COUNTIF(N2:N32,"KVIT")+COUNTIF(N2:N32,"51KVIT")+COUNTIF(N2:N32,"52KVIT")+COUNTIF(N2:N32,"KVIT$")+COUNTIF(N2:N32,"KVIT☻")+COUNTIF(N2:N32,"KVIT☺")</f>
        <v>9</v>
      </c>
      <c r="O38" s="66" t="n">
        <f aca="false">COUNTIF(O2:O32,"KVIT")+COUNTIF(O2:O32,"51KVIT")+COUNTIF(O2:O32,"52KVIT")+COUNTIF(O2:O32,"KVIT$")+COUNTIF(O2:O32,"KVIT☻")+COUNTIF(O2:O32,"KVIT☺")</f>
        <v>0</v>
      </c>
      <c r="P38" s="66" t="n">
        <f aca="false">COUNTIF(P2:P32,"KVIT")+COUNTIF(P2:P32,"51KVIT")+COUNTIF(P2:P32,"52KVIT")+COUNTIF(P2:P32,"KVIT$")+COUNTIF(P2:P32,"KVIT☻")+COUNTIF(P2:P32,"KVIT☺")</f>
        <v>14</v>
      </c>
      <c r="Q38" s="66" t="n">
        <f aca="false">COUNTIF(Q2:Q32,"KVIT")+COUNTIF(Q2:Q32,"51KVIT")+COUNTIF(Q2:Q32,"52KVIT")+COUNTIF(Q2:Q32,"KVIT$")+COUNTIF(Q2:Q32,"KVIT☻")+COUNTIF(Q2:Q32,"KVIT☺")</f>
        <v>0</v>
      </c>
      <c r="R38" s="66" t="n">
        <f aca="false">COUNTIF(R2:R32,"KVIT")+COUNTIF(R2:R32,"51KVIT")+COUNTIF(R2:R32,"52KVIT")+COUNTIF(R2:R32,"KVIT$")+COUNTIF(R2:R32,"KVIT☻")+COUNTIF(R2:R32,"KVIT☺")</f>
        <v>0</v>
      </c>
      <c r="S38" s="66" t="n">
        <f aca="false">COUNTIF(S2:S32,"KVIT")+COUNTIF(S2:S32,"51KVIT")+COUNTIF(S2:S32,"52KVIT")+COUNTIF(S2:S32,"KVIT$")+COUNTIF(S2:S32,"KVIT☻")+COUNTIF(S2:S32,"KVIT☺")</f>
        <v>0</v>
      </c>
      <c r="T38" s="66"/>
      <c r="U38" s="66"/>
      <c r="V38" s="36"/>
      <c r="W38" s="36"/>
      <c r="X38" s="36"/>
      <c r="Y38" s="36"/>
      <c r="Z38" s="36"/>
      <c r="AA38" s="36"/>
      <c r="AB38" s="36"/>
      <c r="AC38" s="36"/>
      <c r="AD38" s="36"/>
      <c r="AE38" s="37"/>
      <c r="AF38" s="37"/>
      <c r="AG38" s="7" t="str">
        <f aca="false">Vzorci_vnosov!$A$38</f>
        <v>Rf</v>
      </c>
      <c r="AZ38" s="26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</row>
    <row r="39" s="72" customFormat="true" ht="17" hidden="false" customHeight="true" outlineLevel="0" collapsed="false">
      <c r="A39" s="67"/>
      <c r="B39" s="18" t="str">
        <f aca="false">Vzorci_vnosov!$A$43</f>
        <v>$</v>
      </c>
      <c r="C39" s="66" t="n">
        <f aca="false">COUNTIF(C2:C32,"51$")+COUNTIF(C2:C32,"52$")+COUNTIF(C2:C32,"kvit$")</f>
        <v>0</v>
      </c>
      <c r="D39" s="66" t="n">
        <f aca="false">COUNTIF(D2:D32,"51$")+COUNTIF(D2:D32,"52$")+COUNTIF(D2:D32,"kvit$")</f>
        <v>0</v>
      </c>
      <c r="E39" s="66" t="n">
        <f aca="false">COUNTIF(E2:E32,"51$")+COUNTIF(E2:E32,"52$")+COUNTIF(E2:E32,"kvit$")</f>
        <v>0</v>
      </c>
      <c r="F39" s="66" t="n">
        <f aca="false">COUNTIF(F2:F32,"51$")+COUNTIF(F2:F32,"52$")+COUNTIF(F2:F32,"kvit$")</f>
        <v>0</v>
      </c>
      <c r="G39" s="66" t="n">
        <f aca="false">COUNTIF(G2:G32,"51$")+COUNTIF(G2:G32,"52$")+COUNTIF(G2:G32,"kvit$")</f>
        <v>0</v>
      </c>
      <c r="H39" s="66" t="n">
        <f aca="false">COUNTIF(H2:H32,"51$")+COUNTIF(H2:H32,"52$")+COUNTIF(H2:H32,"kvit$")</f>
        <v>0</v>
      </c>
      <c r="I39" s="66" t="n">
        <f aca="false">COUNTIF(I2:I32,"51$")+COUNTIF(I2:I32,"52$")+COUNTIF(I2:I32,"kvit$")</f>
        <v>0</v>
      </c>
      <c r="J39" s="66" t="n">
        <f aca="false">COUNTIF(J2:J32,"51$")+COUNTIF(J2:J32,"52$")+COUNTIF(J2:J32,"kvit$")</f>
        <v>0</v>
      </c>
      <c r="K39" s="66" t="n">
        <f aca="false">COUNTIF(K2:K32,"51$")+COUNTIF(K2:K32,"52$")+COUNTIF(K2:K32,"kvit$")</f>
        <v>0</v>
      </c>
      <c r="L39" s="66" t="n">
        <f aca="false">COUNTIF(L2:L32,"51$")+COUNTIF(L2:L32,"52$")+COUNTIF(L2:L32,"kvit$")</f>
        <v>0</v>
      </c>
      <c r="M39" s="66" t="n">
        <f aca="false">COUNTIF(M2:M32,"51$")+COUNTIF(M2:M32,"52$")+COUNTIF(M2:M32,"kvit$")</f>
        <v>0</v>
      </c>
      <c r="N39" s="66" t="n">
        <f aca="false">COUNTIF(N2:N32,"51$")+COUNTIF(N2:N32,"52$")+COUNTIF(N2:N32,"kvit$")</f>
        <v>0</v>
      </c>
      <c r="O39" s="66" t="n">
        <f aca="false">COUNTIF(O2:O32,"51$")+COUNTIF(O2:O32,"52$")+COUNTIF(O2:O32,"kvit$")</f>
        <v>0</v>
      </c>
      <c r="P39" s="66" t="n">
        <f aca="false">COUNTIF(P2:P32,"51$")+COUNTIF(P2:P32,"52$")+COUNTIF(P2:P32,"kvit$")</f>
        <v>0</v>
      </c>
      <c r="Q39" s="66" t="n">
        <f aca="false">COUNTIF(Q2:Q32,"51$")+COUNTIF(Q2:Q32,"52$")+COUNTIF(Q2:Q32,"kvit$")</f>
        <v>0</v>
      </c>
      <c r="R39" s="66" t="n">
        <f aca="false">COUNTIF(R2:R32,"51$")+COUNTIF(R2:R32,"52$")+COUNTIF(R2:R32,"kvit$")</f>
        <v>0</v>
      </c>
      <c r="S39" s="66" t="n">
        <f aca="false">COUNTIF(S2:S32,"51$")+COUNTIF(S2:S32,"52$")+COUNTIF(S2:S32,"kvit$")</f>
        <v>0</v>
      </c>
      <c r="T39" s="66"/>
      <c r="U39" s="66"/>
      <c r="V39" s="36"/>
      <c r="W39" s="36"/>
      <c r="X39" s="36"/>
      <c r="Y39" s="36"/>
      <c r="Z39" s="36"/>
      <c r="AA39" s="36"/>
      <c r="AB39" s="36"/>
      <c r="AC39" s="36"/>
      <c r="AD39" s="36"/>
      <c r="AE39" s="37"/>
      <c r="AF39" s="37"/>
      <c r="AG39" s="4" t="str">
        <f aca="false">Vzorci_vnosov!$A$39</f>
        <v>Rf☻</v>
      </c>
      <c r="AH39" s="69"/>
      <c r="AZ39" s="26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</row>
    <row r="40" customFormat="false" ht="17" hidden="false" customHeight="true" outlineLevel="0" collapsed="false">
      <c r="B40" s="28" t="str">
        <f aca="false">Vzorci_vnosov!$A$12</f>
        <v>D</v>
      </c>
      <c r="C40" s="74" t="n">
        <f aca="false">COUNTIF(C2:C32,"D")</f>
        <v>18</v>
      </c>
      <c r="D40" s="74" t="n">
        <f aca="false">COUNTIF(D2:D32,"D")</f>
        <v>15</v>
      </c>
      <c r="E40" s="74" t="n">
        <f aca="false">COUNTIF(E2:E32,"D")</f>
        <v>20</v>
      </c>
      <c r="F40" s="74" t="n">
        <f aca="false">COUNTIF(F2:F32,"D")</f>
        <v>8</v>
      </c>
      <c r="G40" s="74" t="n">
        <f aca="false">COUNTIF(G2:G32,"D")</f>
        <v>8</v>
      </c>
      <c r="H40" s="74" t="n">
        <f aca="false">COUNTIF(H2:H32,"D")</f>
        <v>12</v>
      </c>
      <c r="I40" s="74" t="n">
        <f aca="false">COUNTIF(I2:I32,"D")</f>
        <v>14</v>
      </c>
      <c r="J40" s="74" t="n">
        <f aca="false">COUNTIF(J2:J32,"D")</f>
        <v>4</v>
      </c>
      <c r="K40" s="74" t="n">
        <f aca="false">COUNTIF(K2:K32,"D")</f>
        <v>5</v>
      </c>
      <c r="L40" s="74" t="n">
        <f aca="false">COUNTIF(L2:L32,"D")</f>
        <v>2</v>
      </c>
      <c r="M40" s="74" t="n">
        <f aca="false">COUNTIF(M2:M32,"D")</f>
        <v>0</v>
      </c>
      <c r="N40" s="74" t="n">
        <f aca="false">COUNTIF(N2:N32,"D")</f>
        <v>2</v>
      </c>
      <c r="O40" s="74" t="n">
        <f aca="false">COUNTIF(O2:O32,"D")</f>
        <v>0</v>
      </c>
      <c r="P40" s="74" t="n">
        <f aca="false">COUNTIF(P2:P32,"D")</f>
        <v>3</v>
      </c>
      <c r="Q40" s="74" t="n">
        <f aca="false">COUNTIF(Q2:Q32,"D")</f>
        <v>0</v>
      </c>
      <c r="R40" s="74" t="n">
        <f aca="false">COUNTIF(R2:R32,"D")</f>
        <v>0</v>
      </c>
      <c r="S40" s="74" t="n">
        <f aca="false">COUNTIF(S2:S32,"D")</f>
        <v>0</v>
      </c>
      <c r="AG40" s="13" t="str">
        <f aca="false">Vzorci_vnosov!$A$40</f>
        <v>Rf☺</v>
      </c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</row>
    <row r="41" customFormat="false" ht="17" hidden="false" customHeight="true" outlineLevel="0" collapsed="false">
      <c r="B41" s="28" t="str">
        <f aca="false">Vzorci_vnosov!$A$15</f>
        <v>SO</v>
      </c>
      <c r="C41" s="74" t="n">
        <f aca="false">COUNTIF(C2:C32,"SO")</f>
        <v>0</v>
      </c>
      <c r="D41" s="74" t="n">
        <f aca="false">COUNTIF(D2:D32,"SO")</f>
        <v>0</v>
      </c>
      <c r="E41" s="74" t="n">
        <f aca="false">COUNTIF(E2:E32,"SO")</f>
        <v>0</v>
      </c>
      <c r="F41" s="74" t="n">
        <f aca="false">COUNTIF(F2:F32,"SO")</f>
        <v>0</v>
      </c>
      <c r="G41" s="74" t="n">
        <f aca="false">COUNTIF(G2:G32,"SO")</f>
        <v>0</v>
      </c>
      <c r="H41" s="74" t="n">
        <f aca="false">COUNTIF(H2:H32,"SO")</f>
        <v>0</v>
      </c>
      <c r="I41" s="74" t="n">
        <f aca="false">COUNTIF(I2:I32,"SO")</f>
        <v>0</v>
      </c>
      <c r="J41" s="74" t="n">
        <f aca="false">COUNTIF(J2:J32,"SO")</f>
        <v>0</v>
      </c>
      <c r="K41" s="74" t="n">
        <f aca="false">COUNTIF(K2:K32,"SO")</f>
        <v>0</v>
      </c>
      <c r="L41" s="74" t="n">
        <f aca="false">COUNTIF(L2:L32,"SO")</f>
        <v>0</v>
      </c>
      <c r="M41" s="74" t="n">
        <f aca="false">COUNTIF(M2:M32,"SO")</f>
        <v>0</v>
      </c>
      <c r="N41" s="74" t="n">
        <f aca="false">COUNTIF(N2:N32,"SO")</f>
        <v>0</v>
      </c>
      <c r="O41" s="74" t="n">
        <f aca="false">COUNTIF(O2:O32,"SO")</f>
        <v>0</v>
      </c>
      <c r="P41" s="74" t="n">
        <f aca="false">COUNTIF(P2:P32,"SO")</f>
        <v>0</v>
      </c>
      <c r="Q41" s="74" t="n">
        <f aca="false">COUNTIF(Q2:Q32,"SO")</f>
        <v>0</v>
      </c>
      <c r="R41" s="74" t="n">
        <f aca="false">COUNTIF(R2:R32,"SO")</f>
        <v>0</v>
      </c>
      <c r="S41" s="74" t="n">
        <f aca="false">COUNTIF(S2:S32,"SO")</f>
        <v>0</v>
      </c>
      <c r="AG41" s="7" t="str">
        <f aca="false">Vzorci_vnosov!$A$41</f>
        <v>TAV</v>
      </c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</row>
    <row r="42" customFormat="false" ht="17" hidden="false" customHeight="true" outlineLevel="0" collapsed="false">
      <c r="B42" s="28" t="str">
        <f aca="false">Vzorci_vnosov!$A$13</f>
        <v>BOL</v>
      </c>
      <c r="C42" s="74" t="n">
        <f aca="false">COUNTIF(C2:C32,"BOL")</f>
        <v>0</v>
      </c>
      <c r="D42" s="74" t="n">
        <f aca="false">COUNTIF(D2:D32,"BOL")</f>
        <v>0</v>
      </c>
      <c r="E42" s="74" t="n">
        <f aca="false">COUNTIF(E2:E32,"BOL")</f>
        <v>0</v>
      </c>
      <c r="F42" s="74" t="n">
        <f aca="false">COUNTIF(F2:F32,"BOL")</f>
        <v>0</v>
      </c>
      <c r="G42" s="74" t="n">
        <f aca="false">COUNTIF(G2:G32,"BOL")</f>
        <v>0</v>
      </c>
      <c r="H42" s="74" t="n">
        <f aca="false">COUNTIF(H2:H32,"BOL")</f>
        <v>0</v>
      </c>
      <c r="I42" s="74" t="n">
        <f aca="false">COUNTIF(I2:I32,"BOL")</f>
        <v>0</v>
      </c>
      <c r="J42" s="74" t="n">
        <f aca="false">COUNTIF(J2:J32,"BOL")</f>
        <v>0</v>
      </c>
      <c r="K42" s="74" t="n">
        <f aca="false">COUNTIF(K2:K32,"BOL")</f>
        <v>0</v>
      </c>
      <c r="L42" s="74" t="n">
        <f aca="false">COUNTIF(L2:L32,"BOL")</f>
        <v>0</v>
      </c>
      <c r="M42" s="74" t="n">
        <f aca="false">COUNTIF(M2:M32,"BOL")</f>
        <v>0</v>
      </c>
      <c r="N42" s="74" t="n">
        <f aca="false">COUNTIF(N2:N32,"BOL")</f>
        <v>0</v>
      </c>
      <c r="O42" s="74" t="n">
        <f aca="false">COUNTIF(O2:O32,"BOL")</f>
        <v>0</v>
      </c>
      <c r="P42" s="74" t="n">
        <f aca="false">COUNTIF(P2:P32,"BOL")</f>
        <v>0</v>
      </c>
      <c r="Q42" s="74" t="n">
        <f aca="false">COUNTIF(Q2:Q32,"BOL")</f>
        <v>0</v>
      </c>
      <c r="R42" s="74" t="n">
        <f aca="false">COUNTIF(R2:R32,"BOL")</f>
        <v>0</v>
      </c>
      <c r="S42" s="74" t="n">
        <f aca="false">COUNTIF(S2:S32,"BOL")</f>
        <v>0</v>
      </c>
      <c r="AG42" s="3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</row>
    <row r="43" customFormat="false" ht="17" hidden="false" customHeight="true" outlineLevel="0" collapsed="false">
      <c r="B43" s="20" t="str">
        <f aca="false">Vzorci_vnosov!$A$11</f>
        <v>X</v>
      </c>
      <c r="C43" s="74" t="n">
        <f aca="false">COUNTIF(C2:C32,"X")</f>
        <v>2</v>
      </c>
      <c r="D43" s="74" t="n">
        <f aca="false">COUNTIF(D2:D32,"X")</f>
        <v>2</v>
      </c>
      <c r="E43" s="74" t="n">
        <f aca="false">COUNTIF(E2:E32,"X")</f>
        <v>1</v>
      </c>
      <c r="F43" s="74" t="n">
        <f aca="false">COUNTIF(F2:F32,"X")</f>
        <v>6</v>
      </c>
      <c r="G43" s="74" t="n">
        <f aca="false">COUNTIF(G2:G32,"X")</f>
        <v>1</v>
      </c>
      <c r="H43" s="74" t="n">
        <f aca="false">COUNTIF(H2:H32,"X")</f>
        <v>4</v>
      </c>
      <c r="I43" s="74" t="n">
        <f aca="false">COUNTIF(I2:I32,"X")</f>
        <v>3</v>
      </c>
      <c r="J43" s="74" t="n">
        <f aca="false">COUNTIF(J2:J32,"X")</f>
        <v>5</v>
      </c>
      <c r="K43" s="74" t="n">
        <f aca="false">COUNTIF(K2:K32,"X")</f>
        <v>3</v>
      </c>
      <c r="L43" s="74" t="n">
        <f aca="false">COUNTIF(L2:L32,"X")</f>
        <v>5</v>
      </c>
      <c r="M43" s="74" t="n">
        <f aca="false">COUNTIF(M2:M32,"X")</f>
        <v>0</v>
      </c>
      <c r="N43" s="74" t="n">
        <f aca="false">COUNTIF(N2:N32,"X")</f>
        <v>5</v>
      </c>
      <c r="O43" s="74" t="n">
        <f aca="false">COUNTIF(O2:O32,"X")</f>
        <v>11</v>
      </c>
      <c r="P43" s="74" t="n">
        <f aca="false">COUNTIF(P2:P32,"X")</f>
        <v>4</v>
      </c>
      <c r="Q43" s="74" t="n">
        <f aca="false">COUNTIF(Q2:Q32,"X")</f>
        <v>0</v>
      </c>
      <c r="R43" s="74" t="n">
        <f aca="false">COUNTIF(R2:R32,"X")</f>
        <v>0</v>
      </c>
      <c r="S43" s="74" t="n">
        <f aca="false">COUNTIF(S2:S32,"X")</f>
        <v>0</v>
      </c>
      <c r="AG43" s="3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</row>
    <row r="44" customFormat="false" ht="17" hidden="false" customHeight="true" outlineLevel="0" collapsed="false">
      <c r="B44" s="19" t="s">
        <v>57</v>
      </c>
      <c r="C44" s="74" t="n">
        <f aca="false">COUNTIF(U2:U32,"KOS")</f>
        <v>0</v>
      </c>
      <c r="D44" s="74" t="n">
        <f aca="false">COUNTIF(U2:U32,"ŠOŠ")</f>
        <v>0</v>
      </c>
      <c r="E44" s="74" t="n">
        <f aca="false">COUNTIF(U2:U32,"PIN")</f>
        <v>0</v>
      </c>
      <c r="F44" s="74" t="n">
        <f aca="false">COUNTIF(U2:U32,"KON")</f>
        <v>2</v>
      </c>
      <c r="G44" s="74" t="n">
        <f aca="false">COUNTIF(U2:U32,"oro")</f>
        <v>0</v>
      </c>
      <c r="H44" s="74" t="n">
        <f aca="false">COUNTIF(U2:U32,"MIO")</f>
        <v>0</v>
      </c>
      <c r="I44" s="74" t="n">
        <f aca="false">COUNTIF(U2:U32,"BOŽ")</f>
        <v>0</v>
      </c>
      <c r="J44" s="74" t="n">
        <f aca="false">COUNTIF(U2:U32,"TOM")</f>
        <v>2</v>
      </c>
      <c r="K44" s="74" t="n">
        <f aca="false">COUNTIF(U2:U32,"MŠŠ")</f>
        <v>6</v>
      </c>
      <c r="L44" s="74" t="n">
        <f aca="false">COUNTIF(U2:U32,"ŽIV")</f>
        <v>5</v>
      </c>
      <c r="M44" s="74" t="n">
        <f aca="false">COUNTIF(U2:U32,"TAL")</f>
        <v>0</v>
      </c>
      <c r="N44" s="74" t="n">
        <f aca="false">COUNTIF(U2:U32,"PIR")</f>
        <v>8</v>
      </c>
      <c r="O44" s="74" t="n">
        <f aca="false">COUNTIF(U2:U32,"HOL")</f>
        <v>0</v>
      </c>
      <c r="P44" s="74" t="n">
        <f aca="false">COUNTIF(U2:U32,P1)</f>
        <v>7</v>
      </c>
      <c r="Q44" s="74" t="n">
        <f aca="false">COUNTIF(U2:U32,Q1)</f>
        <v>1</v>
      </c>
      <c r="R44" s="74" t="n">
        <f aca="false">COUNTIF(U2:U32,R1)</f>
        <v>0</v>
      </c>
      <c r="S44" s="74" t="n">
        <f aca="false">COUNTIF(V2:V32,S1)</f>
        <v>0</v>
      </c>
      <c r="AG44" s="3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</row>
    <row r="45" customFormat="false" ht="17" hidden="false" customHeight="true" outlineLevel="0" collapsed="false">
      <c r="B45" s="20" t="str">
        <f aca="false">Vzorci_vnosov!$A$45</f>
        <v>¶</v>
      </c>
      <c r="C45" s="66" t="n">
        <f aca="false">COUNTIF(C2:C32,"51¶")+COUNTIF(C2:C32,"52¶")+COUNTIF(C2:C32,"kvit¶")</f>
        <v>0</v>
      </c>
      <c r="D45" s="66" t="n">
        <f aca="false">COUNTIF(D2:D32,"51¶")+COUNTIF(D2:D32,"52¶")+COUNTIF(D2:D32,"kvit¶")</f>
        <v>0</v>
      </c>
      <c r="E45" s="66" t="n">
        <f aca="false">COUNTIF(E2:E32,"51¶")+COUNTIF(E2:E32,"52¶")+COUNTIF(E2:E32,"kvit¶")</f>
        <v>0</v>
      </c>
      <c r="F45" s="66" t="n">
        <f aca="false">COUNTIF(F2:F32,"51¶")+COUNTIF(F2:F32,"52¶")+COUNTIF(F2:F32,"kvit¶")</f>
        <v>0</v>
      </c>
      <c r="G45" s="66" t="n">
        <f aca="false">COUNTIF(G2:G32,"51¶")+COUNTIF(G2:G32,"52¶")+COUNTIF(G2:G32,"kvit¶")</f>
        <v>1</v>
      </c>
      <c r="H45" s="66" t="n">
        <f aca="false">COUNTIF(H2:H32,"51¶")+COUNTIF(H2:H32,"52¶")+COUNTIF(H2:H32,"kvit¶")</f>
        <v>0</v>
      </c>
      <c r="I45" s="66" t="n">
        <f aca="false">COUNTIF(I2:I32,"51¶")+COUNTIF(I2:I32,"52¶")+COUNTIF(I2:I32,"kvit¶")</f>
        <v>0</v>
      </c>
      <c r="J45" s="66" t="n">
        <f aca="false">COUNTIF(J2:J32,"51¶")+COUNTIF(J2:J32,"52¶")+COUNTIF(J2:J32,"kvit¶")</f>
        <v>1</v>
      </c>
      <c r="K45" s="66" t="n">
        <f aca="false">COUNTIF(K2:K32,"51¶")+COUNTIF(K2:K32,"52¶")+COUNTIF(K2:K32,"kvit¶")</f>
        <v>0</v>
      </c>
      <c r="L45" s="66" t="n">
        <f aca="false">COUNTIF(L2:L32,"51¶")+COUNTIF(L2:L32,"52¶")+COUNTIF(L2:L32,"kvit¶")</f>
        <v>1</v>
      </c>
      <c r="M45" s="66" t="n">
        <f aca="false">COUNTIF(M2:M32,"51¶")+COUNTIF(M2:M32,"52¶")+COUNTIF(M2:M32,"kvit¶")</f>
        <v>0</v>
      </c>
      <c r="N45" s="66" t="n">
        <f aca="false">COUNTIF(N2:N32,"51¶")+COUNTIF(N2:N32,"52¶")+COUNTIF(N2:N32,"kvit¶")</f>
        <v>0</v>
      </c>
      <c r="O45" s="66" t="n">
        <f aca="false">COUNTIF(O2:O32,"51¶")+COUNTIF(O2:O32,"52¶")+COUNTIF(O2:O32,"kvit¶")</f>
        <v>1</v>
      </c>
      <c r="P45" s="66" t="n">
        <f aca="false">COUNTIF(P2:P32,"51¶")+COUNTIF(P2:P32,"52¶")+COUNTIF(P2:P32,"kvit¶")</f>
        <v>0</v>
      </c>
      <c r="Q45" s="66" t="n">
        <f aca="false">COUNTIF(Q2:Q32,"51¶")+COUNTIF(Q2:Q32,"52¶")+COUNTIF(Q2:Q32,"kvit¶")</f>
        <v>0</v>
      </c>
      <c r="R45" s="66" t="n">
        <f aca="false">COUNTIF(R2:R32,"51¶")+COUNTIF(R2:R32,"52¶")+COUNTIF(R2:R32,"kvit¶")</f>
        <v>0</v>
      </c>
      <c r="S45" s="66" t="n">
        <f aca="false">COUNTIF(S2:S32,"51¶")+COUNTIF(S2:S32,"52¶")+COUNTIF(S2:S32,"kvit¶")</f>
        <v>0</v>
      </c>
      <c r="AG45" s="3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</row>
    <row r="46" customFormat="false" ht="17" hidden="false" customHeight="true" outlineLevel="0" collapsed="false">
      <c r="B46" s="28" t="str">
        <f aca="false">Vzorci_vnosov!$A$8</f>
        <v>U</v>
      </c>
      <c r="C46" s="66" t="n">
        <f aca="false">COUNTIF(C2:C32,"U☺")+COUNTIF(C2:C32,"U☻")+COUNTIF(C2:C32,"U")</f>
        <v>0</v>
      </c>
      <c r="D46" s="66" t="n">
        <f aca="false">COUNTIF(D2:D32,"U☺")+COUNTIF(D2:D32,"U☻")+COUNTIF(D2:D32,"U")</f>
        <v>0</v>
      </c>
      <c r="E46" s="66" t="n">
        <f aca="false">COUNTIF(E2:E32,"U☺")+COUNTIF(E2:E32,"U☻")+COUNTIF(E2:E32,"U")</f>
        <v>0</v>
      </c>
      <c r="F46" s="66" t="n">
        <f aca="false">COUNTIF(F2:F32,"U☺")+COUNTIF(F2:F32,"U☻")+COUNTIF(F2:F32,"U")</f>
        <v>0</v>
      </c>
      <c r="G46" s="66" t="n">
        <f aca="false">COUNTIF(G2:G32,"U☺")+COUNTIF(G2:G32,"U☻")+COUNTIF(G2:G32,"U")</f>
        <v>0</v>
      </c>
      <c r="H46" s="66" t="n">
        <f aca="false">COUNTIF(H2:H32,"U☺")+COUNTIF(H2:H32,"U☻")+COUNTIF(H2:H32,"U")</f>
        <v>0</v>
      </c>
      <c r="I46" s="66" t="n">
        <f aca="false">COUNTIF(I2:I32,"U☺")+COUNTIF(I2:I32,"U☻")+COUNTIF(I2:I32,"U")</f>
        <v>0</v>
      </c>
      <c r="J46" s="66" t="n">
        <f aca="false">COUNTIF(J2:J32,"U☺")+COUNTIF(J2:J32,"U☻")+COUNTIF(J2:J32,"U")</f>
        <v>0</v>
      </c>
      <c r="K46" s="66" t="n">
        <f aca="false">COUNTIF(K2:K32,"U☺")+COUNTIF(K2:K32,"U☻")+COUNTIF(K2:K32,"U")</f>
        <v>0</v>
      </c>
      <c r="L46" s="66" t="n">
        <f aca="false">COUNTIF(L2:L32,"U☺")+COUNTIF(L2:L32,"U☻")+COUNTIF(L2:L32,"U")</f>
        <v>0</v>
      </c>
      <c r="M46" s="66" t="n">
        <f aca="false">COUNTIF(M2:M32,"U☺")+COUNTIF(M2:M32,"U☻")+COUNTIF(M2:M32,"U")</f>
        <v>0</v>
      </c>
      <c r="N46" s="66" t="n">
        <f aca="false">COUNTIF(N2:N32,"U☺")+COUNTIF(N2:N32,"U☻")+COUNTIF(N2:N32,"U")</f>
        <v>0</v>
      </c>
      <c r="O46" s="66" t="n">
        <f aca="false">COUNTIF(O2:O32,"U☺")+COUNTIF(O2:O32,"U☻")+COUNTIF(O2:O32,"U")</f>
        <v>0</v>
      </c>
      <c r="P46" s="66" t="n">
        <f aca="false">COUNTIF(P2:P32,"U☺")+COUNTIF(P2:P32,"U☻")+COUNTIF(P2:P32,"U")</f>
        <v>0</v>
      </c>
      <c r="Q46" s="66" t="n">
        <f aca="false">COUNTIF(Q2:Q32,"U☺")+COUNTIF(Q2:Q32,"U☻")+COUNTIF(Q2:Q32,"U")</f>
        <v>0</v>
      </c>
      <c r="R46" s="66" t="n">
        <f aca="false">COUNTIF(R2:R32,"U☺")+COUNTIF(R2:R32,"U☻")+COUNTIF(R2:R32,"U")</f>
        <v>0</v>
      </c>
      <c r="S46" s="66" t="n">
        <f aca="false">COUNTIF(S2:S32,"U☺")+COUNTIF(S2:S32,"U☻")+COUNTIF(S2:S32,"U")</f>
        <v>0</v>
      </c>
      <c r="AG46" s="3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</row>
  </sheetData>
  <sheetProtection sheet="true"/>
  <conditionalFormatting sqref="R2:T6 K3 M2:M5 C7:C8 E7:U8 R9 T9 C14:E15 G14:K15 M14:T15 M16:M20 R16:R19 T16:T19 C21:I22 K21:M21 O21 K22:O22 M23:M27 C28:G29 I28:J29 L28:T29 M30:M32 R30:T30 R31 T31 R32:T32 I3:I4 H5 U14:U19 Q21:U22 U28:U30 A2:B32 R20:T20 R23:T27">
    <cfRule type="expression" priority="2" aboveAverage="0" equalAverage="0" bottom="0" percent="0" rank="0" text="" dxfId="182">
      <formula>WEEKDAY(julij!$A2,2)=6</formula>
    </cfRule>
    <cfRule type="expression" priority="3" aboveAverage="0" equalAverage="0" bottom="0" percent="0" rank="0" text="" dxfId="183">
      <formula>WEEKDAY(julij!$A2,2)=7</formula>
    </cfRule>
  </conditionalFormatting>
  <conditionalFormatting sqref="S9:S13">
    <cfRule type="expression" priority="4" aboveAverage="0" equalAverage="0" bottom="0" percent="0" rank="0" text="" dxfId="184">
      <formula>WEEKDAY(julij!$A9,2)=6</formula>
    </cfRule>
    <cfRule type="expression" priority="5" aboveAverage="0" equalAverage="0" bottom="0" percent="0" rank="0" text="" dxfId="185">
      <formula>WEEKDAY(julij!$A9,2)=7</formula>
    </cfRule>
  </conditionalFormatting>
  <conditionalFormatting sqref="M9:M13">
    <cfRule type="expression" priority="6" aboveAverage="0" equalAverage="0" bottom="0" percent="0" rank="0" text="" dxfId="186">
      <formula>WEEKDAY(julij!$A9,2)=6</formula>
    </cfRule>
    <cfRule type="expression" priority="7" aboveAverage="0" equalAverage="0" bottom="0" percent="0" rank="0" text="" dxfId="187">
      <formula>WEEKDAY(julij!$A9,2)=7</formula>
    </cfRule>
  </conditionalFormatting>
  <conditionalFormatting sqref="R10:R13 T10:T13">
    <cfRule type="expression" priority="8" aboveAverage="0" equalAverage="0" bottom="0" percent="0" rank="0" text="" dxfId="188">
      <formula>WEEKDAY(julij!$A10,2)=6</formula>
    </cfRule>
    <cfRule type="expression" priority="9" aboveAverage="0" equalAverage="0" bottom="0" percent="0" rank="0" text="" dxfId="189">
      <formula>WEEKDAY(julij!$A10,2)=7</formula>
    </cfRule>
  </conditionalFormatting>
  <conditionalFormatting sqref="J21">
    <cfRule type="expression" priority="10" aboveAverage="0" equalAverage="0" bottom="0" percent="0" rank="0" text="" dxfId="190">
      <formula>WEEKDAY(julij!$A21,2)=6</formula>
    </cfRule>
    <cfRule type="expression" priority="11" aboveAverage="0" equalAverage="0" bottom="0" percent="0" rank="0" text="" dxfId="191">
      <formula>WEEKDAY(julij!$A21,2)=7</formula>
    </cfRule>
  </conditionalFormatting>
  <conditionalFormatting sqref="N32">
    <cfRule type="expression" priority="12" aboveAverage="0" equalAverage="0" bottom="0" percent="0" rank="0" text="" dxfId="192">
      <formula>WEEKDAY(julij!$A32,2)=6</formula>
    </cfRule>
    <cfRule type="expression" priority="13" aboveAverage="0" equalAverage="0" bottom="0" percent="0" rank="0" text="" dxfId="193">
      <formula>WEEKDAY(julij!$A32,2)=7</formula>
    </cfRule>
  </conditionalFormatting>
  <conditionalFormatting sqref="V2:AC32">
    <cfRule type="cellIs" priority="14" operator="lessThan" aboveAverage="0" equalAverage="0" bottom="0" percent="0" rank="0" text="" dxfId="194">
      <formula>1</formula>
    </cfRule>
    <cfRule type="cellIs" priority="15" operator="greaterThan" aboveAverage="0" equalAverage="0" bottom="0" percent="0" rank="0" text="" dxfId="195">
      <formula>1</formula>
    </cfRule>
  </conditionalFormatting>
  <conditionalFormatting sqref="AD2:AD32">
    <cfRule type="cellIs" priority="16" operator="notEqual" aboveAverage="0" equalAverage="0" bottom="0" percent="0" rank="0" text="" dxfId="196">
      <formula>0</formula>
    </cfRule>
  </conditionalFormatting>
  <conditionalFormatting sqref="AE2:AE32">
    <cfRule type="cellIs" priority="17" operator="equal" aboveAverage="0" equalAverage="0" bottom="0" percent="0" rank="0" text="" dxfId="197">
      <formula>1</formula>
    </cfRule>
    <cfRule type="cellIs" priority="18" operator="greaterThan" aboveAverage="0" equalAverage="0" bottom="0" percent="0" rank="0" text="" dxfId="198">
      <formula>1</formula>
    </cfRule>
  </conditionalFormatting>
  <conditionalFormatting sqref="AF2:AF32">
    <cfRule type="cellIs" priority="19" operator="lessThan" aboveAverage="0" equalAverage="0" bottom="0" percent="0" rank="0" text="" dxfId="199">
      <formula>2</formula>
    </cfRule>
    <cfRule type="cellIs" priority="20" operator="greaterThan" aboveAverage="0" equalAverage="0" bottom="0" percent="0" rank="0" text="" dxfId="200">
      <formula>2</formula>
    </cfRule>
  </conditionalFormatting>
  <conditionalFormatting sqref="S16">
    <cfRule type="expression" priority="21" aboveAverage="0" equalAverage="0" bottom="0" percent="0" rank="0" text="" dxfId="201">
      <formula>WEEKDAY(julij!$A16,2)=6</formula>
    </cfRule>
    <cfRule type="expression" priority="22" aboveAverage="0" equalAverage="0" bottom="0" percent="0" rank="0" text="" dxfId="202">
      <formula>WEEKDAY(julij!$A16,2)=7</formula>
    </cfRule>
  </conditionalFormatting>
  <conditionalFormatting sqref="S17:S18">
    <cfRule type="expression" priority="23" aboveAverage="0" equalAverage="0" bottom="0" percent="0" rank="0" text="" dxfId="203">
      <formula>WEEKDAY(julij!$A17,2)=6</formula>
    </cfRule>
    <cfRule type="expression" priority="24" aboveAverage="0" equalAverage="0" bottom="0" percent="0" rank="0" text="" dxfId="204">
      <formula>WEEKDAY(julij!$A17,2)=7</formula>
    </cfRule>
  </conditionalFormatting>
  <printOptions headings="false" gridLines="false" gridLinesSet="true" horizontalCentered="false" verticalCentered="false"/>
  <pageMargins left="0.7875" right="0.7875" top="0.954166666666667" bottom="0.511805555555556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&amp;L&amp;"Arial,Regular"&amp;12Zadnja sprememba:  &amp;C&amp;"Arial,Regular"&amp;D   &amp;T</oddHeader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4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N22" activeCellId="0" sqref="N22"/>
    </sheetView>
  </sheetViews>
  <sheetFormatPr defaultColWidth="6.79296875" defaultRowHeight="17" zeroHeight="false" outlineLevelRow="0" outlineLevelCol="0"/>
  <cols>
    <col collapsed="false" customWidth="true" hidden="false" outlineLevel="0" max="1" min="1" style="21" width="5.8"/>
    <col collapsed="false" customWidth="true" hidden="false" outlineLevel="0" max="2" min="2" style="22" width="3.2"/>
    <col collapsed="false" customWidth="true" hidden="false" outlineLevel="0" max="17" min="3" style="23" width="4.4"/>
    <col collapsed="false" customWidth="true" hidden="true" outlineLevel="0" max="18" min="18" style="23" width="4.4"/>
    <col collapsed="false" customWidth="true" hidden="false" outlineLevel="0" max="21" min="19" style="23" width="4.4"/>
    <col collapsed="false" customWidth="true" hidden="false" outlineLevel="0" max="32" min="22" style="23" width="3.6"/>
    <col collapsed="false" customWidth="true" hidden="false" outlineLevel="0" max="33" min="33" style="24" width="4.4"/>
    <col collapsed="false" customWidth="true" hidden="true" outlineLevel="0" max="51" min="34" style="2" width="14.22"/>
    <col collapsed="false" customWidth="true" hidden="false" outlineLevel="0" max="55" min="52" style="26" width="3.6"/>
    <col collapsed="false" customWidth="false" hidden="false" outlineLevel="0" max="62" min="56" style="26" width="6.81"/>
    <col collapsed="false" customWidth="false" hidden="false" outlineLevel="0" max="257" min="63" style="2" width="6.81"/>
  </cols>
  <sheetData>
    <row r="1" s="38" customFormat="true" ht="19.5" hidden="false" customHeight="true" outlineLevel="0" collapsed="false">
      <c r="A1" s="27" t="s">
        <v>59</v>
      </c>
      <c r="B1" s="28"/>
      <c r="C1" s="5" t="str">
        <f aca="false">Vzorci_vnosov!$C$2</f>
        <v>KOS</v>
      </c>
      <c r="D1" s="5" t="str">
        <f aca="false">Vzorci_vnosov!$C$3</f>
        <v>ŠOŠ</v>
      </c>
      <c r="E1" s="5" t="str">
        <f aca="false">Vzorci_vnosov!$C$4</f>
        <v>PIN</v>
      </c>
      <c r="F1" s="5" t="str">
        <f aca="false">Vzorci_vnosov!$C$5</f>
        <v>KON</v>
      </c>
      <c r="G1" s="5" t="str">
        <f aca="false">Vzorci_vnosov!$C$6</f>
        <v>ORO</v>
      </c>
      <c r="H1" s="5" t="str">
        <f aca="false">Vzorci_vnosov!$C$7</f>
        <v>MIO</v>
      </c>
      <c r="I1" s="5" t="str">
        <f aca="false">Vzorci_vnosov!$C$8</f>
        <v>BOŽ</v>
      </c>
      <c r="J1" s="5" t="str">
        <f aca="false">Vzorci_vnosov!$C$9</f>
        <v>TOM</v>
      </c>
      <c r="K1" s="5" t="str">
        <f aca="false">Vzorci_vnosov!$C$10</f>
        <v>MŠŠ</v>
      </c>
      <c r="L1" s="5" t="str">
        <f aca="false">Vzorci_vnosov!$C$11</f>
        <v>ŽIV</v>
      </c>
      <c r="M1" s="5" t="str">
        <f aca="false">Vzorci_vnosov!$C$12</f>
        <v>TAL</v>
      </c>
      <c r="N1" s="5" t="str">
        <f aca="false">Vzorci_vnosov!$C$13</f>
        <v>PIR</v>
      </c>
      <c r="O1" s="5" t="str">
        <f aca="false">Vzorci_vnosov!$C$14</f>
        <v>HOL</v>
      </c>
      <c r="P1" s="5" t="str">
        <f aca="false">Vzorci_vnosov!$C$15</f>
        <v>BUT</v>
      </c>
      <c r="Q1" s="5" t="str">
        <f aca="false">Vzorci_vnosov!$C$16</f>
        <v>ŽRJ</v>
      </c>
      <c r="R1" s="5" t="str">
        <f aca="false">Vzorci_vnosov!$C$17</f>
        <v>NOV3</v>
      </c>
      <c r="S1" s="5" t="str">
        <f aca="false">Vzorci_vnosov!$C$18</f>
        <v>JNK</v>
      </c>
      <c r="T1" s="29" t="s">
        <v>61</v>
      </c>
      <c r="U1" s="83" t="s">
        <v>57</v>
      </c>
      <c r="V1" s="31" t="str">
        <f aca="false">Vzorci_vnosov!$A$16</f>
        <v>☻</v>
      </c>
      <c r="W1" s="32" t="s">
        <v>34</v>
      </c>
      <c r="X1" s="33" t="str">
        <f aca="false">Vzorci_vnosov!$A$4</f>
        <v>51</v>
      </c>
      <c r="Y1" s="33" t="str">
        <f aca="false">Vzorci_vnosov!$A$5</f>
        <v>52</v>
      </c>
      <c r="Z1" s="7" t="str">
        <f aca="false">Vzorci_vnosov!$A$25</f>
        <v>51¶</v>
      </c>
      <c r="AA1" s="7" t="str">
        <f aca="false">Vzorci_vnosov!$A$26</f>
        <v>52¶</v>
      </c>
      <c r="AB1" s="34" t="str">
        <f aca="false">Vzorci_vnosov!$A$8</f>
        <v>U</v>
      </c>
      <c r="AC1" s="33" t="str">
        <f aca="false">Vzorci_vnosov!$A$6</f>
        <v>KVIT</v>
      </c>
      <c r="AD1" s="35" t="s">
        <v>62</v>
      </c>
      <c r="AE1" s="36" t="s">
        <v>18</v>
      </c>
      <c r="AF1" s="37" t="s">
        <v>63</v>
      </c>
      <c r="AG1" s="3" t="s">
        <v>71</v>
      </c>
      <c r="AH1" s="78" t="s">
        <v>1</v>
      </c>
      <c r="AI1" s="78" t="s">
        <v>3</v>
      </c>
      <c r="AJ1" s="78" t="s">
        <v>5</v>
      </c>
      <c r="AK1" s="78" t="s">
        <v>7</v>
      </c>
      <c r="AL1" s="78" t="s">
        <v>9</v>
      </c>
      <c r="AM1" s="78" t="s">
        <v>11</v>
      </c>
      <c r="AN1" s="78" t="s">
        <v>13</v>
      </c>
      <c r="AO1" s="78" t="s">
        <v>15</v>
      </c>
      <c r="AP1" s="78" t="s">
        <v>17</v>
      </c>
      <c r="AQ1" s="78" t="s">
        <v>19</v>
      </c>
      <c r="AR1" s="78" t="s">
        <v>21</v>
      </c>
      <c r="AS1" s="78" t="s">
        <v>23</v>
      </c>
      <c r="AT1" s="78" t="s">
        <v>85</v>
      </c>
      <c r="AU1" s="78" t="s">
        <v>25</v>
      </c>
      <c r="AV1" s="78" t="s">
        <v>86</v>
      </c>
      <c r="AW1" s="78" t="s">
        <v>75</v>
      </c>
      <c r="AX1" s="78" t="s">
        <v>30</v>
      </c>
      <c r="AY1" s="78" t="s">
        <v>87</v>
      </c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</row>
    <row r="2" s="38" customFormat="true" ht="19.5" hidden="false" customHeight="true" outlineLevel="0" collapsed="false">
      <c r="A2" s="51" t="n">
        <v>43678</v>
      </c>
      <c r="B2" s="52" t="str">
        <f aca="false">TEXT(A2,"Ddd")</f>
        <v>čt</v>
      </c>
      <c r="C2" s="56" t="s">
        <v>8</v>
      </c>
      <c r="D2" s="53" t="str">
        <f aca="false">Vzorci_vnosov!$A$15</f>
        <v>SO</v>
      </c>
      <c r="E2" s="55" t="str">
        <f aca="false">Vzorci_vnosov!$A$11</f>
        <v>X</v>
      </c>
      <c r="F2" s="53" t="str">
        <f aca="false">Vzorci_vnosov!$A$12</f>
        <v>D</v>
      </c>
      <c r="G2" s="53" t="str">
        <f aca="false">Vzorci_vnosov!$A$12</f>
        <v>D</v>
      </c>
      <c r="H2" s="55" t="str">
        <f aca="false">Vzorci_vnosov!$A$11</f>
        <v>X</v>
      </c>
      <c r="I2" s="53" t="str">
        <f aca="false">Vzorci_vnosov!$A$12</f>
        <v>D</v>
      </c>
      <c r="J2" s="53" t="str">
        <f aca="false">Vzorci_vnosov!$A$12</f>
        <v>D</v>
      </c>
      <c r="K2" s="54" t="str">
        <f aca="false">Vzorci_vnosov!$A$7</f>
        <v>KVIT☻</v>
      </c>
      <c r="L2" s="58" t="str">
        <f aca="false">Vzorci_vnosov!$A$23</f>
        <v>51☺</v>
      </c>
      <c r="M2" s="56" t="s">
        <v>79</v>
      </c>
      <c r="N2" s="53" t="str">
        <f aca="false">Vzorci_vnosov!$A$5</f>
        <v>52</v>
      </c>
      <c r="O2" s="55" t="str">
        <f aca="false">Vzorci_vnosov!$A$11</f>
        <v>X</v>
      </c>
      <c r="P2" s="53" t="str">
        <f aca="false">Vzorci_vnosov!$A$12</f>
        <v>D</v>
      </c>
      <c r="Q2" s="53" t="str">
        <f aca="false">Vzorci_vnosov!$A$4</f>
        <v>51</v>
      </c>
      <c r="R2" s="56"/>
      <c r="S2" s="56" t="s">
        <v>8</v>
      </c>
      <c r="T2" s="56" t="s">
        <v>19</v>
      </c>
      <c r="U2" s="57" t="str">
        <f aca="false">Vzorci_vnosov!$C$13</f>
        <v>PIR</v>
      </c>
      <c r="V2" s="47" t="n">
        <f aca="false">COUNTIF(AH2:AY2,"☻")</f>
        <v>1</v>
      </c>
      <c r="W2" s="47" t="n">
        <f aca="false">COUNTIF(AH2:AY2,"☺")</f>
        <v>1</v>
      </c>
      <c r="X2" s="47" t="n">
        <f aca="false">COUNTIF(C2:S2,"51")+COUNTIF(C2:S2,"51$")+COUNTIF(C2:S2,"51☻")</f>
        <v>1</v>
      </c>
      <c r="Y2" s="47" t="n">
        <f aca="false">COUNTIF(C2:S2,"52")+COUNTIF(C2:S2,"52$")+COUNTIF(C2:S2,"52☻")</f>
        <v>1</v>
      </c>
      <c r="Z2" s="47" t="n">
        <f aca="false">COUNTIF(C2:S2,"51¶")</f>
        <v>0</v>
      </c>
      <c r="AA2" s="47" t="n">
        <f aca="false">COUNTIF(C2:S2,"52¶")</f>
        <v>0</v>
      </c>
      <c r="AB2" s="47" t="n">
        <f aca="false">COUNTIF(C2:S2,"U")+COUNTIF(C2:S2,"U☻")+COUNTIF(C2:S2,"U☺")</f>
        <v>0</v>
      </c>
      <c r="AC2" s="47" t="n">
        <f aca="false">COUNTIF(C2:S2,"KVIT")+COUNTIF(C2:S2,"KVIT☻")+COUNTIF(C2:S2,"kvit$")</f>
        <v>3</v>
      </c>
      <c r="AD2" s="48" t="n">
        <f aca="false">COUNTBLANK(C2:S2)-3</f>
        <v>-2</v>
      </c>
      <c r="AE2" s="48" t="n">
        <f aca="false">COUNTIF(C2:S2,"x")</f>
        <v>3</v>
      </c>
      <c r="AF2" s="47" t="n">
        <f aca="false">COUNTIF(C2:S2,"51")+COUNTIF(C2:S2,"51☻")+COUNTIF(C2:S2,"2")+COUNTIF(C2:S2,"52")+COUNTIF(C2:S2,"52☻")+COUNTIF(C2:S2,"51$")+COUNTIF(C2:S2,"52$")</f>
        <v>2</v>
      </c>
      <c r="AG2" s="4" t="str">
        <f aca="false">Vzorci_vnosov!$A$2</f>
        <v>51☻</v>
      </c>
      <c r="AH2" s="49" t="str">
        <f aca="false">RIGHT(C2,1)</f>
        <v>T</v>
      </c>
      <c r="AI2" s="49" t="str">
        <f aca="false">RIGHT(D2,1)</f>
        <v>O</v>
      </c>
      <c r="AJ2" s="49" t="str">
        <f aca="false">RIGHT(E2,1)</f>
        <v>X</v>
      </c>
      <c r="AK2" s="49" t="str">
        <f aca="false">RIGHT(F2,1)</f>
        <v>D</v>
      </c>
      <c r="AL2" s="49" t="str">
        <f aca="false">RIGHT(G2,1)</f>
        <v>D</v>
      </c>
      <c r="AM2" s="49" t="str">
        <f aca="false">RIGHT(H2,1)</f>
        <v>X</v>
      </c>
      <c r="AN2" s="49" t="str">
        <f aca="false">RIGHT(I2,1)</f>
        <v>D</v>
      </c>
      <c r="AO2" s="49" t="str">
        <f aca="false">RIGHT(J2,1)</f>
        <v>D</v>
      </c>
      <c r="AP2" s="49" t="str">
        <f aca="false">RIGHT(K2,1)</f>
        <v>☻</v>
      </c>
      <c r="AQ2" s="49" t="str">
        <f aca="false">RIGHT(L2,1)</f>
        <v>☺</v>
      </c>
      <c r="AR2" s="49" t="str">
        <f aca="false">RIGHT(M2,1)</f>
        <v>R</v>
      </c>
      <c r="AS2" s="49" t="str">
        <f aca="false">RIGHT(N2,1)</f>
        <v>2</v>
      </c>
      <c r="AT2" s="49" t="e">
        <f aca="false">NA()</f>
        <v>#N/A</v>
      </c>
      <c r="AU2" s="49" t="str">
        <f aca="false">RIGHT(O2,1)</f>
        <v>X</v>
      </c>
      <c r="AV2" s="49" t="str">
        <f aca="false">RIGHT(P2,1)</f>
        <v>D</v>
      </c>
      <c r="AW2" s="49" t="str">
        <f aca="false">RIGHT(Q2,1)</f>
        <v>1</v>
      </c>
      <c r="AX2" s="49" t="str">
        <f aca="false">RIGHT(R2,1)</f>
        <v/>
      </c>
      <c r="AY2" s="49" t="str">
        <f aca="false">RIGHT(S2,1)</f>
        <v>T</v>
      </c>
      <c r="AZ2" s="26"/>
      <c r="BA2" s="50"/>
      <c r="BB2" s="50"/>
      <c r="BC2" s="50"/>
      <c r="BD2" s="50"/>
      <c r="BE2" s="50"/>
      <c r="BF2" s="50"/>
      <c r="BG2" s="50"/>
      <c r="BH2" s="50"/>
      <c r="BI2" s="50"/>
      <c r="BJ2" s="50"/>
    </row>
    <row r="3" s="26" customFormat="true" ht="19.5" hidden="false" customHeight="true" outlineLevel="0" collapsed="false">
      <c r="A3" s="51" t="n">
        <v>43679</v>
      </c>
      <c r="B3" s="52" t="str">
        <f aca="false">TEXT(A3,"Ddd")</f>
        <v>pá</v>
      </c>
      <c r="C3" s="54" t="str">
        <f aca="false">Vzorci_vnosov!$A$7</f>
        <v>KVIT☻</v>
      </c>
      <c r="D3" s="53" t="str">
        <f aca="false">Vzorci_vnosov!$A$15</f>
        <v>SO</v>
      </c>
      <c r="E3" s="56" t="s">
        <v>8</v>
      </c>
      <c r="F3" s="53" t="str">
        <f aca="false">Vzorci_vnosov!$A$12</f>
        <v>D</v>
      </c>
      <c r="G3" s="53" t="str">
        <f aca="false">Vzorci_vnosov!$A$12</f>
        <v>D</v>
      </c>
      <c r="H3" s="53" t="str">
        <f aca="false">Vzorci_vnosov!$A$4</f>
        <v>51</v>
      </c>
      <c r="I3" s="53" t="str">
        <f aca="false">Vzorci_vnosov!$A$12</f>
        <v>D</v>
      </c>
      <c r="J3" s="53" t="str">
        <f aca="false">Vzorci_vnosov!$A$12</f>
        <v>D</v>
      </c>
      <c r="K3" s="55" t="str">
        <f aca="false">Vzorci_vnosov!$A$11</f>
        <v>X</v>
      </c>
      <c r="L3" s="55" t="str">
        <f aca="false">Vzorci_vnosov!$A$11</f>
        <v>X</v>
      </c>
      <c r="M3" s="56" t="s">
        <v>79</v>
      </c>
      <c r="N3" s="58" t="str">
        <f aca="false">Vzorci_vnosov!$A$24</f>
        <v>52☺</v>
      </c>
      <c r="O3" s="55" t="str">
        <f aca="false">Vzorci_vnosov!$A$11</f>
        <v>X</v>
      </c>
      <c r="P3" s="53" t="str">
        <f aca="false">Vzorci_vnosov!$A$12</f>
        <v>D</v>
      </c>
      <c r="Q3" s="53" t="str">
        <f aca="false">Vzorci_vnosov!$A$4</f>
        <v>51</v>
      </c>
      <c r="R3" s="56"/>
      <c r="S3" s="56" t="s">
        <v>8</v>
      </c>
      <c r="T3" s="56" t="s">
        <v>23</v>
      </c>
      <c r="U3" s="59" t="s">
        <v>3</v>
      </c>
      <c r="V3" s="47" t="n">
        <f aca="false">COUNTIF(AH3:AY3,"☻")</f>
        <v>1</v>
      </c>
      <c r="W3" s="47" t="n">
        <f aca="false">COUNTIF(AH3:AY3,"☺")</f>
        <v>1</v>
      </c>
      <c r="X3" s="47" t="n">
        <f aca="false">COUNTIF(C3:S3,"51")+COUNTIF(C3:S3,"51$")+COUNTIF(C3:S3,"51☻")</f>
        <v>2</v>
      </c>
      <c r="Y3" s="47" t="n">
        <f aca="false">COUNTIF(C3:S3,"52")+COUNTIF(C3:S3,"52$")+COUNTIF(C3:S3,"52☻")</f>
        <v>0</v>
      </c>
      <c r="Z3" s="47" t="n">
        <f aca="false">COUNTIF(C3:S3,"51¶")</f>
        <v>0</v>
      </c>
      <c r="AA3" s="47" t="n">
        <f aca="false">COUNTIF(C3:S3,"52¶")</f>
        <v>0</v>
      </c>
      <c r="AB3" s="47" t="n">
        <f aca="false">COUNTIF(C3:S3,"U")+COUNTIF(C3:S3,"U☻")+COUNTIF(C3:S3,"U☺")</f>
        <v>0</v>
      </c>
      <c r="AC3" s="47" t="n">
        <f aca="false">COUNTIF(C3:S3,"KVIT")+COUNTIF(C3:S3,"KVIT☻")+COUNTIF(C3:S3,"kvit$")</f>
        <v>3</v>
      </c>
      <c r="AD3" s="48" t="n">
        <f aca="false">COUNTBLANK(C3:S3)-3</f>
        <v>-2</v>
      </c>
      <c r="AE3" s="48" t="n">
        <f aca="false">COUNTIF(C3:S3,"x")</f>
        <v>3</v>
      </c>
      <c r="AF3" s="47" t="n">
        <f aca="false">COUNTIF(C3:S3,"51")+COUNTIF(C3:S3,"51☻")+COUNTIF(C3:S3,"2")+COUNTIF(C3:S3,"52")+COUNTIF(C3:S3,"52☻")+COUNTIF(C3:S3,"51$")+COUNTIF(C3:S3,"52$")</f>
        <v>2</v>
      </c>
      <c r="AG3" s="4" t="str">
        <f aca="false">Vzorci_vnosov!$A$3</f>
        <v>52☻</v>
      </c>
      <c r="AH3" s="49" t="str">
        <f aca="false">RIGHT(C3,1)</f>
        <v>☻</v>
      </c>
      <c r="AI3" s="49" t="str">
        <f aca="false">RIGHT(D3,1)</f>
        <v>O</v>
      </c>
      <c r="AJ3" s="49" t="str">
        <f aca="false">RIGHT(E3,1)</f>
        <v>T</v>
      </c>
      <c r="AK3" s="49" t="str">
        <f aca="false">RIGHT(F3,1)</f>
        <v>D</v>
      </c>
      <c r="AL3" s="49" t="str">
        <f aca="false">RIGHT(G3,1)</f>
        <v>D</v>
      </c>
      <c r="AM3" s="49" t="str">
        <f aca="false">RIGHT(H3,1)</f>
        <v>1</v>
      </c>
      <c r="AN3" s="49" t="str">
        <f aca="false">RIGHT(I3,1)</f>
        <v>D</v>
      </c>
      <c r="AO3" s="49" t="str">
        <f aca="false">RIGHT(J3,1)</f>
        <v>D</v>
      </c>
      <c r="AP3" s="49" t="str">
        <f aca="false">RIGHT(K3,1)</f>
        <v>X</v>
      </c>
      <c r="AQ3" s="49" t="str">
        <f aca="false">RIGHT(L3,1)</f>
        <v>X</v>
      </c>
      <c r="AR3" s="49" t="str">
        <f aca="false">RIGHT(M3,1)</f>
        <v>R</v>
      </c>
      <c r="AS3" s="49" t="str">
        <f aca="false">RIGHT(N3,1)</f>
        <v>☺</v>
      </c>
      <c r="AT3" s="49" t="e">
        <f aca="false">NA()</f>
        <v>#N/A</v>
      </c>
      <c r="AU3" s="49" t="str">
        <f aca="false">RIGHT(O3,1)</f>
        <v>X</v>
      </c>
      <c r="AV3" s="49" t="str">
        <f aca="false">RIGHT(P3,1)</f>
        <v>D</v>
      </c>
      <c r="AW3" s="49" t="str">
        <f aca="false">RIGHT(Q3,1)</f>
        <v>1</v>
      </c>
      <c r="AX3" s="49" t="str">
        <f aca="false">RIGHT(R3,1)</f>
        <v/>
      </c>
      <c r="AY3" s="49" t="str">
        <f aca="false">RIGHT(S3,1)</f>
        <v>T</v>
      </c>
      <c r="BE3" s="50"/>
      <c r="BF3" s="50"/>
      <c r="BG3" s="50"/>
      <c r="BH3" s="50"/>
      <c r="BI3" s="50"/>
      <c r="BJ3" s="50"/>
      <c r="IV3" s="2"/>
    </row>
    <row r="4" s="26" customFormat="true" ht="19.5" hidden="false" customHeight="true" outlineLevel="0" collapsed="false">
      <c r="A4" s="51" t="n">
        <v>43680</v>
      </c>
      <c r="B4" s="52" t="str">
        <f aca="false">TEXT(A4,"Ddd")</f>
        <v>so</v>
      </c>
      <c r="C4" s="56"/>
      <c r="D4" s="56"/>
      <c r="E4" s="44" t="str">
        <f aca="false">Vzorci_vnosov!$A$14</f>
        <v>☻</v>
      </c>
      <c r="F4" s="56"/>
      <c r="G4" s="56"/>
      <c r="H4" s="56"/>
      <c r="I4" s="56"/>
      <c r="J4" s="56"/>
      <c r="K4" s="56"/>
      <c r="L4" s="45" t="str">
        <f aca="false">Vzorci_vnosov!$A$21</f>
        <v>☺</v>
      </c>
      <c r="M4" s="56"/>
      <c r="N4" s="56"/>
      <c r="O4" s="56"/>
      <c r="P4" s="56"/>
      <c r="Q4" s="56"/>
      <c r="R4" s="56"/>
      <c r="S4" s="56"/>
      <c r="T4" s="56" t="s">
        <v>19</v>
      </c>
      <c r="U4" s="59" t="s">
        <v>3</v>
      </c>
      <c r="V4" s="47" t="n">
        <f aca="false">COUNTIF(AH4:AY4,"☻")</f>
        <v>1</v>
      </c>
      <c r="W4" s="47" t="n">
        <f aca="false">COUNTIF(AH4:AY4,"☺")</f>
        <v>1</v>
      </c>
      <c r="X4" s="47" t="n">
        <f aca="false">COUNTIF(C4:S4,"51")+COUNTIF(C4:S4,"51$")+COUNTIF(C4:S4,"51☻")</f>
        <v>0</v>
      </c>
      <c r="Y4" s="47" t="n">
        <f aca="false">COUNTIF(C4:S4,"52")+COUNTIF(C4:S4,"52$")+COUNTIF(C4:S4,"52☻")</f>
        <v>0</v>
      </c>
      <c r="Z4" s="47" t="n">
        <f aca="false">COUNTIF(C4:S4,"51¶")</f>
        <v>0</v>
      </c>
      <c r="AA4" s="47" t="n">
        <f aca="false">COUNTIF(C4:S4,"52¶")</f>
        <v>0</v>
      </c>
      <c r="AB4" s="47" t="n">
        <f aca="false">COUNTIF(C4:S4,"U")+COUNTIF(C4:S4,"U☻")+COUNTIF(C4:S4,"U☺")</f>
        <v>0</v>
      </c>
      <c r="AC4" s="47" t="n">
        <f aca="false">COUNTIF(C4:S4,"KVIT")+COUNTIF(C4:S4,"KVIT☻")+COUNTIF(C4:S4,"kvit$")</f>
        <v>0</v>
      </c>
      <c r="AD4" s="48" t="n">
        <f aca="false">COUNTBLANK(C4:S4)-3</f>
        <v>12</v>
      </c>
      <c r="AE4" s="48" t="n">
        <f aca="false">COUNTIF(C4:S4,"x")</f>
        <v>0</v>
      </c>
      <c r="AF4" s="47" t="n">
        <f aca="false">COUNTIF(C4:S4,"51")+COUNTIF(C4:S4,"51☻")+COUNTIF(C4:S4,"2")+COUNTIF(C4:S4,"52")+COUNTIF(C4:S4,"52☻")+COUNTIF(C4:S4,"51$")+COUNTIF(C4:S4,"52$")</f>
        <v>0</v>
      </c>
      <c r="AG4" s="4" t="str">
        <f aca="false">Vzorci_vnosov!$A$4</f>
        <v>51</v>
      </c>
      <c r="AH4" s="49" t="str">
        <f aca="false">RIGHT(C4,1)</f>
        <v/>
      </c>
      <c r="AI4" s="49" t="str">
        <f aca="false">RIGHT(D4,1)</f>
        <v/>
      </c>
      <c r="AJ4" s="49" t="str">
        <f aca="false">RIGHT(E4,1)</f>
        <v>☻</v>
      </c>
      <c r="AK4" s="49" t="str">
        <f aca="false">RIGHT(F4,1)</f>
        <v/>
      </c>
      <c r="AL4" s="49" t="str">
        <f aca="false">RIGHT(G4,1)</f>
        <v/>
      </c>
      <c r="AM4" s="49" t="str">
        <f aca="false">RIGHT(H4,1)</f>
        <v/>
      </c>
      <c r="AN4" s="49" t="str">
        <f aca="false">RIGHT(I4,1)</f>
        <v/>
      </c>
      <c r="AO4" s="49" t="str">
        <f aca="false">RIGHT(J4,1)</f>
        <v/>
      </c>
      <c r="AP4" s="49" t="str">
        <f aca="false">RIGHT(K4,1)</f>
        <v/>
      </c>
      <c r="AQ4" s="49" t="str">
        <f aca="false">RIGHT(L4,1)</f>
        <v>☺</v>
      </c>
      <c r="AR4" s="49" t="str">
        <f aca="false">RIGHT(M4,1)</f>
        <v/>
      </c>
      <c r="AS4" s="49" t="str">
        <f aca="false">RIGHT(N4,1)</f>
        <v/>
      </c>
      <c r="AT4" s="49" t="e">
        <f aca="false">NA()</f>
        <v>#N/A</v>
      </c>
      <c r="AU4" s="49" t="str">
        <f aca="false">RIGHT(O4,1)</f>
        <v/>
      </c>
      <c r="AV4" s="49" t="str">
        <f aca="false">RIGHT(P4,1)</f>
        <v/>
      </c>
      <c r="AW4" s="49" t="str">
        <f aca="false">RIGHT(Q4,1)</f>
        <v/>
      </c>
      <c r="AX4" s="49" t="str">
        <f aca="false">RIGHT(R4,1)</f>
        <v/>
      </c>
      <c r="AY4" s="49" t="str">
        <f aca="false">RIGHT(S4,1)</f>
        <v/>
      </c>
      <c r="BE4" s="50"/>
      <c r="BF4" s="50"/>
      <c r="BG4" s="50"/>
      <c r="BH4" s="50"/>
      <c r="BI4" s="50"/>
      <c r="BJ4" s="50"/>
      <c r="IV4" s="2"/>
    </row>
    <row r="5" s="26" customFormat="true" ht="19.5" hidden="false" customHeight="true" outlineLevel="0" collapsed="false">
      <c r="A5" s="51" t="n">
        <v>43681</v>
      </c>
      <c r="B5" s="52" t="str">
        <f aca="false">TEXT(A5,"Ddd")</f>
        <v>ne</v>
      </c>
      <c r="C5" s="45" t="str">
        <f aca="false">Vzorci_vnosov!$A$21</f>
        <v>☺</v>
      </c>
      <c r="D5" s="56"/>
      <c r="E5" s="44" t="str">
        <f aca="false">Vzorci_vnosov!$A$14</f>
        <v>☻</v>
      </c>
      <c r="F5" s="56"/>
      <c r="G5" s="56"/>
      <c r="H5" s="95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 t="s">
        <v>1</v>
      </c>
      <c r="U5" s="59" t="s">
        <v>3</v>
      </c>
      <c r="V5" s="47" t="n">
        <f aca="false">COUNTIF(AH5:AY5,"☻")</f>
        <v>1</v>
      </c>
      <c r="W5" s="47" t="n">
        <f aca="false">COUNTIF(AH5:AY5,"☺")</f>
        <v>1</v>
      </c>
      <c r="X5" s="47" t="n">
        <f aca="false">COUNTIF(C5:S5,"51")+COUNTIF(C5:S5,"51$")+COUNTIF(C5:S5,"51☻")</f>
        <v>0</v>
      </c>
      <c r="Y5" s="47" t="n">
        <f aca="false">COUNTIF(C5:S5,"52")+COUNTIF(C5:S5,"52$")+COUNTIF(C5:S5,"52☻")</f>
        <v>0</v>
      </c>
      <c r="Z5" s="47" t="n">
        <f aca="false">COUNTIF(C5:S5,"51¶")</f>
        <v>0</v>
      </c>
      <c r="AA5" s="47" t="n">
        <f aca="false">COUNTIF(C5:S5,"52¶")</f>
        <v>0</v>
      </c>
      <c r="AB5" s="47" t="n">
        <f aca="false">COUNTIF(C5:S5,"U")+COUNTIF(C5:S5,"U☻")+COUNTIF(C5:S5,"U☺")</f>
        <v>0</v>
      </c>
      <c r="AC5" s="47" t="n">
        <f aca="false">COUNTIF(C5:S5,"KVIT")+COUNTIF(C5:S5,"KVIT☻")+COUNTIF(C5:S5,"kvit$")</f>
        <v>0</v>
      </c>
      <c r="AD5" s="48" t="n">
        <f aca="false">COUNTBLANK(C5:S5)-3</f>
        <v>12</v>
      </c>
      <c r="AE5" s="48" t="n">
        <f aca="false">COUNTIF(C5:S5,"x")</f>
        <v>0</v>
      </c>
      <c r="AF5" s="47" t="n">
        <f aca="false">COUNTIF(C5:S5,"51")+COUNTIF(C5:S5,"51☻")+COUNTIF(C5:S5,"2")+COUNTIF(C5:S5,"52")+COUNTIF(C5:S5,"52☻")+COUNTIF(C5:S5,"51$")+COUNTIF(C5:S5,"52$")</f>
        <v>0</v>
      </c>
      <c r="AG5" s="4" t="str">
        <f aca="false">Vzorci_vnosov!$A$5</f>
        <v>52</v>
      </c>
      <c r="AH5" s="49" t="str">
        <f aca="false">RIGHT(C5,1)</f>
        <v>☺</v>
      </c>
      <c r="AI5" s="49" t="str">
        <f aca="false">RIGHT(D5,1)</f>
        <v/>
      </c>
      <c r="AJ5" s="49" t="str">
        <f aca="false">RIGHT(E5,1)</f>
        <v>☻</v>
      </c>
      <c r="AK5" s="49" t="str">
        <f aca="false">RIGHT(F5,1)</f>
        <v/>
      </c>
      <c r="AL5" s="49" t="str">
        <f aca="false">RIGHT(G5,1)</f>
        <v/>
      </c>
      <c r="AM5" s="49" t="str">
        <f aca="false">RIGHT(H5,1)</f>
        <v/>
      </c>
      <c r="AN5" s="49" t="str">
        <f aca="false">RIGHT(I5,1)</f>
        <v/>
      </c>
      <c r="AO5" s="49" t="str">
        <f aca="false">RIGHT(J5,1)</f>
        <v/>
      </c>
      <c r="AP5" s="49" t="str">
        <f aca="false">RIGHT(K5,1)</f>
        <v/>
      </c>
      <c r="AQ5" s="49" t="str">
        <f aca="false">RIGHT(L5,1)</f>
        <v/>
      </c>
      <c r="AR5" s="49" t="str">
        <f aca="false">RIGHT(M5,1)</f>
        <v/>
      </c>
      <c r="AS5" s="49" t="str">
        <f aca="false">RIGHT(N5,1)</f>
        <v/>
      </c>
      <c r="AT5" s="49" t="e">
        <f aca="false">NA()</f>
        <v>#N/A</v>
      </c>
      <c r="AU5" s="49" t="str">
        <f aca="false">RIGHT(O5,1)</f>
        <v/>
      </c>
      <c r="AV5" s="49" t="str">
        <f aca="false">RIGHT(P5,1)</f>
        <v/>
      </c>
      <c r="AW5" s="49" t="str">
        <f aca="false">RIGHT(Q5,1)</f>
        <v/>
      </c>
      <c r="AX5" s="49" t="str">
        <f aca="false">RIGHT(R5,1)</f>
        <v/>
      </c>
      <c r="AY5" s="49" t="str">
        <f aca="false">RIGHT(S5,1)</f>
        <v/>
      </c>
      <c r="BE5" s="50"/>
      <c r="BF5" s="50"/>
      <c r="BG5" s="50"/>
      <c r="BH5" s="50"/>
      <c r="BI5" s="50"/>
      <c r="BJ5" s="50"/>
      <c r="IV5" s="2"/>
    </row>
    <row r="6" s="26" customFormat="true" ht="19.5" hidden="false" customHeight="true" outlineLevel="0" collapsed="false">
      <c r="A6" s="51" t="n">
        <v>43682</v>
      </c>
      <c r="B6" s="52" t="str">
        <f aca="false">TEXT(A6,"Ddd")</f>
        <v>po</v>
      </c>
      <c r="C6" s="55" t="str">
        <f aca="false">Vzorci_vnosov!$A$11</f>
        <v>X</v>
      </c>
      <c r="D6" s="53" t="str">
        <f aca="false">Vzorci_vnosov!$A$15</f>
        <v>SO</v>
      </c>
      <c r="E6" s="55" t="str">
        <f aca="false">Vzorci_vnosov!$A$11</f>
        <v>X</v>
      </c>
      <c r="F6" s="53" t="str">
        <f aca="false">Vzorci_vnosov!$A$12</f>
        <v>D</v>
      </c>
      <c r="G6" s="53" t="str">
        <f aca="false">Vzorci_vnosov!$A$12</f>
        <v>D</v>
      </c>
      <c r="H6" s="53" t="str">
        <f aca="false">Vzorci_vnosov!$A$5</f>
        <v>52</v>
      </c>
      <c r="I6" s="53" t="str">
        <f aca="false">Vzorci_vnosov!$A$12</f>
        <v>D</v>
      </c>
      <c r="J6" s="53" t="str">
        <f aca="false">Vzorci_vnosov!$A$12</f>
        <v>D</v>
      </c>
      <c r="K6" s="54" t="str">
        <f aca="false">Vzorci_vnosov!$A$7</f>
        <v>KVIT☻</v>
      </c>
      <c r="L6" s="53" t="str">
        <f aca="false">Vzorci_vnosov!$A$4</f>
        <v>51</v>
      </c>
      <c r="M6" s="56" t="s">
        <v>79</v>
      </c>
      <c r="N6" s="55" t="str">
        <f aca="false">Vzorci_vnosov!$A$25</f>
        <v>51¶</v>
      </c>
      <c r="O6" s="53" t="str">
        <f aca="false">Vzorci_vnosov!$A$5</f>
        <v>52</v>
      </c>
      <c r="P6" s="53" t="str">
        <f aca="false">Vzorci_vnosov!$A$12</f>
        <v>D</v>
      </c>
      <c r="Q6" s="53" t="str">
        <f aca="false">Vzorci_vnosov!$A$4</f>
        <v>51</v>
      </c>
      <c r="R6" s="56"/>
      <c r="S6" s="94" t="str">
        <f aca="false">Vzorci_vnosov!$A$27</f>
        <v>KVIT☺</v>
      </c>
      <c r="T6" s="56" t="s">
        <v>32</v>
      </c>
      <c r="U6" s="57" t="str">
        <f aca="false">Vzorci_vnosov!$C$7</f>
        <v>MIO</v>
      </c>
      <c r="V6" s="47" t="n">
        <f aca="false">COUNTIF(AH6:AY6,"☻")</f>
        <v>1</v>
      </c>
      <c r="W6" s="47" t="n">
        <f aca="false">COUNTIF(AH6:AY6,"☺")</f>
        <v>1</v>
      </c>
      <c r="X6" s="47" t="n">
        <f aca="false">COUNTIF(C6:S6,"51")+COUNTIF(C6:S6,"51$")+COUNTIF(C6:S6,"51☻")</f>
        <v>2</v>
      </c>
      <c r="Y6" s="47" t="n">
        <f aca="false">COUNTIF(C6:S6,"52")+COUNTIF(C6:S6,"52$")+COUNTIF(C6:S6,"52☻")</f>
        <v>2</v>
      </c>
      <c r="Z6" s="47" t="n">
        <f aca="false">COUNTIF(C6:S6,"51¶")</f>
        <v>1</v>
      </c>
      <c r="AA6" s="47" t="n">
        <f aca="false">COUNTIF(C6:S6,"52¶")</f>
        <v>0</v>
      </c>
      <c r="AB6" s="47" t="n">
        <f aca="false">COUNTIF(C6:S6,"U")+COUNTIF(C6:S6,"U☻")+COUNTIF(C6:S6,"U☺")</f>
        <v>0</v>
      </c>
      <c r="AC6" s="47" t="n">
        <f aca="false">COUNTIF(C6:S6,"KVIT")+COUNTIF(C6:S6,"KVIT☻")+COUNTIF(C6:S6,"kvit$")</f>
        <v>1</v>
      </c>
      <c r="AD6" s="48" t="n">
        <f aca="false">COUNTBLANK(C6:S6)-3</f>
        <v>-2</v>
      </c>
      <c r="AE6" s="48" t="n">
        <f aca="false">COUNTIF(C6:S6,"x")</f>
        <v>2</v>
      </c>
      <c r="AF6" s="47" t="n">
        <f aca="false">COUNTIF(C6:S6,"51")+COUNTIF(C6:S6,"51☻")+COUNTIF(C6:S6,"2")+COUNTIF(C6:S6,"52")+COUNTIF(C6:S6,"52☻")+COUNTIF(C6:S6,"51$")+COUNTIF(C6:S6,"52$")</f>
        <v>4</v>
      </c>
      <c r="AG6" s="4" t="str">
        <f aca="false">Vzorci_vnosov!$A$6</f>
        <v>KVIT</v>
      </c>
      <c r="AH6" s="49" t="str">
        <f aca="false">RIGHT(C6,1)</f>
        <v>X</v>
      </c>
      <c r="AI6" s="49" t="str">
        <f aca="false">RIGHT(D6,1)</f>
        <v>O</v>
      </c>
      <c r="AJ6" s="49" t="str">
        <f aca="false">RIGHT(E6,1)</f>
        <v>X</v>
      </c>
      <c r="AK6" s="49" t="str">
        <f aca="false">RIGHT(F6,1)</f>
        <v>D</v>
      </c>
      <c r="AL6" s="49" t="str">
        <f aca="false">RIGHT(G6,1)</f>
        <v>D</v>
      </c>
      <c r="AM6" s="49" t="str">
        <f aca="false">RIGHT(H6,1)</f>
        <v>2</v>
      </c>
      <c r="AN6" s="49" t="str">
        <f aca="false">RIGHT(I6,1)</f>
        <v>D</v>
      </c>
      <c r="AO6" s="49" t="str">
        <f aca="false">RIGHT(J6,1)</f>
        <v>D</v>
      </c>
      <c r="AP6" s="49" t="str">
        <f aca="false">RIGHT(K6,1)</f>
        <v>☻</v>
      </c>
      <c r="AQ6" s="49" t="str">
        <f aca="false">RIGHT(L6,1)</f>
        <v>1</v>
      </c>
      <c r="AR6" s="49" t="str">
        <f aca="false">RIGHT(M6,1)</f>
        <v>R</v>
      </c>
      <c r="AS6" s="49" t="str">
        <f aca="false">RIGHT(N6,1)</f>
        <v>¶</v>
      </c>
      <c r="AT6" s="49" t="e">
        <f aca="false">NA()</f>
        <v>#N/A</v>
      </c>
      <c r="AU6" s="49" t="str">
        <f aca="false">RIGHT(O6,1)</f>
        <v>2</v>
      </c>
      <c r="AV6" s="49" t="str">
        <f aca="false">RIGHT(P6,1)</f>
        <v>D</v>
      </c>
      <c r="AW6" s="49" t="str">
        <f aca="false">RIGHT(Q6,1)</f>
        <v>1</v>
      </c>
      <c r="AX6" s="49" t="str">
        <f aca="false">RIGHT(R6,1)</f>
        <v/>
      </c>
      <c r="AY6" s="49" t="str">
        <f aca="false">RIGHT(S6,1)</f>
        <v>☺</v>
      </c>
      <c r="BE6" s="50"/>
      <c r="BF6" s="50"/>
      <c r="BG6" s="50"/>
      <c r="BH6" s="50"/>
      <c r="BI6" s="50"/>
      <c r="BJ6" s="50"/>
      <c r="IV6" s="2"/>
    </row>
    <row r="7" s="26" customFormat="true" ht="19.5" hidden="false" customHeight="true" outlineLevel="0" collapsed="false">
      <c r="A7" s="51" t="n">
        <v>43683</v>
      </c>
      <c r="B7" s="52" t="str">
        <f aca="false">TEXT(A7,"Ddd")</f>
        <v>út</v>
      </c>
      <c r="C7" s="55" t="str">
        <f aca="false">Vzorci_vnosov!$A$32</f>
        <v>Am</v>
      </c>
      <c r="D7" s="53" t="str">
        <f aca="false">Vzorci_vnosov!$A$15</f>
        <v>SO</v>
      </c>
      <c r="E7" s="56" t="s">
        <v>8</v>
      </c>
      <c r="F7" s="53" t="str">
        <f aca="false">Vzorci_vnosov!$A$12</f>
        <v>D</v>
      </c>
      <c r="G7" s="53" t="str">
        <f aca="false">Vzorci_vnosov!$A$12</f>
        <v>D</v>
      </c>
      <c r="H7" s="55" t="str">
        <f aca="false">Vzorci_vnosov!$A$11</f>
        <v>X</v>
      </c>
      <c r="I7" s="53" t="str">
        <f aca="false">Vzorci_vnosov!$A$12</f>
        <v>D</v>
      </c>
      <c r="J7" s="53" t="str">
        <f aca="false">Vzorci_vnosov!$A$12</f>
        <v>D</v>
      </c>
      <c r="K7" s="55" t="str">
        <f aca="false">Vzorci_vnosov!$A$11</f>
        <v>X</v>
      </c>
      <c r="L7" s="58" t="str">
        <f aca="false">Vzorci_vnosov!$A$23</f>
        <v>51☺</v>
      </c>
      <c r="M7" s="56" t="s">
        <v>79</v>
      </c>
      <c r="N7" s="56" t="s">
        <v>8</v>
      </c>
      <c r="O7" s="53" t="str">
        <f aca="false">Vzorci_vnosov!$A$5</f>
        <v>52</v>
      </c>
      <c r="P7" s="53" t="str">
        <f aca="false">Vzorci_vnosov!$A$12</f>
        <v>D</v>
      </c>
      <c r="Q7" s="53" t="str">
        <f aca="false">Vzorci_vnosov!$A$4</f>
        <v>51</v>
      </c>
      <c r="R7" s="56"/>
      <c r="S7" s="55" t="str">
        <f aca="false">Vzorci_vnosov!$A$11</f>
        <v>X</v>
      </c>
      <c r="T7" s="56" t="s">
        <v>70</v>
      </c>
      <c r="U7" s="57" t="str">
        <f aca="false">Vzorci_vnosov!$C$2</f>
        <v>KOS</v>
      </c>
      <c r="V7" s="47" t="n">
        <f aca="false">COUNTIF(AH7:AY7,"☻")</f>
        <v>0</v>
      </c>
      <c r="W7" s="47" t="n">
        <f aca="false">COUNTIF(AH7:AY7,"☺")</f>
        <v>1</v>
      </c>
      <c r="X7" s="47" t="n">
        <f aca="false">COUNTIF(C7:S7,"51")+COUNTIF(C7:S7,"51$")+COUNTIF(C7:S7,"51☻")</f>
        <v>1</v>
      </c>
      <c r="Y7" s="47" t="n">
        <f aca="false">COUNTIF(C7:S7,"52")+COUNTIF(C7:S7,"52$")+COUNTIF(C7:S7,"52☻")</f>
        <v>1</v>
      </c>
      <c r="Z7" s="47" t="n">
        <f aca="false">COUNTIF(C7:S7,"51¶")</f>
        <v>0</v>
      </c>
      <c r="AA7" s="47" t="n">
        <f aca="false">COUNTIF(C7:S7,"52¶")</f>
        <v>0</v>
      </c>
      <c r="AB7" s="47" t="n">
        <f aca="false">COUNTIF(C7:S7,"U")+COUNTIF(C7:S7,"U☻")+COUNTIF(C7:S7,"U☺")</f>
        <v>0</v>
      </c>
      <c r="AC7" s="47" t="n">
        <f aca="false">COUNTIF(C7:S7,"KVIT")+COUNTIF(C7:S7,"KVIT☻")+COUNTIF(C7:S7,"kvit$")</f>
        <v>2</v>
      </c>
      <c r="AD7" s="48" t="n">
        <f aca="false">COUNTBLANK(C7:S7)-3</f>
        <v>-2</v>
      </c>
      <c r="AE7" s="48" t="n">
        <f aca="false">COUNTIF(C7:S7,"x")</f>
        <v>3</v>
      </c>
      <c r="AF7" s="47" t="n">
        <f aca="false">COUNTIF(C7:S7,"51")+COUNTIF(C7:S7,"51☻")+COUNTIF(C7:S7,"2")+COUNTIF(C7:S7,"52")+COUNTIF(C7:S7,"52☻")+COUNTIF(C7:S7,"51$")+COUNTIF(C7:S7,"52$")</f>
        <v>2</v>
      </c>
      <c r="AG7" s="6" t="str">
        <f aca="false">Vzorci_vnosov!$A$7</f>
        <v>KVIT☻</v>
      </c>
      <c r="AH7" s="49" t="str">
        <f aca="false">RIGHT(C7,1)</f>
        <v>m</v>
      </c>
      <c r="AI7" s="49" t="str">
        <f aca="false">RIGHT(D7,1)</f>
        <v>O</v>
      </c>
      <c r="AJ7" s="49" t="str">
        <f aca="false">RIGHT(E7,1)</f>
        <v>T</v>
      </c>
      <c r="AK7" s="49" t="str">
        <f aca="false">RIGHT(F7,1)</f>
        <v>D</v>
      </c>
      <c r="AL7" s="49" t="str">
        <f aca="false">RIGHT(G7,1)</f>
        <v>D</v>
      </c>
      <c r="AM7" s="49" t="str">
        <f aca="false">RIGHT(H7,1)</f>
        <v>X</v>
      </c>
      <c r="AN7" s="49" t="str">
        <f aca="false">RIGHT(I7,1)</f>
        <v>D</v>
      </c>
      <c r="AO7" s="49" t="str">
        <f aca="false">RIGHT(J7,1)</f>
        <v>D</v>
      </c>
      <c r="AP7" s="49" t="str">
        <f aca="false">RIGHT(K7,1)</f>
        <v>X</v>
      </c>
      <c r="AQ7" s="49" t="str">
        <f aca="false">RIGHT(L7,1)</f>
        <v>☺</v>
      </c>
      <c r="AR7" s="49" t="str">
        <f aca="false">RIGHT(M7,1)</f>
        <v>R</v>
      </c>
      <c r="AS7" s="49" t="str">
        <f aca="false">RIGHT(N7,1)</f>
        <v>T</v>
      </c>
      <c r="AT7" s="49" t="e">
        <f aca="false">NA()</f>
        <v>#N/A</v>
      </c>
      <c r="AU7" s="49" t="str">
        <f aca="false">RIGHT(O7,1)</f>
        <v>2</v>
      </c>
      <c r="AV7" s="49" t="str">
        <f aca="false">RIGHT(P7,1)</f>
        <v>D</v>
      </c>
      <c r="AW7" s="49" t="str">
        <f aca="false">RIGHT(Q7,1)</f>
        <v>1</v>
      </c>
      <c r="AX7" s="49" t="str">
        <f aca="false">RIGHT(R7,1)</f>
        <v/>
      </c>
      <c r="AY7" s="49" t="str">
        <f aca="false">RIGHT(S7,1)</f>
        <v>X</v>
      </c>
      <c r="BE7" s="50"/>
      <c r="BF7" s="50"/>
      <c r="BG7" s="50"/>
      <c r="BH7" s="50"/>
      <c r="BI7" s="50"/>
      <c r="BJ7" s="50"/>
      <c r="IV7" s="2"/>
    </row>
    <row r="8" s="26" customFormat="true" ht="19.5" hidden="false" customHeight="true" outlineLevel="0" collapsed="false">
      <c r="A8" s="51" t="n">
        <v>43684</v>
      </c>
      <c r="B8" s="52" t="str">
        <f aca="false">TEXT(A8,"Ddd")</f>
        <v>st</v>
      </c>
      <c r="C8" s="53" t="str">
        <f aca="false">Vzorci_vnosov!$A$5</f>
        <v>52</v>
      </c>
      <c r="D8" s="53" t="str">
        <f aca="false">Vzorci_vnosov!$A$15</f>
        <v>SO</v>
      </c>
      <c r="E8" s="54" t="str">
        <f aca="false">Vzorci_vnosov!$A$7</f>
        <v>KVIT☻</v>
      </c>
      <c r="F8" s="53" t="str">
        <f aca="false">Vzorci_vnosov!$A$12</f>
        <v>D</v>
      </c>
      <c r="G8" s="53" t="str">
        <f aca="false">Vzorci_vnosov!$A$12</f>
        <v>D</v>
      </c>
      <c r="H8" s="55" t="str">
        <f aca="false">Vzorci_vnosov!$A$11</f>
        <v>X</v>
      </c>
      <c r="I8" s="53" t="str">
        <f aca="false">Vzorci_vnosov!$A$12</f>
        <v>D</v>
      </c>
      <c r="J8" s="53" t="str">
        <f aca="false">Vzorci_vnosov!$A$12</f>
        <v>D</v>
      </c>
      <c r="K8" s="56" t="s">
        <v>8</v>
      </c>
      <c r="L8" s="55" t="str">
        <f aca="false">Vzorci_vnosov!$A$11</f>
        <v>X</v>
      </c>
      <c r="M8" s="56" t="s">
        <v>79</v>
      </c>
      <c r="N8" s="55" t="str">
        <f aca="false">Vzorci_vnosov!$A$35</f>
        <v>Ta</v>
      </c>
      <c r="O8" s="55" t="str">
        <f aca="false">Vzorci_vnosov!$A$11</f>
        <v>X</v>
      </c>
      <c r="P8" s="53" t="str">
        <f aca="false">Vzorci_vnosov!$A$12</f>
        <v>D</v>
      </c>
      <c r="Q8" s="58" t="str">
        <f aca="false">Vzorci_vnosov!$A$23</f>
        <v>51☺</v>
      </c>
      <c r="R8" s="56"/>
      <c r="S8" s="53" t="str">
        <f aca="false">Vzorci_vnosov!$A$12</f>
        <v>D</v>
      </c>
      <c r="T8" s="56" t="s">
        <v>28</v>
      </c>
      <c r="U8" s="57" t="str">
        <f aca="false">Vzorci_vnosov!$C$10</f>
        <v>MŠŠ</v>
      </c>
      <c r="V8" s="47" t="n">
        <f aca="false">COUNTIF(AH8:AY8,"☻")</f>
        <v>1</v>
      </c>
      <c r="W8" s="47" t="n">
        <f aca="false">COUNTIF(AH8:AY8,"☺")</f>
        <v>1</v>
      </c>
      <c r="X8" s="47" t="n">
        <f aca="false">COUNTIF(C8:S8,"51")+COUNTIF(C8:S8,"51$")+COUNTIF(C8:S8,"51☻")</f>
        <v>0</v>
      </c>
      <c r="Y8" s="47" t="n">
        <f aca="false">COUNTIF(C8:S8,"52")+COUNTIF(C8:S8,"52$")+COUNTIF(C8:S8,"52☻")</f>
        <v>1</v>
      </c>
      <c r="Z8" s="47" t="n">
        <f aca="false">COUNTIF(C8:S8,"51¶")</f>
        <v>0</v>
      </c>
      <c r="AA8" s="47" t="n">
        <f aca="false">COUNTIF(C8:S8,"52¶")</f>
        <v>0</v>
      </c>
      <c r="AB8" s="47" t="n">
        <f aca="false">COUNTIF(C8:S8,"U")+COUNTIF(C8:S8,"U☻")+COUNTIF(C8:S8,"U☺")</f>
        <v>0</v>
      </c>
      <c r="AC8" s="47" t="n">
        <f aca="false">COUNTIF(C8:S8,"KVIT")+COUNTIF(C8:S8,"KVIT☻")+COUNTIF(C8:S8,"kvit$")</f>
        <v>2</v>
      </c>
      <c r="AD8" s="48" t="n">
        <f aca="false">COUNTBLANK(C8:S8)-3</f>
        <v>-2</v>
      </c>
      <c r="AE8" s="48" t="n">
        <f aca="false">COUNTIF(C8:S8,"x")</f>
        <v>3</v>
      </c>
      <c r="AF8" s="47" t="n">
        <f aca="false">COUNTIF(C8:S8,"51")+COUNTIF(C8:S8,"51☻")+COUNTIF(C8:S8,"2")+COUNTIF(C8:S8,"52")+COUNTIF(C8:S8,"52☻")+COUNTIF(C8:S8,"51$")+COUNTIF(C8:S8,"52$")</f>
        <v>1</v>
      </c>
      <c r="AG8" s="4" t="str">
        <f aca="false">Vzorci_vnosov!$A$8</f>
        <v>U</v>
      </c>
      <c r="AH8" s="49" t="str">
        <f aca="false">RIGHT(C8,1)</f>
        <v>2</v>
      </c>
      <c r="AI8" s="49" t="str">
        <f aca="false">RIGHT(D8,1)</f>
        <v>O</v>
      </c>
      <c r="AJ8" s="49" t="str">
        <f aca="false">RIGHT(E8,1)</f>
        <v>☻</v>
      </c>
      <c r="AK8" s="49" t="str">
        <f aca="false">RIGHT(F8,1)</f>
        <v>D</v>
      </c>
      <c r="AL8" s="49" t="str">
        <f aca="false">RIGHT(G8,1)</f>
        <v>D</v>
      </c>
      <c r="AM8" s="49" t="str">
        <f aca="false">RIGHT(H8,1)</f>
        <v>X</v>
      </c>
      <c r="AN8" s="49" t="str">
        <f aca="false">RIGHT(I8,1)</f>
        <v>D</v>
      </c>
      <c r="AO8" s="49" t="str">
        <f aca="false">RIGHT(J8,1)</f>
        <v>D</v>
      </c>
      <c r="AP8" s="49" t="str">
        <f aca="false">RIGHT(K8,1)</f>
        <v>T</v>
      </c>
      <c r="AQ8" s="49" t="str">
        <f aca="false">RIGHT(L8,1)</f>
        <v>X</v>
      </c>
      <c r="AR8" s="49" t="str">
        <f aca="false">RIGHT(M8,1)</f>
        <v>R</v>
      </c>
      <c r="AS8" s="49" t="str">
        <f aca="false">RIGHT(N8,1)</f>
        <v>a</v>
      </c>
      <c r="AT8" s="49" t="e">
        <f aca="false">NA()</f>
        <v>#N/A</v>
      </c>
      <c r="AU8" s="49" t="str">
        <f aca="false">RIGHT(O8,1)</f>
        <v>X</v>
      </c>
      <c r="AV8" s="49" t="str">
        <f aca="false">RIGHT(P8,1)</f>
        <v>D</v>
      </c>
      <c r="AW8" s="49" t="str">
        <f aca="false">RIGHT(Q8,1)</f>
        <v>☺</v>
      </c>
      <c r="AX8" s="49" t="str">
        <f aca="false">RIGHT(R8,1)</f>
        <v/>
      </c>
      <c r="AY8" s="49" t="str">
        <f aca="false">RIGHT(S8,1)</f>
        <v>D</v>
      </c>
      <c r="BE8" s="50"/>
      <c r="BF8" s="50"/>
      <c r="BG8" s="50"/>
      <c r="BH8" s="50"/>
      <c r="BI8" s="50"/>
      <c r="BJ8" s="50"/>
      <c r="IV8" s="2"/>
    </row>
    <row r="9" s="26" customFormat="true" ht="19.5" hidden="false" customHeight="true" outlineLevel="0" collapsed="false">
      <c r="A9" s="51" t="n">
        <v>43685</v>
      </c>
      <c r="B9" s="52" t="str">
        <f aca="false">TEXT(A9,"Ddd")</f>
        <v>čt</v>
      </c>
      <c r="C9" s="54" t="str">
        <f aca="false">Vzorci_vnosov!$A$7</f>
        <v>KVIT☻</v>
      </c>
      <c r="D9" s="53" t="str">
        <f aca="false">Vzorci_vnosov!$A$15</f>
        <v>SO</v>
      </c>
      <c r="E9" s="55" t="str">
        <f aca="false">Vzorci_vnosov!$A$11</f>
        <v>X</v>
      </c>
      <c r="F9" s="53" t="str">
        <f aca="false">Vzorci_vnosov!$A$12</f>
        <v>D</v>
      </c>
      <c r="G9" s="53" t="str">
        <f aca="false">Vzorci_vnosov!$A$12</f>
        <v>D</v>
      </c>
      <c r="H9" s="58" t="str">
        <f aca="false">Vzorci_vnosov!$A$23</f>
        <v>51☺</v>
      </c>
      <c r="I9" s="53" t="str">
        <f aca="false">Vzorci_vnosov!$A$12</f>
        <v>D</v>
      </c>
      <c r="J9" s="53" t="str">
        <f aca="false">Vzorci_vnosov!$A$12</f>
        <v>D</v>
      </c>
      <c r="K9" s="56" t="s">
        <v>8</v>
      </c>
      <c r="L9" s="53" t="str">
        <f aca="false">Vzorci_vnosov!$A$5</f>
        <v>52</v>
      </c>
      <c r="M9" s="56" t="s">
        <v>79</v>
      </c>
      <c r="N9" s="53" t="str">
        <f aca="false">Vzorci_vnosov!$A$12</f>
        <v>D</v>
      </c>
      <c r="O9" s="55" t="str">
        <f aca="false">Vzorci_vnosov!$A$11</f>
        <v>X</v>
      </c>
      <c r="P9" s="53" t="str">
        <f aca="false">Vzorci_vnosov!$A$12</f>
        <v>D</v>
      </c>
      <c r="Q9" s="55" t="str">
        <f aca="false">Vzorci_vnosov!$A$11</f>
        <v>X</v>
      </c>
      <c r="R9" s="56"/>
      <c r="S9" s="53" t="str">
        <f aca="false">Vzorci_vnosov!$A$12</f>
        <v>D</v>
      </c>
      <c r="T9" s="56" t="s">
        <v>11</v>
      </c>
      <c r="U9" s="57" t="str">
        <f aca="false">Vzorci_vnosov!$C$10</f>
        <v>MŠŠ</v>
      </c>
      <c r="V9" s="47" t="n">
        <f aca="false">COUNTIF(AH9:AY9,"☻")</f>
        <v>1</v>
      </c>
      <c r="W9" s="47" t="n">
        <f aca="false">COUNTIF(AH9:AY9,"☺")</f>
        <v>1</v>
      </c>
      <c r="X9" s="47" t="n">
        <f aca="false">COUNTIF(C9:S9,"51")+COUNTIF(C9:S9,"51$")+COUNTIF(C9:S9,"51☻")</f>
        <v>0</v>
      </c>
      <c r="Y9" s="47" t="n">
        <f aca="false">COUNTIF(C9:S9,"52")+COUNTIF(C9:S9,"52$")+COUNTIF(C9:S9,"52☻")</f>
        <v>1</v>
      </c>
      <c r="Z9" s="47" t="n">
        <f aca="false">COUNTIF(C9:S9,"51¶")</f>
        <v>0</v>
      </c>
      <c r="AA9" s="47" t="n">
        <f aca="false">COUNTIF(C9:S9,"52¶")</f>
        <v>0</v>
      </c>
      <c r="AB9" s="47" t="n">
        <f aca="false">COUNTIF(C9:S9,"U")+COUNTIF(C9:S9,"U☻")+COUNTIF(C9:S9,"U☺")</f>
        <v>0</v>
      </c>
      <c r="AC9" s="47" t="n">
        <f aca="false">COUNTIF(C9:S9,"KVIT")+COUNTIF(C9:S9,"KVIT☻")+COUNTIF(C9:S9,"kvit$")</f>
        <v>2</v>
      </c>
      <c r="AD9" s="48" t="n">
        <f aca="false">COUNTBLANK(C9:S9)-3</f>
        <v>-2</v>
      </c>
      <c r="AE9" s="48" t="n">
        <f aca="false">COUNTIF(C9:S9,"x")</f>
        <v>3</v>
      </c>
      <c r="AF9" s="47" t="n">
        <f aca="false">COUNTIF(C9:S9,"51")+COUNTIF(C9:S9,"51☻")+COUNTIF(C9:S9,"2")+COUNTIF(C9:S9,"52")+COUNTIF(C9:S9,"52☻")+COUNTIF(C9:S9,"51$")+COUNTIF(C9:S9,"52$")</f>
        <v>1</v>
      </c>
      <c r="AG9" s="4" t="str">
        <f aca="false">Vzorci_vnosov!$A$9</f>
        <v>U☻</v>
      </c>
      <c r="AH9" s="49" t="str">
        <f aca="false">RIGHT(C9,1)</f>
        <v>☻</v>
      </c>
      <c r="AI9" s="49" t="str">
        <f aca="false">RIGHT(D9,1)</f>
        <v>O</v>
      </c>
      <c r="AJ9" s="49" t="str">
        <f aca="false">RIGHT(E9,1)</f>
        <v>X</v>
      </c>
      <c r="AK9" s="49" t="str">
        <f aca="false">RIGHT(F9,1)</f>
        <v>D</v>
      </c>
      <c r="AL9" s="49" t="str">
        <f aca="false">RIGHT(G9,1)</f>
        <v>D</v>
      </c>
      <c r="AM9" s="49" t="str">
        <f aca="false">RIGHT(H9,1)</f>
        <v>☺</v>
      </c>
      <c r="AN9" s="49" t="str">
        <f aca="false">RIGHT(I9,1)</f>
        <v>D</v>
      </c>
      <c r="AO9" s="49" t="str">
        <f aca="false">RIGHT(J9,1)</f>
        <v>D</v>
      </c>
      <c r="AP9" s="49" t="str">
        <f aca="false">RIGHT(K9,1)</f>
        <v>T</v>
      </c>
      <c r="AQ9" s="49" t="str">
        <f aca="false">RIGHT(L9,1)</f>
        <v>2</v>
      </c>
      <c r="AR9" s="49" t="str">
        <f aca="false">RIGHT(M9,1)</f>
        <v>R</v>
      </c>
      <c r="AS9" s="49" t="str">
        <f aca="false">RIGHT(N9,1)</f>
        <v>D</v>
      </c>
      <c r="AT9" s="49" t="e">
        <f aca="false">NA()</f>
        <v>#N/A</v>
      </c>
      <c r="AU9" s="49" t="str">
        <f aca="false">RIGHT(O9,1)</f>
        <v>X</v>
      </c>
      <c r="AV9" s="49" t="str">
        <f aca="false">RIGHT(P9,1)</f>
        <v>D</v>
      </c>
      <c r="AW9" s="49" t="str">
        <f aca="false">RIGHT(Q9,1)</f>
        <v>X</v>
      </c>
      <c r="AX9" s="49" t="str">
        <f aca="false">RIGHT(R9,1)</f>
        <v/>
      </c>
      <c r="AY9" s="49" t="str">
        <f aca="false">RIGHT(S9,1)</f>
        <v>D</v>
      </c>
      <c r="BE9" s="50"/>
      <c r="BF9" s="50"/>
      <c r="BG9" s="50"/>
      <c r="BH9" s="50"/>
      <c r="BI9" s="50"/>
      <c r="BJ9" s="50"/>
      <c r="IV9" s="2"/>
    </row>
    <row r="10" s="26" customFormat="true" ht="19.5" hidden="false" customHeight="true" outlineLevel="0" collapsed="false">
      <c r="A10" s="51" t="n">
        <v>43686</v>
      </c>
      <c r="B10" s="52" t="str">
        <f aca="false">TEXT(A10,"Ddd")</f>
        <v>pá</v>
      </c>
      <c r="C10" s="55" t="str">
        <f aca="false">Vzorci_vnosov!$A$11</f>
        <v>X</v>
      </c>
      <c r="D10" s="53" t="str">
        <f aca="false">Vzorci_vnosov!$A$15</f>
        <v>SO</v>
      </c>
      <c r="E10" s="54" t="str">
        <f aca="false">Vzorci_vnosov!$A$7</f>
        <v>KVIT☻</v>
      </c>
      <c r="F10" s="53" t="str">
        <f aca="false">Vzorci_vnosov!$A$12</f>
        <v>D</v>
      </c>
      <c r="G10" s="53" t="str">
        <f aca="false">Vzorci_vnosov!$A$12</f>
        <v>D</v>
      </c>
      <c r="H10" s="55" t="str">
        <f aca="false">Vzorci_vnosov!$A$11</f>
        <v>X</v>
      </c>
      <c r="I10" s="53" t="str">
        <f aca="false">Vzorci_vnosov!$A$12</f>
        <v>D</v>
      </c>
      <c r="J10" s="53" t="str">
        <f aca="false">Vzorci_vnosov!$A$12</f>
        <v>D</v>
      </c>
      <c r="K10" s="56" t="s">
        <v>8</v>
      </c>
      <c r="L10" s="53" t="str">
        <f aca="false">Vzorci_vnosov!$A$5</f>
        <v>52</v>
      </c>
      <c r="M10" s="56" t="s">
        <v>79</v>
      </c>
      <c r="N10" s="53" t="str">
        <f aca="false">Vzorci_vnosov!$A$12</f>
        <v>D</v>
      </c>
      <c r="O10" s="55" t="str">
        <f aca="false">Vzorci_vnosov!$A$11</f>
        <v>X</v>
      </c>
      <c r="P10" s="53" t="str">
        <f aca="false">Vzorci_vnosov!$A$12</f>
        <v>D</v>
      </c>
      <c r="Q10" s="58" t="str">
        <f aca="false">Vzorci_vnosov!$A$23</f>
        <v>51☺</v>
      </c>
      <c r="R10" s="56"/>
      <c r="S10" s="53" t="str">
        <f aca="false">Vzorci_vnosov!$A$12</f>
        <v>D</v>
      </c>
      <c r="T10" s="56" t="s">
        <v>28</v>
      </c>
      <c r="U10" s="57" t="str">
        <f aca="false">Vzorci_vnosov!$C$11</f>
        <v>ŽIV</v>
      </c>
      <c r="V10" s="47" t="n">
        <f aca="false">COUNTIF(AH10:AY10,"☻")</f>
        <v>1</v>
      </c>
      <c r="W10" s="47" t="n">
        <f aca="false">COUNTIF(AH10:AY10,"☺")</f>
        <v>1</v>
      </c>
      <c r="X10" s="47" t="n">
        <f aca="false">COUNTIF(C10:S10,"51")+COUNTIF(C10:S10,"51$")+COUNTIF(C10:S10,"51☻")</f>
        <v>0</v>
      </c>
      <c r="Y10" s="47" t="n">
        <f aca="false">COUNTIF(C10:S10,"52")+COUNTIF(C10:S10,"52$")+COUNTIF(C10:S10,"52☻")</f>
        <v>1</v>
      </c>
      <c r="Z10" s="47" t="n">
        <f aca="false">COUNTIF(C10:S10,"51¶")</f>
        <v>0</v>
      </c>
      <c r="AA10" s="47" t="n">
        <f aca="false">COUNTIF(C10:S10,"52¶")</f>
        <v>0</v>
      </c>
      <c r="AB10" s="47" t="n">
        <f aca="false">COUNTIF(C10:S10,"U")+COUNTIF(C10:S10,"U☻")+COUNTIF(C10:S10,"U☺")</f>
        <v>0</v>
      </c>
      <c r="AC10" s="47" t="n">
        <f aca="false">COUNTIF(C10:S10,"KVIT")+COUNTIF(C10:S10,"KVIT☻")+COUNTIF(C10:S10,"kvit$")</f>
        <v>2</v>
      </c>
      <c r="AD10" s="48" t="n">
        <f aca="false">COUNTBLANK(C10:S10)-3</f>
        <v>-2</v>
      </c>
      <c r="AE10" s="48" t="n">
        <f aca="false">COUNTIF(C10:S10,"x")</f>
        <v>3</v>
      </c>
      <c r="AF10" s="47" t="n">
        <f aca="false">COUNTIF(C10:S10,"51")+COUNTIF(C10:S10,"51☻")+COUNTIF(C10:S10,"2")+COUNTIF(C10:S10,"52")+COUNTIF(C10:S10,"52☻")+COUNTIF(C10:S10,"51$")+COUNTIF(C10:S10,"52$")</f>
        <v>1</v>
      </c>
      <c r="AG10" s="4" t="str">
        <f aca="false">Vzorci_vnosov!$A$10</f>
        <v>12-20</v>
      </c>
      <c r="AH10" s="49" t="str">
        <f aca="false">RIGHT(C10,1)</f>
        <v>X</v>
      </c>
      <c r="AI10" s="49" t="str">
        <f aca="false">RIGHT(D10,1)</f>
        <v>O</v>
      </c>
      <c r="AJ10" s="49" t="str">
        <f aca="false">RIGHT(E10,1)</f>
        <v>☻</v>
      </c>
      <c r="AK10" s="49" t="str">
        <f aca="false">RIGHT(F10,1)</f>
        <v>D</v>
      </c>
      <c r="AL10" s="49" t="str">
        <f aca="false">RIGHT(G10,1)</f>
        <v>D</v>
      </c>
      <c r="AM10" s="49" t="str">
        <f aca="false">RIGHT(H10,1)</f>
        <v>X</v>
      </c>
      <c r="AN10" s="49" t="str">
        <f aca="false">RIGHT(I10,1)</f>
        <v>D</v>
      </c>
      <c r="AO10" s="49" t="str">
        <f aca="false">RIGHT(J10,1)</f>
        <v>D</v>
      </c>
      <c r="AP10" s="49" t="str">
        <f aca="false">RIGHT(K10,1)</f>
        <v>T</v>
      </c>
      <c r="AQ10" s="49" t="str">
        <f aca="false">RIGHT(L10,1)</f>
        <v>2</v>
      </c>
      <c r="AR10" s="49" t="str">
        <f aca="false">RIGHT(M10,1)</f>
        <v>R</v>
      </c>
      <c r="AS10" s="49" t="str">
        <f aca="false">RIGHT(N10,1)</f>
        <v>D</v>
      </c>
      <c r="AT10" s="49" t="e">
        <f aca="false">NA()</f>
        <v>#N/A</v>
      </c>
      <c r="AU10" s="49" t="str">
        <f aca="false">RIGHT(O10,1)</f>
        <v>X</v>
      </c>
      <c r="AV10" s="49" t="str">
        <f aca="false">RIGHT(P10,1)</f>
        <v>D</v>
      </c>
      <c r="AW10" s="49" t="str">
        <f aca="false">RIGHT(Q10,1)</f>
        <v>☺</v>
      </c>
      <c r="AX10" s="49" t="str">
        <f aca="false">RIGHT(R10,1)</f>
        <v/>
      </c>
      <c r="AY10" s="49" t="str">
        <f aca="false">RIGHT(S10,1)</f>
        <v>D</v>
      </c>
      <c r="BE10" s="50"/>
      <c r="BF10" s="50"/>
      <c r="BG10" s="50"/>
      <c r="BH10" s="50"/>
      <c r="BI10" s="50"/>
      <c r="BJ10" s="50"/>
      <c r="IV10" s="2"/>
    </row>
    <row r="11" s="26" customFormat="true" ht="19.5" hidden="false" customHeight="true" outlineLevel="0" collapsed="false">
      <c r="A11" s="51" t="n">
        <v>43687</v>
      </c>
      <c r="B11" s="52" t="str">
        <f aca="false">TEXT(A11,"Ddd")</f>
        <v>so</v>
      </c>
      <c r="C11" s="56"/>
      <c r="D11" s="56"/>
      <c r="E11" s="56"/>
      <c r="F11" s="56"/>
      <c r="G11" s="56"/>
      <c r="H11" s="45" t="str">
        <f aca="false">Vzorci_vnosov!$A$21</f>
        <v>☺</v>
      </c>
      <c r="I11" s="56"/>
      <c r="J11" s="56"/>
      <c r="K11" s="44" t="str">
        <f aca="false">Vzorci_vnosov!$A$14</f>
        <v>☻</v>
      </c>
      <c r="L11" s="56"/>
      <c r="M11" s="56"/>
      <c r="N11" s="56"/>
      <c r="O11" s="56"/>
      <c r="P11" s="56"/>
      <c r="Q11" s="56"/>
      <c r="R11" s="56"/>
      <c r="S11" s="56"/>
      <c r="T11" s="56" t="s">
        <v>11</v>
      </c>
      <c r="U11" s="59" t="s">
        <v>5</v>
      </c>
      <c r="V11" s="47" t="n">
        <f aca="false">COUNTIF(AH11:AY11,"☻")</f>
        <v>1</v>
      </c>
      <c r="W11" s="47" t="n">
        <f aca="false">COUNTIF(AH11:AY11,"☺")</f>
        <v>1</v>
      </c>
      <c r="X11" s="47" t="n">
        <f aca="false">COUNTIF(C11:S11,"51")+COUNTIF(C11:S11,"51$")+COUNTIF(C11:S11,"51☻")</f>
        <v>0</v>
      </c>
      <c r="Y11" s="47" t="n">
        <f aca="false">COUNTIF(C11:S11,"52")+COUNTIF(C11:S11,"52$")+COUNTIF(C11:S11,"52☻")</f>
        <v>0</v>
      </c>
      <c r="Z11" s="47" t="n">
        <f aca="false">COUNTIF(C11:S11,"51¶")</f>
        <v>0</v>
      </c>
      <c r="AA11" s="47" t="n">
        <f aca="false">COUNTIF(C11:S11,"52¶")</f>
        <v>0</v>
      </c>
      <c r="AB11" s="47" t="n">
        <f aca="false">COUNTIF(C11:S11,"U")+COUNTIF(C11:S11,"U☻")+COUNTIF(C11:S11,"U☺")</f>
        <v>0</v>
      </c>
      <c r="AC11" s="47" t="n">
        <f aca="false">COUNTIF(C11:S11,"KVIT")+COUNTIF(C11:S11,"KVIT☻")+COUNTIF(C11:S11,"kvit$")</f>
        <v>0</v>
      </c>
      <c r="AD11" s="48" t="n">
        <f aca="false">COUNTBLANK(C11:S11)-3</f>
        <v>12</v>
      </c>
      <c r="AE11" s="48" t="n">
        <f aca="false">COUNTIF(C11:S11,"x")</f>
        <v>0</v>
      </c>
      <c r="AF11" s="47" t="n">
        <f aca="false">COUNTIF(C11:S11,"51")+COUNTIF(C11:S11,"51☻")+COUNTIF(C11:S11,"2")+COUNTIF(C11:S11,"52")+COUNTIF(C11:S11,"52☻")+COUNTIF(C11:S11,"51$")+COUNTIF(C11:S11,"52$")</f>
        <v>0</v>
      </c>
      <c r="AG11" s="7" t="str">
        <f aca="false">Vzorci_vnosov!$A$11</f>
        <v>X</v>
      </c>
      <c r="AH11" s="49" t="str">
        <f aca="false">RIGHT(C11,1)</f>
        <v/>
      </c>
      <c r="AI11" s="49" t="str">
        <f aca="false">RIGHT(D11,1)</f>
        <v/>
      </c>
      <c r="AJ11" s="49" t="str">
        <f aca="false">RIGHT(E11,1)</f>
        <v/>
      </c>
      <c r="AK11" s="49" t="str">
        <f aca="false">RIGHT(F11,1)</f>
        <v/>
      </c>
      <c r="AL11" s="49" t="str">
        <f aca="false">RIGHT(G11,1)</f>
        <v/>
      </c>
      <c r="AM11" s="49" t="str">
        <f aca="false">RIGHT(H11,1)</f>
        <v>☺</v>
      </c>
      <c r="AN11" s="49" t="str">
        <f aca="false">RIGHT(I11,1)</f>
        <v/>
      </c>
      <c r="AO11" s="49" t="str">
        <f aca="false">RIGHT(J11,1)</f>
        <v/>
      </c>
      <c r="AP11" s="49" t="str">
        <f aca="false">RIGHT(K11,1)</f>
        <v>☻</v>
      </c>
      <c r="AQ11" s="49" t="str">
        <f aca="false">RIGHT(L11,1)</f>
        <v/>
      </c>
      <c r="AR11" s="49" t="str">
        <f aca="false">RIGHT(M11,1)</f>
        <v/>
      </c>
      <c r="AS11" s="49" t="str">
        <f aca="false">RIGHT(N11,1)</f>
        <v/>
      </c>
      <c r="AT11" s="49" t="e">
        <f aca="false">NA()</f>
        <v>#N/A</v>
      </c>
      <c r="AU11" s="49" t="str">
        <f aca="false">RIGHT(O11,1)</f>
        <v/>
      </c>
      <c r="AV11" s="49" t="str">
        <f aca="false">RIGHT(P11,1)</f>
        <v/>
      </c>
      <c r="AW11" s="49" t="str">
        <f aca="false">RIGHT(Q11,1)</f>
        <v/>
      </c>
      <c r="AX11" s="49" t="str">
        <f aca="false">RIGHT(R11,1)</f>
        <v/>
      </c>
      <c r="AY11" s="49" t="str">
        <f aca="false">RIGHT(S11,1)</f>
        <v/>
      </c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IV11" s="2"/>
    </row>
    <row r="12" s="26" customFormat="true" ht="19.5" hidden="false" customHeight="true" outlineLevel="0" collapsed="false">
      <c r="A12" s="51" t="n">
        <v>43688</v>
      </c>
      <c r="B12" s="52" t="str">
        <f aca="false">TEXT(A12,"Ddd")</f>
        <v>ne</v>
      </c>
      <c r="C12" s="56"/>
      <c r="D12" s="56"/>
      <c r="E12" s="56"/>
      <c r="F12" s="56"/>
      <c r="G12" s="56"/>
      <c r="H12" s="45" t="str">
        <f aca="false">Vzorci_vnosov!$A$21</f>
        <v>☺</v>
      </c>
      <c r="I12" s="56"/>
      <c r="J12" s="56"/>
      <c r="K12" s="44" t="str">
        <f aca="false">Vzorci_vnosov!$A$14</f>
        <v>☻</v>
      </c>
      <c r="L12" s="56"/>
      <c r="M12" s="56"/>
      <c r="N12" s="56"/>
      <c r="O12" s="56"/>
      <c r="P12" s="56"/>
      <c r="Q12" s="56"/>
      <c r="R12" s="56"/>
      <c r="S12" s="56"/>
      <c r="T12" s="56" t="s">
        <v>11</v>
      </c>
      <c r="U12" s="59" t="s">
        <v>5</v>
      </c>
      <c r="V12" s="47" t="n">
        <f aca="false">COUNTIF(AH12:AY12,"☻")</f>
        <v>1</v>
      </c>
      <c r="W12" s="47" t="n">
        <f aca="false">COUNTIF(AH12:AY12,"☺")</f>
        <v>1</v>
      </c>
      <c r="X12" s="47" t="n">
        <f aca="false">COUNTIF(C12:S12,"51")+COUNTIF(C12:S12,"51$")+COUNTIF(C12:S12,"51☻")</f>
        <v>0</v>
      </c>
      <c r="Y12" s="47" t="n">
        <f aca="false">COUNTIF(C12:S12,"52")+COUNTIF(C12:S12,"52$")+COUNTIF(C12:S12,"52☻")</f>
        <v>0</v>
      </c>
      <c r="Z12" s="47" t="n">
        <f aca="false">COUNTIF(C12:S12,"51¶")</f>
        <v>0</v>
      </c>
      <c r="AA12" s="47" t="n">
        <f aca="false">COUNTIF(C12:S12,"52¶")</f>
        <v>0</v>
      </c>
      <c r="AB12" s="47" t="n">
        <f aca="false">COUNTIF(C12:S12,"U")+COUNTIF(C12:S12,"U☻")+COUNTIF(C12:S12,"U☺")</f>
        <v>0</v>
      </c>
      <c r="AC12" s="47" t="n">
        <f aca="false">COUNTIF(C12:S12,"KVIT")+COUNTIF(C12:S12,"KVIT☻")+COUNTIF(C12:S12,"kvit$")</f>
        <v>0</v>
      </c>
      <c r="AD12" s="48" t="n">
        <f aca="false">COUNTBLANK(C12:S12)-3</f>
        <v>12</v>
      </c>
      <c r="AE12" s="48" t="n">
        <f aca="false">COUNTIF(C12:S12,"x")</f>
        <v>0</v>
      </c>
      <c r="AF12" s="47" t="n">
        <f aca="false">COUNTIF(C12:S12,"51")+COUNTIF(C12:S12,"51☻")+COUNTIF(C12:S12,"2")+COUNTIF(C12:S12,"52")+COUNTIF(C12:S12,"52☻")+COUNTIF(C12:S12,"51$")+COUNTIF(C12:S12,"52$")</f>
        <v>0</v>
      </c>
      <c r="AG12" s="4" t="str">
        <f aca="false">Vzorci_vnosov!$A$12</f>
        <v>D</v>
      </c>
      <c r="AH12" s="49" t="str">
        <f aca="false">RIGHT(C12,1)</f>
        <v/>
      </c>
      <c r="AI12" s="49" t="str">
        <f aca="false">RIGHT(D12,1)</f>
        <v/>
      </c>
      <c r="AJ12" s="49" t="str">
        <f aca="false">RIGHT(E12,1)</f>
        <v/>
      </c>
      <c r="AK12" s="49" t="str">
        <f aca="false">RIGHT(F12,1)</f>
        <v/>
      </c>
      <c r="AL12" s="49" t="str">
        <f aca="false">RIGHT(G12,1)</f>
        <v/>
      </c>
      <c r="AM12" s="49" t="str">
        <f aca="false">RIGHT(H12,1)</f>
        <v>☺</v>
      </c>
      <c r="AN12" s="49" t="str">
        <f aca="false">RIGHT(I12,1)</f>
        <v/>
      </c>
      <c r="AO12" s="49" t="str">
        <f aca="false">RIGHT(J12,1)</f>
        <v/>
      </c>
      <c r="AP12" s="49" t="str">
        <f aca="false">RIGHT(K12,1)</f>
        <v>☻</v>
      </c>
      <c r="AQ12" s="49" t="str">
        <f aca="false">RIGHT(L12,1)</f>
        <v/>
      </c>
      <c r="AR12" s="49" t="str">
        <f aca="false">RIGHT(M12,1)</f>
        <v/>
      </c>
      <c r="AS12" s="49" t="str">
        <f aca="false">RIGHT(N12,1)</f>
        <v/>
      </c>
      <c r="AT12" s="49" t="e">
        <f aca="false">NA()</f>
        <v>#N/A</v>
      </c>
      <c r="AU12" s="49" t="str">
        <f aca="false">RIGHT(O12,1)</f>
        <v/>
      </c>
      <c r="AV12" s="49" t="str">
        <f aca="false">RIGHT(P12,1)</f>
        <v/>
      </c>
      <c r="AW12" s="49" t="str">
        <f aca="false">RIGHT(Q12,1)</f>
        <v/>
      </c>
      <c r="AX12" s="49" t="str">
        <f aca="false">RIGHT(R12,1)</f>
        <v/>
      </c>
      <c r="AY12" s="49" t="str">
        <f aca="false">RIGHT(S12,1)</f>
        <v/>
      </c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IV12" s="2"/>
    </row>
    <row r="13" s="26" customFormat="true" ht="19.5" hidden="false" customHeight="true" outlineLevel="0" collapsed="false">
      <c r="A13" s="51" t="n">
        <v>43689</v>
      </c>
      <c r="B13" s="52" t="str">
        <f aca="false">TEXT(A13,"Ddd")</f>
        <v>po</v>
      </c>
      <c r="C13" s="53" t="str">
        <f aca="false">Vzorci_vnosov!$A$12</f>
        <v>D</v>
      </c>
      <c r="D13" s="53" t="str">
        <f aca="false">Vzorci_vnosov!$A$15</f>
        <v>SO</v>
      </c>
      <c r="E13" s="56" t="s">
        <v>8</v>
      </c>
      <c r="F13" s="54" t="str">
        <f aca="false">Vzorci_vnosov!$A$7</f>
        <v>KVIT☻</v>
      </c>
      <c r="G13" s="61" t="str">
        <f aca="false">Vzorci_vnosov!$A$28</f>
        <v>KO</v>
      </c>
      <c r="H13" s="55" t="str">
        <f aca="false">Vzorci_vnosov!$A$11</f>
        <v>X</v>
      </c>
      <c r="I13" s="53" t="str">
        <f aca="false">Vzorci_vnosov!$A$12</f>
        <v>D</v>
      </c>
      <c r="J13" s="58" t="str">
        <f aca="false">Vzorci_vnosov!$A$23</f>
        <v>51☺</v>
      </c>
      <c r="K13" s="55" t="str">
        <f aca="false">Vzorci_vnosov!$A$11</f>
        <v>X</v>
      </c>
      <c r="L13" s="53" t="str">
        <f aca="false">Vzorci_vnosov!$A$5</f>
        <v>52</v>
      </c>
      <c r="M13" s="56" t="s">
        <v>79</v>
      </c>
      <c r="N13" s="56" t="s">
        <v>8</v>
      </c>
      <c r="O13" s="53" t="str">
        <f aca="false">Vzorci_vnosov!$A$5</f>
        <v>52</v>
      </c>
      <c r="P13" s="53" t="str">
        <f aca="false">Vzorci_vnosov!$A$12</f>
        <v>D</v>
      </c>
      <c r="Q13" s="53" t="str">
        <f aca="false">Vzorci_vnosov!$A$4</f>
        <v>51</v>
      </c>
      <c r="R13" s="56"/>
      <c r="S13" s="53" t="str">
        <f aca="false">Vzorci_vnosov!$A$12</f>
        <v>D</v>
      </c>
      <c r="T13" s="56" t="s">
        <v>15</v>
      </c>
      <c r="U13" s="59" t="s">
        <v>23</v>
      </c>
      <c r="V13" s="47" t="n">
        <f aca="false">COUNTIF(AH13:AY13,"☻")</f>
        <v>1</v>
      </c>
      <c r="W13" s="47" t="n">
        <f aca="false">COUNTIF(AH13:AY13,"☺")</f>
        <v>1</v>
      </c>
      <c r="X13" s="47" t="n">
        <f aca="false">COUNTIF(C13:S13,"51")+COUNTIF(C13:S13,"51$")+COUNTIF(C13:S13,"51☻")</f>
        <v>1</v>
      </c>
      <c r="Y13" s="47" t="n">
        <f aca="false">COUNTIF(C13:S13,"52")+COUNTIF(C13:S13,"52$")+COUNTIF(C13:S13,"52☻")</f>
        <v>2</v>
      </c>
      <c r="Z13" s="47" t="n">
        <f aca="false">COUNTIF(C13:S13,"51¶")</f>
        <v>0</v>
      </c>
      <c r="AA13" s="47" t="n">
        <f aca="false">COUNTIF(C13:S13,"52¶")</f>
        <v>0</v>
      </c>
      <c r="AB13" s="47" t="n">
        <f aca="false">COUNTIF(C13:S13,"U")+COUNTIF(C13:S13,"U☻")+COUNTIF(C13:S13,"U☺")</f>
        <v>0</v>
      </c>
      <c r="AC13" s="47" t="n">
        <f aca="false">COUNTIF(C13:S13,"KVIT")+COUNTIF(C13:S13,"KVIT☻")+COUNTIF(C13:S13,"kvit$")</f>
        <v>3</v>
      </c>
      <c r="AD13" s="48" t="n">
        <f aca="false">COUNTBLANK(C13:S13)-3</f>
        <v>-2</v>
      </c>
      <c r="AE13" s="48" t="n">
        <f aca="false">COUNTIF(C13:S13,"x")</f>
        <v>2</v>
      </c>
      <c r="AF13" s="47" t="n">
        <f aca="false">COUNTIF(C13:S13,"51")+COUNTIF(C13:S13,"51☻")+COUNTIF(C13:S13,"2")+COUNTIF(C13:S13,"52")+COUNTIF(C13:S13,"52☻")+COUNTIF(C13:S13,"51$")+COUNTIF(C13:S13,"52$")</f>
        <v>3</v>
      </c>
      <c r="AG13" s="4" t="str">
        <f aca="false">Vzorci_vnosov!$A$13</f>
        <v>BOL</v>
      </c>
      <c r="AH13" s="49" t="str">
        <f aca="false">RIGHT(C13,1)</f>
        <v>D</v>
      </c>
      <c r="AI13" s="49" t="str">
        <f aca="false">RIGHT(D13,1)</f>
        <v>O</v>
      </c>
      <c r="AJ13" s="49" t="str">
        <f aca="false">RIGHT(E13,1)</f>
        <v>T</v>
      </c>
      <c r="AK13" s="49" t="str">
        <f aca="false">RIGHT(F13,1)</f>
        <v>☻</v>
      </c>
      <c r="AL13" s="49" t="str">
        <f aca="false">RIGHT(G13,1)</f>
        <v>O</v>
      </c>
      <c r="AM13" s="49" t="str">
        <f aca="false">RIGHT(H13,1)</f>
        <v>X</v>
      </c>
      <c r="AN13" s="49" t="str">
        <f aca="false">RIGHT(I13,1)</f>
        <v>D</v>
      </c>
      <c r="AO13" s="49" t="str">
        <f aca="false">RIGHT(J13,1)</f>
        <v>☺</v>
      </c>
      <c r="AP13" s="49" t="str">
        <f aca="false">RIGHT(K13,1)</f>
        <v>X</v>
      </c>
      <c r="AQ13" s="49" t="str">
        <f aca="false">RIGHT(L13,1)</f>
        <v>2</v>
      </c>
      <c r="AR13" s="49" t="str">
        <f aca="false">RIGHT(M13,1)</f>
        <v>R</v>
      </c>
      <c r="AS13" s="49" t="str">
        <f aca="false">RIGHT(N13,1)</f>
        <v>T</v>
      </c>
      <c r="AT13" s="49" t="e">
        <f aca="false">NA()</f>
        <v>#N/A</v>
      </c>
      <c r="AU13" s="49" t="str">
        <f aca="false">RIGHT(O13,1)</f>
        <v>2</v>
      </c>
      <c r="AV13" s="49" t="str">
        <f aca="false">RIGHT(P13,1)</f>
        <v>D</v>
      </c>
      <c r="AW13" s="49" t="str">
        <f aca="false">RIGHT(Q13,1)</f>
        <v>1</v>
      </c>
      <c r="AX13" s="49" t="str">
        <f aca="false">RIGHT(R13,1)</f>
        <v/>
      </c>
      <c r="AY13" s="49" t="str">
        <f aca="false">RIGHT(S13,1)</f>
        <v>D</v>
      </c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IV13" s="2"/>
    </row>
    <row r="14" s="26" customFormat="true" ht="19.5" hidden="false" customHeight="true" outlineLevel="0" collapsed="false">
      <c r="A14" s="51" t="n">
        <v>43690</v>
      </c>
      <c r="B14" s="52" t="str">
        <f aca="false">TEXT(A14,"Ddd")</f>
        <v>út</v>
      </c>
      <c r="C14" s="53" t="str">
        <f aca="false">Vzorci_vnosov!$A$12</f>
        <v>D</v>
      </c>
      <c r="D14" s="53" t="str">
        <f aca="false">Vzorci_vnosov!$A$15</f>
        <v>SO</v>
      </c>
      <c r="E14" s="54" t="str">
        <f aca="false">Vzorci_vnosov!$A$7</f>
        <v>KVIT☻</v>
      </c>
      <c r="F14" s="55" t="str">
        <f aca="false">Vzorci_vnosov!$A$11</f>
        <v>X</v>
      </c>
      <c r="G14" s="61" t="str">
        <f aca="false">Vzorci_vnosov!$A$28</f>
        <v>KO</v>
      </c>
      <c r="H14" s="58" t="str">
        <f aca="false">Vzorci_vnosov!$A$23</f>
        <v>51☺</v>
      </c>
      <c r="I14" s="53" t="str">
        <f aca="false">Vzorci_vnosov!$A$12</f>
        <v>D</v>
      </c>
      <c r="J14" s="55" t="str">
        <f aca="false">Vzorci_vnosov!$A$11</f>
        <v>X</v>
      </c>
      <c r="K14" s="55" t="str">
        <f aca="false">Vzorci_vnosov!$A$32</f>
        <v>Am</v>
      </c>
      <c r="L14" s="53" t="str">
        <f aca="false">Vzorci_vnosov!$A$12</f>
        <v>D</v>
      </c>
      <c r="M14" s="56" t="s">
        <v>79</v>
      </c>
      <c r="N14" s="56" t="s">
        <v>8</v>
      </c>
      <c r="O14" s="53" t="str">
        <f aca="false">Vzorci_vnosov!$A$5</f>
        <v>52</v>
      </c>
      <c r="P14" s="53" t="str">
        <f aca="false">Vzorci_vnosov!$A$12</f>
        <v>D</v>
      </c>
      <c r="Q14" s="55" t="str">
        <f aca="false">Vzorci_vnosov!$A$32</f>
        <v>Am</v>
      </c>
      <c r="R14" s="56"/>
      <c r="S14" s="53" t="str">
        <f aca="false">Vzorci_vnosov!$A$12</f>
        <v>D</v>
      </c>
      <c r="T14" s="56" t="s">
        <v>11</v>
      </c>
      <c r="U14" s="59" t="s">
        <v>23</v>
      </c>
      <c r="V14" s="47" t="n">
        <f aca="false">COUNTIF(AH14:AY14,"☻")</f>
        <v>1</v>
      </c>
      <c r="W14" s="47" t="n">
        <f aca="false">COUNTIF(AH14:AY14,"☺")</f>
        <v>1</v>
      </c>
      <c r="X14" s="47" t="n">
        <f aca="false">COUNTIF(C14:S14,"51")+COUNTIF(C14:S14,"51$")+COUNTIF(C14:S14,"51☻")</f>
        <v>0</v>
      </c>
      <c r="Y14" s="47" t="n">
        <f aca="false">COUNTIF(C14:S14,"52")+COUNTIF(C14:S14,"52$")+COUNTIF(C14:S14,"52☻")</f>
        <v>1</v>
      </c>
      <c r="Z14" s="47" t="n">
        <f aca="false">COUNTIF(C14:S14,"51¶")</f>
        <v>0</v>
      </c>
      <c r="AA14" s="47" t="n">
        <f aca="false">COUNTIF(C14:S14,"52¶")</f>
        <v>0</v>
      </c>
      <c r="AB14" s="47" t="n">
        <f aca="false">COUNTIF(C14:S14,"U")+COUNTIF(C14:S14,"U☻")+COUNTIF(C14:S14,"U☺")</f>
        <v>0</v>
      </c>
      <c r="AC14" s="47" t="n">
        <f aca="false">COUNTIF(C14:S14,"KVIT")+COUNTIF(C14:S14,"KVIT☻")+COUNTIF(C14:S14,"kvit$")</f>
        <v>2</v>
      </c>
      <c r="AD14" s="48" t="n">
        <f aca="false">COUNTBLANK(C14:S14)-3</f>
        <v>-2</v>
      </c>
      <c r="AE14" s="48" t="n">
        <f aca="false">COUNTIF(C14:S14,"x")</f>
        <v>2</v>
      </c>
      <c r="AF14" s="47" t="n">
        <f aca="false">COUNTIF(C14:S14,"51")+COUNTIF(C14:S14,"51☻")+COUNTIF(C14:S14,"2")+COUNTIF(C14:S14,"52")+COUNTIF(C14:S14,"52☻")+COUNTIF(C14:S14,"51$")+COUNTIF(C14:S14,"52$")</f>
        <v>1</v>
      </c>
      <c r="AG14" s="8" t="str">
        <f aca="false">Vzorci_vnosov!$A$14</f>
        <v>☻</v>
      </c>
      <c r="AH14" s="49" t="str">
        <f aca="false">RIGHT(C14,1)</f>
        <v>D</v>
      </c>
      <c r="AI14" s="49" t="str">
        <f aca="false">RIGHT(D14,1)</f>
        <v>O</v>
      </c>
      <c r="AJ14" s="49" t="str">
        <f aca="false">RIGHT(E14,1)</f>
        <v>☻</v>
      </c>
      <c r="AK14" s="49" t="str">
        <f aca="false">RIGHT(F14,1)</f>
        <v>X</v>
      </c>
      <c r="AL14" s="49" t="str">
        <f aca="false">RIGHT(G14,1)</f>
        <v>O</v>
      </c>
      <c r="AM14" s="49" t="str">
        <f aca="false">RIGHT(H14,1)</f>
        <v>☺</v>
      </c>
      <c r="AN14" s="49" t="str">
        <f aca="false">RIGHT(I14,1)</f>
        <v>D</v>
      </c>
      <c r="AO14" s="49" t="str">
        <f aca="false">RIGHT(J14,1)</f>
        <v>X</v>
      </c>
      <c r="AP14" s="49" t="str">
        <f aca="false">RIGHT(K14,1)</f>
        <v>m</v>
      </c>
      <c r="AQ14" s="49" t="str">
        <f aca="false">RIGHT(L14,1)</f>
        <v>D</v>
      </c>
      <c r="AR14" s="49" t="str">
        <f aca="false">RIGHT(M14,1)</f>
        <v>R</v>
      </c>
      <c r="AS14" s="49" t="str">
        <f aca="false">RIGHT(N14,1)</f>
        <v>T</v>
      </c>
      <c r="AT14" s="49" t="e">
        <f aca="false">NA()</f>
        <v>#N/A</v>
      </c>
      <c r="AU14" s="49" t="str">
        <f aca="false">RIGHT(O14,1)</f>
        <v>2</v>
      </c>
      <c r="AV14" s="49" t="str">
        <f aca="false">RIGHT(P14,1)</f>
        <v>D</v>
      </c>
      <c r="AW14" s="49" t="str">
        <f aca="false">RIGHT(Q14,1)</f>
        <v>m</v>
      </c>
      <c r="AX14" s="49" t="str">
        <f aca="false">RIGHT(R14,1)</f>
        <v/>
      </c>
      <c r="AY14" s="49" t="str">
        <f aca="false">RIGHT(S14,1)</f>
        <v>D</v>
      </c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IV14" s="2"/>
    </row>
    <row r="15" s="26" customFormat="true" ht="19.5" hidden="false" customHeight="true" outlineLevel="0" collapsed="false">
      <c r="A15" s="51" t="n">
        <v>43691</v>
      </c>
      <c r="B15" s="52" t="str">
        <f aca="false">TEXT(A15,"Ddd")</f>
        <v>st</v>
      </c>
      <c r="C15" s="53" t="str">
        <f aca="false">Vzorci_vnosov!$A$12</f>
        <v>D</v>
      </c>
      <c r="D15" s="53" t="str">
        <f aca="false">Vzorci_vnosov!$A$15</f>
        <v>SO</v>
      </c>
      <c r="E15" s="55" t="str">
        <f aca="false">Vzorci_vnosov!$A$11</f>
        <v>X</v>
      </c>
      <c r="F15" s="56" t="s">
        <v>8</v>
      </c>
      <c r="G15" s="61" t="str">
        <f aca="false">Vzorci_vnosov!$A$28</f>
        <v>KO</v>
      </c>
      <c r="H15" s="55" t="str">
        <f aca="false">Vzorci_vnosov!$A$11</f>
        <v>X</v>
      </c>
      <c r="I15" s="53" t="str">
        <f aca="false">Vzorci_vnosov!$A$12</f>
        <v>D</v>
      </c>
      <c r="J15" s="53" t="str">
        <f aca="false">Vzorci_vnosov!$A$4</f>
        <v>51</v>
      </c>
      <c r="K15" s="55" t="str">
        <f aca="false">Vzorci_vnosov!$A$35</f>
        <v>Ta</v>
      </c>
      <c r="L15" s="53" t="str">
        <f aca="false">Vzorci_vnosov!$A$12</f>
        <v>D</v>
      </c>
      <c r="M15" s="56" t="s">
        <v>79</v>
      </c>
      <c r="N15" s="54" t="str">
        <f aca="false">Vzorci_vnosov!$A$7</f>
        <v>KVIT☻</v>
      </c>
      <c r="O15" s="53" t="str">
        <f aca="false">Vzorci_vnosov!$A$5</f>
        <v>52</v>
      </c>
      <c r="P15" s="53" t="str">
        <f aca="false">Vzorci_vnosov!$A$12</f>
        <v>D</v>
      </c>
      <c r="Q15" s="58" t="str">
        <f aca="false">Vzorci_vnosov!$A$23</f>
        <v>51☺</v>
      </c>
      <c r="R15" s="56"/>
      <c r="S15" s="53" t="str">
        <f aca="false">Vzorci_vnosov!$A$12</f>
        <v>D</v>
      </c>
      <c r="T15" s="56" t="s">
        <v>28</v>
      </c>
      <c r="U15" s="59" t="s">
        <v>3</v>
      </c>
      <c r="V15" s="47" t="n">
        <f aca="false">COUNTIF(AH15:AY15,"☻")</f>
        <v>1</v>
      </c>
      <c r="W15" s="47" t="n">
        <f aca="false">COUNTIF(AH15:AY15,"☺")</f>
        <v>1</v>
      </c>
      <c r="X15" s="47" t="n">
        <f aca="false">COUNTIF(C15:S15,"51")+COUNTIF(C15:S15,"51$")+COUNTIF(C15:S15,"51☻")</f>
        <v>1</v>
      </c>
      <c r="Y15" s="47" t="n">
        <f aca="false">COUNTIF(C15:S15,"52")+COUNTIF(C15:S15,"52$")+COUNTIF(C15:S15,"52☻")</f>
        <v>1</v>
      </c>
      <c r="Z15" s="47" t="n">
        <f aca="false">COUNTIF(C15:S15,"51¶")</f>
        <v>0</v>
      </c>
      <c r="AA15" s="47" t="n">
        <f aca="false">COUNTIF(C15:S15,"52¶")</f>
        <v>0</v>
      </c>
      <c r="AB15" s="47" t="n">
        <f aca="false">COUNTIF(C15:S15,"U")+COUNTIF(C15:S15,"U☻")+COUNTIF(C15:S15,"U☺")</f>
        <v>0</v>
      </c>
      <c r="AC15" s="47" t="n">
        <f aca="false">COUNTIF(C15:S15,"KVIT")+COUNTIF(C15:S15,"KVIT☻")+COUNTIF(C15:S15,"kvit$")</f>
        <v>2</v>
      </c>
      <c r="AD15" s="48" t="n">
        <f aca="false">COUNTBLANK(C15:S15)-3</f>
        <v>-2</v>
      </c>
      <c r="AE15" s="48" t="n">
        <f aca="false">COUNTIF(C15:S15,"x")</f>
        <v>2</v>
      </c>
      <c r="AF15" s="47" t="n">
        <f aca="false">COUNTIF(C15:S15,"51")+COUNTIF(C15:S15,"51☻")+COUNTIF(C15:S15,"2")+COUNTIF(C15:S15,"52")+COUNTIF(C15:S15,"52☻")+COUNTIF(C15:S15,"51$")+COUNTIF(C15:S15,"52$")</f>
        <v>2</v>
      </c>
      <c r="AG15" s="4" t="str">
        <f aca="false">Vzorci_vnosov!$A$15</f>
        <v>SO</v>
      </c>
      <c r="AH15" s="49" t="str">
        <f aca="false">RIGHT(C15,1)</f>
        <v>D</v>
      </c>
      <c r="AI15" s="49" t="str">
        <f aca="false">RIGHT(D15,1)</f>
        <v>O</v>
      </c>
      <c r="AJ15" s="49" t="str">
        <f aca="false">RIGHT(E15,1)</f>
        <v>X</v>
      </c>
      <c r="AK15" s="49" t="str">
        <f aca="false">RIGHT(F15,1)</f>
        <v>T</v>
      </c>
      <c r="AL15" s="49" t="str">
        <f aca="false">RIGHT(G15,1)</f>
        <v>O</v>
      </c>
      <c r="AM15" s="49" t="str">
        <f aca="false">RIGHT(H15,1)</f>
        <v>X</v>
      </c>
      <c r="AN15" s="49" t="str">
        <f aca="false">RIGHT(I15,1)</f>
        <v>D</v>
      </c>
      <c r="AO15" s="49" t="str">
        <f aca="false">RIGHT(J15,1)</f>
        <v>1</v>
      </c>
      <c r="AP15" s="49" t="str">
        <f aca="false">RIGHT(K15,1)</f>
        <v>a</v>
      </c>
      <c r="AQ15" s="49" t="str">
        <f aca="false">RIGHT(L15,1)</f>
        <v>D</v>
      </c>
      <c r="AR15" s="49" t="str">
        <f aca="false">RIGHT(M15,1)</f>
        <v>R</v>
      </c>
      <c r="AS15" s="49" t="str">
        <f aca="false">RIGHT(N15,1)</f>
        <v>☻</v>
      </c>
      <c r="AT15" s="49" t="e">
        <f aca="false">NA()</f>
        <v>#N/A</v>
      </c>
      <c r="AU15" s="49" t="str">
        <f aca="false">RIGHT(O15,1)</f>
        <v>2</v>
      </c>
      <c r="AV15" s="49" t="str">
        <f aca="false">RIGHT(P15,1)</f>
        <v>D</v>
      </c>
      <c r="AW15" s="49" t="str">
        <f aca="false">RIGHT(Q15,1)</f>
        <v>☺</v>
      </c>
      <c r="AX15" s="49" t="str">
        <f aca="false">RIGHT(R15,1)</f>
        <v/>
      </c>
      <c r="AY15" s="49" t="str">
        <f aca="false">RIGHT(S15,1)</f>
        <v>D</v>
      </c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IV15" s="2"/>
    </row>
    <row r="16" s="26" customFormat="true" ht="19.5" hidden="false" customHeight="true" outlineLevel="0" collapsed="false">
      <c r="A16" s="85" t="n">
        <v>43692</v>
      </c>
      <c r="B16" s="86" t="str">
        <f aca="false">TEXT(A16,"Ddd")</f>
        <v>čt</v>
      </c>
      <c r="C16" s="89"/>
      <c r="D16" s="89"/>
      <c r="E16" s="89"/>
      <c r="F16" s="89"/>
      <c r="G16" s="45" t="str">
        <f aca="false">Vzorci_vnosov!$A$21</f>
        <v>☺</v>
      </c>
      <c r="H16" s="89"/>
      <c r="I16" s="92" t="str">
        <f aca="false">Vzorci_vnosov!$A$12</f>
        <v>D</v>
      </c>
      <c r="J16" s="89"/>
      <c r="K16" s="89"/>
      <c r="L16" s="89"/>
      <c r="M16" s="89"/>
      <c r="N16" s="44" t="str">
        <f aca="false">Vzorci_vnosov!$A$14</f>
        <v>☻</v>
      </c>
      <c r="O16" s="89"/>
      <c r="P16" s="92" t="str">
        <f aca="false">Vzorci_vnosov!$A$12</f>
        <v>D</v>
      </c>
      <c r="Q16" s="89"/>
      <c r="R16" s="89"/>
      <c r="S16" s="89"/>
      <c r="T16" s="89" t="s">
        <v>9</v>
      </c>
      <c r="U16" s="89" t="s">
        <v>3</v>
      </c>
      <c r="V16" s="47" t="n">
        <f aca="false">COUNTIF(AH16:AY16,"☻")</f>
        <v>1</v>
      </c>
      <c r="W16" s="47" t="n">
        <f aca="false">COUNTIF(AH16:AY16,"☺")</f>
        <v>1</v>
      </c>
      <c r="X16" s="47" t="n">
        <f aca="false">COUNTIF(C16:S16,"51")+COUNTIF(C16:S16,"51$")+COUNTIF(C16:S16,"51☻")</f>
        <v>0</v>
      </c>
      <c r="Y16" s="47" t="n">
        <f aca="false">COUNTIF(C16:S16,"52")+COUNTIF(C16:S16,"52$")+COUNTIF(C16:S16,"52☻")</f>
        <v>0</v>
      </c>
      <c r="Z16" s="47" t="n">
        <f aca="false">COUNTIF(C16:S16,"51¶")</f>
        <v>0</v>
      </c>
      <c r="AA16" s="47" t="n">
        <f aca="false">COUNTIF(C16:S16,"52¶")</f>
        <v>0</v>
      </c>
      <c r="AB16" s="47" t="n">
        <f aca="false">COUNTIF(C16:S16,"U")+COUNTIF(C16:S16,"U☻")+COUNTIF(C16:S16,"U☺")</f>
        <v>0</v>
      </c>
      <c r="AC16" s="47" t="n">
        <f aca="false">COUNTIF(C16:S16,"KVIT")+COUNTIF(C16:S16,"KVIT☻")+COUNTIF(C16:S16,"kvit$")</f>
        <v>0</v>
      </c>
      <c r="AD16" s="48" t="n">
        <f aca="false">COUNTBLANK(C16:S16)-3</f>
        <v>10</v>
      </c>
      <c r="AE16" s="48" t="n">
        <f aca="false">COUNTIF(C16:S16,"x")</f>
        <v>0</v>
      </c>
      <c r="AF16" s="47" t="n">
        <f aca="false">COUNTIF(C16:S16,"51")+COUNTIF(C16:S16,"51☻")+COUNTIF(C16:S16,"2")+COUNTIF(C16:S16,"52")+COUNTIF(C16:S16,"52☻")+COUNTIF(C16:S16,"51$")+COUNTIF(C16:S16,"52$")</f>
        <v>0</v>
      </c>
      <c r="AG16" s="7" t="str">
        <f aca="false">Vzorci_vnosov!$A$16</f>
        <v>☻</v>
      </c>
      <c r="AH16" s="49" t="str">
        <f aca="false">RIGHT(C16,1)</f>
        <v/>
      </c>
      <c r="AI16" s="49" t="str">
        <f aca="false">RIGHT(D16,1)</f>
        <v/>
      </c>
      <c r="AJ16" s="49" t="str">
        <f aca="false">RIGHT(E16,1)</f>
        <v/>
      </c>
      <c r="AK16" s="49" t="str">
        <f aca="false">RIGHT(F16,1)</f>
        <v/>
      </c>
      <c r="AL16" s="49" t="str">
        <f aca="false">RIGHT(G16,1)</f>
        <v>☺</v>
      </c>
      <c r="AM16" s="49" t="str">
        <f aca="false">RIGHT(H16,1)</f>
        <v/>
      </c>
      <c r="AN16" s="49" t="str">
        <f aca="false">RIGHT(I16,1)</f>
        <v>D</v>
      </c>
      <c r="AO16" s="49" t="str">
        <f aca="false">RIGHT(J16,1)</f>
        <v/>
      </c>
      <c r="AP16" s="49" t="str">
        <f aca="false">RIGHT(K16,1)</f>
        <v/>
      </c>
      <c r="AQ16" s="49" t="str">
        <f aca="false">RIGHT(L16,1)</f>
        <v/>
      </c>
      <c r="AR16" s="49" t="str">
        <f aca="false">RIGHT(M16,1)</f>
        <v/>
      </c>
      <c r="AS16" s="49" t="str">
        <f aca="false">RIGHT(N16,1)</f>
        <v>☻</v>
      </c>
      <c r="AT16" s="49" t="e">
        <f aca="false">NA()</f>
        <v>#N/A</v>
      </c>
      <c r="AU16" s="49" t="str">
        <f aca="false">RIGHT(O16,1)</f>
        <v/>
      </c>
      <c r="AV16" s="49" t="str">
        <f aca="false">RIGHT(P16,1)</f>
        <v>D</v>
      </c>
      <c r="AW16" s="49" t="str">
        <f aca="false">RIGHT(Q16,1)</f>
        <v/>
      </c>
      <c r="AX16" s="49" t="str">
        <f aca="false">RIGHT(R16,1)</f>
        <v/>
      </c>
      <c r="AY16" s="49" t="str">
        <f aca="false">RIGHT(S16,1)</f>
        <v/>
      </c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IV16" s="2"/>
    </row>
    <row r="17" s="26" customFormat="true" ht="19.5" hidden="false" customHeight="true" outlineLevel="0" collapsed="false">
      <c r="A17" s="51" t="n">
        <v>43693</v>
      </c>
      <c r="B17" s="52" t="str">
        <f aca="false">TEXT(A17,"Ddd")</f>
        <v>pá</v>
      </c>
      <c r="C17" s="53" t="str">
        <f aca="false">Vzorci_vnosov!$A$12</f>
        <v>D</v>
      </c>
      <c r="D17" s="53" t="str">
        <f aca="false">Vzorci_vnosov!$A$15</f>
        <v>SO</v>
      </c>
      <c r="E17" s="56" t="s">
        <v>8</v>
      </c>
      <c r="F17" s="55" t="str">
        <f aca="false">Vzorci_vnosov!$A$25</f>
        <v>51¶</v>
      </c>
      <c r="G17" s="55" t="str">
        <f aca="false">Vzorci_vnosov!$A$11</f>
        <v>X</v>
      </c>
      <c r="H17" s="58" t="str">
        <f aca="false">Vzorci_vnosov!$A$23</f>
        <v>51☺</v>
      </c>
      <c r="I17" s="53" t="str">
        <f aca="false">Vzorci_vnosov!$A$12</f>
        <v>D</v>
      </c>
      <c r="J17" s="54" t="str">
        <f aca="false">Vzorci_vnosov!$A$7</f>
        <v>KVIT☻</v>
      </c>
      <c r="K17" s="56" t="s">
        <v>8</v>
      </c>
      <c r="L17" s="53" t="str">
        <f aca="false">Vzorci_vnosov!$A$5</f>
        <v>52</v>
      </c>
      <c r="M17" s="56" t="s">
        <v>79</v>
      </c>
      <c r="N17" s="55" t="str">
        <f aca="false">Vzorci_vnosov!$A$11</f>
        <v>X</v>
      </c>
      <c r="O17" s="55" t="str">
        <f aca="false">Vzorci_vnosov!$A$11</f>
        <v>X</v>
      </c>
      <c r="P17" s="53" t="str">
        <f aca="false">Vzorci_vnosov!$A$12</f>
        <v>D</v>
      </c>
      <c r="Q17" s="53" t="str">
        <f aca="false">Vzorci_vnosov!$A$4</f>
        <v>51</v>
      </c>
      <c r="R17" s="56"/>
      <c r="S17" s="53" t="str">
        <f aca="false">Vzorci_vnosov!$A$12</f>
        <v>D</v>
      </c>
      <c r="T17" s="56" t="s">
        <v>11</v>
      </c>
      <c r="U17" s="59" t="s">
        <v>5</v>
      </c>
      <c r="V17" s="47" t="n">
        <f aca="false">COUNTIF(AH17:AY17,"☻")</f>
        <v>1</v>
      </c>
      <c r="W17" s="47" t="n">
        <f aca="false">COUNTIF(AH17:AY17,"☺")</f>
        <v>1</v>
      </c>
      <c r="X17" s="47" t="n">
        <f aca="false">COUNTIF(C17:S17,"51")+COUNTIF(C17:S17,"51$")+COUNTIF(C17:S17,"51☻")</f>
        <v>1</v>
      </c>
      <c r="Y17" s="47" t="n">
        <f aca="false">COUNTIF(C17:S17,"52")+COUNTIF(C17:S17,"52$")+COUNTIF(C17:S17,"52☻")</f>
        <v>1</v>
      </c>
      <c r="Z17" s="47" t="n">
        <f aca="false">COUNTIF(C17:S17,"51¶")</f>
        <v>1</v>
      </c>
      <c r="AA17" s="47" t="n">
        <f aca="false">COUNTIF(C17:S17,"52¶")</f>
        <v>0</v>
      </c>
      <c r="AB17" s="47" t="n">
        <f aca="false">COUNTIF(C17:S17,"U")+COUNTIF(C17:S17,"U☻")+COUNTIF(C17:S17,"U☺")</f>
        <v>0</v>
      </c>
      <c r="AC17" s="47" t="n">
        <f aca="false">COUNTIF(C17:S17,"KVIT")+COUNTIF(C17:S17,"KVIT☻")+COUNTIF(C17:S17,"kvit$")</f>
        <v>3</v>
      </c>
      <c r="AD17" s="48" t="n">
        <f aca="false">COUNTBLANK(C17:S17)-3</f>
        <v>-2</v>
      </c>
      <c r="AE17" s="48" t="n">
        <f aca="false">COUNTIF(C17:S17,"x")</f>
        <v>3</v>
      </c>
      <c r="AF17" s="47" t="n">
        <f aca="false">COUNTIF(C17:S17,"51")+COUNTIF(C17:S17,"51☻")+COUNTIF(C17:S17,"2")+COUNTIF(C17:S17,"52")+COUNTIF(C17:S17,"52☻")+COUNTIF(C17:S17,"51$")+COUNTIF(C17:S17,"52$")</f>
        <v>2</v>
      </c>
      <c r="AG17" s="9" t="str">
        <f aca="false">Vzorci_vnosov!$A$17</f>
        <v>51$</v>
      </c>
      <c r="AH17" s="49" t="str">
        <f aca="false">RIGHT(C17,1)</f>
        <v>D</v>
      </c>
      <c r="AI17" s="49" t="str">
        <f aca="false">RIGHT(D17,1)</f>
        <v>O</v>
      </c>
      <c r="AJ17" s="49" t="str">
        <f aca="false">RIGHT(E17,1)</f>
        <v>T</v>
      </c>
      <c r="AK17" s="49" t="str">
        <f aca="false">RIGHT(F17,1)</f>
        <v>¶</v>
      </c>
      <c r="AL17" s="49" t="str">
        <f aca="false">RIGHT(G17,1)</f>
        <v>X</v>
      </c>
      <c r="AM17" s="49" t="str">
        <f aca="false">RIGHT(H17,1)</f>
        <v>☺</v>
      </c>
      <c r="AN17" s="49" t="str">
        <f aca="false">RIGHT(I17,1)</f>
        <v>D</v>
      </c>
      <c r="AO17" s="49" t="str">
        <f aca="false">RIGHT(J17,1)</f>
        <v>☻</v>
      </c>
      <c r="AP17" s="49" t="str">
        <f aca="false">RIGHT(K17,1)</f>
        <v>T</v>
      </c>
      <c r="AQ17" s="49" t="str">
        <f aca="false">RIGHT(L17,1)</f>
        <v>2</v>
      </c>
      <c r="AR17" s="49" t="str">
        <f aca="false">RIGHT(M17,1)</f>
        <v>R</v>
      </c>
      <c r="AS17" s="49" t="str">
        <f aca="false">RIGHT(N17,1)</f>
        <v>X</v>
      </c>
      <c r="AT17" s="49" t="e">
        <f aca="false">NA()</f>
        <v>#N/A</v>
      </c>
      <c r="AU17" s="49" t="str">
        <f aca="false">RIGHT(O17,1)</f>
        <v>X</v>
      </c>
      <c r="AV17" s="49" t="str">
        <f aca="false">RIGHT(P17,1)</f>
        <v>D</v>
      </c>
      <c r="AW17" s="49" t="str">
        <f aca="false">RIGHT(Q17,1)</f>
        <v>1</v>
      </c>
      <c r="AX17" s="49" t="str">
        <f aca="false">RIGHT(R17,1)</f>
        <v/>
      </c>
      <c r="AY17" s="49" t="str">
        <f aca="false">RIGHT(S17,1)</f>
        <v>D</v>
      </c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IV17" s="2"/>
    </row>
    <row r="18" s="26" customFormat="true" ht="19.5" hidden="false" customHeight="true" outlineLevel="0" collapsed="false">
      <c r="A18" s="51" t="n">
        <v>43694</v>
      </c>
      <c r="B18" s="52" t="str">
        <f aca="false">TEXT(A18,"Ddd")</f>
        <v>so</v>
      </c>
      <c r="C18" s="56"/>
      <c r="D18" s="56"/>
      <c r="E18" s="56"/>
      <c r="F18" s="44" t="str">
        <f aca="false">Vzorci_vnosov!$A$14</f>
        <v>☻</v>
      </c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45" t="str">
        <f aca="false">Vzorci_vnosov!$A$21</f>
        <v>☺</v>
      </c>
      <c r="R18" s="56"/>
      <c r="S18" s="56"/>
      <c r="T18" s="56" t="s">
        <v>28</v>
      </c>
      <c r="U18" s="59" t="s">
        <v>3</v>
      </c>
      <c r="V18" s="47" t="n">
        <f aca="false">COUNTIF(AH18:AY18,"☻")</f>
        <v>1</v>
      </c>
      <c r="W18" s="47" t="n">
        <f aca="false">COUNTIF(AH18:AY18,"☺")</f>
        <v>1</v>
      </c>
      <c r="X18" s="47" t="n">
        <f aca="false">COUNTIF(C18:S18,"51")+COUNTIF(C18:S18,"51$")+COUNTIF(C18:S18,"51☻")</f>
        <v>0</v>
      </c>
      <c r="Y18" s="47" t="n">
        <f aca="false">COUNTIF(C18:S18,"52")+COUNTIF(C18:S18,"52$")+COUNTIF(C18:S18,"52☻")</f>
        <v>0</v>
      </c>
      <c r="Z18" s="47" t="n">
        <f aca="false">COUNTIF(C18:S18,"51¶")</f>
        <v>0</v>
      </c>
      <c r="AA18" s="47" t="n">
        <f aca="false">COUNTIF(C18:S18,"52¶")</f>
        <v>0</v>
      </c>
      <c r="AB18" s="47" t="n">
        <f aca="false">COUNTIF(C18:S18,"U")+COUNTIF(C18:S18,"U☻")+COUNTIF(C18:S18,"U☺")</f>
        <v>0</v>
      </c>
      <c r="AC18" s="47" t="n">
        <f aca="false">COUNTIF(C18:S18,"KVIT")+COUNTIF(C18:S18,"KVIT☻")+COUNTIF(C18:S18,"kvit$")</f>
        <v>0</v>
      </c>
      <c r="AD18" s="48" t="n">
        <f aca="false">COUNTBLANK(C18:S18)-3</f>
        <v>12</v>
      </c>
      <c r="AE18" s="48" t="n">
        <f aca="false">COUNTIF(C18:S18,"x")</f>
        <v>0</v>
      </c>
      <c r="AF18" s="47" t="n">
        <f aca="false">COUNTIF(C18:S18,"51")+COUNTIF(C18:S18,"51☻")+COUNTIF(C18:S18,"2")+COUNTIF(C18:S18,"52")+COUNTIF(C18:S18,"52☻")+COUNTIF(C18:S18,"51$")+COUNTIF(C18:S18,"52$")</f>
        <v>0</v>
      </c>
      <c r="AG18" s="9" t="str">
        <f aca="false">Vzorci_vnosov!$A$18</f>
        <v>52$</v>
      </c>
      <c r="AH18" s="49" t="str">
        <f aca="false">RIGHT(C18,1)</f>
        <v/>
      </c>
      <c r="AI18" s="49" t="str">
        <f aca="false">RIGHT(D18,1)</f>
        <v/>
      </c>
      <c r="AJ18" s="49" t="str">
        <f aca="false">RIGHT(E18,1)</f>
        <v/>
      </c>
      <c r="AK18" s="49" t="str">
        <f aca="false">RIGHT(F18,1)</f>
        <v>☻</v>
      </c>
      <c r="AL18" s="49" t="str">
        <f aca="false">RIGHT(G18,1)</f>
        <v/>
      </c>
      <c r="AM18" s="49" t="str">
        <f aca="false">RIGHT(H18,1)</f>
        <v/>
      </c>
      <c r="AN18" s="49" t="str">
        <f aca="false">RIGHT(I18,1)</f>
        <v/>
      </c>
      <c r="AO18" s="49" t="str">
        <f aca="false">RIGHT(J18,1)</f>
        <v/>
      </c>
      <c r="AP18" s="49" t="str">
        <f aca="false">RIGHT(K18,1)</f>
        <v/>
      </c>
      <c r="AQ18" s="49" t="str">
        <f aca="false">RIGHT(L18,1)</f>
        <v/>
      </c>
      <c r="AR18" s="49" t="str">
        <f aca="false">RIGHT(M18,1)</f>
        <v/>
      </c>
      <c r="AS18" s="49" t="str">
        <f aca="false">RIGHT(N18,1)</f>
        <v/>
      </c>
      <c r="AT18" s="49" t="e">
        <f aca="false">NA()</f>
        <v>#N/A</v>
      </c>
      <c r="AU18" s="49" t="str">
        <f aca="false">RIGHT(O18,1)</f>
        <v/>
      </c>
      <c r="AV18" s="49" t="str">
        <f aca="false">RIGHT(P18,1)</f>
        <v/>
      </c>
      <c r="AW18" s="49" t="str">
        <f aca="false">RIGHT(Q18,1)</f>
        <v>☺</v>
      </c>
      <c r="AX18" s="49" t="str">
        <f aca="false">RIGHT(R18,1)</f>
        <v/>
      </c>
      <c r="AY18" s="49" t="str">
        <f aca="false">RIGHT(S18,1)</f>
        <v/>
      </c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IV18" s="2"/>
    </row>
    <row r="19" s="26" customFormat="true" ht="19.5" hidden="false" customHeight="true" outlineLevel="0" collapsed="false">
      <c r="A19" s="51" t="n">
        <v>43695</v>
      </c>
      <c r="B19" s="52" t="str">
        <f aca="false">TEXT(A19,"Ddd")</f>
        <v>ne</v>
      </c>
      <c r="C19" s="56"/>
      <c r="D19" s="56"/>
      <c r="E19" s="56"/>
      <c r="F19" s="44" t="str">
        <f aca="false">Vzorci_vnosov!$A$14</f>
        <v>☻</v>
      </c>
      <c r="G19" s="56"/>
      <c r="H19" s="56"/>
      <c r="I19" s="56"/>
      <c r="J19" s="56"/>
      <c r="K19" s="56"/>
      <c r="L19" s="45" t="str">
        <f aca="false">Vzorci_vnosov!$A$21</f>
        <v>☺</v>
      </c>
      <c r="M19" s="56"/>
      <c r="N19" s="56"/>
      <c r="O19" s="56"/>
      <c r="P19" s="56"/>
      <c r="Q19" s="56"/>
      <c r="R19" s="56"/>
      <c r="S19" s="56"/>
      <c r="T19" s="56" t="s">
        <v>19</v>
      </c>
      <c r="U19" s="59" t="s">
        <v>3</v>
      </c>
      <c r="V19" s="47" t="n">
        <f aca="false">COUNTIF(AH19:AY19,"☻")</f>
        <v>1</v>
      </c>
      <c r="W19" s="47" t="n">
        <f aca="false">COUNTIF(AH19:AY19,"☺")</f>
        <v>1</v>
      </c>
      <c r="X19" s="47" t="n">
        <f aca="false">COUNTIF(C19:S19,"51")+COUNTIF(C19:S19,"51$")+COUNTIF(C19:S19,"51☻")</f>
        <v>0</v>
      </c>
      <c r="Y19" s="47" t="n">
        <f aca="false">COUNTIF(C19:S19,"52")+COUNTIF(C19:S19,"52$")+COUNTIF(C19:S19,"52☻")</f>
        <v>0</v>
      </c>
      <c r="Z19" s="47" t="n">
        <f aca="false">COUNTIF(C19:S19,"51¶")</f>
        <v>0</v>
      </c>
      <c r="AA19" s="47" t="n">
        <f aca="false">COUNTIF(C19:S19,"52¶")</f>
        <v>0</v>
      </c>
      <c r="AB19" s="47" t="n">
        <f aca="false">COUNTIF(C19:S19,"U")+COUNTIF(C19:S19,"U☻")+COUNTIF(C19:S19,"U☺")</f>
        <v>0</v>
      </c>
      <c r="AC19" s="47" t="n">
        <f aca="false">COUNTIF(C19:S19,"KVIT")+COUNTIF(C19:S19,"KVIT☻")+COUNTIF(C19:S19,"kvit$")</f>
        <v>0</v>
      </c>
      <c r="AD19" s="48" t="n">
        <f aca="false">COUNTBLANK(C19:S19)-3</f>
        <v>12</v>
      </c>
      <c r="AE19" s="48" t="n">
        <f aca="false">COUNTIF(C19:S19,"x")</f>
        <v>0</v>
      </c>
      <c r="AF19" s="47" t="n">
        <f aca="false">COUNTIF(C19:S19,"51")+COUNTIF(C19:S19,"51☻")+COUNTIF(C19:S19,"2")+COUNTIF(C19:S19,"52")+COUNTIF(C19:S19,"52☻")+COUNTIF(C19:S19,"51$")+COUNTIF(C19:S19,"52$")</f>
        <v>0</v>
      </c>
      <c r="AG19" s="10" t="str">
        <f aca="false">Vzorci_vnosov!$A$19</f>
        <v>KVIT$</v>
      </c>
      <c r="AH19" s="49" t="str">
        <f aca="false">RIGHT(C19,1)</f>
        <v/>
      </c>
      <c r="AI19" s="49" t="str">
        <f aca="false">RIGHT(D19,1)</f>
        <v/>
      </c>
      <c r="AJ19" s="49" t="str">
        <f aca="false">RIGHT(E19,1)</f>
        <v/>
      </c>
      <c r="AK19" s="49" t="str">
        <f aca="false">RIGHT(F19,1)</f>
        <v>☻</v>
      </c>
      <c r="AL19" s="49" t="str">
        <f aca="false">RIGHT(G19,1)</f>
        <v/>
      </c>
      <c r="AM19" s="49" t="str">
        <f aca="false">RIGHT(H19,1)</f>
        <v/>
      </c>
      <c r="AN19" s="49" t="str">
        <f aca="false">RIGHT(I19,1)</f>
        <v/>
      </c>
      <c r="AO19" s="49" t="str">
        <f aca="false">RIGHT(J19,1)</f>
        <v/>
      </c>
      <c r="AP19" s="49" t="str">
        <f aca="false">RIGHT(K19,1)</f>
        <v/>
      </c>
      <c r="AQ19" s="49" t="str">
        <f aca="false">RIGHT(L19,1)</f>
        <v>☺</v>
      </c>
      <c r="AR19" s="49" t="str">
        <f aca="false">RIGHT(M19,1)</f>
        <v/>
      </c>
      <c r="AS19" s="49" t="str">
        <f aca="false">RIGHT(N19,1)</f>
        <v/>
      </c>
      <c r="AT19" s="49" t="e">
        <f aca="false">NA()</f>
        <v>#N/A</v>
      </c>
      <c r="AU19" s="49" t="str">
        <f aca="false">RIGHT(O19,1)</f>
        <v/>
      </c>
      <c r="AV19" s="49" t="str">
        <f aca="false">RIGHT(P19,1)</f>
        <v/>
      </c>
      <c r="AW19" s="49" t="str">
        <f aca="false">RIGHT(Q19,1)</f>
        <v/>
      </c>
      <c r="AX19" s="49" t="str">
        <f aca="false">RIGHT(R19,1)</f>
        <v/>
      </c>
      <c r="AY19" s="49" t="str">
        <f aca="false">RIGHT(S19,1)</f>
        <v/>
      </c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IV19" s="2"/>
    </row>
    <row r="20" s="26" customFormat="true" ht="19.5" hidden="false" customHeight="true" outlineLevel="0" collapsed="false">
      <c r="A20" s="51" t="n">
        <v>43696</v>
      </c>
      <c r="B20" s="52" t="str">
        <f aca="false">TEXT(A20,"Ddd")</f>
        <v>po</v>
      </c>
      <c r="C20" s="53" t="str">
        <f aca="false">Vzorci_vnosov!$A$12</f>
        <v>D</v>
      </c>
      <c r="D20" s="53" t="str">
        <f aca="false">Vzorci_vnosov!$A$15</f>
        <v>SO</v>
      </c>
      <c r="E20" s="56" t="s">
        <v>8</v>
      </c>
      <c r="F20" s="55" t="str">
        <f aca="false">Vzorci_vnosov!$A$11</f>
        <v>X</v>
      </c>
      <c r="G20" s="53" t="str">
        <f aca="false">Vzorci_vnosov!$A$12</f>
        <v>D</v>
      </c>
      <c r="H20" s="53" t="str">
        <f aca="false">Vzorci_vnosov!$A$8</f>
        <v>U</v>
      </c>
      <c r="I20" s="53" t="str">
        <f aca="false">Vzorci_vnosov!$A$5</f>
        <v>52</v>
      </c>
      <c r="J20" s="56" t="s">
        <v>8</v>
      </c>
      <c r="K20" s="53" t="str">
        <f aca="false">Vzorci_vnosov!$A$4</f>
        <v>51</v>
      </c>
      <c r="L20" s="55" t="s">
        <v>67</v>
      </c>
      <c r="M20" s="56" t="s">
        <v>79</v>
      </c>
      <c r="N20" s="54" t="str">
        <f aca="false">Vzorci_vnosov!$A$7</f>
        <v>KVIT☻</v>
      </c>
      <c r="O20" s="53" t="str">
        <f aca="false">Vzorci_vnosov!$A$5</f>
        <v>52</v>
      </c>
      <c r="P20" s="58" t="str">
        <f aca="false">Vzorci_vnosov!$A$23</f>
        <v>51☺</v>
      </c>
      <c r="Q20" s="53" t="str">
        <f aca="false">Vzorci_vnosov!$A$4</f>
        <v>51</v>
      </c>
      <c r="R20" s="56"/>
      <c r="S20" s="56" t="s">
        <v>8</v>
      </c>
      <c r="T20" s="56" t="s">
        <v>27</v>
      </c>
      <c r="U20" s="59" t="s">
        <v>11</v>
      </c>
      <c r="V20" s="47" t="n">
        <f aca="false">COUNTIF(AH20:AY20,"☻")</f>
        <v>1</v>
      </c>
      <c r="W20" s="47" t="n">
        <f aca="false">COUNTIF(AH20:AY20,"☺")</f>
        <v>1</v>
      </c>
      <c r="X20" s="47" t="n">
        <f aca="false">COUNTIF(C20:S20,"51")+COUNTIF(C20:S20,"51$")+COUNTIF(C20:S20,"51☻")</f>
        <v>2</v>
      </c>
      <c r="Y20" s="47" t="n">
        <f aca="false">COUNTIF(C20:S20,"52")+COUNTIF(C20:S20,"52$")+COUNTIF(C20:S20,"52☻")</f>
        <v>2</v>
      </c>
      <c r="Z20" s="47" t="n">
        <f aca="false">COUNTIF(C20:S20,"51¶")</f>
        <v>0</v>
      </c>
      <c r="AA20" s="47" t="n">
        <f aca="false">COUNTIF(C20:S20,"52¶")</f>
        <v>0</v>
      </c>
      <c r="AB20" s="47" t="n">
        <f aca="false">COUNTIF(C20:S20,"U")+COUNTIF(C20:S20,"U☻")+COUNTIF(C20:S20,"U☺")</f>
        <v>1</v>
      </c>
      <c r="AC20" s="47" t="n">
        <f aca="false">COUNTIF(C20:S20,"KVIT")+COUNTIF(C20:S20,"KVIT☻")+COUNTIF(C20:S20,"kvit$")</f>
        <v>4</v>
      </c>
      <c r="AD20" s="48" t="n">
        <f aca="false">COUNTBLANK(C20:S20)-3</f>
        <v>-2</v>
      </c>
      <c r="AE20" s="48" t="n">
        <f aca="false">COUNTIF(C20:S20,"x")</f>
        <v>1</v>
      </c>
      <c r="AF20" s="47" t="n">
        <f aca="false">COUNTIF(C20:S20,"51")+COUNTIF(C20:S20,"51☻")+COUNTIF(C20:S20,"2")+COUNTIF(C20:S20,"52")+COUNTIF(C20:S20,"52☻")+COUNTIF(C20:S20,"51$")+COUNTIF(C20:S20,"52$")</f>
        <v>4</v>
      </c>
      <c r="AG20" s="11" t="str">
        <f aca="false">Vzorci_vnosov!$A$20</f>
        <v>☺</v>
      </c>
      <c r="AH20" s="49" t="str">
        <f aca="false">RIGHT(C20,1)</f>
        <v>D</v>
      </c>
      <c r="AI20" s="49" t="str">
        <f aca="false">RIGHT(D20,1)</f>
        <v>O</v>
      </c>
      <c r="AJ20" s="49" t="str">
        <f aca="false">RIGHT(E20,1)</f>
        <v>T</v>
      </c>
      <c r="AK20" s="49" t="str">
        <f aca="false">RIGHT(F20,1)</f>
        <v>X</v>
      </c>
      <c r="AL20" s="49" t="str">
        <f aca="false">RIGHT(G20,1)</f>
        <v>D</v>
      </c>
      <c r="AM20" s="49" t="str">
        <f aca="false">RIGHT(H20,1)</f>
        <v>U</v>
      </c>
      <c r="AN20" s="49" t="str">
        <f aca="false">RIGHT(I20,1)</f>
        <v>2</v>
      </c>
      <c r="AO20" s="49" t="str">
        <f aca="false">RIGHT(J20,1)</f>
        <v>T</v>
      </c>
      <c r="AP20" s="49" t="str">
        <f aca="false">RIGHT(K20,1)</f>
        <v>1</v>
      </c>
      <c r="AQ20" s="49" t="str">
        <f aca="false">RIGHT(L20,1)</f>
        <v>K</v>
      </c>
      <c r="AR20" s="49" t="str">
        <f aca="false">RIGHT(M20,1)</f>
        <v>R</v>
      </c>
      <c r="AS20" s="49" t="str">
        <f aca="false">RIGHT(N20,1)</f>
        <v>☻</v>
      </c>
      <c r="AT20" s="49" t="e">
        <f aca="false">NA()</f>
        <v>#N/A</v>
      </c>
      <c r="AU20" s="49" t="str">
        <f aca="false">RIGHT(O20,1)</f>
        <v>2</v>
      </c>
      <c r="AV20" s="49" t="str">
        <f aca="false">RIGHT(P20,1)</f>
        <v>☺</v>
      </c>
      <c r="AW20" s="49" t="str">
        <f aca="false">RIGHT(Q20,1)</f>
        <v>1</v>
      </c>
      <c r="AX20" s="49" t="str">
        <f aca="false">RIGHT(R20,1)</f>
        <v/>
      </c>
      <c r="AY20" s="49" t="str">
        <f aca="false">RIGHT(S20,1)</f>
        <v>T</v>
      </c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IV20" s="2"/>
    </row>
    <row r="21" s="26" customFormat="true" ht="19.5" hidden="false" customHeight="true" outlineLevel="0" collapsed="false">
      <c r="A21" s="51" t="n">
        <v>43697</v>
      </c>
      <c r="B21" s="52" t="str">
        <f aca="false">TEXT(A21,"Ddd")</f>
        <v>út</v>
      </c>
      <c r="C21" s="55" t="str">
        <f aca="false">Vzorci_vnosov!$A$32</f>
        <v>Am</v>
      </c>
      <c r="D21" s="56" t="s">
        <v>8</v>
      </c>
      <c r="E21" s="56" t="s">
        <v>8</v>
      </c>
      <c r="F21" s="56" t="s">
        <v>8</v>
      </c>
      <c r="G21" s="53" t="str">
        <f aca="false">Vzorci_vnosov!$A$12</f>
        <v>D</v>
      </c>
      <c r="H21" s="61" t="str">
        <f aca="false">Vzorci_vnosov!$A$29</f>
        <v>Rt</v>
      </c>
      <c r="I21" s="58" t="str">
        <f aca="false">Vzorci_vnosov!$A$23</f>
        <v>51☺</v>
      </c>
      <c r="J21" s="53" t="str">
        <f aca="false">Vzorci_vnosov!$A$5</f>
        <v>52</v>
      </c>
      <c r="K21" s="53" t="str">
        <f aca="false">Vzorci_vnosov!$A$4</f>
        <v>51</v>
      </c>
      <c r="L21" s="55" t="str">
        <f aca="false">Vzorci_vnosov!$A$11</f>
        <v>X</v>
      </c>
      <c r="M21" s="56" t="s">
        <v>79</v>
      </c>
      <c r="N21" s="55" t="str">
        <f aca="false">Vzorci_vnosov!$A$11</f>
        <v>X</v>
      </c>
      <c r="O21" s="53" t="str">
        <f aca="false">Vzorci_vnosov!$A$5</f>
        <v>52</v>
      </c>
      <c r="P21" s="55" t="str">
        <f aca="false">Vzorci_vnosov!$A$11</f>
        <v>X</v>
      </c>
      <c r="Q21" s="55" t="str">
        <f aca="false">Vzorci_vnosov!$A$32</f>
        <v>Am</v>
      </c>
      <c r="R21" s="56"/>
      <c r="S21" s="56" t="s">
        <v>8</v>
      </c>
      <c r="T21" s="56" t="s">
        <v>70</v>
      </c>
      <c r="U21" s="59" t="s">
        <v>11</v>
      </c>
      <c r="V21" s="47" t="n">
        <f aca="false">COUNTIF(AH21:AY21,"☻")</f>
        <v>0</v>
      </c>
      <c r="W21" s="47" t="n">
        <f aca="false">COUNTIF(AH21:AY21,"☺")</f>
        <v>1</v>
      </c>
      <c r="X21" s="47" t="n">
        <f aca="false">COUNTIF(C21:S21,"51")+COUNTIF(C21:S21,"51$")+COUNTIF(C21:S21,"51☻")</f>
        <v>1</v>
      </c>
      <c r="Y21" s="47" t="n">
        <f aca="false">COUNTIF(C21:S21,"52")+COUNTIF(C21:S21,"52$")+COUNTIF(C21:S21,"52☻")</f>
        <v>2</v>
      </c>
      <c r="Z21" s="47" t="n">
        <f aca="false">COUNTIF(C21:S21,"51¶")</f>
        <v>0</v>
      </c>
      <c r="AA21" s="47" t="n">
        <f aca="false">COUNTIF(C21:S21,"52¶")</f>
        <v>0</v>
      </c>
      <c r="AB21" s="47" t="n">
        <f aca="false">COUNTIF(C21:S21,"U")+COUNTIF(C21:S21,"U☻")+COUNTIF(C21:S21,"U☺")</f>
        <v>0</v>
      </c>
      <c r="AC21" s="47" t="n">
        <f aca="false">COUNTIF(C21:S21,"KVIT")+COUNTIF(C21:S21,"KVIT☻")+COUNTIF(C21:S21,"kvit$")</f>
        <v>4</v>
      </c>
      <c r="AD21" s="48" t="n">
        <f aca="false">COUNTBLANK(C21:S21)-3</f>
        <v>-2</v>
      </c>
      <c r="AE21" s="48" t="n">
        <f aca="false">COUNTIF(C21:S21,"x")</f>
        <v>3</v>
      </c>
      <c r="AF21" s="47" t="n">
        <f aca="false">COUNTIF(C21:S21,"51")+COUNTIF(C21:S21,"51☻")+COUNTIF(C21:S21,"2")+COUNTIF(C21:S21,"52")+COUNTIF(C21:S21,"52☻")+COUNTIF(C21:S21,"51$")+COUNTIF(C21:S21,"52$")</f>
        <v>3</v>
      </c>
      <c r="AG21" s="12" t="str">
        <f aca="false">Vzorci_vnosov!$A$21</f>
        <v>☺</v>
      </c>
      <c r="AH21" s="49" t="str">
        <f aca="false">RIGHT(C21,1)</f>
        <v>m</v>
      </c>
      <c r="AI21" s="49" t="str">
        <f aca="false">RIGHT(D21,1)</f>
        <v>T</v>
      </c>
      <c r="AJ21" s="49" t="str">
        <f aca="false">RIGHT(E21,1)</f>
        <v>T</v>
      </c>
      <c r="AK21" s="49" t="str">
        <f aca="false">RIGHT(F21,1)</f>
        <v>T</v>
      </c>
      <c r="AL21" s="49" t="str">
        <f aca="false">RIGHT(G21,1)</f>
        <v>D</v>
      </c>
      <c r="AM21" s="49" t="str">
        <f aca="false">RIGHT(H21,1)</f>
        <v>t</v>
      </c>
      <c r="AN21" s="49" t="str">
        <f aca="false">RIGHT(I21,1)</f>
        <v>☺</v>
      </c>
      <c r="AO21" s="49" t="str">
        <f aca="false">RIGHT(J21,1)</f>
        <v>2</v>
      </c>
      <c r="AP21" s="49" t="str">
        <f aca="false">RIGHT(K21,1)</f>
        <v>1</v>
      </c>
      <c r="AQ21" s="49" t="str">
        <f aca="false">RIGHT(L21,1)</f>
        <v>X</v>
      </c>
      <c r="AR21" s="49" t="str">
        <f aca="false">RIGHT(M21,1)</f>
        <v>R</v>
      </c>
      <c r="AS21" s="49" t="str">
        <f aca="false">RIGHT(N21,1)</f>
        <v>X</v>
      </c>
      <c r="AT21" s="49" t="e">
        <f aca="false">NA()</f>
        <v>#N/A</v>
      </c>
      <c r="AU21" s="49" t="str">
        <f aca="false">RIGHT(O21,1)</f>
        <v>2</v>
      </c>
      <c r="AV21" s="49" t="str">
        <f aca="false">RIGHT(P21,1)</f>
        <v>X</v>
      </c>
      <c r="AW21" s="49" t="str">
        <f aca="false">RIGHT(Q21,1)</f>
        <v>m</v>
      </c>
      <c r="AX21" s="49" t="str">
        <f aca="false">RIGHT(R21,1)</f>
        <v/>
      </c>
      <c r="AY21" s="49" t="str">
        <f aca="false">RIGHT(S21,1)</f>
        <v>T</v>
      </c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IV21" s="2"/>
    </row>
    <row r="22" s="26" customFormat="true" ht="19.5" hidden="false" customHeight="true" outlineLevel="0" collapsed="false">
      <c r="A22" s="51" t="n">
        <v>43698</v>
      </c>
      <c r="B22" s="52" t="str">
        <f aca="false">TEXT(A22,"Ddd")</f>
        <v>st</v>
      </c>
      <c r="C22" s="55" t="str">
        <f aca="false">Vzorci_vnosov!$A$35</f>
        <v>Ta</v>
      </c>
      <c r="D22" s="54" t="str">
        <f aca="false">Vzorci_vnosov!$A$7</f>
        <v>KVIT☻</v>
      </c>
      <c r="E22" s="56" t="s">
        <v>8</v>
      </c>
      <c r="F22" s="56" t="s">
        <v>8</v>
      </c>
      <c r="G22" s="53" t="str">
        <f aca="false">Vzorci_vnosov!$A$12</f>
        <v>D</v>
      </c>
      <c r="H22" s="53" t="str">
        <f aca="false">Vzorci_vnosov!$A$8</f>
        <v>U</v>
      </c>
      <c r="I22" s="55" t="str">
        <f aca="false">Vzorci_vnosov!$A$11</f>
        <v>X</v>
      </c>
      <c r="J22" s="53" t="str">
        <f aca="false">Vzorci_vnosov!$A$5</f>
        <v>52</v>
      </c>
      <c r="K22" s="53" t="str">
        <f aca="false">Vzorci_vnosov!$A$4</f>
        <v>51</v>
      </c>
      <c r="L22" s="53" t="str">
        <f aca="false">Vzorci_vnosov!$A$5</f>
        <v>52</v>
      </c>
      <c r="M22" s="56" t="s">
        <v>79</v>
      </c>
      <c r="N22" s="55" t="str">
        <f aca="false">Vzorci_vnosov!$A$35</f>
        <v>Ta</v>
      </c>
      <c r="O22" s="55" t="str">
        <f aca="false">Vzorci_vnosov!$A$11</f>
        <v>X</v>
      </c>
      <c r="P22" s="58" t="str">
        <f aca="false">Vzorci_vnosov!$A$23</f>
        <v>51☺</v>
      </c>
      <c r="Q22" s="55" t="str">
        <f aca="false">Vzorci_vnosov!$A$35</f>
        <v>Ta</v>
      </c>
      <c r="R22" s="56"/>
      <c r="S22" s="56" t="s">
        <v>8</v>
      </c>
      <c r="T22" s="56" t="s">
        <v>27</v>
      </c>
      <c r="U22" s="59" t="s">
        <v>7</v>
      </c>
      <c r="V22" s="47" t="n">
        <f aca="false">COUNTIF(AH22:AY22,"☻")</f>
        <v>1</v>
      </c>
      <c r="W22" s="47" t="n">
        <f aca="false">COUNTIF(AH22:AY22,"☺")</f>
        <v>1</v>
      </c>
      <c r="X22" s="47" t="n">
        <f aca="false">COUNTIF(C22:S22,"51")+COUNTIF(C22:S22,"51$")+COUNTIF(C22:S22,"51☻")</f>
        <v>1</v>
      </c>
      <c r="Y22" s="47" t="n">
        <f aca="false">COUNTIF(C22:S22,"52")+COUNTIF(C22:S22,"52$")+COUNTIF(C22:S22,"52☻")</f>
        <v>2</v>
      </c>
      <c r="Z22" s="47" t="n">
        <f aca="false">COUNTIF(C22:S22,"51¶")</f>
        <v>0</v>
      </c>
      <c r="AA22" s="47" t="n">
        <f aca="false">COUNTIF(C22:S22,"52¶")</f>
        <v>0</v>
      </c>
      <c r="AB22" s="47" t="n">
        <f aca="false">COUNTIF(C22:S22,"U")+COUNTIF(C22:S22,"U☻")+COUNTIF(C22:S22,"U☺")</f>
        <v>1</v>
      </c>
      <c r="AC22" s="47" t="n">
        <f aca="false">COUNTIF(C22:S22,"KVIT")+COUNTIF(C22:S22,"KVIT☻")+COUNTIF(C22:S22,"kvit$")</f>
        <v>4</v>
      </c>
      <c r="AD22" s="48" t="n">
        <f aca="false">COUNTBLANK(C22:S22)-3</f>
        <v>-2</v>
      </c>
      <c r="AE22" s="48" t="n">
        <f aca="false">COUNTIF(C22:S22,"x")</f>
        <v>2</v>
      </c>
      <c r="AF22" s="47" t="n">
        <f aca="false">COUNTIF(C22:S22,"51")+COUNTIF(C22:S22,"51☻")+COUNTIF(C22:S22,"2")+COUNTIF(C22:S22,"52")+COUNTIF(C22:S22,"52☻")+COUNTIF(C22:S22,"51$")+COUNTIF(C22:S22,"52$")</f>
        <v>3</v>
      </c>
      <c r="AG22" s="13" t="str">
        <f aca="false">Vzorci_vnosov!$A$22</f>
        <v>U☺</v>
      </c>
      <c r="AH22" s="49" t="str">
        <f aca="false">RIGHT(C22,1)</f>
        <v>a</v>
      </c>
      <c r="AI22" s="49" t="str">
        <f aca="false">RIGHT(D22,1)</f>
        <v>☻</v>
      </c>
      <c r="AJ22" s="49" t="str">
        <f aca="false">RIGHT(E22,1)</f>
        <v>T</v>
      </c>
      <c r="AK22" s="49" t="str">
        <f aca="false">RIGHT(F22,1)</f>
        <v>T</v>
      </c>
      <c r="AL22" s="49" t="str">
        <f aca="false">RIGHT(G22,1)</f>
        <v>D</v>
      </c>
      <c r="AM22" s="49" t="str">
        <f aca="false">RIGHT(H22,1)</f>
        <v>U</v>
      </c>
      <c r="AN22" s="49" t="str">
        <f aca="false">RIGHT(I22,1)</f>
        <v>X</v>
      </c>
      <c r="AO22" s="49" t="str">
        <f aca="false">RIGHT(J22,1)</f>
        <v>2</v>
      </c>
      <c r="AP22" s="49" t="str">
        <f aca="false">RIGHT(K22,1)</f>
        <v>1</v>
      </c>
      <c r="AQ22" s="49" t="str">
        <f aca="false">RIGHT(L22,1)</f>
        <v>2</v>
      </c>
      <c r="AR22" s="49" t="str">
        <f aca="false">RIGHT(M22,1)</f>
        <v>R</v>
      </c>
      <c r="AS22" s="49" t="str">
        <f aca="false">RIGHT(N22,1)</f>
        <v>a</v>
      </c>
      <c r="AT22" s="49" t="e">
        <f aca="false">NA()</f>
        <v>#N/A</v>
      </c>
      <c r="AU22" s="49" t="str">
        <f aca="false">RIGHT(O22,1)</f>
        <v>X</v>
      </c>
      <c r="AV22" s="49" t="str">
        <f aca="false">RIGHT(P22,1)</f>
        <v>☺</v>
      </c>
      <c r="AW22" s="49" t="str">
        <f aca="false">RIGHT(Q22,1)</f>
        <v>a</v>
      </c>
      <c r="AX22" s="49" t="str">
        <f aca="false">RIGHT(R22,1)</f>
        <v/>
      </c>
      <c r="AY22" s="49" t="str">
        <f aca="false">RIGHT(S22,1)</f>
        <v>T</v>
      </c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IV22" s="2"/>
    </row>
    <row r="23" s="26" customFormat="true" ht="19.5" hidden="false" customHeight="true" outlineLevel="0" collapsed="false">
      <c r="A23" s="51" t="n">
        <v>43699</v>
      </c>
      <c r="B23" s="52" t="str">
        <f aca="false">TEXT(A23,"Ddd")</f>
        <v>čt</v>
      </c>
      <c r="C23" s="55" t="s">
        <v>67</v>
      </c>
      <c r="D23" s="55" t="str">
        <f aca="false">Vzorci_vnosov!$A$11</f>
        <v>X</v>
      </c>
      <c r="E23" s="56" t="s">
        <v>8</v>
      </c>
      <c r="F23" s="56" t="s">
        <v>8</v>
      </c>
      <c r="G23" s="53" t="str">
        <f aca="false">Vzorci_vnosov!$A$12</f>
        <v>D</v>
      </c>
      <c r="H23" s="55" t="str">
        <f aca="false">Vzorci_vnosov!$A$11</f>
        <v>X</v>
      </c>
      <c r="I23" s="53" t="str">
        <f aca="false">Vzorci_vnosov!$A$5</f>
        <v>52</v>
      </c>
      <c r="J23" s="54" t="str">
        <f aca="false">Vzorci_vnosov!$A$7</f>
        <v>KVIT☻</v>
      </c>
      <c r="K23" s="53" t="str">
        <f aca="false">Vzorci_vnosov!$A$4</f>
        <v>51</v>
      </c>
      <c r="L23" s="53" t="str">
        <f aca="false">Vzorci_vnosov!$A$5</f>
        <v>52</v>
      </c>
      <c r="M23" s="56" t="s">
        <v>79</v>
      </c>
      <c r="N23" s="56" t="s">
        <v>8</v>
      </c>
      <c r="O23" s="55" t="str">
        <f aca="false">Vzorci_vnosov!$A$11</f>
        <v>X</v>
      </c>
      <c r="P23" s="55" t="str">
        <f aca="false">Vzorci_vnosov!$A$11</f>
        <v>X</v>
      </c>
      <c r="Q23" s="53" t="str">
        <f aca="false">Vzorci_vnosov!$A$4</f>
        <v>51</v>
      </c>
      <c r="R23" s="56"/>
      <c r="S23" s="56" t="s">
        <v>8</v>
      </c>
      <c r="T23" s="56" t="s">
        <v>70</v>
      </c>
      <c r="U23" s="59" t="s">
        <v>7</v>
      </c>
      <c r="V23" s="47" t="n">
        <f aca="false">COUNTIF(AH23:AY23,"☻")</f>
        <v>1</v>
      </c>
      <c r="W23" s="47" t="n">
        <f aca="false">COUNTIF(AH23:AY23,"☺")</f>
        <v>0</v>
      </c>
      <c r="X23" s="47" t="n">
        <f aca="false">COUNTIF(C23:S23,"51")+COUNTIF(C23:S23,"51$")+COUNTIF(C23:S23,"51☻")</f>
        <v>2</v>
      </c>
      <c r="Y23" s="47" t="n">
        <f aca="false">COUNTIF(C23:S23,"52")+COUNTIF(C23:S23,"52$")+COUNTIF(C23:S23,"52☻")</f>
        <v>2</v>
      </c>
      <c r="Z23" s="47" t="n">
        <f aca="false">COUNTIF(C23:S23,"51¶")</f>
        <v>0</v>
      </c>
      <c r="AA23" s="47" t="n">
        <f aca="false">COUNTIF(C23:S23,"52¶")</f>
        <v>0</v>
      </c>
      <c r="AB23" s="47" t="n">
        <f aca="false">COUNTIF(C23:S23,"U")+COUNTIF(C23:S23,"U☻")+COUNTIF(C23:S23,"U☺")</f>
        <v>0</v>
      </c>
      <c r="AC23" s="47" t="n">
        <f aca="false">COUNTIF(C23:S23,"KVIT")+COUNTIF(C23:S23,"KVIT☻")+COUNTIF(C23:S23,"kvit$")</f>
        <v>5</v>
      </c>
      <c r="AD23" s="48" t="n">
        <f aca="false">COUNTBLANK(C23:S23)-3</f>
        <v>-2</v>
      </c>
      <c r="AE23" s="48" t="n">
        <f aca="false">COUNTIF(C23:S23,"x")</f>
        <v>4</v>
      </c>
      <c r="AF23" s="47" t="n">
        <f aca="false">COUNTIF(C23:S23,"51")+COUNTIF(C23:S23,"51☻")+COUNTIF(C23:S23,"2")+COUNTIF(C23:S23,"52")+COUNTIF(C23:S23,"52☻")+COUNTIF(C23:S23,"51$")+COUNTIF(C23:S23,"52$")</f>
        <v>4</v>
      </c>
      <c r="AG23" s="13" t="str">
        <f aca="false">Vzorci_vnosov!$A$23</f>
        <v>51☺</v>
      </c>
      <c r="AH23" s="49" t="str">
        <f aca="false">RIGHT(C23,1)</f>
        <v>K</v>
      </c>
      <c r="AI23" s="49" t="str">
        <f aca="false">RIGHT(D23,1)</f>
        <v>X</v>
      </c>
      <c r="AJ23" s="49" t="str">
        <f aca="false">RIGHT(E23,1)</f>
        <v>T</v>
      </c>
      <c r="AK23" s="49" t="str">
        <f aca="false">RIGHT(F23,1)</f>
        <v>T</v>
      </c>
      <c r="AL23" s="49" t="str">
        <f aca="false">RIGHT(G23,1)</f>
        <v>D</v>
      </c>
      <c r="AM23" s="49" t="str">
        <f aca="false">RIGHT(H23,1)</f>
        <v>X</v>
      </c>
      <c r="AN23" s="49" t="str">
        <f aca="false">RIGHT(I23,1)</f>
        <v>2</v>
      </c>
      <c r="AO23" s="49" t="str">
        <f aca="false">RIGHT(J23,1)</f>
        <v>☻</v>
      </c>
      <c r="AP23" s="49" t="str">
        <f aca="false">RIGHT(K23,1)</f>
        <v>1</v>
      </c>
      <c r="AQ23" s="49" t="str">
        <f aca="false">RIGHT(L23,1)</f>
        <v>2</v>
      </c>
      <c r="AR23" s="49" t="str">
        <f aca="false">RIGHT(M23,1)</f>
        <v>R</v>
      </c>
      <c r="AS23" s="49" t="str">
        <f aca="false">RIGHT(N23,1)</f>
        <v>T</v>
      </c>
      <c r="AT23" s="49" t="e">
        <f aca="false">NA()</f>
        <v>#N/A</v>
      </c>
      <c r="AU23" s="49" t="str">
        <f aca="false">RIGHT(O23,1)</f>
        <v>X</v>
      </c>
      <c r="AV23" s="49" t="str">
        <f aca="false">RIGHT(P23,1)</f>
        <v>X</v>
      </c>
      <c r="AW23" s="49" t="str">
        <f aca="false">RIGHT(Q23,1)</f>
        <v>1</v>
      </c>
      <c r="AX23" s="49" t="str">
        <f aca="false">RIGHT(R23,1)</f>
        <v/>
      </c>
      <c r="AY23" s="49" t="str">
        <f aca="false">RIGHT(S23,1)</f>
        <v>T</v>
      </c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IV23" s="2"/>
    </row>
    <row r="24" s="26" customFormat="true" ht="19.5" hidden="false" customHeight="true" outlineLevel="0" collapsed="false">
      <c r="A24" s="51" t="n">
        <v>43700</v>
      </c>
      <c r="B24" s="52" t="str">
        <f aca="false">TEXT(A24,"Ddd")</f>
        <v>pá</v>
      </c>
      <c r="C24" s="53" t="str">
        <f aca="false">Vzorci_vnosov!$A$8</f>
        <v>U</v>
      </c>
      <c r="D24" s="56" t="s">
        <v>8</v>
      </c>
      <c r="E24" s="56" t="s">
        <v>8</v>
      </c>
      <c r="F24" s="56" t="s">
        <v>8</v>
      </c>
      <c r="G24" s="53" t="str">
        <f aca="false">Vzorci_vnosov!$A$12</f>
        <v>D</v>
      </c>
      <c r="H24" s="53" t="str">
        <f aca="false">Vzorci_vnosov!$A$5</f>
        <v>52</v>
      </c>
      <c r="I24" s="58" t="str">
        <f aca="false">Vzorci_vnosov!$A$23</f>
        <v>51☺</v>
      </c>
      <c r="J24" s="55" t="str">
        <f aca="false">Vzorci_vnosov!$A$11</f>
        <v>X</v>
      </c>
      <c r="K24" s="53" t="str">
        <f aca="false">Vzorci_vnosov!$A$4</f>
        <v>51</v>
      </c>
      <c r="L24" s="53" t="str">
        <f aca="false">Vzorci_vnosov!$A$5</f>
        <v>52</v>
      </c>
      <c r="M24" s="56" t="s">
        <v>79</v>
      </c>
      <c r="N24" s="54" t="str">
        <f aca="false">Vzorci_vnosov!$A$7</f>
        <v>KVIT☻</v>
      </c>
      <c r="O24" s="55" t="str">
        <f aca="false">Vzorci_vnosov!$A$11</f>
        <v>X</v>
      </c>
      <c r="P24" s="55" t="str">
        <f aca="false">Vzorci_vnosov!$A$35</f>
        <v>Ta</v>
      </c>
      <c r="Q24" s="53" t="str">
        <f aca="false">Vzorci_vnosov!$A$4</f>
        <v>51</v>
      </c>
      <c r="R24" s="56"/>
      <c r="S24" s="56" t="s">
        <v>8</v>
      </c>
      <c r="T24" s="56" t="s">
        <v>13</v>
      </c>
      <c r="U24" s="59" t="s">
        <v>7</v>
      </c>
      <c r="V24" s="47" t="n">
        <f aca="false">COUNTIF(AH24:AY24,"☻")</f>
        <v>1</v>
      </c>
      <c r="W24" s="47" t="n">
        <f aca="false">COUNTIF(AH24:AY24,"☺")</f>
        <v>1</v>
      </c>
      <c r="X24" s="47" t="n">
        <f aca="false">COUNTIF(C24:S24,"51")+COUNTIF(C24:S24,"51$")+COUNTIF(C24:S24,"51☻")</f>
        <v>2</v>
      </c>
      <c r="Y24" s="47" t="n">
        <f aca="false">COUNTIF(C24:S24,"52")+COUNTIF(C24:S24,"52$")+COUNTIF(C24:S24,"52☻")</f>
        <v>2</v>
      </c>
      <c r="Z24" s="47" t="n">
        <f aca="false">COUNTIF(C24:S24,"51¶")</f>
        <v>0</v>
      </c>
      <c r="AA24" s="47" t="n">
        <f aca="false">COUNTIF(C24:S24,"52¶")</f>
        <v>0</v>
      </c>
      <c r="AB24" s="47" t="n">
        <f aca="false">COUNTIF(C24:S24,"U")+COUNTIF(C24:S24,"U☻")+COUNTIF(C24:S24,"U☺")</f>
        <v>1</v>
      </c>
      <c r="AC24" s="47" t="n">
        <f aca="false">COUNTIF(C24:S24,"KVIT")+COUNTIF(C24:S24,"KVIT☻")+COUNTIF(C24:S24,"kvit$")</f>
        <v>5</v>
      </c>
      <c r="AD24" s="48" t="n">
        <f aca="false">COUNTBLANK(C24:S24)-3</f>
        <v>-2</v>
      </c>
      <c r="AE24" s="48" t="n">
        <f aca="false">COUNTIF(C24:S24,"x")</f>
        <v>2</v>
      </c>
      <c r="AF24" s="47" t="n">
        <f aca="false">COUNTIF(C24:S24,"51")+COUNTIF(C24:S24,"51☻")+COUNTIF(C24:S24,"2")+COUNTIF(C24:S24,"52")+COUNTIF(C24:S24,"52☻")+COUNTIF(C24:S24,"51$")+COUNTIF(C24:S24,"52$")</f>
        <v>4</v>
      </c>
      <c r="AG24" s="13" t="str">
        <f aca="false">Vzorci_vnosov!$A$24</f>
        <v>52☺</v>
      </c>
      <c r="AH24" s="49" t="str">
        <f aca="false">RIGHT(C24,1)</f>
        <v>U</v>
      </c>
      <c r="AI24" s="49" t="str">
        <f aca="false">RIGHT(D24,1)</f>
        <v>T</v>
      </c>
      <c r="AJ24" s="49" t="str">
        <f aca="false">RIGHT(E24,1)</f>
        <v>T</v>
      </c>
      <c r="AK24" s="49" t="str">
        <f aca="false">RIGHT(F24,1)</f>
        <v>T</v>
      </c>
      <c r="AL24" s="49" t="str">
        <f aca="false">RIGHT(G24,1)</f>
        <v>D</v>
      </c>
      <c r="AM24" s="49" t="str">
        <f aca="false">RIGHT(H24,1)</f>
        <v>2</v>
      </c>
      <c r="AN24" s="49" t="str">
        <f aca="false">RIGHT(I24,1)</f>
        <v>☺</v>
      </c>
      <c r="AO24" s="49" t="str">
        <f aca="false">RIGHT(J24,1)</f>
        <v>X</v>
      </c>
      <c r="AP24" s="49" t="str">
        <f aca="false">RIGHT(K24,1)</f>
        <v>1</v>
      </c>
      <c r="AQ24" s="49" t="str">
        <f aca="false">RIGHT(L24,1)</f>
        <v>2</v>
      </c>
      <c r="AR24" s="49" t="str">
        <f aca="false">RIGHT(M24,1)</f>
        <v>R</v>
      </c>
      <c r="AS24" s="49" t="str">
        <f aca="false">RIGHT(N24,1)</f>
        <v>☻</v>
      </c>
      <c r="AT24" s="49" t="e">
        <f aca="false">NA()</f>
        <v>#N/A</v>
      </c>
      <c r="AU24" s="49" t="str">
        <f aca="false">RIGHT(O24,1)</f>
        <v>X</v>
      </c>
      <c r="AV24" s="49" t="str">
        <f aca="false">RIGHT(P24,1)</f>
        <v>a</v>
      </c>
      <c r="AW24" s="49" t="str">
        <f aca="false">RIGHT(Q24,1)</f>
        <v>1</v>
      </c>
      <c r="AX24" s="49" t="str">
        <f aca="false">RIGHT(R24,1)</f>
        <v/>
      </c>
      <c r="AY24" s="49" t="str">
        <f aca="false">RIGHT(S24,1)</f>
        <v>T</v>
      </c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IV24" s="2"/>
    </row>
    <row r="25" s="26" customFormat="true" ht="19.5" hidden="false" customHeight="true" outlineLevel="0" collapsed="false">
      <c r="A25" s="51" t="n">
        <v>43701</v>
      </c>
      <c r="B25" s="52" t="str">
        <f aca="false">TEXT(A25,"Ddd")</f>
        <v>so</v>
      </c>
      <c r="C25" s="56"/>
      <c r="D25" s="44" t="str">
        <f aca="false">Vzorci_vnosov!$A$14</f>
        <v>☻</v>
      </c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 t="s">
        <v>68</v>
      </c>
      <c r="U25" s="59" t="s">
        <v>13</v>
      </c>
      <c r="V25" s="47" t="n">
        <f aca="false">COUNTIF(AH25:AY25,"☻")</f>
        <v>1</v>
      </c>
      <c r="W25" s="47" t="n">
        <f aca="false">COUNTIF(AH25:AY25,"☺")</f>
        <v>0</v>
      </c>
      <c r="X25" s="47" t="n">
        <f aca="false">COUNTIF(C25:S25,"51")+COUNTIF(C25:S25,"51$")+COUNTIF(C25:S25,"51☻")</f>
        <v>0</v>
      </c>
      <c r="Y25" s="47" t="n">
        <f aca="false">COUNTIF(C25:S25,"52")+COUNTIF(C25:S25,"52$")+COUNTIF(C25:S25,"52☻")</f>
        <v>0</v>
      </c>
      <c r="Z25" s="47" t="n">
        <f aca="false">COUNTIF(C25:S25,"51¶")</f>
        <v>0</v>
      </c>
      <c r="AA25" s="47" t="n">
        <f aca="false">COUNTIF(C25:S25,"52¶")</f>
        <v>0</v>
      </c>
      <c r="AB25" s="47" t="n">
        <f aca="false">COUNTIF(C25:S25,"U")+COUNTIF(C25:S25,"U☻")+COUNTIF(C25:S25,"U☺")</f>
        <v>0</v>
      </c>
      <c r="AC25" s="47" t="n">
        <f aca="false">COUNTIF(C25:S25,"KVIT")+COUNTIF(C25:S25,"KVIT☻")+COUNTIF(C25:S25,"kvit$")</f>
        <v>0</v>
      </c>
      <c r="AD25" s="48" t="n">
        <f aca="false">COUNTBLANK(C25:S25)-3</f>
        <v>13</v>
      </c>
      <c r="AE25" s="48" t="n">
        <f aca="false">COUNTIF(C25:S25,"x")</f>
        <v>0</v>
      </c>
      <c r="AF25" s="47" t="n">
        <f aca="false">COUNTIF(C25:S25,"51")+COUNTIF(C25:S25,"51☻")+COUNTIF(C25:S25,"2")+COUNTIF(C25:S25,"52")+COUNTIF(C25:S25,"52☻")+COUNTIF(C25:S25,"51$")+COUNTIF(C25:S25,"52$")</f>
        <v>0</v>
      </c>
      <c r="AG25" s="7" t="str">
        <f aca="false">Vzorci_vnosov!$A$25</f>
        <v>51¶</v>
      </c>
      <c r="AH25" s="49" t="str">
        <f aca="false">RIGHT(C25,1)</f>
        <v/>
      </c>
      <c r="AI25" s="49" t="str">
        <f aca="false">RIGHT(D25,1)</f>
        <v>☻</v>
      </c>
      <c r="AJ25" s="49" t="str">
        <f aca="false">RIGHT(E25,1)</f>
        <v/>
      </c>
      <c r="AK25" s="49" t="str">
        <f aca="false">RIGHT(F25,1)</f>
        <v/>
      </c>
      <c r="AL25" s="49" t="str">
        <f aca="false">RIGHT(G25,1)</f>
        <v/>
      </c>
      <c r="AM25" s="49" t="str">
        <f aca="false">RIGHT(H25,1)</f>
        <v/>
      </c>
      <c r="AN25" s="49" t="str">
        <f aca="false">RIGHT(I25,1)</f>
        <v/>
      </c>
      <c r="AO25" s="49" t="str">
        <f aca="false">RIGHT(J25,1)</f>
        <v/>
      </c>
      <c r="AP25" s="49" t="str">
        <f aca="false">RIGHT(K25,1)</f>
        <v/>
      </c>
      <c r="AQ25" s="49" t="str">
        <f aca="false">RIGHT(L25,1)</f>
        <v/>
      </c>
      <c r="AR25" s="49" t="str">
        <f aca="false">RIGHT(M25,1)</f>
        <v/>
      </c>
      <c r="AS25" s="49" t="str">
        <f aca="false">RIGHT(N25,1)</f>
        <v/>
      </c>
      <c r="AT25" s="49" t="e">
        <f aca="false">NA()</f>
        <v>#N/A</v>
      </c>
      <c r="AU25" s="49" t="str">
        <f aca="false">RIGHT(O25,1)</f>
        <v/>
      </c>
      <c r="AV25" s="49" t="str">
        <f aca="false">RIGHT(P25,1)</f>
        <v/>
      </c>
      <c r="AW25" s="49" t="str">
        <f aca="false">RIGHT(Q25,1)</f>
        <v/>
      </c>
      <c r="AX25" s="49" t="str">
        <f aca="false">RIGHT(R25,1)</f>
        <v/>
      </c>
      <c r="AY25" s="49" t="str">
        <f aca="false">RIGHT(S25,1)</f>
        <v/>
      </c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IV25" s="2"/>
    </row>
    <row r="26" s="26" customFormat="true" ht="19.5" hidden="false" customHeight="true" outlineLevel="0" collapsed="false">
      <c r="A26" s="51" t="n">
        <v>43702</v>
      </c>
      <c r="B26" s="52" t="str">
        <f aca="false">TEXT(A26,"Ddd")</f>
        <v>ne</v>
      </c>
      <c r="C26" s="56"/>
      <c r="D26" s="44" t="str">
        <f aca="false">Vzorci_vnosov!$A$14</f>
        <v>☻</v>
      </c>
      <c r="E26" s="56"/>
      <c r="F26" s="56"/>
      <c r="G26" s="56"/>
      <c r="H26" s="56"/>
      <c r="I26" s="56"/>
      <c r="J26" s="56"/>
      <c r="K26" s="96"/>
      <c r="L26" s="56"/>
      <c r="M26" s="56"/>
      <c r="N26" s="56"/>
      <c r="O26" s="56"/>
      <c r="P26" s="56"/>
      <c r="Q26" s="56"/>
      <c r="R26" s="56"/>
      <c r="S26" s="56"/>
      <c r="T26" s="56" t="s">
        <v>68</v>
      </c>
      <c r="U26" s="59" t="s">
        <v>13</v>
      </c>
      <c r="V26" s="47" t="n">
        <f aca="false">COUNTIF(AH26:AY26,"☻")</f>
        <v>1</v>
      </c>
      <c r="W26" s="47" t="n">
        <f aca="false">COUNTIF(AH26:AY26,"☺")</f>
        <v>0</v>
      </c>
      <c r="X26" s="47" t="n">
        <f aca="false">COUNTIF(C26:S26,"51")+COUNTIF(C26:S26,"51$")+COUNTIF(C26:S26,"51☻")</f>
        <v>0</v>
      </c>
      <c r="Y26" s="47" t="n">
        <f aca="false">COUNTIF(C26:S26,"52")+COUNTIF(C26:S26,"52$")+COUNTIF(C26:S26,"52☻")</f>
        <v>0</v>
      </c>
      <c r="Z26" s="47" t="n">
        <f aca="false">COUNTIF(C26:S26,"51¶")</f>
        <v>0</v>
      </c>
      <c r="AA26" s="47" t="n">
        <f aca="false">COUNTIF(C26:S26,"52¶")</f>
        <v>0</v>
      </c>
      <c r="AB26" s="47" t="n">
        <f aca="false">COUNTIF(C26:S26,"U")+COUNTIF(C26:S26,"U☻")+COUNTIF(C26:S26,"U☺")</f>
        <v>0</v>
      </c>
      <c r="AC26" s="47" t="n">
        <f aca="false">COUNTIF(C26:S26,"KVIT")+COUNTIF(C26:S26,"KVIT☻")+COUNTIF(C26:S26,"kvit$")</f>
        <v>0</v>
      </c>
      <c r="AD26" s="48" t="n">
        <f aca="false">COUNTBLANK(C26:S26)-3</f>
        <v>13</v>
      </c>
      <c r="AE26" s="48" t="n">
        <f aca="false">COUNTIF(C26:S26,"x")</f>
        <v>0</v>
      </c>
      <c r="AF26" s="47" t="n">
        <f aca="false">COUNTIF(C26:S26,"51")+COUNTIF(C26:S26,"51☻")+COUNTIF(C26:S26,"2")+COUNTIF(C26:S26,"52")+COUNTIF(C26:S26,"52☻")+COUNTIF(C26:S26,"51$")+COUNTIF(C26:S26,"52$")</f>
        <v>0</v>
      </c>
      <c r="AG26" s="7" t="str">
        <f aca="false">Vzorci_vnosov!$A$26</f>
        <v>52¶</v>
      </c>
      <c r="AH26" s="49" t="str">
        <f aca="false">RIGHT(C26,1)</f>
        <v/>
      </c>
      <c r="AI26" s="49" t="str">
        <f aca="false">RIGHT(D26,1)</f>
        <v>☻</v>
      </c>
      <c r="AJ26" s="49" t="str">
        <f aca="false">RIGHT(E26,1)</f>
        <v/>
      </c>
      <c r="AK26" s="49" t="str">
        <f aca="false">RIGHT(F26,1)</f>
        <v/>
      </c>
      <c r="AL26" s="49" t="str">
        <f aca="false">RIGHT(G26,1)</f>
        <v/>
      </c>
      <c r="AM26" s="49" t="str">
        <f aca="false">RIGHT(H26,1)</f>
        <v/>
      </c>
      <c r="AN26" s="49" t="str">
        <f aca="false">RIGHT(I26,1)</f>
        <v/>
      </c>
      <c r="AO26" s="49" t="str">
        <f aca="false">RIGHT(J26,1)</f>
        <v/>
      </c>
      <c r="AP26" s="49" t="str">
        <f aca="false">RIGHT(K26,1)</f>
        <v/>
      </c>
      <c r="AQ26" s="49" t="str">
        <f aca="false">RIGHT(L26,1)</f>
        <v/>
      </c>
      <c r="AR26" s="49" t="str">
        <f aca="false">RIGHT(M26,1)</f>
        <v/>
      </c>
      <c r="AS26" s="49" t="str">
        <f aca="false">RIGHT(N26,1)</f>
        <v/>
      </c>
      <c r="AT26" s="49" t="e">
        <f aca="false">NA()</f>
        <v>#N/A</v>
      </c>
      <c r="AU26" s="49" t="str">
        <f aca="false">RIGHT(O26,1)</f>
        <v/>
      </c>
      <c r="AV26" s="49" t="str">
        <f aca="false">RIGHT(P26,1)</f>
        <v/>
      </c>
      <c r="AW26" s="49" t="str">
        <f aca="false">RIGHT(Q26,1)</f>
        <v/>
      </c>
      <c r="AX26" s="49" t="str">
        <f aca="false">RIGHT(R26,1)</f>
        <v/>
      </c>
      <c r="AY26" s="49" t="str">
        <f aca="false">RIGHT(S26,1)</f>
        <v/>
      </c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IV26" s="2"/>
    </row>
    <row r="27" s="26" customFormat="true" ht="19.5" hidden="false" customHeight="true" outlineLevel="0" collapsed="false">
      <c r="A27" s="51" t="n">
        <v>43703</v>
      </c>
      <c r="B27" s="52" t="str">
        <f aca="false">TEXT(A27,"Ddd")</f>
        <v>po</v>
      </c>
      <c r="C27" s="54" t="str">
        <f aca="false">Vzorci_vnosov!$A$7</f>
        <v>KVIT☻</v>
      </c>
      <c r="D27" s="55" t="str">
        <f aca="false">Vzorci_vnosov!$A$11</f>
        <v>X</v>
      </c>
      <c r="E27" s="56" t="s">
        <v>8</v>
      </c>
      <c r="F27" s="56" t="s">
        <v>8</v>
      </c>
      <c r="G27" s="60" t="str">
        <f aca="false">Vzorci_vnosov!$A$20</f>
        <v>☺</v>
      </c>
      <c r="H27" s="53" t="str">
        <f aca="false">Vzorci_vnosov!$A$12</f>
        <v>D</v>
      </c>
      <c r="I27" s="53" t="str">
        <f aca="false">Vzorci_vnosov!$A$12</f>
        <v>D</v>
      </c>
      <c r="J27" s="53" t="str">
        <f aca="false">Vzorci_vnosov!$A$12</f>
        <v>D</v>
      </c>
      <c r="K27" s="53" t="str">
        <f aca="false">Vzorci_vnosov!$A$12</f>
        <v>D</v>
      </c>
      <c r="L27" s="53" t="str">
        <f aca="false">Vzorci_vnosov!$A$4</f>
        <v>51</v>
      </c>
      <c r="M27" s="56" t="s">
        <v>79</v>
      </c>
      <c r="N27" s="55" t="str">
        <f aca="false">Vzorci_vnosov!$A$11</f>
        <v>X</v>
      </c>
      <c r="O27" s="53" t="str">
        <f aca="false">Vzorci_vnosov!$A$5</f>
        <v>52</v>
      </c>
      <c r="P27" s="53" t="str">
        <f aca="false">Vzorci_vnosov!$A$5</f>
        <v>52</v>
      </c>
      <c r="Q27" s="55" t="str">
        <f aca="false">Vzorci_vnosov!$A$25</f>
        <v>51¶</v>
      </c>
      <c r="R27" s="56"/>
      <c r="S27" s="55" t="str">
        <f aca="false">Vzorci_vnosov!$A$11</f>
        <v>X</v>
      </c>
      <c r="T27" s="56" t="s">
        <v>9</v>
      </c>
      <c r="U27" s="57" t="str">
        <f aca="false">$E$1</f>
        <v>PIN</v>
      </c>
      <c r="V27" s="47" t="n">
        <f aca="false">COUNTIF(AH27:AY27,"☻")</f>
        <v>1</v>
      </c>
      <c r="W27" s="47" t="n">
        <f aca="false">COUNTIF(AH27:AY27,"☺")</f>
        <v>1</v>
      </c>
      <c r="X27" s="47" t="n">
        <f aca="false">COUNTIF(C27:S27,"51")+COUNTIF(C27:S27,"51$")+COUNTIF(C27:S27,"51☻")</f>
        <v>1</v>
      </c>
      <c r="Y27" s="47" t="n">
        <f aca="false">COUNTIF(C27:S27,"52")+COUNTIF(C27:S27,"52$")+COUNTIF(C27:S27,"52☻")</f>
        <v>2</v>
      </c>
      <c r="Z27" s="47" t="n">
        <f aca="false">COUNTIF(C27:S27,"51¶")</f>
        <v>1</v>
      </c>
      <c r="AA27" s="47" t="n">
        <f aca="false">COUNTIF(C27:S27,"52¶")</f>
        <v>0</v>
      </c>
      <c r="AB27" s="47" t="n">
        <f aca="false">COUNTIF(C27:S27,"U")+COUNTIF(C27:S27,"U☻")+COUNTIF(C27:S27,"U☺")</f>
        <v>0</v>
      </c>
      <c r="AC27" s="47" t="n">
        <f aca="false">COUNTIF(C27:S27,"KVIT")+COUNTIF(C27:S27,"KVIT☻")+COUNTIF(C27:S27,"kvit$")</f>
        <v>3</v>
      </c>
      <c r="AD27" s="48" t="n">
        <f aca="false">COUNTBLANK(C27:S27)-3</f>
        <v>-2</v>
      </c>
      <c r="AE27" s="48" t="n">
        <f aca="false">COUNTIF(C27:S27,"x")</f>
        <v>3</v>
      </c>
      <c r="AF27" s="47" t="n">
        <f aca="false">COUNTIF(C27:S27,"51")+COUNTIF(C27:S27,"51☻")+COUNTIF(C27:S27,"2")+COUNTIF(C27:S27,"52")+COUNTIF(C27:S27,"52☻")+COUNTIF(C27:S27,"51$")+COUNTIF(C27:S27,"52$")</f>
        <v>3</v>
      </c>
      <c r="AG27" s="14" t="str">
        <f aca="false">Vzorci_vnosov!$A$27</f>
        <v>KVIT☺</v>
      </c>
      <c r="AH27" s="49" t="str">
        <f aca="false">RIGHT(C27,1)</f>
        <v>☻</v>
      </c>
      <c r="AI27" s="49" t="str">
        <f aca="false">RIGHT(D27,1)</f>
        <v>X</v>
      </c>
      <c r="AJ27" s="49" t="str">
        <f aca="false">RIGHT(E27,1)</f>
        <v>T</v>
      </c>
      <c r="AK27" s="49" t="str">
        <f aca="false">RIGHT(F27,1)</f>
        <v>T</v>
      </c>
      <c r="AL27" s="49" t="str">
        <f aca="false">RIGHT(G27,1)</f>
        <v>☺</v>
      </c>
      <c r="AM27" s="49" t="str">
        <f aca="false">RIGHT(H27,1)</f>
        <v>D</v>
      </c>
      <c r="AN27" s="49" t="str">
        <f aca="false">RIGHT(I27,1)</f>
        <v>D</v>
      </c>
      <c r="AO27" s="49" t="str">
        <f aca="false">RIGHT(J27,1)</f>
        <v>D</v>
      </c>
      <c r="AP27" s="49" t="str">
        <f aca="false">RIGHT(K27,1)</f>
        <v>D</v>
      </c>
      <c r="AQ27" s="49" t="str">
        <f aca="false">RIGHT(L27,1)</f>
        <v>1</v>
      </c>
      <c r="AR27" s="49" t="str">
        <f aca="false">RIGHT(M27,1)</f>
        <v>R</v>
      </c>
      <c r="AS27" s="49" t="str">
        <f aca="false">RIGHT(N27,1)</f>
        <v>X</v>
      </c>
      <c r="AT27" s="49" t="e">
        <f aca="false">NA()</f>
        <v>#N/A</v>
      </c>
      <c r="AU27" s="49" t="str">
        <f aca="false">RIGHT(O27,1)</f>
        <v>2</v>
      </c>
      <c r="AV27" s="49" t="str">
        <f aca="false">RIGHT(P27,1)</f>
        <v>2</v>
      </c>
      <c r="AW27" s="49" t="str">
        <f aca="false">RIGHT(Q27,1)</f>
        <v>¶</v>
      </c>
      <c r="AX27" s="49" t="str">
        <f aca="false">RIGHT(R27,1)</f>
        <v/>
      </c>
      <c r="AY27" s="49" t="str">
        <f aca="false">RIGHT(S27,1)</f>
        <v>X</v>
      </c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IV27" s="2"/>
    </row>
    <row r="28" s="26" customFormat="true" ht="19.5" hidden="false" customHeight="true" outlineLevel="0" collapsed="false">
      <c r="A28" s="51" t="n">
        <v>43704</v>
      </c>
      <c r="B28" s="52" t="str">
        <f aca="false">TEXT(A28,"Ddd")</f>
        <v>út</v>
      </c>
      <c r="C28" s="55" t="str">
        <f aca="false">Vzorci_vnosov!$A$11</f>
        <v>X</v>
      </c>
      <c r="D28" s="53" t="str">
        <f aca="false">Vzorci_vnosov!$A$15</f>
        <v>SO</v>
      </c>
      <c r="E28" s="56" t="s">
        <v>8</v>
      </c>
      <c r="F28" s="56" t="s">
        <v>8</v>
      </c>
      <c r="G28" s="55" t="str">
        <f aca="false">Vzorci_vnosov!$A$11</f>
        <v>X</v>
      </c>
      <c r="H28" s="53" t="str">
        <f aca="false">Vzorci_vnosov!$A$12</f>
        <v>D</v>
      </c>
      <c r="I28" s="53" t="str">
        <f aca="false">Vzorci_vnosov!$A$4</f>
        <v>51</v>
      </c>
      <c r="J28" s="53" t="str">
        <f aca="false">Vzorci_vnosov!$A$12</f>
        <v>D</v>
      </c>
      <c r="K28" s="53" t="str">
        <f aca="false">Vzorci_vnosov!$A$12</f>
        <v>D</v>
      </c>
      <c r="L28" s="53" t="str">
        <f aca="false">Vzorci_vnosov!$A$4</f>
        <v>51</v>
      </c>
      <c r="M28" s="56" t="s">
        <v>79</v>
      </c>
      <c r="N28" s="56" t="s">
        <v>8</v>
      </c>
      <c r="O28" s="53" t="str">
        <f aca="false">Vzorci_vnosov!$A$5</f>
        <v>52</v>
      </c>
      <c r="P28" s="55" t="str">
        <f aca="false">Vzorci_vnosov!$A$32</f>
        <v>Am</v>
      </c>
      <c r="Q28" s="55" t="str">
        <f aca="false">Vzorci_vnosov!$A$32</f>
        <v>Am</v>
      </c>
      <c r="R28" s="56"/>
      <c r="S28" s="94" t="str">
        <f aca="false">Vzorci_vnosov!$A$27</f>
        <v>KVIT☺</v>
      </c>
      <c r="T28" s="56" t="s">
        <v>70</v>
      </c>
      <c r="U28" s="57" t="str">
        <f aca="false">$E$1</f>
        <v>PIN</v>
      </c>
      <c r="V28" s="47" t="n">
        <f aca="false">COUNTIF(AH28:AY28,"☻")</f>
        <v>0</v>
      </c>
      <c r="W28" s="47" t="n">
        <f aca="false">COUNTIF(AH28:AY28,"☺")</f>
        <v>1</v>
      </c>
      <c r="X28" s="47" t="n">
        <f aca="false">COUNTIF(C28:S28,"51")+COUNTIF(C28:S28,"51$")+COUNTIF(C28:S28,"51☻")</f>
        <v>2</v>
      </c>
      <c r="Y28" s="47" t="n">
        <f aca="false">COUNTIF(C28:S28,"52")+COUNTIF(C28:S28,"52$")+COUNTIF(C28:S28,"52☻")</f>
        <v>1</v>
      </c>
      <c r="Z28" s="47" t="n">
        <f aca="false">COUNTIF(C28:S28,"51¶")</f>
        <v>0</v>
      </c>
      <c r="AA28" s="47" t="n">
        <f aca="false">COUNTIF(C28:S28,"52¶")</f>
        <v>0</v>
      </c>
      <c r="AB28" s="47" t="n">
        <f aca="false">COUNTIF(C28:S28,"U")+COUNTIF(C28:S28,"U☻")+COUNTIF(C28:S28,"U☺")</f>
        <v>0</v>
      </c>
      <c r="AC28" s="47" t="n">
        <f aca="false">COUNTIF(C28:S28,"KVIT")+COUNTIF(C28:S28,"KVIT☻")+COUNTIF(C28:S28,"kvit$")</f>
        <v>3</v>
      </c>
      <c r="AD28" s="48" t="n">
        <f aca="false">COUNTBLANK(C28:S28)-3</f>
        <v>-2</v>
      </c>
      <c r="AE28" s="48" t="n">
        <f aca="false">COUNTIF(C28:S28,"x")</f>
        <v>2</v>
      </c>
      <c r="AF28" s="47" t="n">
        <f aca="false">COUNTIF(C28:S28,"51")+COUNTIF(C28:S28,"51☻")+COUNTIF(C28:S28,"2")+COUNTIF(C28:S28,"52")+COUNTIF(C28:S28,"52☻")+COUNTIF(C28:S28,"51$")+COUNTIF(C28:S28,"52$")</f>
        <v>3</v>
      </c>
      <c r="AG28" s="63" t="str">
        <f aca="false">Vzorci_vnosov!$A$28</f>
        <v>KO</v>
      </c>
      <c r="AH28" s="49" t="str">
        <f aca="false">RIGHT(C28,1)</f>
        <v>X</v>
      </c>
      <c r="AI28" s="49" t="str">
        <f aca="false">RIGHT(D28,1)</f>
        <v>O</v>
      </c>
      <c r="AJ28" s="49" t="str">
        <f aca="false">RIGHT(E28,1)</f>
        <v>T</v>
      </c>
      <c r="AK28" s="49" t="str">
        <f aca="false">RIGHT(F28,1)</f>
        <v>T</v>
      </c>
      <c r="AL28" s="49" t="str">
        <f aca="false">RIGHT(G28,1)</f>
        <v>X</v>
      </c>
      <c r="AM28" s="49" t="str">
        <f aca="false">RIGHT(H28,1)</f>
        <v>D</v>
      </c>
      <c r="AN28" s="49" t="str">
        <f aca="false">RIGHT(I28,1)</f>
        <v>1</v>
      </c>
      <c r="AO28" s="49" t="str">
        <f aca="false">RIGHT(J28,1)</f>
        <v>D</v>
      </c>
      <c r="AP28" s="49" t="str">
        <f aca="false">RIGHT(K28,1)</f>
        <v>D</v>
      </c>
      <c r="AQ28" s="49" t="str">
        <f aca="false">RIGHT(L28,1)</f>
        <v>1</v>
      </c>
      <c r="AR28" s="49" t="str">
        <f aca="false">RIGHT(M28,1)</f>
        <v>R</v>
      </c>
      <c r="AS28" s="49" t="str">
        <f aca="false">RIGHT(N28,1)</f>
        <v>T</v>
      </c>
      <c r="AT28" s="49" t="e">
        <f aca="false">NA()</f>
        <v>#N/A</v>
      </c>
      <c r="AU28" s="49" t="str">
        <f aca="false">RIGHT(O28,1)</f>
        <v>2</v>
      </c>
      <c r="AV28" s="49" t="str">
        <f aca="false">RIGHT(P28,1)</f>
        <v>m</v>
      </c>
      <c r="AW28" s="49" t="str">
        <f aca="false">RIGHT(Q28,1)</f>
        <v>m</v>
      </c>
      <c r="AX28" s="49" t="str">
        <f aca="false">RIGHT(R28,1)</f>
        <v/>
      </c>
      <c r="AY28" s="49" t="str">
        <f aca="false">RIGHT(S28,1)</f>
        <v>☺</v>
      </c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IV28" s="2"/>
    </row>
    <row r="29" s="26" customFormat="true" ht="19.5" hidden="false" customHeight="true" outlineLevel="0" collapsed="false">
      <c r="A29" s="51" t="n">
        <v>43705</v>
      </c>
      <c r="B29" s="52" t="str">
        <f aca="false">TEXT(A29,"Ddd")</f>
        <v>st</v>
      </c>
      <c r="C29" s="56" t="s">
        <v>8</v>
      </c>
      <c r="D29" s="53" t="str">
        <f aca="false">Vzorci_vnosov!$A$15</f>
        <v>SO</v>
      </c>
      <c r="E29" s="56" t="s">
        <v>8</v>
      </c>
      <c r="F29" s="55" t="str">
        <f aca="false">Vzorci_vnosov!$A$11</f>
        <v>X</v>
      </c>
      <c r="G29" s="61" t="str">
        <f aca="false">Vzorci_vnosov!$A$28</f>
        <v>KO</v>
      </c>
      <c r="H29" s="53" t="str">
        <f aca="false">Vzorci_vnosov!$A$12</f>
        <v>D</v>
      </c>
      <c r="I29" s="58" t="str">
        <f aca="false">Vzorci_vnosov!$A$23</f>
        <v>51☺</v>
      </c>
      <c r="J29" s="53" t="str">
        <f aca="false">Vzorci_vnosov!$A$12</f>
        <v>D</v>
      </c>
      <c r="K29" s="53" t="str">
        <f aca="false">Vzorci_vnosov!$A$12</f>
        <v>D</v>
      </c>
      <c r="L29" s="55" t="str">
        <f aca="false">Vzorci_vnosov!$A$25</f>
        <v>51¶</v>
      </c>
      <c r="M29" s="56" t="s">
        <v>79</v>
      </c>
      <c r="N29" s="53" t="str">
        <f aca="false">Vzorci_vnosov!$A$36</f>
        <v>Ta☻</v>
      </c>
      <c r="O29" s="53" t="str">
        <f aca="false">Vzorci_vnosov!$A$5</f>
        <v>52</v>
      </c>
      <c r="P29" s="53" t="str">
        <f aca="false">Vzorci_vnosov!$A$4</f>
        <v>51</v>
      </c>
      <c r="Q29" s="55" t="str">
        <f aca="false">Vzorci_vnosov!$A$35</f>
        <v>Ta</v>
      </c>
      <c r="R29" s="56"/>
      <c r="S29" s="55" t="str">
        <f aca="false">Vzorci_vnosov!$A$11</f>
        <v>X</v>
      </c>
      <c r="T29" s="56" t="s">
        <v>13</v>
      </c>
      <c r="U29" s="57" t="str">
        <f aca="false">$E$1</f>
        <v>PIN</v>
      </c>
      <c r="V29" s="47" t="n">
        <f aca="false">COUNTIF(AH29:AY29,"☻")</f>
        <v>1</v>
      </c>
      <c r="W29" s="47" t="n">
        <f aca="false">COUNTIF(AH29:AY29,"☺")</f>
        <v>1</v>
      </c>
      <c r="X29" s="47" t="n">
        <f aca="false">COUNTIF(C29:S29,"51")+COUNTIF(C29:S29,"51$")+COUNTIF(C29:S29,"51☻")</f>
        <v>1</v>
      </c>
      <c r="Y29" s="47" t="n">
        <f aca="false">COUNTIF(C29:S29,"52")+COUNTIF(C29:S29,"52$")+COUNTIF(C29:S29,"52☻")</f>
        <v>1</v>
      </c>
      <c r="Z29" s="47" t="n">
        <f aca="false">COUNTIF(C29:S29,"51¶")</f>
        <v>1</v>
      </c>
      <c r="AA29" s="47" t="n">
        <f aca="false">COUNTIF(C29:S29,"52¶")</f>
        <v>0</v>
      </c>
      <c r="AB29" s="47" t="n">
        <f aca="false">COUNTIF(C29:S29,"U")+COUNTIF(C29:S29,"U☻")+COUNTIF(C29:S29,"U☺")</f>
        <v>0</v>
      </c>
      <c r="AC29" s="47" t="n">
        <f aca="false">COUNTIF(C29:S29,"KVIT")+COUNTIF(C29:S29,"KVIT☻")+COUNTIF(C29:S29,"kvit$")</f>
        <v>2</v>
      </c>
      <c r="AD29" s="48" t="n">
        <f aca="false">COUNTBLANK(C29:S29)-3</f>
        <v>-2</v>
      </c>
      <c r="AE29" s="48" t="n">
        <f aca="false">COUNTIF(C29:S29,"x")</f>
        <v>2</v>
      </c>
      <c r="AF29" s="47" t="n">
        <f aca="false">COUNTIF(C29:S29,"51")+COUNTIF(C29:S29,"51☻")+COUNTIF(C29:S29,"2")+COUNTIF(C29:S29,"52")+COUNTIF(C29:S29,"52☻")+COUNTIF(C29:S29,"51$")+COUNTIF(C29:S29,"52$")</f>
        <v>2</v>
      </c>
      <c r="AG29" s="63" t="str">
        <f aca="false">Vzorci_vnosov!$A$29</f>
        <v>Rt</v>
      </c>
      <c r="AH29" s="49" t="str">
        <f aca="false">RIGHT(C29,1)</f>
        <v>T</v>
      </c>
      <c r="AI29" s="49" t="str">
        <f aca="false">RIGHT(D29,1)</f>
        <v>O</v>
      </c>
      <c r="AJ29" s="49" t="str">
        <f aca="false">RIGHT(E29,1)</f>
        <v>T</v>
      </c>
      <c r="AK29" s="49" t="str">
        <f aca="false">RIGHT(F29,1)</f>
        <v>X</v>
      </c>
      <c r="AL29" s="49" t="str">
        <f aca="false">RIGHT(G29,1)</f>
        <v>O</v>
      </c>
      <c r="AM29" s="49" t="str">
        <f aca="false">RIGHT(H29,1)</f>
        <v>D</v>
      </c>
      <c r="AN29" s="49" t="str">
        <f aca="false">RIGHT(I29,1)</f>
        <v>☺</v>
      </c>
      <c r="AO29" s="49" t="str">
        <f aca="false">RIGHT(J29,1)</f>
        <v>D</v>
      </c>
      <c r="AP29" s="49" t="str">
        <f aca="false">RIGHT(K29,1)</f>
        <v>D</v>
      </c>
      <c r="AQ29" s="49" t="str">
        <f aca="false">RIGHT(L29,1)</f>
        <v>¶</v>
      </c>
      <c r="AR29" s="49" t="str">
        <f aca="false">RIGHT(M29,1)</f>
        <v>R</v>
      </c>
      <c r="AS29" s="49" t="str">
        <f aca="false">RIGHT(N29,1)</f>
        <v>☻</v>
      </c>
      <c r="AT29" s="49" t="e">
        <f aca="false">NA()</f>
        <v>#N/A</v>
      </c>
      <c r="AU29" s="49" t="str">
        <f aca="false">RIGHT(O29,1)</f>
        <v>2</v>
      </c>
      <c r="AV29" s="49" t="str">
        <f aca="false">RIGHT(P29,1)</f>
        <v>1</v>
      </c>
      <c r="AW29" s="49" t="str">
        <f aca="false">RIGHT(Q29,1)</f>
        <v>a</v>
      </c>
      <c r="AX29" s="49" t="str">
        <f aca="false">RIGHT(R29,1)</f>
        <v/>
      </c>
      <c r="AY29" s="49" t="str">
        <f aca="false">RIGHT(S29,1)</f>
        <v>X</v>
      </c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IV29" s="2"/>
    </row>
    <row r="30" s="26" customFormat="true" ht="19.5" hidden="false" customHeight="true" outlineLevel="0" collapsed="false">
      <c r="A30" s="51" t="n">
        <v>43706</v>
      </c>
      <c r="B30" s="52" t="str">
        <f aca="false">TEXT(A30,"Ddd")</f>
        <v>čt</v>
      </c>
      <c r="C30" s="56" t="s">
        <v>8</v>
      </c>
      <c r="D30" s="53" t="str">
        <f aca="false">Vzorci_vnosov!$A$15</f>
        <v>SO</v>
      </c>
      <c r="E30" s="56" t="s">
        <v>8</v>
      </c>
      <c r="F30" s="55" t="str">
        <f aca="false">Vzorci_vnosov!$A$11</f>
        <v>X</v>
      </c>
      <c r="G30" s="53" t="str">
        <f aca="false">Vzorci_vnosov!$A$4</f>
        <v>51</v>
      </c>
      <c r="H30" s="53" t="str">
        <f aca="false">Vzorci_vnosov!$A$12</f>
        <v>D</v>
      </c>
      <c r="I30" s="55" t="str">
        <f aca="false">Vzorci_vnosov!$A$11</f>
        <v>X</v>
      </c>
      <c r="J30" s="53" t="str">
        <f aca="false">Vzorci_vnosov!$A$12</f>
        <v>D</v>
      </c>
      <c r="K30" s="53" t="str">
        <f aca="false">Vzorci_vnosov!$A$12</f>
        <v>D</v>
      </c>
      <c r="L30" s="53" t="str">
        <f aca="false">Vzorci_vnosov!$A$5</f>
        <v>52</v>
      </c>
      <c r="M30" s="56" t="s">
        <v>79</v>
      </c>
      <c r="N30" s="55" t="str">
        <f aca="false">Vzorci_vnosov!$A$11</f>
        <v>X</v>
      </c>
      <c r="O30" s="55" t="str">
        <f aca="false">Vzorci_vnosov!$A$11</f>
        <v>X</v>
      </c>
      <c r="P30" s="53" t="str">
        <f aca="false">Vzorci_vnosov!$A$5</f>
        <v>52</v>
      </c>
      <c r="Q30" s="58" t="str">
        <f aca="false">Vzorci_vnosov!$A$23</f>
        <v>51☺</v>
      </c>
      <c r="R30" s="56"/>
      <c r="S30" s="56" t="s">
        <v>8</v>
      </c>
      <c r="T30" s="56" t="s">
        <v>70</v>
      </c>
      <c r="U30" s="57" t="s">
        <v>27</v>
      </c>
      <c r="V30" s="47" t="n">
        <f aca="false">COUNTIF(AH30:AY30,"☻")</f>
        <v>0</v>
      </c>
      <c r="W30" s="47" t="n">
        <f aca="false">COUNTIF(AH30:AY30,"☺")</f>
        <v>1</v>
      </c>
      <c r="X30" s="47" t="n">
        <f aca="false">COUNTIF(C30:S30,"51")+COUNTIF(C30:S30,"51$")+COUNTIF(C30:S30,"51☻")</f>
        <v>1</v>
      </c>
      <c r="Y30" s="47" t="n">
        <f aca="false">COUNTIF(C30:S30,"52")+COUNTIF(C30:S30,"52$")+COUNTIF(C30:S30,"52☻")</f>
        <v>2</v>
      </c>
      <c r="Z30" s="47" t="n">
        <f aca="false">COUNTIF(C30:S30,"51¶")</f>
        <v>0</v>
      </c>
      <c r="AA30" s="47" t="n">
        <f aca="false">COUNTIF(C30:S30,"52¶")</f>
        <v>0</v>
      </c>
      <c r="AB30" s="47" t="n">
        <f aca="false">COUNTIF(C30:S30,"U")+COUNTIF(C30:S30,"U☻")+COUNTIF(C30:S30,"U☺")</f>
        <v>0</v>
      </c>
      <c r="AC30" s="47" t="n">
        <f aca="false">COUNTIF(C30:S30,"KVIT")+COUNTIF(C30:S30,"KVIT☻")+COUNTIF(C30:S30,"kvit$")</f>
        <v>3</v>
      </c>
      <c r="AD30" s="48" t="n">
        <f aca="false">COUNTBLANK(C30:S30)-3</f>
        <v>-2</v>
      </c>
      <c r="AE30" s="48" t="n">
        <f aca="false">COUNTIF(C30:S30,"x")</f>
        <v>4</v>
      </c>
      <c r="AF30" s="47" t="n">
        <f aca="false">COUNTIF(C30:S30,"51")+COUNTIF(C30:S30,"51☻")+COUNTIF(C30:S30,"2")+COUNTIF(C30:S30,"52")+COUNTIF(C30:S30,"52☻")+COUNTIF(C30:S30,"51$")+COUNTIF(C30:S30,"52$")</f>
        <v>3</v>
      </c>
      <c r="AG30" s="4" t="str">
        <f aca="false">Vzorci_vnosov!$A$30</f>
        <v>Rt☻</v>
      </c>
      <c r="AH30" s="49" t="str">
        <f aca="false">RIGHT(C30,1)</f>
        <v>T</v>
      </c>
      <c r="AI30" s="49" t="str">
        <f aca="false">RIGHT(D30,1)</f>
        <v>O</v>
      </c>
      <c r="AJ30" s="49" t="str">
        <f aca="false">RIGHT(E30,1)</f>
        <v>T</v>
      </c>
      <c r="AK30" s="49" t="str">
        <f aca="false">RIGHT(F30,1)</f>
        <v>X</v>
      </c>
      <c r="AL30" s="49" t="str">
        <f aca="false">RIGHT(G30,1)</f>
        <v>1</v>
      </c>
      <c r="AM30" s="49" t="str">
        <f aca="false">RIGHT(H30,1)</f>
        <v>D</v>
      </c>
      <c r="AN30" s="49" t="str">
        <f aca="false">RIGHT(I30,1)</f>
        <v>X</v>
      </c>
      <c r="AO30" s="49" t="str">
        <f aca="false">RIGHT(J30,1)</f>
        <v>D</v>
      </c>
      <c r="AP30" s="49" t="str">
        <f aca="false">RIGHT(K30,1)</f>
        <v>D</v>
      </c>
      <c r="AQ30" s="49" t="str">
        <f aca="false">RIGHT(L30,1)</f>
        <v>2</v>
      </c>
      <c r="AR30" s="49" t="str">
        <f aca="false">RIGHT(M30,1)</f>
        <v>R</v>
      </c>
      <c r="AS30" s="49" t="str">
        <f aca="false">RIGHT(N30,1)</f>
        <v>X</v>
      </c>
      <c r="AT30" s="49" t="e">
        <f aca="false">NA()</f>
        <v>#N/A</v>
      </c>
      <c r="AU30" s="49" t="str">
        <f aca="false">RIGHT(O30,1)</f>
        <v>X</v>
      </c>
      <c r="AV30" s="49" t="str">
        <f aca="false">RIGHT(P30,1)</f>
        <v>2</v>
      </c>
      <c r="AW30" s="49" t="str">
        <f aca="false">RIGHT(Q30,1)</f>
        <v>☺</v>
      </c>
      <c r="AX30" s="49" t="str">
        <f aca="false">RIGHT(R30,1)</f>
        <v/>
      </c>
      <c r="AY30" s="49" t="str">
        <f aca="false">RIGHT(S30,1)</f>
        <v>T</v>
      </c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IV30" s="2"/>
    </row>
    <row r="31" s="26" customFormat="true" ht="19.5" hidden="false" customHeight="true" outlineLevel="0" collapsed="false">
      <c r="A31" s="51" t="n">
        <v>43707</v>
      </c>
      <c r="B31" s="52" t="str">
        <f aca="false">TEXT(A31,"Ddd")</f>
        <v>pá</v>
      </c>
      <c r="C31" s="56" t="s">
        <v>8</v>
      </c>
      <c r="D31" s="53" t="str">
        <f aca="false">Vzorci_vnosov!$A$15</f>
        <v>SO</v>
      </c>
      <c r="E31" s="53" t="str">
        <f aca="false">Vzorci_vnosov!$A$12</f>
        <v>D</v>
      </c>
      <c r="F31" s="54" t="str">
        <f aca="false">Vzorci_vnosov!$A$7</f>
        <v>KVIT☻</v>
      </c>
      <c r="G31" s="53" t="str">
        <f aca="false">Vzorci_vnosov!$A$5</f>
        <v>52</v>
      </c>
      <c r="H31" s="53" t="str">
        <f aca="false">Vzorci_vnosov!$A$12</f>
        <v>D</v>
      </c>
      <c r="I31" s="53" t="str">
        <f aca="false">Vzorci_vnosov!$A$12</f>
        <v>D</v>
      </c>
      <c r="J31" s="53" t="str">
        <f aca="false">Vzorci_vnosov!$A$12</f>
        <v>D</v>
      </c>
      <c r="K31" s="53" t="str">
        <f aca="false">Vzorci_vnosov!$A$12</f>
        <v>D</v>
      </c>
      <c r="L31" s="53" t="str">
        <f aca="false">Vzorci_vnosov!$A$4</f>
        <v>51</v>
      </c>
      <c r="M31" s="56" t="s">
        <v>79</v>
      </c>
      <c r="N31" s="53" t="str">
        <f aca="false">Vzorci_vnosov!$A$5</f>
        <v>52</v>
      </c>
      <c r="O31" s="55" t="str">
        <f aca="false">Vzorci_vnosov!$A$11</f>
        <v>X</v>
      </c>
      <c r="P31" s="58" t="str">
        <f aca="false">Vzorci_vnosov!$A$23</f>
        <v>51☺</v>
      </c>
      <c r="Q31" s="55" t="str">
        <f aca="false">Vzorci_vnosov!$A$11</f>
        <v>X</v>
      </c>
      <c r="R31" s="56"/>
      <c r="S31" s="55" t="str">
        <f aca="false">Vzorci_vnosov!$A$11</f>
        <v>X</v>
      </c>
      <c r="T31" s="56" t="s">
        <v>27</v>
      </c>
      <c r="U31" s="57" t="s">
        <v>83</v>
      </c>
      <c r="V31" s="47" t="n">
        <f aca="false">COUNTIF(AH31:AY31,"☻")</f>
        <v>1</v>
      </c>
      <c r="W31" s="47" t="n">
        <f aca="false">COUNTIF(AH31:AY31,"☺")</f>
        <v>1</v>
      </c>
      <c r="X31" s="47" t="n">
        <f aca="false">COUNTIF(C31:S31,"51")+COUNTIF(C31:S31,"51$")+COUNTIF(C31:S31,"51☻")</f>
        <v>1</v>
      </c>
      <c r="Y31" s="47" t="n">
        <f aca="false">COUNTIF(C31:S31,"52")+COUNTIF(C31:S31,"52$")+COUNTIF(C31:S31,"52☻")</f>
        <v>2</v>
      </c>
      <c r="Z31" s="47" t="n">
        <f aca="false">COUNTIF(C31:S31,"51¶")</f>
        <v>0</v>
      </c>
      <c r="AA31" s="47" t="n">
        <f aca="false">COUNTIF(C31:S31,"52¶")</f>
        <v>0</v>
      </c>
      <c r="AB31" s="47" t="n">
        <f aca="false">COUNTIF(C31:S31,"U")+COUNTIF(C31:S31,"U☻")+COUNTIF(C31:S31,"U☺")</f>
        <v>0</v>
      </c>
      <c r="AC31" s="47" t="n">
        <f aca="false">COUNTIF(C31:S31,"KVIT")+COUNTIF(C31:S31,"KVIT☻")+COUNTIF(C31:S31,"kvit$")</f>
        <v>2</v>
      </c>
      <c r="AD31" s="48" t="n">
        <f aca="false">COUNTBLANK(C31:S31)-3</f>
        <v>-2</v>
      </c>
      <c r="AE31" s="48" t="n">
        <f aca="false">COUNTIF(C31:S31,"x")</f>
        <v>3</v>
      </c>
      <c r="AF31" s="47" t="n">
        <f aca="false">COUNTIF(C31:S31,"51")+COUNTIF(C31:S31,"51☻")+COUNTIF(C31:S31,"2")+COUNTIF(C31:S31,"52")+COUNTIF(C31:S31,"52☻")+COUNTIF(C31:S31,"51$")+COUNTIF(C31:S31,"52$")</f>
        <v>3</v>
      </c>
      <c r="AG31" s="16" t="str">
        <f aca="false">Vzorci_vnosov!$A$31</f>
        <v>Rt☺</v>
      </c>
      <c r="AH31" s="49" t="str">
        <f aca="false">RIGHT(C31,1)</f>
        <v>T</v>
      </c>
      <c r="AI31" s="49" t="str">
        <f aca="false">RIGHT(D31,1)</f>
        <v>O</v>
      </c>
      <c r="AJ31" s="49" t="str">
        <f aca="false">RIGHT(E31,1)</f>
        <v>D</v>
      </c>
      <c r="AK31" s="49" t="str">
        <f aca="false">RIGHT(F31,1)</f>
        <v>☻</v>
      </c>
      <c r="AL31" s="49" t="str">
        <f aca="false">RIGHT(G31,1)</f>
        <v>2</v>
      </c>
      <c r="AM31" s="49" t="str">
        <f aca="false">RIGHT(H31,1)</f>
        <v>D</v>
      </c>
      <c r="AN31" s="49" t="str">
        <f aca="false">RIGHT(I31,1)</f>
        <v>D</v>
      </c>
      <c r="AO31" s="49" t="str">
        <f aca="false">RIGHT(J31,1)</f>
        <v>D</v>
      </c>
      <c r="AP31" s="49" t="str">
        <f aca="false">RIGHT(K31,1)</f>
        <v>D</v>
      </c>
      <c r="AQ31" s="49" t="str">
        <f aca="false">RIGHT(L31,1)</f>
        <v>1</v>
      </c>
      <c r="AR31" s="49" t="str">
        <f aca="false">RIGHT(M31,1)</f>
        <v>R</v>
      </c>
      <c r="AS31" s="49" t="str">
        <f aca="false">RIGHT(N31,1)</f>
        <v>2</v>
      </c>
      <c r="AT31" s="49" t="e">
        <f aca="false">NA()</f>
        <v>#N/A</v>
      </c>
      <c r="AU31" s="49" t="str">
        <f aca="false">RIGHT(O31,1)</f>
        <v>X</v>
      </c>
      <c r="AV31" s="49" t="str">
        <f aca="false">RIGHT(P31,1)</f>
        <v>☺</v>
      </c>
      <c r="AW31" s="49" t="str">
        <f aca="false">RIGHT(Q31,1)</f>
        <v>X</v>
      </c>
      <c r="AX31" s="49" t="str">
        <f aca="false">RIGHT(R31,1)</f>
        <v/>
      </c>
      <c r="AY31" s="49" t="str">
        <f aca="false">RIGHT(S31,1)</f>
        <v>X</v>
      </c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IV31" s="2"/>
    </row>
    <row r="32" s="26" customFormat="true" ht="19.5" hidden="false" customHeight="true" outlineLevel="0" collapsed="false">
      <c r="A32" s="51" t="n">
        <v>43708</v>
      </c>
      <c r="B32" s="52" t="str">
        <f aca="false">TEXT(A32,"Ddd")</f>
        <v>so</v>
      </c>
      <c r="C32" s="44" t="str">
        <f aca="false">Vzorci_vnosov!$A$14</f>
        <v>☻</v>
      </c>
      <c r="D32" s="56"/>
      <c r="E32" s="56"/>
      <c r="F32" s="56"/>
      <c r="G32" s="45" t="str">
        <f aca="false">Vzorci_vnosov!$A$21</f>
        <v>☺</v>
      </c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 t="s">
        <v>9</v>
      </c>
      <c r="U32" s="59" t="s">
        <v>7</v>
      </c>
      <c r="V32" s="47" t="n">
        <f aca="false">COUNTIF(AH32:AY32,"☻")</f>
        <v>1</v>
      </c>
      <c r="W32" s="47" t="n">
        <f aca="false">COUNTIF(AH32:AY32,"☺")</f>
        <v>1</v>
      </c>
      <c r="X32" s="47" t="n">
        <f aca="false">COUNTIF(C32:S32,"51")+COUNTIF(C32:S32,"51$")+COUNTIF(C32:S32,"51☻")</f>
        <v>0</v>
      </c>
      <c r="Y32" s="47" t="n">
        <f aca="false">COUNTIF(C32:S32,"52")+COUNTIF(C32:S32,"52$")+COUNTIF(C32:S32,"52☻")</f>
        <v>0</v>
      </c>
      <c r="Z32" s="47" t="n">
        <f aca="false">COUNTIF(C32:S32,"51¶")</f>
        <v>0</v>
      </c>
      <c r="AA32" s="47" t="n">
        <f aca="false">COUNTIF(C32:S32,"52¶")</f>
        <v>0</v>
      </c>
      <c r="AB32" s="47" t="n">
        <f aca="false">COUNTIF(C32:S32,"U")+COUNTIF(C32:S32,"U☻")+COUNTIF(C32:S32,"U☺")</f>
        <v>0</v>
      </c>
      <c r="AC32" s="47" t="n">
        <f aca="false">COUNTIF(C32:S32,"KVIT")+COUNTIF(C32:S32,"KVIT☻")+COUNTIF(C32:S32,"kvit$")</f>
        <v>0</v>
      </c>
      <c r="AD32" s="48" t="n">
        <f aca="false">COUNTBLANK(C32:S32)-3</f>
        <v>12</v>
      </c>
      <c r="AE32" s="48" t="n">
        <f aca="false">COUNTIF(C32:S32,"x")</f>
        <v>0</v>
      </c>
      <c r="AF32" s="47" t="n">
        <f aca="false">COUNTIF(C32:S32,"51")+COUNTIF(C32:S32,"51☻")+COUNTIF(C32:S32,"2")+COUNTIF(C32:S32,"52")+COUNTIF(C32:S32,"52☻")+COUNTIF(C32:S32,"51$")+COUNTIF(C32:S32,"52$")</f>
        <v>0</v>
      </c>
      <c r="AG32" s="7" t="str">
        <f aca="false">Vzorci_vnosov!$A$32</f>
        <v>Am</v>
      </c>
      <c r="AH32" s="49" t="str">
        <f aca="false">RIGHT(C32,1)</f>
        <v>☻</v>
      </c>
      <c r="AI32" s="49" t="str">
        <f aca="false">RIGHT(D32,1)</f>
        <v/>
      </c>
      <c r="AJ32" s="49" t="str">
        <f aca="false">RIGHT(E32,1)</f>
        <v/>
      </c>
      <c r="AK32" s="49" t="str">
        <f aca="false">RIGHT(F32,1)</f>
        <v/>
      </c>
      <c r="AL32" s="49" t="str">
        <f aca="false">RIGHT(G32,1)</f>
        <v>☺</v>
      </c>
      <c r="AM32" s="49" t="str">
        <f aca="false">RIGHT(H32,1)</f>
        <v/>
      </c>
      <c r="AN32" s="49" t="str">
        <f aca="false">RIGHT(I32,1)</f>
        <v/>
      </c>
      <c r="AO32" s="49" t="str">
        <f aca="false">RIGHT(J32,1)</f>
        <v/>
      </c>
      <c r="AP32" s="49" t="str">
        <f aca="false">RIGHT(K32,1)</f>
        <v/>
      </c>
      <c r="AQ32" s="49" t="str">
        <f aca="false">RIGHT(L32,1)</f>
        <v/>
      </c>
      <c r="AR32" s="49" t="str">
        <f aca="false">RIGHT(M32,1)</f>
        <v/>
      </c>
      <c r="AS32" s="49" t="str">
        <f aca="false">RIGHT(N32,1)</f>
        <v/>
      </c>
      <c r="AT32" s="49" t="e">
        <f aca="false">NA()</f>
        <v>#N/A</v>
      </c>
      <c r="AU32" s="49" t="str">
        <f aca="false">RIGHT(O32,1)</f>
        <v/>
      </c>
      <c r="AV32" s="49" t="str">
        <f aca="false">RIGHT(P32,1)</f>
        <v/>
      </c>
      <c r="AW32" s="49" t="str">
        <f aca="false">RIGHT(Q32,1)</f>
        <v/>
      </c>
      <c r="AX32" s="49" t="str">
        <f aca="false">RIGHT(R32,1)</f>
        <v/>
      </c>
      <c r="AY32" s="49" t="str">
        <f aca="false">RIGHT(S32,1)</f>
        <v/>
      </c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IV32" s="2"/>
    </row>
    <row r="33" customFormat="false" ht="12.75" hidden="false" customHeight="true" outlineLevel="0" collapsed="false">
      <c r="AG33" s="4" t="str">
        <f aca="false">Vzorci_vnosov!$A$33</f>
        <v>Am☻</v>
      </c>
      <c r="BA33" s="50"/>
      <c r="BB33" s="50"/>
      <c r="BC33" s="50"/>
      <c r="BD33" s="50"/>
      <c r="BE33" s="50"/>
      <c r="BF33" s="50"/>
      <c r="BG33" s="50"/>
      <c r="BH33" s="50"/>
      <c r="BI33" s="50"/>
      <c r="BJ33" s="50"/>
    </row>
    <row r="34" customFormat="false" ht="12.75" hidden="false" customHeight="true" outlineLevel="0" collapsed="false">
      <c r="C34" s="5" t="str">
        <f aca="false">$C$1</f>
        <v>KOS</v>
      </c>
      <c r="D34" s="5" t="str">
        <f aca="false">$D$1</f>
        <v>ŠOŠ</v>
      </c>
      <c r="E34" s="5" t="str">
        <f aca="false">$E$1</f>
        <v>PIN</v>
      </c>
      <c r="F34" s="5" t="str">
        <f aca="false">$F$1</f>
        <v>KON</v>
      </c>
      <c r="G34" s="5" t="str">
        <f aca="false">$G$1</f>
        <v>ORO</v>
      </c>
      <c r="H34" s="5" t="str">
        <f aca="false">$H$1</f>
        <v>MIO</v>
      </c>
      <c r="I34" s="5" t="str">
        <f aca="false">$I$1</f>
        <v>BOŽ</v>
      </c>
      <c r="J34" s="5" t="str">
        <f aca="false">$J$1</f>
        <v>TOM</v>
      </c>
      <c r="K34" s="5" t="str">
        <f aca="false">$K$1</f>
        <v>MŠŠ</v>
      </c>
      <c r="L34" s="5" t="str">
        <f aca="false">$L$1</f>
        <v>ŽIV</v>
      </c>
      <c r="M34" s="5" t="str">
        <f aca="false">$M$1</f>
        <v>TAL</v>
      </c>
      <c r="N34" s="5" t="str">
        <f aca="false">$N$1</f>
        <v>PIR</v>
      </c>
      <c r="O34" s="5" t="str">
        <f aca="false">$O$1</f>
        <v>HOL</v>
      </c>
      <c r="P34" s="5" t="str">
        <f aca="false">$P$1</f>
        <v>BUT</v>
      </c>
      <c r="Q34" s="5" t="str">
        <f aca="false">$Q$1</f>
        <v>ŽRJ</v>
      </c>
      <c r="R34" s="5" t="str">
        <f aca="false">$R$1</f>
        <v>NOV3</v>
      </c>
      <c r="S34" s="5" t="str">
        <f aca="false">$S$1</f>
        <v>JNK</v>
      </c>
      <c r="AG34" s="16" t="str">
        <f aca="false">Vzorci_vnosov!$A$34</f>
        <v>Am☺</v>
      </c>
      <c r="BA34" s="50"/>
      <c r="BB34" s="50"/>
      <c r="BC34" s="50"/>
      <c r="BD34" s="50"/>
      <c r="BE34" s="50"/>
      <c r="BF34" s="50"/>
      <c r="BG34" s="50"/>
      <c r="BH34" s="50"/>
      <c r="BI34" s="50"/>
      <c r="BJ34" s="50"/>
    </row>
    <row r="35" customFormat="false" ht="17" hidden="false" customHeight="true" outlineLevel="0" collapsed="false">
      <c r="B35" s="65" t="str">
        <f aca="false">Vzorci_vnosov!$A$20</f>
        <v>☺</v>
      </c>
      <c r="C35" s="66" t="n">
        <f aca="false">COUNTIF(AH2:AH32,"☺")</f>
        <v>1</v>
      </c>
      <c r="D35" s="66" t="n">
        <f aca="false">COUNTIF(AI2:AI32,"☺")</f>
        <v>0</v>
      </c>
      <c r="E35" s="66" t="n">
        <f aca="false">COUNTIF(AJ2:AJ32,"☺")</f>
        <v>0</v>
      </c>
      <c r="F35" s="66" t="n">
        <f aca="false">COUNTIF(AK2:AK32,"☺")</f>
        <v>0</v>
      </c>
      <c r="G35" s="66" t="n">
        <f aca="false">COUNTIF(AL2:AL32,"☺")</f>
        <v>3</v>
      </c>
      <c r="H35" s="66" t="n">
        <f aca="false">COUNTIF(AM2:AM32,"☺")</f>
        <v>5</v>
      </c>
      <c r="I35" s="66" t="n">
        <f aca="false">COUNTIF(AN2:AN32,"☺")</f>
        <v>3</v>
      </c>
      <c r="J35" s="66" t="n">
        <f aca="false">COUNTIF(AO2:AO32,"☺")</f>
        <v>1</v>
      </c>
      <c r="K35" s="66" t="n">
        <f aca="false">COUNTIF(AP2:AP32,"☺")</f>
        <v>0</v>
      </c>
      <c r="L35" s="66" t="n">
        <f aca="false">COUNTIF(AQ2:AQ32,"☺")</f>
        <v>4</v>
      </c>
      <c r="M35" s="66" t="n">
        <f aca="false">COUNTIF(AR2:AR32,"☺")</f>
        <v>0</v>
      </c>
      <c r="N35" s="66" t="n">
        <f aca="false">COUNTIF(AS2:AS32,"☺")</f>
        <v>1</v>
      </c>
      <c r="O35" s="66" t="n">
        <f aca="false">COUNTIF(AU2:AU32,"☺")</f>
        <v>0</v>
      </c>
      <c r="P35" s="66" t="n">
        <f aca="false">COUNTIF(AV2:AV32,"☺")</f>
        <v>3</v>
      </c>
      <c r="Q35" s="66" t="n">
        <f aca="false">COUNTIF(AW2:AW32,"☺")</f>
        <v>5</v>
      </c>
      <c r="R35" s="66" t="n">
        <f aca="false">COUNTIF(AX2:AX32,"☺")</f>
        <v>0</v>
      </c>
      <c r="S35" s="66" t="n">
        <f aca="false">COUNTIF(AY2:AY32,"☺")</f>
        <v>2</v>
      </c>
      <c r="AG35" s="7" t="str">
        <f aca="false">Vzorci_vnosov!$A$35</f>
        <v>Ta</v>
      </c>
      <c r="BA35" s="50"/>
      <c r="BB35" s="50"/>
      <c r="BC35" s="50"/>
      <c r="BD35" s="50"/>
      <c r="BE35" s="50"/>
      <c r="BF35" s="50"/>
      <c r="BG35" s="50"/>
      <c r="BH35" s="50"/>
      <c r="BI35" s="50"/>
      <c r="BJ35" s="50"/>
    </row>
    <row r="36" s="69" customFormat="true" ht="17" hidden="false" customHeight="true" outlineLevel="0" collapsed="false">
      <c r="A36" s="67"/>
      <c r="B36" s="7" t="str">
        <f aca="false">Vzorci_vnosov!$A$16</f>
        <v>☻</v>
      </c>
      <c r="C36" s="66" t="n">
        <f aca="false">COUNTIF(AH2:AH32,"☻")</f>
        <v>4</v>
      </c>
      <c r="D36" s="66" t="n">
        <f aca="false">COUNTIF(AI2:AI32,"☻")</f>
        <v>3</v>
      </c>
      <c r="E36" s="66" t="n">
        <f aca="false">COUNTIF(AJ2:AJ32,"☻")</f>
        <v>5</v>
      </c>
      <c r="F36" s="66" t="n">
        <f aca="false">COUNTIF(AK2:AK32,"☻")</f>
        <v>4</v>
      </c>
      <c r="G36" s="66" t="n">
        <f aca="false">COUNTIF(AL2:AL32,"☻")</f>
        <v>0</v>
      </c>
      <c r="H36" s="66" t="n">
        <f aca="false">COUNTIF(AM2:AM32,"☻")</f>
        <v>0</v>
      </c>
      <c r="I36" s="66" t="n">
        <f aca="false">COUNTIF(AN2:AN32,"☻")</f>
        <v>0</v>
      </c>
      <c r="J36" s="66" t="n">
        <f aca="false">COUNTIF(AO2:AO32,"☻")</f>
        <v>2</v>
      </c>
      <c r="K36" s="66" t="n">
        <f aca="false">COUNTIF(AP2:AP32,"☻")</f>
        <v>4</v>
      </c>
      <c r="L36" s="66" t="n">
        <f aca="false">COUNTIF(AQ2:AQ32,"☻")</f>
        <v>0</v>
      </c>
      <c r="M36" s="66" t="n">
        <f aca="false">COUNTIF(AR2:AR32,"☻")</f>
        <v>0</v>
      </c>
      <c r="N36" s="66" t="n">
        <f aca="false">COUNTIF(AS2:AS32,"☻")</f>
        <v>5</v>
      </c>
      <c r="O36" s="66" t="n">
        <f aca="false">COUNTIF(AU2:AU32,"☻")</f>
        <v>0</v>
      </c>
      <c r="P36" s="66" t="n">
        <f aca="false">COUNTIF(AV2:AV32,"☻")</f>
        <v>0</v>
      </c>
      <c r="Q36" s="66" t="n">
        <f aca="false">COUNTIF(AW2:AW32,"☻")</f>
        <v>0</v>
      </c>
      <c r="R36" s="66" t="n">
        <f aca="false">COUNTIF(AX2:AX32,"☻")</f>
        <v>0</v>
      </c>
      <c r="S36" s="66" t="n">
        <f aca="false">COUNTIF(AY2:AY32,"☻")</f>
        <v>0</v>
      </c>
      <c r="T36" s="66"/>
      <c r="U36" s="68"/>
      <c r="V36" s="36"/>
      <c r="W36" s="36"/>
      <c r="X36" s="36"/>
      <c r="Y36" s="36"/>
      <c r="Z36" s="36"/>
      <c r="AA36" s="36"/>
      <c r="AB36" s="36"/>
      <c r="AC36" s="36"/>
      <c r="AD36" s="36"/>
      <c r="AE36" s="37"/>
      <c r="AF36" s="37"/>
      <c r="AG36" s="4" t="str">
        <f aca="false">Vzorci_vnosov!$A$36</f>
        <v>Ta☻</v>
      </c>
      <c r="AZ36" s="26"/>
      <c r="BA36" s="50"/>
      <c r="BB36" s="50"/>
      <c r="BC36" s="50"/>
      <c r="BD36" s="50"/>
      <c r="BE36" s="50"/>
      <c r="BF36" s="50"/>
      <c r="BG36" s="50"/>
      <c r="BH36" s="50"/>
      <c r="BI36" s="50"/>
      <c r="BJ36" s="50"/>
    </row>
    <row r="37" s="69" customFormat="true" ht="17" hidden="false" customHeight="true" outlineLevel="0" collapsed="false">
      <c r="A37" s="67"/>
      <c r="B37" s="17" t="str">
        <f aca="false">Vzorci_vnosov!$A$42</f>
        <v>Σ</v>
      </c>
      <c r="C37" s="71" t="n">
        <f aca="false">SUM(C35:C36)</f>
        <v>5</v>
      </c>
      <c r="D37" s="71" t="n">
        <f aca="false">SUM(D35:D36)</f>
        <v>3</v>
      </c>
      <c r="E37" s="71" t="n">
        <f aca="false">SUM(E35:E36)</f>
        <v>5</v>
      </c>
      <c r="F37" s="71" t="n">
        <f aca="false">SUM(F35:F36)</f>
        <v>4</v>
      </c>
      <c r="G37" s="71" t="n">
        <f aca="false">SUM(G35:G36)</f>
        <v>3</v>
      </c>
      <c r="H37" s="71" t="n">
        <f aca="false">SUM(H35:H36)</f>
        <v>5</v>
      </c>
      <c r="I37" s="71" t="n">
        <f aca="false">SUM(I35:I36)</f>
        <v>3</v>
      </c>
      <c r="J37" s="71" t="n">
        <f aca="false">SUM(J35:J36)</f>
        <v>3</v>
      </c>
      <c r="K37" s="71" t="n">
        <f aca="false">SUM(K35:K36)</f>
        <v>4</v>
      </c>
      <c r="L37" s="71" t="n">
        <f aca="false">SUM(L35:L36)</f>
        <v>4</v>
      </c>
      <c r="M37" s="71" t="n">
        <f aca="false">SUM(M35:M36)</f>
        <v>0</v>
      </c>
      <c r="N37" s="71" t="n">
        <f aca="false">SUM(N35:N36)</f>
        <v>6</v>
      </c>
      <c r="O37" s="71" t="n">
        <f aca="false">SUM(O35:O36)</f>
        <v>0</v>
      </c>
      <c r="P37" s="71" t="n">
        <f aca="false">SUM(P35:P36)</f>
        <v>3</v>
      </c>
      <c r="Q37" s="71" t="n">
        <f aca="false">SUM(Q35:Q36)</f>
        <v>5</v>
      </c>
      <c r="R37" s="71" t="n">
        <f aca="false">SUM(R35:R36)</f>
        <v>0</v>
      </c>
      <c r="S37" s="71" t="n">
        <f aca="false">SUM(S35:S36)</f>
        <v>2</v>
      </c>
      <c r="T37" s="66"/>
      <c r="U37" s="68"/>
      <c r="V37" s="36"/>
      <c r="W37" s="36"/>
      <c r="X37" s="36"/>
      <c r="Y37" s="36"/>
      <c r="Z37" s="36"/>
      <c r="AA37" s="36"/>
      <c r="AB37" s="36"/>
      <c r="AC37" s="36"/>
      <c r="AD37" s="36"/>
      <c r="AE37" s="37"/>
      <c r="AF37" s="37"/>
      <c r="AG37" s="13" t="str">
        <f aca="false">Vzorci_vnosov!$A$37</f>
        <v>Ta☺</v>
      </c>
      <c r="AZ37" s="26"/>
      <c r="BA37" s="50"/>
      <c r="BB37" s="50"/>
      <c r="BC37" s="50"/>
      <c r="BD37" s="50"/>
      <c r="BE37" s="50"/>
      <c r="BF37" s="50"/>
      <c r="BG37" s="50"/>
      <c r="BH37" s="50"/>
      <c r="BI37" s="50"/>
      <c r="BJ37" s="50"/>
    </row>
    <row r="38" s="69" customFormat="true" ht="17" hidden="false" customHeight="true" outlineLevel="0" collapsed="false">
      <c r="A38" s="67"/>
      <c r="B38" s="4" t="str">
        <f aca="false">Vzorci_vnosov!$A$6</f>
        <v>KVIT</v>
      </c>
      <c r="C38" s="66" t="n">
        <f aca="false">COUNTIF(C2:C32,"KVIT")+COUNTIF(C2:C32,"51KVIT")+COUNTIF(C2:C32,"52KVIT")+COUNTIF(C2:C32,"KVIT$")+COUNTIF(C2:C32,"KVIT☻")+COUNTIF(C2:C32,"KVIT☺")</f>
        <v>7</v>
      </c>
      <c r="D38" s="66" t="n">
        <f aca="false">COUNTIF(D2:D32,"KVIT")+COUNTIF(D2:D32,"51KVIT")+COUNTIF(D2:D32,"52KVIT")+COUNTIF(D2:D32,"KVIT$")+COUNTIF(D2:D32,"KVIT☻")+COUNTIF(D2:D32,"KVIT☺")</f>
        <v>3</v>
      </c>
      <c r="E38" s="66" t="n">
        <f aca="false">COUNTIF(E2:E32,"KVIT")+COUNTIF(E2:E32,"51KVIT")+COUNTIF(E2:E32,"52KVIT")+COUNTIF(E2:E32,"KVIT$")+COUNTIF(E2:E32,"KVIT☻")+COUNTIF(E2:E32,"KVIT☺")</f>
        <v>16</v>
      </c>
      <c r="F38" s="66" t="n">
        <f aca="false">COUNTIF(F2:F32,"KVIT")+COUNTIF(F2:F32,"51KVIT")+COUNTIF(F2:F32,"52KVIT")+COUNTIF(F2:F32,"KVIT$")+COUNTIF(F2:F32,"KVIT☻")+COUNTIF(F2:F32,"KVIT☺")</f>
        <v>9</v>
      </c>
      <c r="G38" s="66" t="n">
        <f aca="false">COUNTIF(G2:G32,"KVIT")+COUNTIF(G2:G32,"51KVIT")+COUNTIF(G2:G32,"52KVIT")+COUNTIF(G2:G32,"KVIT$")+COUNTIF(G2:G32,"KVIT☻")+COUNTIF(G2:G32,"KVIT☺")</f>
        <v>0</v>
      </c>
      <c r="H38" s="66" t="n">
        <f aca="false">COUNTIF(H2:H32,"KVIT")+COUNTIF(H2:H32,"51KVIT")+COUNTIF(H2:H32,"52KVIT")+COUNTIF(H2:H32,"KVIT$")+COUNTIF(H2:H32,"KVIT☻")+COUNTIF(H2:H32,"KVIT☺")</f>
        <v>0</v>
      </c>
      <c r="I38" s="66" t="n">
        <f aca="false">COUNTIF(I2:I32,"KVIT")+COUNTIF(I2:I32,"51KVIT")+COUNTIF(I2:I32,"52KVIT")+COUNTIF(I2:I32,"KVIT$")+COUNTIF(I2:I32,"KVIT☻")+COUNTIF(I2:I32,"KVIT☺")</f>
        <v>0</v>
      </c>
      <c r="J38" s="66" t="n">
        <f aca="false">COUNTIF(J2:J32,"KVIT")+COUNTIF(J2:J32,"51KVIT")+COUNTIF(J2:J32,"52KVIT")+COUNTIF(J2:J32,"KVIT$")+COUNTIF(J2:J32,"KVIT☻")+COUNTIF(J2:J32,"KVIT☺")</f>
        <v>3</v>
      </c>
      <c r="K38" s="66" t="n">
        <f aca="false">COUNTIF(K2:K32,"KVIT")+COUNTIF(K2:K32,"51KVIT")+COUNTIF(K2:K32,"52KVIT")+COUNTIF(K2:K32,"KVIT$")+COUNTIF(K2:K32,"KVIT☻")+COUNTIF(K2:K32,"KVIT☺")</f>
        <v>6</v>
      </c>
      <c r="L38" s="66" t="n">
        <f aca="false">COUNTIF(L2:L32,"KVIT")+COUNTIF(L2:L32,"51KVIT")+COUNTIF(L2:L32,"52KVIT")+COUNTIF(L2:L32,"KVIT$")+COUNTIF(L2:L32,"KVIT☻")+COUNTIF(L2:L32,"KVIT☺")</f>
        <v>0</v>
      </c>
      <c r="M38" s="66" t="n">
        <f aca="false">COUNTIF(M2:M32,"KVIT")+COUNTIF(M2:M32,"51KVIT")+COUNTIF(M2:M32,"52KVIT")+COUNTIF(M2:M32,"KVIT$")+COUNTIF(M2:M32,"KVIT☻")+COUNTIF(M2:M32,"KVIT☺")</f>
        <v>0</v>
      </c>
      <c r="N38" s="66" t="n">
        <f aca="false">COUNTIF(N2:N32,"KVIT")+COUNTIF(N2:N32,"51KVIT")+COUNTIF(N2:N32,"52KVIT")+COUNTIF(N2:N32,"KVIT$")+COUNTIF(N2:N32,"KVIT☻")+COUNTIF(N2:N32,"KVIT☺")</f>
        <v>8</v>
      </c>
      <c r="O38" s="66" t="n">
        <f aca="false">COUNTIF(O2:O32,"KVIT")+COUNTIF(O2:O32,"51KVIT")+COUNTIF(O2:O32,"52KVIT")+COUNTIF(O2:O32,"KVIT$")+COUNTIF(O2:O32,"KVIT☻")+COUNTIF(O2:O32,"KVIT☺")</f>
        <v>0</v>
      </c>
      <c r="P38" s="66" t="n">
        <f aca="false">COUNTIF(P2:P32,"KVIT")+COUNTIF(P2:P32,"51KVIT")+COUNTIF(P2:P32,"52KVIT")+COUNTIF(P2:P32,"KVIT$")+COUNTIF(P2:P32,"KVIT☻")+COUNTIF(P2:P32,"KVIT☺")</f>
        <v>0</v>
      </c>
      <c r="Q38" s="66" t="n">
        <f aca="false">COUNTIF(Q2:Q32,"KVIT")+COUNTIF(Q2:Q32,"51KVIT")+COUNTIF(Q2:Q32,"52KVIT")+COUNTIF(Q2:Q32,"KVIT$")+COUNTIF(Q2:Q32,"KVIT☻")+COUNTIF(Q2:Q32,"KVIT☺")</f>
        <v>0</v>
      </c>
      <c r="R38" s="66" t="n">
        <f aca="false">COUNTIF(R2:R32,"KVIT")+COUNTIF(R2:R32,"51KVIT")+COUNTIF(R2:R32,"52KVIT")+COUNTIF(R2:R32,"KVIT$")+COUNTIF(R2:R32,"KVIT☻")+COUNTIF(R2:R32,"KVIT☺")</f>
        <v>0</v>
      </c>
      <c r="S38" s="66" t="n">
        <f aca="false">COUNTIF(S2:S32,"KVIT")+COUNTIF(S2:S32,"51KVIT")+COUNTIF(S2:S32,"52KVIT")+COUNTIF(S2:S32,"KVIT$")+COUNTIF(S2:S32,"KVIT☻")+COUNTIF(S2:S32,"KVIT☺")</f>
        <v>10</v>
      </c>
      <c r="T38" s="66"/>
      <c r="U38" s="66"/>
      <c r="V38" s="36"/>
      <c r="W38" s="36"/>
      <c r="X38" s="36"/>
      <c r="Y38" s="36"/>
      <c r="Z38" s="36"/>
      <c r="AA38" s="36"/>
      <c r="AB38" s="36"/>
      <c r="AC38" s="36"/>
      <c r="AD38" s="36"/>
      <c r="AE38" s="37"/>
      <c r="AF38" s="37"/>
      <c r="AG38" s="7" t="str">
        <f aca="false">Vzorci_vnosov!$A$38</f>
        <v>Rf</v>
      </c>
      <c r="AZ38" s="26"/>
      <c r="BA38" s="50"/>
      <c r="BB38" s="50"/>
      <c r="BC38" s="50"/>
      <c r="BD38" s="50"/>
      <c r="BE38" s="50"/>
      <c r="BF38" s="50"/>
      <c r="BG38" s="50"/>
      <c r="BH38" s="50"/>
      <c r="BI38" s="50"/>
      <c r="BJ38" s="50"/>
    </row>
    <row r="39" s="72" customFormat="true" ht="17" hidden="false" customHeight="true" outlineLevel="0" collapsed="false">
      <c r="A39" s="67"/>
      <c r="B39" s="18" t="str">
        <f aca="false">Vzorci_vnosov!$A$43</f>
        <v>$</v>
      </c>
      <c r="C39" s="66" t="n">
        <f aca="false">COUNTIF(C2:C32,"51$")+COUNTIF(C2:C32,"52$")+COUNTIF(C2:C32,"kvit$")</f>
        <v>0</v>
      </c>
      <c r="D39" s="66" t="n">
        <f aca="false">COUNTIF(D2:D32,"51$")+COUNTIF(D2:D32,"52$")+COUNTIF(D2:D32,"kvit$")</f>
        <v>0</v>
      </c>
      <c r="E39" s="66" t="n">
        <f aca="false">COUNTIF(E2:E32,"51$")+COUNTIF(E2:E32,"52$")+COUNTIF(E2:E32,"kvit$")</f>
        <v>0</v>
      </c>
      <c r="F39" s="66" t="n">
        <f aca="false">COUNTIF(F2:F32,"51$")+COUNTIF(F2:F32,"52$")+COUNTIF(F2:F32,"kvit$")</f>
        <v>0</v>
      </c>
      <c r="G39" s="66" t="n">
        <f aca="false">COUNTIF(G2:G32,"51$")+COUNTIF(G2:G32,"52$")+COUNTIF(G2:G32,"kvit$")</f>
        <v>0</v>
      </c>
      <c r="H39" s="66" t="n">
        <f aca="false">COUNTIF(H2:H32,"51$")+COUNTIF(H2:H32,"52$")+COUNTIF(H2:H32,"kvit$")</f>
        <v>0</v>
      </c>
      <c r="I39" s="66" t="n">
        <f aca="false">COUNTIF(I2:I32,"51$")+COUNTIF(I2:I32,"52$")+COUNTIF(I2:I32,"kvit$")</f>
        <v>0</v>
      </c>
      <c r="J39" s="66" t="n">
        <f aca="false">COUNTIF(J2:J32,"51$")+COUNTIF(J2:J32,"52$")+COUNTIF(J2:J32,"kvit$")</f>
        <v>0</v>
      </c>
      <c r="K39" s="66" t="n">
        <f aca="false">COUNTIF(K2:K32,"51$")+COUNTIF(K2:K32,"52$")+COUNTIF(K2:K32,"kvit$")</f>
        <v>0</v>
      </c>
      <c r="L39" s="66" t="n">
        <f aca="false">COUNTIF(L2:L32,"51$")+COUNTIF(L2:L32,"52$")+COUNTIF(L2:L32,"kvit$")</f>
        <v>0</v>
      </c>
      <c r="M39" s="66" t="n">
        <f aca="false">COUNTIF(M2:M32,"51$")+COUNTIF(M2:M32,"52$")+COUNTIF(M2:M32,"kvit$")</f>
        <v>0</v>
      </c>
      <c r="N39" s="66" t="n">
        <f aca="false">COUNTIF(N2:N32,"51$")+COUNTIF(N2:N32,"52$")+COUNTIF(N2:N32,"kvit$")</f>
        <v>0</v>
      </c>
      <c r="O39" s="66" t="n">
        <f aca="false">COUNTIF(O2:O32,"51$")+COUNTIF(O2:O32,"52$")+COUNTIF(O2:O32,"kvit$")</f>
        <v>0</v>
      </c>
      <c r="P39" s="66" t="n">
        <f aca="false">COUNTIF(P2:P32,"51$")+COUNTIF(P2:P32,"52$")+COUNTIF(P2:P32,"kvit$")</f>
        <v>0</v>
      </c>
      <c r="Q39" s="66" t="n">
        <f aca="false">COUNTIF(Q2:Q32,"51$")+COUNTIF(Q2:Q32,"52$")+COUNTIF(Q2:Q32,"kvit$")</f>
        <v>0</v>
      </c>
      <c r="R39" s="66" t="n">
        <f aca="false">COUNTIF(R2:R32,"51$")+COUNTIF(R2:R32,"52$")+COUNTIF(R2:R32,"kvit$")</f>
        <v>0</v>
      </c>
      <c r="S39" s="66" t="n">
        <f aca="false">COUNTIF(S2:S32,"51$")+COUNTIF(S2:S32,"52$")+COUNTIF(S2:S32,"kvit$")</f>
        <v>0</v>
      </c>
      <c r="T39" s="66"/>
      <c r="U39" s="66"/>
      <c r="V39" s="36"/>
      <c r="W39" s="36"/>
      <c r="X39" s="36"/>
      <c r="Y39" s="36"/>
      <c r="Z39" s="36"/>
      <c r="AA39" s="36"/>
      <c r="AB39" s="36"/>
      <c r="AC39" s="36"/>
      <c r="AD39" s="36"/>
      <c r="AE39" s="37"/>
      <c r="AF39" s="37"/>
      <c r="AG39" s="4" t="str">
        <f aca="false">Vzorci_vnosov!$A$39</f>
        <v>Rf☻</v>
      </c>
      <c r="AH39" s="69"/>
      <c r="AZ39" s="26"/>
      <c r="BA39" s="50"/>
      <c r="BB39" s="50"/>
      <c r="BC39" s="50"/>
      <c r="BD39" s="50"/>
      <c r="BE39" s="50"/>
      <c r="BF39" s="50"/>
      <c r="BG39" s="50"/>
      <c r="BH39" s="50"/>
      <c r="BI39" s="50"/>
      <c r="BJ39" s="50"/>
    </row>
    <row r="40" customFormat="false" ht="17" hidden="false" customHeight="true" outlineLevel="0" collapsed="false">
      <c r="B40" s="28" t="str">
        <f aca="false">Vzorci_vnosov!$A$12</f>
        <v>D</v>
      </c>
      <c r="C40" s="74" t="n">
        <f aca="false">COUNTIF(C2:C32,"D")</f>
        <v>5</v>
      </c>
      <c r="D40" s="74" t="n">
        <f aca="false">COUNTIF(D2:D32,"D")</f>
        <v>0</v>
      </c>
      <c r="E40" s="74" t="n">
        <f aca="false">COUNTIF(E2:E32,"D")</f>
        <v>1</v>
      </c>
      <c r="F40" s="74" t="n">
        <f aca="false">COUNTIF(F2:F32,"D")</f>
        <v>7</v>
      </c>
      <c r="G40" s="74" t="n">
        <f aca="false">COUNTIF(G2:G32,"D")</f>
        <v>12</v>
      </c>
      <c r="H40" s="74" t="n">
        <f aca="false">COUNTIF(H2:H32,"D")</f>
        <v>5</v>
      </c>
      <c r="I40" s="74" t="n">
        <f aca="false">COUNTIF(I2:I32,"D")</f>
        <v>14</v>
      </c>
      <c r="J40" s="74" t="n">
        <f aca="false">COUNTIF(J2:J32,"D")</f>
        <v>12</v>
      </c>
      <c r="K40" s="74" t="n">
        <f aca="false">COUNTIF(K2:K32,"D")</f>
        <v>5</v>
      </c>
      <c r="L40" s="74" t="n">
        <f aca="false">COUNTIF(L2:L32,"D")</f>
        <v>2</v>
      </c>
      <c r="M40" s="74" t="n">
        <f aca="false">COUNTIF(M2:M32,"D")</f>
        <v>0</v>
      </c>
      <c r="N40" s="74" t="n">
        <f aca="false">COUNTIF(N2:N32,"D")</f>
        <v>2</v>
      </c>
      <c r="O40" s="74" t="n">
        <f aca="false">COUNTIF(O2:O32,"D")</f>
        <v>0</v>
      </c>
      <c r="P40" s="74" t="n">
        <f aca="false">COUNTIF(P2:P32,"D")</f>
        <v>12</v>
      </c>
      <c r="Q40" s="74" t="n">
        <f aca="false">COUNTIF(Q2:Q32,"D")</f>
        <v>0</v>
      </c>
      <c r="R40" s="74" t="n">
        <f aca="false">COUNTIF(R2:R32,"D")</f>
        <v>0</v>
      </c>
      <c r="S40" s="74" t="n">
        <f aca="false">COUNTIF(S2:S32,"D")</f>
        <v>7</v>
      </c>
      <c r="AG40" s="13" t="str">
        <f aca="false">Vzorci_vnosov!$A$40</f>
        <v>Rf☺</v>
      </c>
      <c r="BA40" s="50"/>
      <c r="BB40" s="50"/>
      <c r="BC40" s="50"/>
      <c r="BD40" s="50"/>
      <c r="BE40" s="50"/>
      <c r="BF40" s="50"/>
      <c r="BG40" s="50"/>
      <c r="BH40" s="50"/>
      <c r="BI40" s="50"/>
      <c r="BJ40" s="50"/>
    </row>
    <row r="41" customFormat="false" ht="17" hidden="false" customHeight="true" outlineLevel="0" collapsed="false">
      <c r="B41" s="28" t="str">
        <f aca="false">Vzorci_vnosov!$A$15</f>
        <v>SO</v>
      </c>
      <c r="C41" s="74" t="n">
        <f aca="false">COUNTIF(C2:C32,"SO")</f>
        <v>0</v>
      </c>
      <c r="D41" s="74" t="n">
        <f aca="false">COUNTIF(D2:D32,"SO")</f>
        <v>16</v>
      </c>
      <c r="E41" s="74" t="n">
        <f aca="false">COUNTIF(E2:E32,"SO")</f>
        <v>0</v>
      </c>
      <c r="F41" s="74" t="n">
        <f aca="false">COUNTIF(F2:F32,"SO")</f>
        <v>0</v>
      </c>
      <c r="G41" s="74" t="n">
        <f aca="false">COUNTIF(G2:G32,"SO")</f>
        <v>0</v>
      </c>
      <c r="H41" s="74" t="n">
        <f aca="false">COUNTIF(H2:H32,"SO")</f>
        <v>0</v>
      </c>
      <c r="I41" s="74" t="n">
        <f aca="false">COUNTIF(I2:I32,"SO")</f>
        <v>0</v>
      </c>
      <c r="J41" s="74" t="n">
        <f aca="false">COUNTIF(J2:J32,"SO")</f>
        <v>0</v>
      </c>
      <c r="K41" s="74" t="n">
        <f aca="false">COUNTIF(K2:K32,"SO")</f>
        <v>0</v>
      </c>
      <c r="L41" s="74" t="n">
        <f aca="false">COUNTIF(L2:L32,"SO")</f>
        <v>0</v>
      </c>
      <c r="M41" s="74" t="n">
        <f aca="false">COUNTIF(M2:M32,"SO")</f>
        <v>0</v>
      </c>
      <c r="N41" s="74" t="n">
        <f aca="false">COUNTIF(N2:N32,"SO")</f>
        <v>0</v>
      </c>
      <c r="O41" s="74" t="n">
        <f aca="false">COUNTIF(O2:O32,"SO")</f>
        <v>0</v>
      </c>
      <c r="P41" s="74" t="n">
        <f aca="false">COUNTIF(P2:P32,"SO")</f>
        <v>0</v>
      </c>
      <c r="Q41" s="74" t="n">
        <f aca="false">COUNTIF(Q2:Q32,"SO")</f>
        <v>0</v>
      </c>
      <c r="R41" s="74" t="n">
        <f aca="false">COUNTIF(R2:R32,"SO")</f>
        <v>0</v>
      </c>
      <c r="S41" s="74" t="n">
        <f aca="false">COUNTIF(S2:S32,"SO")</f>
        <v>0</v>
      </c>
      <c r="AG41" s="7" t="str">
        <f aca="false">Vzorci_vnosov!$A$41</f>
        <v>TAV</v>
      </c>
      <c r="BA41" s="50"/>
      <c r="BB41" s="50"/>
      <c r="BC41" s="50"/>
      <c r="BD41" s="50"/>
      <c r="BE41" s="50"/>
      <c r="BF41" s="50"/>
      <c r="BG41" s="50"/>
      <c r="BH41" s="50"/>
      <c r="BI41" s="50"/>
      <c r="BJ41" s="50"/>
    </row>
    <row r="42" customFormat="false" ht="17" hidden="false" customHeight="true" outlineLevel="0" collapsed="false">
      <c r="B42" s="28" t="str">
        <f aca="false">Vzorci_vnosov!$A$13</f>
        <v>BOL</v>
      </c>
      <c r="C42" s="74" t="n">
        <f aca="false">COUNTIF(C2:C32,"BOL")</f>
        <v>0</v>
      </c>
      <c r="D42" s="74" t="n">
        <f aca="false">COUNTIF(D2:D32,"BOL")</f>
        <v>0</v>
      </c>
      <c r="E42" s="74" t="n">
        <f aca="false">COUNTIF(E2:E32,"BOL")</f>
        <v>0</v>
      </c>
      <c r="F42" s="74" t="n">
        <f aca="false">COUNTIF(F2:F32,"BOL")</f>
        <v>0</v>
      </c>
      <c r="G42" s="74" t="n">
        <f aca="false">COUNTIF(G2:G32,"BOL")</f>
        <v>0</v>
      </c>
      <c r="H42" s="74" t="n">
        <f aca="false">COUNTIF(H2:H32,"BOL")</f>
        <v>0</v>
      </c>
      <c r="I42" s="74" t="n">
        <f aca="false">COUNTIF(I2:I32,"BOL")</f>
        <v>0</v>
      </c>
      <c r="J42" s="74" t="n">
        <f aca="false">COUNTIF(J2:J32,"BOL")</f>
        <v>0</v>
      </c>
      <c r="K42" s="74" t="n">
        <f aca="false">COUNTIF(K2:K32,"BOL")</f>
        <v>0</v>
      </c>
      <c r="L42" s="74" t="n">
        <f aca="false">COUNTIF(L2:L32,"BOL")</f>
        <v>0</v>
      </c>
      <c r="M42" s="74" t="n">
        <f aca="false">COUNTIF(M2:M32,"BOL")</f>
        <v>0</v>
      </c>
      <c r="N42" s="74" t="n">
        <f aca="false">COUNTIF(N2:N32,"BOL")</f>
        <v>0</v>
      </c>
      <c r="O42" s="74" t="n">
        <f aca="false">COUNTIF(O2:O32,"BOL")</f>
        <v>0</v>
      </c>
      <c r="P42" s="74" t="n">
        <f aca="false">COUNTIF(P2:P32,"BOL")</f>
        <v>0</v>
      </c>
      <c r="Q42" s="74" t="n">
        <f aca="false">COUNTIF(Q2:Q32,"BOL")</f>
        <v>0</v>
      </c>
      <c r="R42" s="74" t="n">
        <f aca="false">COUNTIF(R2:R32,"BOL")</f>
        <v>0</v>
      </c>
      <c r="S42" s="74" t="n">
        <f aca="false">COUNTIF(S2:S32,"BOL")</f>
        <v>0</v>
      </c>
      <c r="BA42" s="50"/>
      <c r="BB42" s="50"/>
      <c r="BC42" s="50"/>
      <c r="BD42" s="50"/>
      <c r="BE42" s="50"/>
      <c r="BF42" s="50"/>
      <c r="BG42" s="50"/>
      <c r="BH42" s="50"/>
      <c r="BI42" s="50"/>
      <c r="BJ42" s="50"/>
    </row>
    <row r="43" customFormat="false" ht="17" hidden="false" customHeight="true" outlineLevel="0" collapsed="false">
      <c r="B43" s="20" t="str">
        <f aca="false">Vzorci_vnosov!$A$11</f>
        <v>X</v>
      </c>
      <c r="C43" s="74" t="n">
        <f aca="false">COUNTIF(C2:C32,"X")</f>
        <v>3</v>
      </c>
      <c r="D43" s="74" t="n">
        <f aca="false">COUNTIF(D2:D32,"X")</f>
        <v>2</v>
      </c>
      <c r="E43" s="74" t="n">
        <f aca="false">COUNTIF(E2:E32,"X")</f>
        <v>4</v>
      </c>
      <c r="F43" s="74" t="n">
        <f aca="false">COUNTIF(F2:F32,"X")</f>
        <v>4</v>
      </c>
      <c r="G43" s="74" t="n">
        <f aca="false">COUNTIF(G2:G32,"X")</f>
        <v>2</v>
      </c>
      <c r="H43" s="74" t="n">
        <f aca="false">COUNTIF(H2:H32,"X")</f>
        <v>7</v>
      </c>
      <c r="I43" s="74" t="n">
        <f aca="false">COUNTIF(I2:I32,"X")</f>
        <v>2</v>
      </c>
      <c r="J43" s="74" t="n">
        <f aca="false">COUNTIF(J2:J32,"X")</f>
        <v>2</v>
      </c>
      <c r="K43" s="74" t="n">
        <f aca="false">COUNTIF(K2:K32,"X")</f>
        <v>3</v>
      </c>
      <c r="L43" s="74" t="n">
        <f aca="false">COUNTIF(L2:L32,"X")</f>
        <v>3</v>
      </c>
      <c r="M43" s="74" t="n">
        <f aca="false">COUNTIF(M2:M32,"X")</f>
        <v>0</v>
      </c>
      <c r="N43" s="74" t="n">
        <f aca="false">COUNTIF(N2:N32,"X")</f>
        <v>4</v>
      </c>
      <c r="O43" s="74" t="n">
        <f aca="false">COUNTIF(O2:O32,"X")</f>
        <v>11</v>
      </c>
      <c r="P43" s="74" t="n">
        <f aca="false">COUNTIF(P2:P32,"X")</f>
        <v>2</v>
      </c>
      <c r="Q43" s="74" t="n">
        <f aca="false">COUNTIF(Q2:Q32,"X")</f>
        <v>2</v>
      </c>
      <c r="R43" s="74" t="n">
        <f aca="false">COUNTIF(R2:R32,"X")</f>
        <v>0</v>
      </c>
      <c r="S43" s="74" t="n">
        <f aca="false">COUNTIF(S2:S32,"X")</f>
        <v>4</v>
      </c>
      <c r="BA43" s="50"/>
      <c r="BB43" s="50"/>
      <c r="BC43" s="50"/>
      <c r="BD43" s="50"/>
      <c r="BE43" s="50"/>
      <c r="BF43" s="50"/>
      <c r="BG43" s="50"/>
      <c r="BH43" s="50"/>
      <c r="BI43" s="50"/>
      <c r="BJ43" s="50"/>
    </row>
    <row r="44" customFormat="false" ht="17" hidden="false" customHeight="true" outlineLevel="0" collapsed="false">
      <c r="B44" s="19" t="s">
        <v>57</v>
      </c>
      <c r="C44" s="74" t="n">
        <f aca="false">COUNTIF(U2:U32,"KOS")</f>
        <v>1</v>
      </c>
      <c r="D44" s="74" t="n">
        <f aca="false">COUNTIF(U2:U32,"ŠOŠ")</f>
        <v>7</v>
      </c>
      <c r="E44" s="74" t="n">
        <f aca="false">COUNTIF(U2:U32,"PIN")</f>
        <v>6</v>
      </c>
      <c r="F44" s="74" t="n">
        <f aca="false">COUNTIF(U2:U32,"KON")</f>
        <v>4</v>
      </c>
      <c r="G44" s="74" t="n">
        <f aca="false">COUNTIF(U2:U32,"oro")</f>
        <v>0</v>
      </c>
      <c r="H44" s="74" t="n">
        <f aca="false">COUNTIF(U2:U32,"MIO")</f>
        <v>3</v>
      </c>
      <c r="I44" s="74" t="n">
        <f aca="false">COUNTIF(U2:U32,"BOŽ")</f>
        <v>2</v>
      </c>
      <c r="J44" s="74" t="n">
        <f aca="false">COUNTIF(U2:U32,"TOM")</f>
        <v>0</v>
      </c>
      <c r="K44" s="74" t="n">
        <f aca="false">COUNTIF(U2:U32,"MŠŠ")</f>
        <v>2</v>
      </c>
      <c r="L44" s="74" t="n">
        <f aca="false">COUNTIF(U2:U32,"ŽIV")</f>
        <v>1</v>
      </c>
      <c r="M44" s="74" t="n">
        <f aca="false">COUNTIF(U2:U32,"TAL")</f>
        <v>0</v>
      </c>
      <c r="N44" s="74" t="n">
        <f aca="false">COUNTIF(U2:U32,"PIR")</f>
        <v>3</v>
      </c>
      <c r="O44" s="74" t="n">
        <f aca="false">COUNTIF(U2:U32,"HOL")</f>
        <v>0</v>
      </c>
      <c r="P44" s="74" t="n">
        <f aca="false">COUNTIF(U2:U32,P1)</f>
        <v>1</v>
      </c>
      <c r="Q44" s="74" t="n">
        <f aca="false">COUNTIF(U2:U32,Q1)</f>
        <v>0</v>
      </c>
      <c r="R44" s="74" t="n">
        <f aca="false">COUNTIF(U2:U32,R1)</f>
        <v>0</v>
      </c>
      <c r="S44" s="74" t="n">
        <f aca="false">COUNTIF(V2:V32,S1)</f>
        <v>0</v>
      </c>
      <c r="BA44" s="50"/>
      <c r="BB44" s="50"/>
      <c r="BC44" s="50"/>
      <c r="BD44" s="50"/>
      <c r="BE44" s="50"/>
      <c r="BF44" s="50"/>
      <c r="BG44" s="50"/>
      <c r="BH44" s="50"/>
      <c r="BI44" s="50"/>
      <c r="BJ44" s="50"/>
    </row>
    <row r="45" customFormat="false" ht="17" hidden="false" customHeight="true" outlineLevel="0" collapsed="false">
      <c r="B45" s="20" t="str">
        <f aca="false">Vzorci_vnosov!$A$45</f>
        <v>¶</v>
      </c>
      <c r="C45" s="66" t="n">
        <f aca="false">COUNTIF(C2:C32,"51¶")+COUNTIF(C2:C32,"52¶")+COUNTIF(C2:C32,"kvit¶")</f>
        <v>0</v>
      </c>
      <c r="D45" s="66" t="n">
        <f aca="false">COUNTIF(D2:D32,"51¶")+COUNTIF(D2:D32,"52¶")+COUNTIF(D2:D32,"kvit¶")</f>
        <v>0</v>
      </c>
      <c r="E45" s="66" t="n">
        <f aca="false">COUNTIF(E2:E32,"51¶")+COUNTIF(E2:E32,"52¶")+COUNTIF(E2:E32,"kvit¶")</f>
        <v>0</v>
      </c>
      <c r="F45" s="66" t="n">
        <f aca="false">COUNTIF(F2:F32,"51¶")+COUNTIF(F2:F32,"52¶")+COUNTIF(F2:F32,"kvit¶")</f>
        <v>1</v>
      </c>
      <c r="G45" s="66" t="n">
        <f aca="false">COUNTIF(G2:G32,"51¶")+COUNTIF(G2:G32,"52¶")+COUNTIF(G2:G32,"kvit¶")</f>
        <v>0</v>
      </c>
      <c r="H45" s="66" t="n">
        <f aca="false">COUNTIF(H2:H32,"51¶")+COUNTIF(H2:H32,"52¶")+COUNTIF(H2:H32,"kvit¶")</f>
        <v>0</v>
      </c>
      <c r="I45" s="66" t="n">
        <f aca="false">COUNTIF(I2:I32,"51¶")+COUNTIF(I2:I32,"52¶")+COUNTIF(I2:I32,"kvit¶")</f>
        <v>0</v>
      </c>
      <c r="J45" s="66" t="n">
        <f aca="false">COUNTIF(J2:J32,"51¶")+COUNTIF(J2:J32,"52¶")+COUNTIF(J2:J32,"kvit¶")</f>
        <v>0</v>
      </c>
      <c r="K45" s="66" t="n">
        <f aca="false">COUNTIF(K2:K32,"51¶")+COUNTIF(K2:K32,"52¶")+COUNTIF(K2:K32,"kvit¶")</f>
        <v>0</v>
      </c>
      <c r="L45" s="66" t="n">
        <f aca="false">COUNTIF(L2:L32,"51¶")+COUNTIF(L2:L32,"52¶")+COUNTIF(L2:L32,"kvit¶")</f>
        <v>1</v>
      </c>
      <c r="M45" s="66" t="n">
        <f aca="false">COUNTIF(M2:M32,"51¶")+COUNTIF(M2:M32,"52¶")+COUNTIF(M2:M32,"kvit¶")</f>
        <v>0</v>
      </c>
      <c r="N45" s="66" t="n">
        <f aca="false">COUNTIF(N2:N32,"51¶")+COUNTIF(N2:N32,"52¶")+COUNTIF(N2:N32,"kvit¶")</f>
        <v>1</v>
      </c>
      <c r="O45" s="66" t="n">
        <f aca="false">COUNTIF(O2:O32,"51¶")+COUNTIF(O2:O32,"52¶")+COUNTIF(O2:O32,"kvit¶")</f>
        <v>0</v>
      </c>
      <c r="P45" s="66" t="n">
        <f aca="false">COUNTIF(P2:P32,"51¶")+COUNTIF(P2:P32,"52¶")+COUNTIF(P2:P32,"kvit¶")</f>
        <v>0</v>
      </c>
      <c r="Q45" s="66" t="n">
        <f aca="false">COUNTIF(Q2:Q32,"51¶")+COUNTIF(Q2:Q32,"52¶")+COUNTIF(Q2:Q32,"kvit¶")</f>
        <v>1</v>
      </c>
      <c r="R45" s="66" t="n">
        <f aca="false">COUNTIF(R2:R32,"51¶")+COUNTIF(R2:R32,"52¶")+COUNTIF(R2:R32,"kvit¶")</f>
        <v>0</v>
      </c>
      <c r="S45" s="66" t="n">
        <f aca="false">COUNTIF(S2:S32,"51¶")+COUNTIF(S2:S32,"52¶")+COUNTIF(S2:S32,"kvit¶")</f>
        <v>0</v>
      </c>
      <c r="BA45" s="50"/>
      <c r="BB45" s="50"/>
      <c r="BC45" s="50"/>
      <c r="BD45" s="50"/>
      <c r="BE45" s="50"/>
      <c r="BF45" s="50"/>
      <c r="BG45" s="50"/>
      <c r="BH45" s="50"/>
      <c r="BI45" s="50"/>
      <c r="BJ45" s="50"/>
    </row>
    <row r="46" customFormat="false" ht="17" hidden="false" customHeight="true" outlineLevel="0" collapsed="false">
      <c r="B46" s="28" t="str">
        <f aca="false">Vzorci_vnosov!$A$8</f>
        <v>U</v>
      </c>
      <c r="C46" s="66" t="n">
        <f aca="false">COUNTIF(C2:C32,"U☺")+COUNTIF(C2:C32,"U☻")+COUNTIF(C2:C32,"U")</f>
        <v>1</v>
      </c>
      <c r="D46" s="66" t="n">
        <f aca="false">COUNTIF(D2:D32,"U☺")+COUNTIF(D2:D32,"U☻")+COUNTIF(D2:D32,"U")</f>
        <v>0</v>
      </c>
      <c r="E46" s="66" t="n">
        <f aca="false">COUNTIF(E2:E32,"U☺")+COUNTIF(E2:E32,"U☻")+COUNTIF(E2:E32,"U")</f>
        <v>0</v>
      </c>
      <c r="F46" s="66" t="n">
        <f aca="false">COUNTIF(F2:F32,"U☺")+COUNTIF(F2:F32,"U☻")+COUNTIF(F2:F32,"U")</f>
        <v>0</v>
      </c>
      <c r="G46" s="66" t="n">
        <f aca="false">COUNTIF(G2:G32,"U☺")+COUNTIF(G2:G32,"U☻")+COUNTIF(G2:G32,"U")</f>
        <v>0</v>
      </c>
      <c r="H46" s="66" t="n">
        <f aca="false">COUNTIF(H2:H32,"U☺")+COUNTIF(H2:H32,"U☻")+COUNTIF(H2:H32,"U")</f>
        <v>2</v>
      </c>
      <c r="I46" s="66" t="n">
        <f aca="false">COUNTIF(I2:I32,"U☺")+COUNTIF(I2:I32,"U☻")+COUNTIF(I2:I32,"U")</f>
        <v>0</v>
      </c>
      <c r="J46" s="66" t="n">
        <f aca="false">COUNTIF(J2:J32,"U☺")+COUNTIF(J2:J32,"U☻")+COUNTIF(J2:J32,"U")</f>
        <v>0</v>
      </c>
      <c r="K46" s="66" t="n">
        <f aca="false">COUNTIF(K2:K32,"U☺")+COUNTIF(K2:K32,"U☻")+COUNTIF(K2:K32,"U")</f>
        <v>0</v>
      </c>
      <c r="L46" s="66" t="n">
        <f aca="false">COUNTIF(L2:L32,"U☺")+COUNTIF(L2:L32,"U☻")+COUNTIF(L2:L32,"U")</f>
        <v>0</v>
      </c>
      <c r="M46" s="66" t="n">
        <f aca="false">COUNTIF(M2:M32,"U☺")+COUNTIF(M2:M32,"U☻")+COUNTIF(M2:M32,"U")</f>
        <v>0</v>
      </c>
      <c r="N46" s="66" t="n">
        <f aca="false">COUNTIF(N2:N32,"U☺")+COUNTIF(N2:N32,"U☻")+COUNTIF(N2:N32,"U")</f>
        <v>0</v>
      </c>
      <c r="O46" s="66" t="n">
        <f aca="false">COUNTIF(O2:O32,"U☺")+COUNTIF(O2:O32,"U☻")+COUNTIF(O2:O32,"U")</f>
        <v>0</v>
      </c>
      <c r="P46" s="66" t="n">
        <f aca="false">COUNTIF(P2:P32,"U☺")+COUNTIF(P2:P32,"U☻")+COUNTIF(P2:P32,"U")</f>
        <v>0</v>
      </c>
      <c r="Q46" s="66" t="n">
        <f aca="false">COUNTIF(Q2:Q32,"U☺")+COUNTIF(Q2:Q32,"U☻")+COUNTIF(Q2:Q32,"U")</f>
        <v>0</v>
      </c>
      <c r="R46" s="66" t="n">
        <f aca="false">COUNTIF(R2:R32,"U☺")+COUNTIF(R2:R32,"U☻")+COUNTIF(R2:R32,"U")</f>
        <v>0</v>
      </c>
      <c r="S46" s="66" t="n">
        <f aca="false">COUNTIF(S2:S32,"U☺")+COUNTIF(S2:S32,"U☻")+COUNTIF(S2:S32,"U")</f>
        <v>0</v>
      </c>
      <c r="BA46" s="50"/>
      <c r="BB46" s="50"/>
      <c r="BC46" s="50"/>
      <c r="BD46" s="50"/>
      <c r="BE46" s="50"/>
      <c r="BF46" s="50"/>
      <c r="BG46" s="50"/>
      <c r="BH46" s="50"/>
      <c r="BI46" s="50"/>
      <c r="BJ46" s="50"/>
    </row>
  </sheetData>
  <sheetProtection sheet="true"/>
  <conditionalFormatting sqref="R2:T3 E3 C4:D4 F5:T5 C11:G12 T13:T15 R17 T17 C18:E19 C25:C26 D32:F32 Q16:U16 A2:B15 A17:B32 A16:F16 U3:U5 U17:U26 L11:T12 G18:P18 J16:M16 F4:K4 M4:T4 D5 I11:J12 M2:M3 M13:M15 M6:M10 R6:R10 H16 G19:K19 M19:T19 R18:T18 T22 R22 E25:T26 O16 R30:T30 M17 R13:R15 R27:R29 R20:T21 M27:M31 U11:U15 R23:U24 Q32:U32 T6:T10 H32:O32 R31 T31 T27:T29">
    <cfRule type="expression" priority="2" aboveAverage="0" equalAverage="0" bottom="0" percent="0" rank="0" text="" dxfId="205">
      <formula>WEEKDAY(avgust!$A2,2)=6</formula>
    </cfRule>
    <cfRule type="expression" priority="3" aboveAverage="0" equalAverage="0" bottom="0" percent="0" rank="0" text="" dxfId="206">
      <formula>WEEKDAY(avgust!$A2,2)=7</formula>
    </cfRule>
  </conditionalFormatting>
  <conditionalFormatting sqref="D24">
    <cfRule type="expression" priority="4" aboveAverage="0" equalAverage="0" bottom="0" percent="0" rank="0" text="" dxfId="207">
      <formula>WEEKDAY(avgust!$A24,2)=6</formula>
    </cfRule>
    <cfRule type="expression" priority="5" aboveAverage="0" equalAverage="0" bottom="0" percent="0" rank="0" text="" dxfId="208">
      <formula>WEEKDAY(avgust!$A24,2)=7</formula>
    </cfRule>
  </conditionalFormatting>
  <conditionalFormatting sqref="V2:AC32">
    <cfRule type="cellIs" priority="6" operator="lessThan" aboveAverage="0" equalAverage="0" bottom="0" percent="0" rank="0" text="" dxfId="209">
      <formula>1</formula>
    </cfRule>
    <cfRule type="cellIs" priority="7" operator="greaterThan" aboveAverage="0" equalAverage="0" bottom="0" percent="0" rank="0" text="" dxfId="210">
      <formula>1</formula>
    </cfRule>
  </conditionalFormatting>
  <conditionalFormatting sqref="AD2:AD32">
    <cfRule type="cellIs" priority="8" operator="notEqual" aboveAverage="0" equalAverage="0" bottom="0" percent="0" rank="0" text="" dxfId="211">
      <formula>0</formula>
    </cfRule>
  </conditionalFormatting>
  <conditionalFormatting sqref="AE2:AE32">
    <cfRule type="cellIs" priority="9" operator="equal" aboveAverage="0" equalAverage="0" bottom="0" percent="0" rank="0" text="" dxfId="212">
      <formula>1</formula>
    </cfRule>
    <cfRule type="cellIs" priority="10" operator="greaterThan" aboveAverage="0" equalAverage="0" bottom="0" percent="0" rank="0" text="" dxfId="213">
      <formula>1</formula>
    </cfRule>
  </conditionalFormatting>
  <conditionalFormatting sqref="AF2:AF32">
    <cfRule type="cellIs" priority="11" operator="lessThan" aboveAverage="0" equalAverage="0" bottom="0" percent="0" rank="0" text="" dxfId="214">
      <formula>2</formula>
    </cfRule>
    <cfRule type="cellIs" priority="12" operator="greaterThan" aboveAverage="0" equalAverage="0" bottom="0" percent="0" rank="0" text="" dxfId="215">
      <formula>2</formula>
    </cfRule>
  </conditionalFormatting>
  <conditionalFormatting sqref="M20:M24">
    <cfRule type="expression" priority="13" aboveAverage="0" equalAverage="0" bottom="0" percent="0" rank="0" text="" dxfId="216">
      <formula>WEEKDAY(avgust!$A20,2)=6</formula>
    </cfRule>
    <cfRule type="expression" priority="14" aboveAverage="0" equalAverage="0" bottom="0" percent="0" rank="0" text="" dxfId="217">
      <formula>WEEKDAY(avgust!$A20,2)=7</formula>
    </cfRule>
  </conditionalFormatting>
  <conditionalFormatting sqref="S22">
    <cfRule type="expression" priority="15" aboveAverage="0" equalAverage="0" bottom="0" percent="0" rank="0" text="" dxfId="218">
      <formula>WEEKDAY(avgust!$A22,2)=6</formula>
    </cfRule>
    <cfRule type="expression" priority="16" aboveAverage="0" equalAverage="0" bottom="0" percent="0" rank="0" text="" dxfId="219">
      <formula>WEEKDAY(avgust!$A22,2)=7</formula>
    </cfRule>
  </conditionalFormatting>
  <conditionalFormatting sqref="K8:K10">
    <cfRule type="expression" priority="17" aboveAverage="0" equalAverage="0" bottom="0" percent="0" rank="0" text="" dxfId="220">
      <formula>WEEKDAY(avgust!$A8,2)=6</formula>
    </cfRule>
    <cfRule type="expression" priority="18" aboveAverage="0" equalAverage="0" bottom="0" percent="0" rank="0" text="" dxfId="221">
      <formula>WEEKDAY(avgust!$A8,2)=7</formula>
    </cfRule>
  </conditionalFormatting>
  <conditionalFormatting sqref="E7">
    <cfRule type="expression" priority="19" aboveAverage="0" equalAverage="0" bottom="0" percent="0" rank="0" text="" dxfId="222">
      <formula>WEEKDAY(avgust!$A7,2)=6</formula>
    </cfRule>
    <cfRule type="expression" priority="20" aboveAverage="0" equalAverage="0" bottom="0" percent="0" rank="0" text="" dxfId="223">
      <formula>WEEKDAY(avgust!$A7,2)=7</formula>
    </cfRule>
  </conditionalFormatting>
  <conditionalFormatting sqref="N13:N14">
    <cfRule type="expression" priority="21" aboveAverage="0" equalAverage="0" bottom="0" percent="0" rank="0" text="" dxfId="224">
      <formula>WEEKDAY(avgust!$A13,2)=6</formula>
    </cfRule>
    <cfRule type="expression" priority="22" aboveAverage="0" equalAverage="0" bottom="0" percent="0" rank="0" text="" dxfId="225">
      <formula>WEEKDAY(avgust!$A13,2)=7</formula>
    </cfRule>
  </conditionalFormatting>
  <conditionalFormatting sqref="F15">
    <cfRule type="expression" priority="23" aboveAverage="0" equalAverage="0" bottom="0" percent="0" rank="0" text="" dxfId="226">
      <formula>WEEKDAY(avgust!$A15,2)=6</formula>
    </cfRule>
    <cfRule type="expression" priority="24" aboveAverage="0" equalAverage="0" bottom="0" percent="0" rank="0" text="" dxfId="227">
      <formula>WEEKDAY(avgust!$A15,2)=7</formula>
    </cfRule>
  </conditionalFormatting>
  <conditionalFormatting sqref="C29:C31">
    <cfRule type="expression" priority="25" aboveAverage="0" equalAverage="0" bottom="0" percent="0" rank="0" text="" dxfId="228">
      <formula>WEEKDAY(avgust!$A29,2)=6</formula>
    </cfRule>
    <cfRule type="expression" priority="26" aboveAverage="0" equalAverage="0" bottom="0" percent="0" rank="0" text="" dxfId="229">
      <formula>WEEKDAY(avgust!$A29,2)=7</formula>
    </cfRule>
  </conditionalFormatting>
  <conditionalFormatting sqref="F21:F24">
    <cfRule type="expression" priority="27" aboveAverage="0" equalAverage="0" bottom="0" percent="0" rank="0" text="" dxfId="230">
      <formula>WEEKDAY(avgust!$A21,2)=6</formula>
    </cfRule>
    <cfRule type="expression" priority="28" aboveAverage="0" equalAverage="0" bottom="0" percent="0" rank="0" text="" dxfId="231">
      <formula>WEEKDAY(avgust!$A21,2)=7</formula>
    </cfRule>
  </conditionalFormatting>
  <conditionalFormatting sqref="E27:E30">
    <cfRule type="expression" priority="29" aboveAverage="0" equalAverage="0" bottom="0" percent="0" rank="0" text="" dxfId="232">
      <formula>WEEKDAY(avgust!$A27,2)=6</formula>
    </cfRule>
    <cfRule type="expression" priority="30" aboveAverage="0" equalAverage="0" bottom="0" percent="0" rank="0" text="" dxfId="233">
      <formula>WEEKDAY(avgust!$A27,2)=7</formula>
    </cfRule>
  </conditionalFormatting>
  <conditionalFormatting sqref="C2">
    <cfRule type="expression" priority="31" aboveAverage="0" equalAverage="0" bottom="0" percent="0" rank="0" text="" dxfId="234">
      <formula>WEEKDAY(avgust!$A2,2)=6</formula>
    </cfRule>
    <cfRule type="expression" priority="32" aboveAverage="0" equalAverage="0" bottom="0" percent="0" rank="0" text="" dxfId="235">
      <formula>WEEKDAY(avgust!$A2,2)=7</formula>
    </cfRule>
  </conditionalFormatting>
  <conditionalFormatting sqref="N28">
    <cfRule type="expression" priority="33" aboveAverage="0" equalAverage="0" bottom="0" percent="0" rank="0" text="" dxfId="236">
      <formula>WEEKDAY(avgust!$A28,2)=6</formula>
    </cfRule>
    <cfRule type="expression" priority="34" aboveAverage="0" equalAverage="0" bottom="0" percent="0" rank="0" text="" dxfId="237">
      <formula>WEEKDAY(avgust!$A28,2)=7</formula>
    </cfRule>
  </conditionalFormatting>
  <conditionalFormatting sqref="K17">
    <cfRule type="expression" priority="35" aboveAverage="0" equalAverage="0" bottom="0" percent="0" rank="0" text="" dxfId="238">
      <formula>WEEKDAY(avgust!$A17,2)=6</formula>
    </cfRule>
    <cfRule type="expression" priority="36" aboveAverage="0" equalAverage="0" bottom="0" percent="0" rank="0" text="" dxfId="239">
      <formula>WEEKDAY(avgust!$A17,2)=7</formula>
    </cfRule>
  </conditionalFormatting>
  <conditionalFormatting sqref="E17">
    <cfRule type="expression" priority="37" aboveAverage="0" equalAverage="0" bottom="0" percent="0" rank="0" text="" dxfId="240">
      <formula>WEEKDAY(avgust!$A17,2)=6</formula>
    </cfRule>
    <cfRule type="expression" priority="38" aboveAverage="0" equalAverage="0" bottom="0" percent="0" rank="0" text="" dxfId="241">
      <formula>WEEKDAY(avgust!$A17,2)=7</formula>
    </cfRule>
  </conditionalFormatting>
  <conditionalFormatting sqref="D21">
    <cfRule type="expression" priority="39" aboveAverage="0" equalAverage="0" bottom="0" percent="0" rank="0" text="" dxfId="242">
      <formula>WEEKDAY(avgust!$A21,2)=6</formula>
    </cfRule>
    <cfRule type="expression" priority="40" aboveAverage="0" equalAverage="0" bottom="0" percent="0" rank="0" text="" dxfId="243">
      <formula>WEEKDAY(avgust!$A21,2)=7</formula>
    </cfRule>
  </conditionalFormatting>
  <conditionalFormatting sqref="E13">
    <cfRule type="expression" priority="41" aboveAverage="0" equalAverage="0" bottom="0" percent="0" rank="0" text="" dxfId="244">
      <formula>WEEKDAY(avgust!$A13,2)=6</formula>
    </cfRule>
    <cfRule type="expression" priority="42" aboveAverage="0" equalAverage="0" bottom="0" percent="0" rank="0" text="" dxfId="245">
      <formula>WEEKDAY(avgust!$A13,2)=7</formula>
    </cfRule>
  </conditionalFormatting>
  <conditionalFormatting sqref="N23">
    <cfRule type="expression" priority="43" aboveAverage="0" equalAverage="0" bottom="0" percent="0" rank="0" text="" dxfId="246">
      <formula>WEEKDAY(avgust!$A23,2)=6</formula>
    </cfRule>
    <cfRule type="expression" priority="44" aboveAverage="0" equalAverage="0" bottom="0" percent="0" rank="0" text="" dxfId="247">
      <formula>WEEKDAY(avgust!$A23,2)=7</formula>
    </cfRule>
  </conditionalFormatting>
  <conditionalFormatting sqref="E20:E24">
    <cfRule type="expression" priority="45" aboveAverage="0" equalAverage="0" bottom="0" percent="0" rank="0" text="" dxfId="248">
      <formula>WEEKDAY(avgust!$A20,2)=6</formula>
    </cfRule>
    <cfRule type="expression" priority="46" aboveAverage="0" equalAverage="0" bottom="0" percent="0" rank="0" text="" dxfId="249">
      <formula>WEEKDAY(avgust!$A20,2)=7</formula>
    </cfRule>
  </conditionalFormatting>
  <conditionalFormatting sqref="F27">
    <cfRule type="expression" priority="47" aboveAverage="0" equalAverage="0" bottom="0" percent="0" rank="0" text="" dxfId="250">
      <formula>WEEKDAY(avgust!$A27,2)=6</formula>
    </cfRule>
    <cfRule type="expression" priority="48" aboveAverage="0" equalAverage="0" bottom="0" percent="0" rank="0" text="" dxfId="251">
      <formula>WEEKDAY(avgust!$A27,2)=7</formula>
    </cfRule>
  </conditionalFormatting>
  <conditionalFormatting sqref="F28">
    <cfRule type="expression" priority="49" aboveAverage="0" equalAverage="0" bottom="0" percent="0" rank="0" text="" dxfId="252">
      <formula>WEEKDAY(avgust!$A28,2)=6</formula>
    </cfRule>
    <cfRule type="expression" priority="50" aboveAverage="0" equalAverage="0" bottom="0" percent="0" rank="0" text="" dxfId="253">
      <formula>WEEKDAY(avgust!$A28,2)=7</formula>
    </cfRule>
  </conditionalFormatting>
  <conditionalFormatting sqref="J20">
    <cfRule type="expression" priority="51" aboveAverage="0" equalAverage="0" bottom="0" percent="0" rank="0" text="" dxfId="254">
      <formula>WEEKDAY(avgust!$A20,2)=6</formula>
    </cfRule>
    <cfRule type="expression" priority="52" aboveAverage="0" equalAverage="0" bottom="0" percent="0" rank="0" text="" dxfId="255">
      <formula>WEEKDAY(avgust!$A20,2)=7</formula>
    </cfRule>
  </conditionalFormatting>
  <conditionalFormatting sqref="N7">
    <cfRule type="expression" priority="53" aboveAverage="0" equalAverage="0" bottom="0" percent="0" rank="0" text="" dxfId="256">
      <formula>WEEKDAY(avgust!$A7,2)=6</formula>
    </cfRule>
    <cfRule type="expression" priority="54" aboveAverage="0" equalAverage="0" bottom="0" percent="0" rank="0" text="" dxfId="257">
      <formula>WEEKDAY(avgust!$A7,2)=7</formula>
    </cfRule>
  </conditionalFormatting>
  <conditionalFormatting sqref="P32">
    <cfRule type="expression" priority="55" aboveAverage="0" equalAverage="0" bottom="0" percent="0" rank="0" text="" dxfId="258">
      <formula>WEEKDAY(avgust!$A32,2)=6</formula>
    </cfRule>
    <cfRule type="expression" priority="56" aboveAverage="0" equalAverage="0" bottom="0" percent="0" rank="0" text="" dxfId="259">
      <formula>WEEKDAY(avgust!$A32,2)=7</formula>
    </cfRule>
  </conditionalFormatting>
  <printOptions headings="false" gridLines="false" gridLinesSet="true" horizontalCentered="false" verticalCentered="false"/>
  <pageMargins left="0.7875" right="0.7875" top="0.954166666666667" bottom="0.511805555555556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&amp;L&amp;"Arial,Regular"&amp;12Zadnja sprememba:  &amp;C&amp;"Arial,Regular"&amp;D   &amp;T</oddHeader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2019-06-24T07:03:53Z</dcterms:created>
  <dc:creator/>
  <dc:description/>
  <dc:language>cs-CZ</dc:language>
  <cp:lastModifiedBy>Microsoft Office User</cp:lastModifiedBy>
  <cp:lastPrinted>2019-12-25T09:04:13Z</cp:lastPrinted>
  <dcterms:modified xsi:type="dcterms:W3CDTF">2019-12-25T09:04:46Z</dcterms:modified>
  <cp:revision>0</cp:revision>
  <dc:subject/>
  <dc:title/>
</cp:coreProperties>
</file>