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E9F62642-121D-C747-8F5F-262DB69A8161}" xr6:coauthVersionLast="47" xr6:coauthVersionMax="47" xr10:uidLastSave="{00000000-0000-0000-0000-000000000000}"/>
  <bookViews>
    <workbookView xWindow="280" yWindow="960" windowWidth="25080" windowHeight="13880" tabRatio="500" firstSheet="1" activeTab="12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externalReferences>
    <externalReference r:id="rId15"/>
  </externalReference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julij!$A$1:$V$32</definedName>
    <definedName name="_xlnm.Print_Area" localSheetId="6">junij!$A$1:$V$32</definedName>
    <definedName name="_xlnm.Print_Area" localSheetId="5">maj!$B$1:$W$32</definedName>
    <definedName name="_xlnm.Print_Area" localSheetId="3">marec!$A$1:$V$32</definedName>
    <definedName name="_xlnm.Print_Area" localSheetId="11">november!$B$1:$W$32</definedName>
    <definedName name="_xlnm.Print_Area" localSheetId="10">oktober!$B$1:$W$32</definedName>
    <definedName name="_xlnm.Print_Area" localSheetId="9">september!$A$1:$V$32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19" i="13" l="1"/>
  <c r="J21" i="13"/>
  <c r="D23" i="13"/>
  <c r="J23" i="13"/>
  <c r="D22" i="13"/>
  <c r="J22" i="13"/>
  <c r="D21" i="13"/>
  <c r="D17" i="13"/>
  <c r="R10" i="13"/>
  <c r="N23" i="13"/>
  <c r="M23" i="13"/>
  <c r="U20" i="13"/>
  <c r="E13" i="13"/>
  <c r="U19" i="13"/>
  <c r="O15" i="13"/>
  <c r="H15" i="13"/>
  <c r="H14" i="13"/>
  <c r="H13" i="13"/>
  <c r="H12" i="13"/>
  <c r="H9" i="13"/>
  <c r="M9" i="13"/>
  <c r="U12" i="13"/>
  <c r="T8" i="13"/>
  <c r="T7" i="13"/>
  <c r="T9" i="13"/>
  <c r="Q9" i="13"/>
  <c r="N7" i="13"/>
  <c r="N6" i="13"/>
  <c r="N5" i="13"/>
  <c r="R13" i="13"/>
  <c r="R12" i="13"/>
  <c r="L6" i="13"/>
  <c r="L5" i="13"/>
  <c r="M5" i="13"/>
  <c r="T23" i="13"/>
  <c r="L23" i="13"/>
  <c r="O23" i="13"/>
  <c r="F23" i="13"/>
  <c r="F22" i="13"/>
  <c r="O20" i="13"/>
  <c r="O19" i="13"/>
  <c r="T20" i="13"/>
  <c r="M12" i="13"/>
  <c r="N12" i="13"/>
  <c r="F5" i="13"/>
  <c r="G6" i="13"/>
  <c r="O6" i="13"/>
  <c r="O5" i="13"/>
  <c r="H5" i="13"/>
  <c r="D31" i="12"/>
  <c r="R30" i="12"/>
  <c r="R31" i="12"/>
  <c r="D30" i="12"/>
  <c r="O2" i="13"/>
  <c r="O31" i="12"/>
  <c r="G31" i="12"/>
  <c r="T30" i="12"/>
  <c r="K31" i="12"/>
  <c r="K30" i="12"/>
  <c r="N31" i="12"/>
  <c r="F2" i="13"/>
  <c r="L2" i="13"/>
  <c r="L31" i="12"/>
  <c r="F31" i="12"/>
  <c r="T6" i="13"/>
  <c r="F24" i="12"/>
  <c r="E24" i="12"/>
  <c r="T24" i="12"/>
  <c r="D24" i="12"/>
  <c r="R23" i="12"/>
  <c r="D23" i="12"/>
  <c r="K19" i="13"/>
  <c r="K20" i="13"/>
  <c r="L22" i="12"/>
  <c r="E7" i="13"/>
  <c r="L29" i="13"/>
  <c r="L28" i="13"/>
  <c r="G22" i="13"/>
  <c r="G20" i="13"/>
  <c r="N19" i="13"/>
  <c r="L15" i="13"/>
  <c r="G13" i="13"/>
  <c r="K12" i="13"/>
  <c r="L12" i="13"/>
  <c r="E8" i="13"/>
  <c r="G5" i="13"/>
  <c r="O30" i="12"/>
  <c r="O29" i="12"/>
  <c r="O28" i="12"/>
  <c r="K9" i="13"/>
  <c r="K29" i="12"/>
  <c r="K25" i="12"/>
  <c r="K7" i="13"/>
  <c r="K8" i="13"/>
  <c r="K6" i="13"/>
  <c r="K16" i="13"/>
  <c r="O16" i="13"/>
  <c r="K15" i="13"/>
  <c r="O8" i="13"/>
  <c r="O7" i="13"/>
  <c r="U28" i="13"/>
  <c r="N9" i="13"/>
  <c r="Q6" i="13"/>
  <c r="Q5" i="13"/>
  <c r="K5" i="13"/>
  <c r="K4" i="13"/>
  <c r="N2" i="13"/>
  <c r="U15" i="13"/>
  <c r="D7" i="13"/>
  <c r="M6" i="13"/>
  <c r="M7" i="13"/>
  <c r="D6" i="13"/>
  <c r="W22" i="13"/>
  <c r="W21" i="13"/>
  <c r="W20" i="13"/>
  <c r="W19" i="13"/>
  <c r="W14" i="13"/>
  <c r="W13" i="13"/>
  <c r="W12" i="13"/>
  <c r="W9" i="13"/>
  <c r="W8" i="13"/>
  <c r="W7" i="13"/>
  <c r="W6" i="13"/>
  <c r="W5" i="13"/>
  <c r="U23" i="13"/>
  <c r="U22" i="13"/>
  <c r="K13" i="13"/>
  <c r="L16" i="13"/>
  <c r="D16" i="13"/>
  <c r="J15" i="13"/>
  <c r="U16" i="13"/>
  <c r="O9" i="13"/>
  <c r="J5" i="13"/>
  <c r="J9" i="13"/>
  <c r="N8" i="13"/>
  <c r="U5" i="13"/>
  <c r="L9" i="13"/>
  <c r="U2" i="13"/>
  <c r="N30" i="13"/>
  <c r="F28" i="13"/>
  <c r="L22" i="13"/>
  <c r="L21" i="13"/>
  <c r="J20" i="13"/>
  <c r="D19" i="13"/>
  <c r="J16" i="13"/>
  <c r="U14" i="13"/>
  <c r="M13" i="13"/>
  <c r="R9" i="13"/>
  <c r="J8" i="13"/>
  <c r="R2" i="13"/>
  <c r="R30" i="13"/>
  <c r="R29" i="13"/>
  <c r="K28" i="13"/>
  <c r="H22" i="13"/>
  <c r="R23" i="13"/>
  <c r="I21" i="13"/>
  <c r="R20" i="13"/>
  <c r="I19" i="13"/>
  <c r="T14" i="13"/>
  <c r="R16" i="13"/>
  <c r="K14" i="13"/>
  <c r="J13" i="13"/>
  <c r="J12" i="13"/>
  <c r="D9" i="13"/>
  <c r="D8" i="13"/>
  <c r="I7" i="13"/>
  <c r="J6" i="13"/>
  <c r="J2" i="13"/>
  <c r="R28" i="13"/>
  <c r="R21" i="13"/>
  <c r="D20" i="13"/>
  <c r="R19" i="13"/>
  <c r="M14" i="13"/>
  <c r="N13" i="13"/>
  <c r="D12" i="13"/>
  <c r="H8" i="13"/>
  <c r="R6" i="13"/>
  <c r="F21" i="13"/>
  <c r="L30" i="13"/>
  <c r="G29" i="13"/>
  <c r="G28" i="13"/>
  <c r="E20" i="13"/>
  <c r="F19" i="13"/>
  <c r="N22" i="13"/>
  <c r="N21" i="13"/>
  <c r="N20" i="13"/>
  <c r="K22" i="13"/>
  <c r="K21" i="13"/>
  <c r="G23" i="13"/>
  <c r="G21" i="13"/>
  <c r="J14" i="13"/>
  <c r="G16" i="13"/>
  <c r="G15" i="13"/>
  <c r="G14" i="13"/>
  <c r="G12" i="13"/>
  <c r="G9" i="13"/>
  <c r="G8" i="13"/>
  <c r="G7" i="13"/>
  <c r="E6" i="13"/>
  <c r="O28" i="13"/>
  <c r="J7" i="13"/>
  <c r="I20" i="13"/>
  <c r="D13" i="13"/>
  <c r="R24" i="13"/>
  <c r="M25" i="13"/>
  <c r="O12" i="13"/>
  <c r="E22" i="13"/>
  <c r="E21" i="13"/>
  <c r="F20" i="13"/>
  <c r="O14" i="13"/>
  <c r="E16" i="13"/>
  <c r="E15" i="13"/>
  <c r="E14" i="13"/>
  <c r="M29" i="13"/>
  <c r="R26" i="13"/>
  <c r="M21" i="13"/>
  <c r="M20" i="13"/>
  <c r="J19" i="13"/>
  <c r="J18" i="13"/>
  <c r="R5" i="13"/>
  <c r="J3" i="13"/>
  <c r="R4" i="13"/>
  <c r="U30" i="13"/>
  <c r="O22" i="13"/>
  <c r="T29" i="13"/>
  <c r="O30" i="13"/>
  <c r="N28" i="13"/>
  <c r="L20" i="13"/>
  <c r="G19" i="13"/>
  <c r="M16" i="13"/>
  <c r="L14" i="13"/>
  <c r="F13" i="13"/>
  <c r="D15" i="13"/>
  <c r="E12" i="13"/>
  <c r="U9" i="13"/>
  <c r="I9" i="13"/>
  <c r="M15" i="13"/>
  <c r="D14" i="13"/>
  <c r="T28" i="13"/>
  <c r="G18" i="13"/>
  <c r="T16" i="13"/>
  <c r="L13" i="13"/>
  <c r="F12" i="13"/>
  <c r="G10" i="13"/>
  <c r="O11" i="13"/>
  <c r="E11" i="13"/>
  <c r="U8" i="13"/>
  <c r="U3" i="13" l="1"/>
  <c r="D30" i="13"/>
  <c r="D29" i="13"/>
  <c r="D28" i="13"/>
  <c r="T30" i="13"/>
  <c r="R31" i="13"/>
  <c r="J32" i="13"/>
  <c r="L31" i="13"/>
  <c r="E17" i="13"/>
  <c r="O21" i="13"/>
  <c r="O13" i="13"/>
  <c r="I16" i="13"/>
  <c r="I15" i="13"/>
  <c r="I14" i="13"/>
  <c r="I13" i="13"/>
  <c r="I12" i="13"/>
  <c r="I25" i="12"/>
  <c r="I24" i="12"/>
  <c r="I23" i="12"/>
  <c r="I22" i="12"/>
  <c r="I21" i="12"/>
  <c r="F9" i="13"/>
  <c r="D5" i="13"/>
  <c r="D2" i="13"/>
  <c r="G2" i="13"/>
  <c r="U18" i="12"/>
  <c r="I22" i="13"/>
  <c r="I23" i="13"/>
  <c r="I8" i="13"/>
  <c r="U29" i="13"/>
  <c r="G30" i="13"/>
  <c r="O29" i="13"/>
  <c r="G26" i="13" l="1"/>
  <c r="N27" i="13"/>
  <c r="N24" i="13"/>
  <c r="T26" i="12"/>
  <c r="U19" i="12"/>
  <c r="R19" i="12"/>
  <c r="U32" i="13"/>
  <c r="H30" i="13" l="1"/>
  <c r="H29" i="13"/>
  <c r="H28" i="13"/>
  <c r="H23" i="13"/>
  <c r="H16" i="13"/>
  <c r="J30" i="13"/>
  <c r="J29" i="13"/>
  <c r="J28" i="13"/>
  <c r="L8" i="13"/>
  <c r="L7" i="13"/>
  <c r="Q30" i="13"/>
  <c r="Q29" i="13"/>
  <c r="Q28" i="13"/>
  <c r="U30" i="12"/>
  <c r="U29" i="12"/>
  <c r="U28" i="12"/>
  <c r="U23" i="12"/>
  <c r="U22" i="12"/>
  <c r="U25" i="12"/>
  <c r="U21" i="12"/>
  <c r="U16" i="12"/>
  <c r="U15" i="12"/>
  <c r="U14" i="12"/>
  <c r="U11" i="12"/>
  <c r="U10" i="12"/>
  <c r="U9" i="12"/>
  <c r="U8" i="12"/>
  <c r="U7" i="12"/>
  <c r="U24" i="12"/>
  <c r="T22" i="13"/>
  <c r="T15" i="13"/>
  <c r="N3" i="12"/>
  <c r="T13" i="13"/>
  <c r="L29" i="12"/>
  <c r="F22" i="12"/>
  <c r="O21" i="12"/>
  <c r="O17" i="12"/>
  <c r="L15" i="12"/>
  <c r="G14" i="12"/>
  <c r="F10" i="12"/>
  <c r="F8" i="12"/>
  <c r="L7" i="12"/>
  <c r="K30" i="13"/>
  <c r="K29" i="13"/>
  <c r="K25" i="13"/>
  <c r="K23" i="13"/>
  <c r="M2" i="13"/>
  <c r="E5" i="13"/>
  <c r="E19" i="13"/>
  <c r="T26" i="11"/>
  <c r="E15" i="12"/>
  <c r="T15" i="12"/>
  <c r="I6" i="13"/>
  <c r="I5" i="13"/>
  <c r="I2" i="13"/>
  <c r="I31" i="12"/>
  <c r="I30" i="12"/>
  <c r="I29" i="12"/>
  <c r="T25" i="11"/>
  <c r="M30" i="13"/>
  <c r="G26" i="11"/>
  <c r="T28" i="11"/>
  <c r="R28" i="11"/>
  <c r="L19" i="13"/>
  <c r="G24" i="11"/>
  <c r="E16" i="12"/>
  <c r="R16" i="12"/>
  <c r="J16" i="12"/>
  <c r="I16" i="12"/>
  <c r="O16" i="12"/>
  <c r="O15" i="12"/>
  <c r="O27" i="11"/>
  <c r="O26" i="11"/>
  <c r="E27" i="11"/>
  <c r="E26" i="11"/>
  <c r="R24" i="11"/>
  <c r="I24" i="11"/>
  <c r="D24" i="11"/>
  <c r="R18" i="12"/>
  <c r="K11" i="12"/>
  <c r="J22" i="12"/>
  <c r="J24" i="12"/>
  <c r="J23" i="12"/>
  <c r="L30" i="12"/>
  <c r="Q25" i="12"/>
  <c r="K26" i="12"/>
  <c r="F21" i="12"/>
  <c r="K22" i="12"/>
  <c r="K21" i="12"/>
  <c r="K18" i="12"/>
  <c r="K17" i="12"/>
  <c r="K16" i="12"/>
  <c r="K15" i="12"/>
  <c r="K14" i="12"/>
  <c r="K2" i="13"/>
  <c r="K7" i="12"/>
  <c r="Q19" i="11"/>
  <c r="R19" i="11"/>
  <c r="R18" i="11"/>
  <c r="E30" i="13"/>
  <c r="E29" i="13"/>
  <c r="E28" i="13"/>
  <c r="O22" i="12"/>
  <c r="E14" i="12"/>
  <c r="W24" i="12"/>
  <c r="W23" i="12"/>
  <c r="W22" i="12"/>
  <c r="W21" i="12"/>
  <c r="W16" i="12"/>
  <c r="W15" i="12"/>
  <c r="W14" i="12"/>
  <c r="W11" i="12"/>
  <c r="W9" i="12"/>
  <c r="W8" i="12"/>
  <c r="W7" i="12"/>
  <c r="J31" i="12"/>
  <c r="J28" i="12"/>
  <c r="R29" i="12"/>
  <c r="R25" i="12"/>
  <c r="R21" i="12"/>
  <c r="D17" i="12"/>
  <c r="D15" i="12"/>
  <c r="I11" i="12"/>
  <c r="M11" i="12"/>
  <c r="T29" i="12"/>
  <c r="K28" i="12"/>
  <c r="T22" i="12"/>
  <c r="T25" i="12"/>
  <c r="O25" i="12"/>
  <c r="N25" i="12"/>
  <c r="L25" i="12"/>
  <c r="L24" i="12"/>
  <c r="L23" i="12"/>
  <c r="F25" i="12"/>
  <c r="G25" i="12"/>
  <c r="G24" i="12"/>
  <c r="G23" i="12"/>
  <c r="G22" i="12"/>
  <c r="G21" i="12"/>
  <c r="F18" i="12"/>
  <c r="F17" i="12"/>
  <c r="F16" i="12"/>
  <c r="G16" i="12"/>
  <c r="G15" i="12"/>
  <c r="K10" i="12"/>
  <c r="F11" i="12"/>
  <c r="F7" i="12"/>
  <c r="H31" i="12"/>
  <c r="J29" i="12"/>
  <c r="D28" i="12"/>
  <c r="D25" i="12"/>
  <c r="J18" i="12"/>
  <c r="H17" i="12"/>
  <c r="R9" i="12"/>
  <c r="K8" i="12"/>
  <c r="J7" i="12"/>
  <c r="I28" i="12"/>
  <c r="M25" i="12"/>
  <c r="M24" i="12"/>
  <c r="M23" i="12"/>
  <c r="M22" i="12"/>
  <c r="M21" i="12"/>
  <c r="D16" i="12"/>
  <c r="F9" i="12"/>
  <c r="D18" i="12"/>
  <c r="I17" i="12"/>
  <c r="M15" i="12"/>
  <c r="I14" i="12"/>
  <c r="D11" i="12"/>
  <c r="D10" i="12"/>
  <c r="D9" i="12"/>
  <c r="I8" i="12"/>
  <c r="I7" i="12"/>
  <c r="N30" i="12"/>
  <c r="E30" i="12"/>
  <c r="E29" i="12"/>
  <c r="L28" i="12"/>
  <c r="G28" i="12"/>
  <c r="K24" i="12"/>
  <c r="K23" i="12"/>
  <c r="L17" i="12"/>
  <c r="L16" i="12"/>
  <c r="L14" i="12"/>
  <c r="L11" i="12"/>
  <c r="L10" i="12"/>
  <c r="L8" i="12"/>
  <c r="O9" i="12"/>
  <c r="G7" i="12"/>
  <c r="G11" i="12"/>
  <c r="G10" i="12"/>
  <c r="M31" i="12"/>
  <c r="F30" i="12"/>
  <c r="M29" i="12"/>
  <c r="R28" i="12"/>
  <c r="F23" i="12"/>
  <c r="E21" i="12"/>
  <c r="J17" i="12"/>
  <c r="M14" i="12"/>
  <c r="M10" i="12"/>
  <c r="T8" i="12"/>
  <c r="D7" i="12"/>
  <c r="J30" i="12"/>
  <c r="K9" i="12"/>
  <c r="D29" i="12"/>
  <c r="R22" i="12"/>
  <c r="I15" i="12"/>
  <c r="R8" i="12"/>
  <c r="H25" i="12"/>
  <c r="N29" i="12"/>
  <c r="G30" i="12"/>
  <c r="Q29" i="12"/>
  <c r="M28" i="12"/>
  <c r="E28" i="12"/>
  <c r="E23" i="12"/>
  <c r="O24" i="12"/>
  <c r="D22" i="12"/>
  <c r="M18" i="12"/>
  <c r="T17" i="12"/>
  <c r="R15" i="12"/>
  <c r="Q16" i="12"/>
  <c r="O14" i="12"/>
  <c r="D14" i="12"/>
  <c r="G18" i="12"/>
  <c r="L21" i="12"/>
  <c r="J21" i="12"/>
  <c r="R11" i="12"/>
  <c r="O11" i="12"/>
  <c r="G9" i="12"/>
  <c r="I10" i="12"/>
  <c r="J9" i="12"/>
  <c r="O8" i="12"/>
  <c r="L4" i="12"/>
  <c r="D4" i="12"/>
  <c r="E3" i="12"/>
  <c r="L3" i="12"/>
  <c r="T3" i="12"/>
  <c r="R3" i="12"/>
  <c r="Q28" i="12"/>
  <c r="M27" i="12"/>
  <c r="G29" i="12"/>
  <c r="N28" i="12"/>
  <c r="J25" i="12"/>
  <c r="D21" i="12"/>
  <c r="J20" i="12"/>
  <c r="G17" i="12"/>
  <c r="Q15" i="12"/>
  <c r="R14" i="12"/>
  <c r="D13" i="12"/>
  <c r="M12" i="12"/>
  <c r="R10" i="12"/>
  <c r="J8" i="12"/>
  <c r="E27" i="12"/>
  <c r="E8" i="12"/>
  <c r="G12" i="12"/>
  <c r="I18" i="12" l="1"/>
  <c r="I9" i="12"/>
  <c r="F30" i="13"/>
  <c r="F29" i="13"/>
  <c r="F16" i="13"/>
  <c r="F15" i="13"/>
  <c r="F14" i="13"/>
  <c r="F8" i="13"/>
  <c r="F7" i="13"/>
  <c r="F6" i="13"/>
  <c r="F29" i="12"/>
  <c r="F28" i="12"/>
  <c r="F15" i="12"/>
  <c r="F14" i="12"/>
  <c r="I4" i="12"/>
  <c r="I3" i="12"/>
  <c r="N4" i="12"/>
  <c r="K24" i="11"/>
  <c r="L9" i="12"/>
  <c r="G8" i="12"/>
  <c r="M17" i="12"/>
  <c r="T16" i="12"/>
  <c r="L20" i="12"/>
  <c r="L18" i="12"/>
  <c r="Q11" i="12"/>
  <c r="O7" i="12"/>
  <c r="O23" i="12"/>
  <c r="O18" i="12"/>
  <c r="O10" i="12"/>
  <c r="O4" i="12"/>
  <c r="N13" i="11"/>
  <c r="L14" i="11"/>
  <c r="L13" i="11"/>
  <c r="L12" i="11"/>
  <c r="E22" i="12"/>
  <c r="E9" i="12"/>
  <c r="E7" i="12"/>
  <c r="E10" i="12"/>
  <c r="O13" i="12"/>
  <c r="E18" i="12"/>
  <c r="E11" i="12"/>
  <c r="E4" i="12"/>
  <c r="T12" i="11"/>
  <c r="T18" i="12"/>
  <c r="T2" i="13"/>
  <c r="T31" i="12"/>
  <c r="T11" i="12"/>
  <c r="J15" i="12"/>
  <c r="J14" i="12"/>
  <c r="J11" i="12"/>
  <c r="J10" i="12"/>
  <c r="F13" i="11"/>
  <c r="K13" i="11"/>
  <c r="T13" i="11"/>
  <c r="K11" i="11"/>
  <c r="G11" i="11"/>
  <c r="H10" i="12"/>
  <c r="H9" i="12"/>
  <c r="H8" i="12"/>
  <c r="H7" i="12"/>
  <c r="H4" i="12"/>
  <c r="H3" i="12"/>
  <c r="H24" i="12"/>
  <c r="H18" i="12"/>
  <c r="H11" i="12"/>
  <c r="N23" i="12"/>
  <c r="N22" i="12"/>
  <c r="N21" i="12"/>
  <c r="N18" i="12"/>
  <c r="N17" i="12"/>
  <c r="N16" i="12"/>
  <c r="N15" i="12"/>
  <c r="N14" i="12"/>
  <c r="N11" i="12"/>
  <c r="N10" i="12"/>
  <c r="N9" i="12"/>
  <c r="N8" i="12"/>
  <c r="N7" i="12"/>
  <c r="D8" i="12"/>
  <c r="R7" i="11"/>
  <c r="T31" i="11"/>
  <c r="O31" i="11"/>
  <c r="R31" i="11"/>
  <c r="I31" i="11"/>
  <c r="L31" i="11"/>
  <c r="F31" i="11"/>
  <c r="R17" i="11"/>
  <c r="R15" i="11"/>
  <c r="L18" i="11"/>
  <c r="L17" i="11"/>
  <c r="L11" i="11"/>
  <c r="L10" i="11"/>
  <c r="T14" i="11"/>
  <c r="D28" i="11"/>
  <c r="D27" i="11"/>
  <c r="M28" i="11"/>
  <c r="M27" i="11"/>
  <c r="L20" i="11"/>
  <c r="E25" i="11"/>
  <c r="F24" i="11"/>
  <c r="N26" i="11"/>
  <c r="T27" i="11"/>
  <c r="G25" i="11"/>
  <c r="M26" i="11"/>
  <c r="H27" i="11"/>
  <c r="M25" i="11"/>
  <c r="I27" i="11"/>
  <c r="I26" i="11"/>
  <c r="F28" i="11"/>
  <c r="F27" i="11"/>
  <c r="F26" i="11"/>
  <c r="I28" i="11"/>
  <c r="E5" i="11"/>
  <c r="F3" i="11"/>
  <c r="M7" i="11"/>
  <c r="M6" i="11"/>
  <c r="M5" i="11"/>
  <c r="M4" i="11"/>
  <c r="M3" i="11"/>
  <c r="K26" i="11"/>
  <c r="T7" i="12"/>
  <c r="R7" i="12"/>
  <c r="D3" i="12"/>
  <c r="F4" i="12"/>
  <c r="O3" i="12"/>
  <c r="C22" i="10"/>
  <c r="N21" i="11"/>
  <c r="N20" i="11"/>
  <c r="O18" i="11"/>
  <c r="O17" i="11"/>
  <c r="K19" i="11"/>
  <c r="K18" i="11"/>
  <c r="G20" i="11"/>
  <c r="G18" i="11"/>
  <c r="G17" i="11"/>
  <c r="J21" i="11"/>
  <c r="J20" i="11"/>
  <c r="M20" i="11"/>
  <c r="M17" i="11"/>
  <c r="F21" i="11"/>
  <c r="F20" i="11"/>
  <c r="F19" i="11"/>
  <c r="L21" i="11"/>
  <c r="L19" i="11"/>
  <c r="G19" i="11"/>
  <c r="D21" i="11"/>
  <c r="D20" i="11"/>
  <c r="M18" i="11"/>
  <c r="J17" i="11"/>
  <c r="I21" i="11"/>
  <c r="N19" i="11"/>
  <c r="H20" i="11"/>
  <c r="M19" i="11"/>
  <c r="I18" i="11"/>
  <c r="I17" i="11"/>
  <c r="T21" i="11"/>
  <c r="T18" i="11"/>
  <c r="E17" i="11"/>
  <c r="T11" i="11"/>
  <c r="M10" i="11"/>
  <c r="I10" i="11"/>
  <c r="E14" i="11"/>
  <c r="F14" i="11"/>
  <c r="R14" i="11"/>
  <c r="I13" i="11"/>
  <c r="I12" i="11"/>
  <c r="J11" i="11"/>
  <c r="J10" i="11"/>
  <c r="F12" i="11"/>
  <c r="F11" i="11"/>
  <c r="K28" i="10"/>
  <c r="K27" i="10"/>
  <c r="S28" i="10"/>
  <c r="S27" i="10"/>
  <c r="L30" i="10"/>
  <c r="L29" i="10"/>
  <c r="L28" i="10"/>
  <c r="V30" i="10"/>
  <c r="L28" i="11"/>
  <c r="M23" i="10"/>
  <c r="M22" i="10"/>
  <c r="M21" i="10"/>
  <c r="F27" i="10"/>
  <c r="C28" i="10"/>
  <c r="C27" i="10"/>
  <c r="D5" i="11"/>
  <c r="D6" i="11"/>
  <c r="L24" i="11"/>
  <c r="N27" i="11"/>
  <c r="F25" i="11"/>
  <c r="F18" i="11"/>
  <c r="G6" i="11"/>
  <c r="F4" i="11"/>
  <c r="G3" i="11"/>
  <c r="K25" i="11"/>
  <c r="K17" i="11"/>
  <c r="J28" i="10"/>
  <c r="Q28" i="10"/>
  <c r="T22" i="11"/>
  <c r="G8" i="11"/>
  <c r="N25" i="11"/>
  <c r="K21" i="11"/>
  <c r="K20" i="11"/>
  <c r="N24" i="11"/>
  <c r="S30" i="10"/>
  <c r="K30" i="10"/>
  <c r="K14" i="11"/>
  <c r="K12" i="11"/>
  <c r="I11" i="11"/>
  <c r="D10" i="11"/>
  <c r="G14" i="11"/>
  <c r="G10" i="11"/>
  <c r="N12" i="11"/>
  <c r="N11" i="11"/>
  <c r="N10" i="11"/>
  <c r="T7" i="11"/>
  <c r="N4" i="11"/>
  <c r="R5" i="11"/>
  <c r="D7" i="11"/>
  <c r="J4" i="11"/>
  <c r="J7" i="11"/>
  <c r="J6" i="11"/>
  <c r="J5" i="11"/>
  <c r="L5" i="11"/>
  <c r="G7" i="11"/>
  <c r="E4" i="11"/>
  <c r="E3" i="11"/>
  <c r="K6" i="11"/>
  <c r="K5" i="11"/>
  <c r="K4" i="11"/>
  <c r="K3" i="11"/>
  <c r="J26" i="11"/>
  <c r="J25" i="11"/>
  <c r="J24" i="11"/>
  <c r="N27" i="10"/>
  <c r="C26" i="10"/>
  <c r="H30" i="10"/>
  <c r="H29" i="10"/>
  <c r="H28" i="10"/>
  <c r="H27" i="10"/>
  <c r="H26" i="10"/>
  <c r="C29" i="10"/>
  <c r="I29" i="10"/>
  <c r="I28" i="10"/>
  <c r="N26" i="10"/>
  <c r="I7" i="11"/>
  <c r="I6" i="11"/>
  <c r="I5" i="11"/>
  <c r="I4" i="11"/>
  <c r="I3" i="11"/>
  <c r="R3" i="11"/>
  <c r="R12" i="11"/>
  <c r="W25" i="11"/>
  <c r="W20" i="11"/>
  <c r="W19" i="11"/>
  <c r="W18" i="11"/>
  <c r="W13" i="11"/>
  <c r="W12" i="11"/>
  <c r="W11" i="11"/>
  <c r="W14" i="11"/>
  <c r="W10" i="11"/>
  <c r="L27" i="11"/>
  <c r="D26" i="11"/>
  <c r="E24" i="11"/>
  <c r="D19" i="11"/>
  <c r="F17" i="11"/>
  <c r="J13" i="11"/>
  <c r="D12" i="11"/>
  <c r="R10" i="11"/>
  <c r="T6" i="11"/>
  <c r="L4" i="11"/>
  <c r="O24" i="11"/>
  <c r="O23" i="11"/>
  <c r="E31" i="11"/>
  <c r="R21" i="11"/>
  <c r="R26" i="11"/>
  <c r="J28" i="11"/>
  <c r="K27" i="11"/>
  <c r="L26" i="11"/>
  <c r="M24" i="11"/>
  <c r="O20" i="11"/>
  <c r="E19" i="11"/>
  <c r="I20" i="11"/>
  <c r="J19" i="11"/>
  <c r="N17" i="11"/>
  <c r="D18" i="11"/>
  <c r="D14" i="11"/>
  <c r="O14" i="11"/>
  <c r="O11" i="11"/>
  <c r="G13" i="11"/>
  <c r="K10" i="11"/>
  <c r="T5" i="11"/>
  <c r="D4" i="11"/>
  <c r="F6" i="11"/>
  <c r="G5" i="11"/>
  <c r="L7" i="11"/>
  <c r="L3" i="11"/>
  <c r="J3" i="11"/>
  <c r="D5" i="12"/>
  <c r="R6" i="12"/>
  <c r="R4" i="12"/>
  <c r="F3" i="12"/>
  <c r="N5" i="12"/>
  <c r="T6" i="12"/>
  <c r="T4" i="12"/>
  <c r="O2" i="12"/>
  <c r="D2" i="12"/>
  <c r="T4" i="11"/>
  <c r="S16" i="10"/>
  <c r="S17" i="10"/>
  <c r="P16" i="10"/>
  <c r="M20" i="10"/>
  <c r="J12" i="11"/>
  <c r="R32" i="11"/>
  <c r="D31" i="11"/>
  <c r="D29" i="11"/>
  <c r="J27" i="11"/>
  <c r="R25" i="11"/>
  <c r="M23" i="11"/>
  <c r="M21" i="11"/>
  <c r="R20" i="11"/>
  <c r="J18" i="11"/>
  <c r="D17" i="11"/>
  <c r="Q15" i="11"/>
  <c r="D13" i="11"/>
  <c r="R8" i="11"/>
  <c r="H13" i="11"/>
  <c r="H6" i="11"/>
  <c r="H31" i="11"/>
  <c r="H28" i="11"/>
  <c r="H14" i="11"/>
  <c r="H7" i="11"/>
  <c r="D25" i="11"/>
  <c r="D11" i="11"/>
  <c r="H26" i="11"/>
  <c r="H25" i="11"/>
  <c r="H24" i="11"/>
  <c r="H19" i="11"/>
  <c r="H18" i="11"/>
  <c r="H17" i="11"/>
  <c r="H12" i="11"/>
  <c r="H11" i="11"/>
  <c r="H10" i="11"/>
  <c r="H5" i="11"/>
  <c r="H4" i="11"/>
  <c r="H3" i="11"/>
  <c r="D3" i="11"/>
  <c r="O10" i="11"/>
  <c r="T32" i="11"/>
  <c r="Q31" i="11"/>
  <c r="E30" i="11"/>
  <c r="F29" i="11"/>
  <c r="L25" i="11"/>
  <c r="G21" i="11"/>
  <c r="N16" i="11"/>
  <c r="N14" i="11"/>
  <c r="G12" i="11"/>
  <c r="Q6" i="11"/>
  <c r="L6" i="11"/>
  <c r="F5" i="11"/>
  <c r="G4" i="11"/>
  <c r="O28" i="11"/>
  <c r="O21" i="11"/>
  <c r="O19" i="11"/>
  <c r="E18" i="11"/>
  <c r="O13" i="11"/>
  <c r="E12" i="11"/>
  <c r="E11" i="11"/>
  <c r="O12" i="11"/>
  <c r="E7" i="11"/>
  <c r="E6" i="11"/>
  <c r="O7" i="11"/>
  <c r="O6" i="11"/>
  <c r="O5" i="11"/>
  <c r="O4" i="11"/>
  <c r="O3" i="11"/>
  <c r="J2" i="11"/>
  <c r="L2" i="11"/>
  <c r="H22" i="10"/>
  <c r="S22" i="10"/>
  <c r="D20" i="10"/>
  <c r="L19" i="10"/>
  <c r="N20" i="10"/>
  <c r="H23" i="10"/>
  <c r="F21" i="10"/>
  <c r="H21" i="10"/>
  <c r="H20" i="10"/>
  <c r="H19" i="10"/>
  <c r="N16" i="10"/>
  <c r="I30" i="13"/>
  <c r="I29" i="13"/>
  <c r="I28" i="13"/>
  <c r="I19" i="11"/>
  <c r="I25" i="11"/>
  <c r="I14" i="11"/>
  <c r="K4" i="12"/>
  <c r="K3" i="12"/>
  <c r="K9" i="11"/>
  <c r="K31" i="11"/>
  <c r="K28" i="11"/>
  <c r="K7" i="11"/>
  <c r="J14" i="11"/>
  <c r="Q13" i="10"/>
  <c r="Q12" i="10"/>
  <c r="Q20" i="10"/>
  <c r="Q22" i="10"/>
  <c r="C21" i="10"/>
  <c r="I14" i="10"/>
  <c r="C14" i="10"/>
  <c r="F7" i="11"/>
  <c r="G4" i="12"/>
  <c r="G3" i="12"/>
  <c r="G31" i="11"/>
  <c r="G28" i="11"/>
  <c r="G27" i="11"/>
  <c r="I16" i="10"/>
  <c r="N14" i="10"/>
  <c r="C13" i="10"/>
  <c r="H16" i="10"/>
  <c r="H15" i="10"/>
  <c r="H14" i="10"/>
  <c r="H13" i="10"/>
  <c r="H12" i="10"/>
  <c r="I13" i="10"/>
  <c r="I12" i="10"/>
  <c r="C12" i="10"/>
  <c r="L16" i="10"/>
  <c r="Q7" i="11"/>
  <c r="F10" i="11"/>
  <c r="C7" i="10"/>
  <c r="P7" i="10"/>
  <c r="P6" i="10"/>
  <c r="C6" i="10"/>
  <c r="C5" i="10"/>
  <c r="I5" i="10"/>
  <c r="D30" i="10"/>
  <c r="D9" i="10"/>
  <c r="D8" i="10"/>
  <c r="D7" i="10"/>
  <c r="D6" i="10"/>
  <c r="D5" i="10"/>
  <c r="E6" i="10"/>
  <c r="E5" i="10"/>
  <c r="E32" i="9"/>
  <c r="D2" i="10"/>
  <c r="F15" i="10"/>
  <c r="Q19" i="10"/>
  <c r="E28" i="11"/>
  <c r="N28" i="11"/>
  <c r="N7" i="11"/>
  <c r="N6" i="11"/>
  <c r="F6" i="10"/>
  <c r="F5" i="10"/>
  <c r="J4" i="12"/>
  <c r="J3" i="12"/>
  <c r="J31" i="11"/>
  <c r="I31" i="9"/>
  <c r="Q29" i="9"/>
  <c r="M31" i="11"/>
  <c r="M12" i="11"/>
  <c r="M30" i="11"/>
  <c r="M11" i="11"/>
  <c r="M9" i="12"/>
  <c r="M8" i="12"/>
  <c r="M7" i="12"/>
  <c r="M4" i="12"/>
  <c r="M3" i="12"/>
  <c r="M14" i="11"/>
  <c r="M13" i="11"/>
  <c r="E25" i="9"/>
  <c r="G29" i="10"/>
  <c r="M27" i="10"/>
  <c r="M26" i="10"/>
  <c r="I30" i="10"/>
  <c r="L27" i="10"/>
  <c r="L26" i="10"/>
  <c r="C23" i="10"/>
  <c r="F23" i="10"/>
  <c r="I20" i="10"/>
  <c r="N19" i="10"/>
  <c r="I2" i="10"/>
  <c r="F2" i="10"/>
  <c r="G32" i="9"/>
  <c r="G31" i="9"/>
  <c r="G30" i="9"/>
  <c r="G29" i="9"/>
  <c r="G24" i="9"/>
  <c r="K24" i="9"/>
  <c r="P26" i="10"/>
  <c r="P25" i="10"/>
  <c r="L25" i="9"/>
  <c r="L24" i="9"/>
  <c r="L23" i="9"/>
  <c r="L22" i="9"/>
  <c r="I10" i="10"/>
  <c r="K25" i="9"/>
  <c r="K23" i="9"/>
  <c r="J21" i="10"/>
  <c r="J22" i="10"/>
  <c r="L21" i="10"/>
  <c r="D29" i="10"/>
  <c r="D27" i="10"/>
  <c r="F26" i="10"/>
  <c r="F22" i="10"/>
  <c r="L20" i="10"/>
  <c r="N15" i="10"/>
  <c r="I15" i="10"/>
  <c r="I7" i="10"/>
  <c r="I21" i="10"/>
  <c r="F14" i="10"/>
  <c r="Q27" i="10"/>
  <c r="I23" i="10"/>
  <c r="I22" i="10"/>
  <c r="C19" i="10"/>
  <c r="G15" i="10"/>
  <c r="N9" i="10"/>
  <c r="C8" i="10"/>
  <c r="E7" i="10"/>
  <c r="I6" i="10"/>
  <c r="H2" i="10"/>
  <c r="F28" i="10"/>
  <c r="J30" i="10"/>
  <c r="J29" i="10"/>
  <c r="M19" i="10"/>
  <c r="K29" i="10"/>
  <c r="K26" i="10"/>
  <c r="S23" i="10"/>
  <c r="S21" i="10"/>
  <c r="S20" i="10"/>
  <c r="F16" i="10"/>
  <c r="D13" i="10"/>
  <c r="S12" i="10"/>
  <c r="M14" i="10"/>
  <c r="M9" i="10"/>
  <c r="M8" i="10"/>
  <c r="M5" i="10"/>
  <c r="F8" i="10"/>
  <c r="F7" i="10"/>
  <c r="M2" i="10"/>
  <c r="C30" i="10"/>
  <c r="S29" i="10"/>
  <c r="D26" i="10"/>
  <c r="D19" i="10"/>
  <c r="L12" i="10"/>
  <c r="F13" i="10"/>
  <c r="I9" i="10"/>
  <c r="C9" i="10"/>
  <c r="G8" i="10"/>
  <c r="N6" i="10"/>
  <c r="M7" i="10"/>
  <c r="L23" i="10"/>
  <c r="Q26" i="10"/>
  <c r="Q30" i="10"/>
  <c r="F30" i="10"/>
  <c r="I27" i="10"/>
  <c r="F20" i="10"/>
  <c r="S14" i="10"/>
  <c r="P21" i="10"/>
  <c r="I19" i="10"/>
  <c r="L14" i="10"/>
  <c r="M16" i="10"/>
  <c r="M13" i="10"/>
  <c r="C16" i="10"/>
  <c r="F12" i="10"/>
  <c r="V29" i="10"/>
  <c r="V28" i="10"/>
  <c r="V27" i="10"/>
  <c r="V21" i="10"/>
  <c r="V16" i="10"/>
  <c r="V13" i="10"/>
  <c r="V9" i="10"/>
  <c r="V8" i="10"/>
  <c r="V7" i="10"/>
  <c r="V2" i="10"/>
  <c r="D30" i="9"/>
  <c r="R30" i="9"/>
  <c r="D29" i="9"/>
  <c r="R29" i="9"/>
  <c r="F19" i="10"/>
  <c r="M15" i="10"/>
  <c r="J23" i="10"/>
  <c r="N10" i="10"/>
  <c r="F29" i="10"/>
  <c r="I26" i="10"/>
  <c r="P20" i="10"/>
  <c r="S24" i="10"/>
  <c r="M6" i="10"/>
  <c r="E2" i="10"/>
  <c r="M3" i="10"/>
  <c r="Q29" i="10"/>
  <c r="Q23" i="10"/>
  <c r="C15" i="10"/>
  <c r="L13" i="10"/>
  <c r="I8" i="10"/>
  <c r="C2" i="10"/>
  <c r="F11" i="10"/>
  <c r="S13" i="10"/>
  <c r="M12" i="10"/>
  <c r="F9" i="10"/>
  <c r="N29" i="10"/>
  <c r="N23" i="10"/>
  <c r="D15" i="10"/>
  <c r="N8" i="10"/>
  <c r="N5" i="10"/>
  <c r="D16" i="10"/>
  <c r="N30" i="10"/>
  <c r="N28" i="10"/>
  <c r="N22" i="10"/>
  <c r="D22" i="10"/>
  <c r="D14" i="10"/>
  <c r="N7" i="10"/>
  <c r="N4" i="10"/>
  <c r="N2" i="10"/>
  <c r="N21" i="10"/>
  <c r="N13" i="10"/>
  <c r="N12" i="10"/>
  <c r="J27" i="10"/>
  <c r="J2" i="10"/>
  <c r="G2" i="10"/>
  <c r="H25" i="9"/>
  <c r="K31" i="9"/>
  <c r="K30" i="9"/>
  <c r="F32" i="9"/>
  <c r="R32" i="9"/>
  <c r="R31" i="9"/>
  <c r="I32" i="9"/>
  <c r="N32" i="9"/>
  <c r="O26" i="9"/>
  <c r="O22" i="9"/>
  <c r="K22" i="9"/>
  <c r="T26" i="9"/>
  <c r="T25" i="9"/>
  <c r="N26" i="9"/>
  <c r="N24" i="9"/>
  <c r="N23" i="9"/>
  <c r="N22" i="9"/>
  <c r="F26" i="9"/>
  <c r="F25" i="9"/>
  <c r="F24" i="9"/>
  <c r="F22" i="9"/>
  <c r="D22" i="9"/>
  <c r="D18" i="9"/>
  <c r="J5" i="10"/>
  <c r="J9" i="10"/>
  <c r="J8" i="10"/>
  <c r="J7" i="10"/>
  <c r="J6" i="10"/>
  <c r="J20" i="10"/>
  <c r="J19" i="10"/>
  <c r="J16" i="10"/>
  <c r="J15" i="10"/>
  <c r="J14" i="10"/>
  <c r="J13" i="10"/>
  <c r="J12" i="10"/>
  <c r="J31" i="10"/>
  <c r="J4" i="10"/>
  <c r="J26" i="10"/>
  <c r="K11" i="9"/>
  <c r="K10" i="9"/>
  <c r="K9" i="9"/>
  <c r="G15" i="9"/>
  <c r="Q16" i="10"/>
  <c r="Q15" i="10"/>
  <c r="Q14" i="10"/>
  <c r="Q9" i="10"/>
  <c r="Q8" i="10"/>
  <c r="Q7" i="10"/>
  <c r="Q6" i="10"/>
  <c r="Q5" i="10"/>
  <c r="Q2" i="10"/>
  <c r="N3" i="9"/>
  <c r="G23" i="10"/>
  <c r="G22" i="10"/>
  <c r="G21" i="10"/>
  <c r="G20" i="10"/>
  <c r="G19" i="10"/>
  <c r="G30" i="10"/>
  <c r="G16" i="10"/>
  <c r="G9" i="10"/>
  <c r="H9" i="10"/>
  <c r="H8" i="10"/>
  <c r="H7" i="10"/>
  <c r="H6" i="10"/>
  <c r="F29" i="9"/>
  <c r="E29" i="9"/>
  <c r="O29" i="9"/>
  <c r="I29" i="9"/>
  <c r="O30" i="9"/>
  <c r="N25" i="9"/>
  <c r="F23" i="9"/>
  <c r="G22" i="9"/>
  <c r="E18" i="9"/>
  <c r="T11" i="9"/>
  <c r="L9" i="9"/>
  <c r="E4" i="9"/>
  <c r="L2" i="9"/>
  <c r="F17" i="9"/>
  <c r="L18" i="9"/>
  <c r="L17" i="9"/>
  <c r="R23" i="9"/>
  <c r="R22" i="9"/>
  <c r="E31" i="9"/>
  <c r="E22" i="9"/>
  <c r="G19" i="9"/>
  <c r="G18" i="9"/>
  <c r="F19" i="9"/>
  <c r="F18" i="9"/>
  <c r="K19" i="9"/>
  <c r="R19" i="9"/>
  <c r="R18" i="9"/>
  <c r="L19" i="9"/>
  <c r="O19" i="9"/>
  <c r="T18" i="9"/>
  <c r="I15" i="9"/>
  <c r="M12" i="9"/>
  <c r="J11" i="9"/>
  <c r="O10" i="9"/>
  <c r="R12" i="9"/>
  <c r="R11" i="9"/>
  <c r="J5" i="9"/>
  <c r="R4" i="9"/>
  <c r="R3" i="9"/>
  <c r="R8" i="9"/>
  <c r="L26" i="9"/>
  <c r="K22" i="8" l="1"/>
  <c r="E30" i="9"/>
  <c r="O23" i="9"/>
  <c r="N14" i="8"/>
  <c r="K14" i="8"/>
  <c r="E15" i="9"/>
  <c r="O15" i="9"/>
  <c r="E9" i="9"/>
  <c r="T10" i="9"/>
  <c r="T9" i="9"/>
  <c r="E10" i="9"/>
  <c r="W32" i="9"/>
  <c r="W31" i="9"/>
  <c r="W30" i="9"/>
  <c r="W29" i="9"/>
  <c r="W25" i="9"/>
  <c r="W24" i="9"/>
  <c r="W23" i="9"/>
  <c r="W22" i="9"/>
  <c r="W19" i="9"/>
  <c r="W18" i="9"/>
  <c r="W17" i="9"/>
  <c r="W12" i="9"/>
  <c r="W11" i="9"/>
  <c r="W10" i="9"/>
  <c r="W9" i="9"/>
  <c r="W8" i="9"/>
  <c r="W5" i="9"/>
  <c r="W4" i="9"/>
  <c r="W3" i="9"/>
  <c r="W2" i="9"/>
  <c r="K8" i="9"/>
  <c r="R26" i="9"/>
  <c r="R25" i="9"/>
  <c r="R15" i="9"/>
  <c r="J32" i="9"/>
  <c r="J31" i="9"/>
  <c r="J30" i="9"/>
  <c r="J29" i="9"/>
  <c r="J26" i="9"/>
  <c r="J25" i="9"/>
  <c r="J24" i="9"/>
  <c r="J23" i="9"/>
  <c r="J22" i="9"/>
  <c r="J19" i="9"/>
  <c r="J18" i="9"/>
  <c r="J17" i="9"/>
  <c r="M9" i="9"/>
  <c r="J10" i="9"/>
  <c r="I12" i="9"/>
  <c r="I11" i="9"/>
  <c r="I8" i="9"/>
  <c r="D32" i="9"/>
  <c r="D31" i="9"/>
  <c r="D24" i="9"/>
  <c r="D23" i="9"/>
  <c r="D19" i="9"/>
  <c r="D17" i="9"/>
  <c r="D15" i="9"/>
  <c r="D12" i="9"/>
  <c r="D11" i="9"/>
  <c r="D10" i="9"/>
  <c r="D9" i="9"/>
  <c r="D8" i="9"/>
  <c r="J2" i="9"/>
  <c r="D5" i="9"/>
  <c r="D4" i="9"/>
  <c r="D3" i="9"/>
  <c r="I5" i="9"/>
  <c r="I4" i="9"/>
  <c r="I3" i="9"/>
  <c r="I2" i="9"/>
  <c r="E12" i="9"/>
  <c r="L12" i="9"/>
  <c r="L11" i="9"/>
  <c r="L10" i="9"/>
  <c r="L8" i="9"/>
  <c r="T12" i="9"/>
  <c r="J4" i="9"/>
  <c r="R10" i="9"/>
  <c r="J9" i="9"/>
  <c r="L15" i="9"/>
  <c r="R17" i="9"/>
  <c r="T23" i="9"/>
  <c r="N30" i="9"/>
  <c r="D26" i="9"/>
  <c r="F31" i="9"/>
  <c r="G26" i="9"/>
  <c r="G17" i="9"/>
  <c r="J15" i="9"/>
  <c r="F30" i="9"/>
  <c r="Q32" i="9"/>
  <c r="Q19" i="9"/>
  <c r="E19" i="9"/>
  <c r="Q18" i="9"/>
  <c r="E24" i="9"/>
  <c r="E23" i="9"/>
  <c r="O31" i="9"/>
  <c r="Q31" i="9"/>
  <c r="Q27" i="9"/>
  <c r="D25" i="9"/>
  <c r="N29" i="9"/>
  <c r="G25" i="9"/>
  <c r="T22" i="9"/>
  <c r="G20" i="9"/>
  <c r="T19" i="9"/>
  <c r="G16" i="9"/>
  <c r="F15" i="9"/>
  <c r="J12" i="9"/>
  <c r="R9" i="9"/>
  <c r="J8" i="9"/>
  <c r="J3" i="9"/>
  <c r="R5" i="9"/>
  <c r="T13" i="9"/>
  <c r="K12" i="9"/>
  <c r="L14" i="9"/>
  <c r="E2" i="9"/>
  <c r="E5" i="9"/>
  <c r="N5" i="9"/>
  <c r="L4" i="9"/>
  <c r="L5" i="9"/>
  <c r="L6" i="9"/>
  <c r="L3" i="9"/>
  <c r="N4" i="9"/>
  <c r="D2" i="9"/>
  <c r="N2" i="9"/>
  <c r="O32" i="9"/>
  <c r="K29" i="9"/>
  <c r="O25" i="9"/>
  <c r="H23" i="9"/>
  <c r="I19" i="9"/>
  <c r="K18" i="9"/>
  <c r="O18" i="9"/>
  <c r="O12" i="9"/>
  <c r="O9" i="9"/>
  <c r="O3" i="9"/>
  <c r="M11" i="9"/>
  <c r="M8" i="9"/>
  <c r="M5" i="9"/>
  <c r="M3" i="9"/>
  <c r="E11" i="9"/>
  <c r="O24" i="9"/>
  <c r="O17" i="9"/>
  <c r="O11" i="9"/>
  <c r="O8" i="9"/>
  <c r="O2" i="9"/>
  <c r="O5" i="9"/>
  <c r="O4" i="9"/>
  <c r="E14" i="10"/>
  <c r="E13" i="10"/>
  <c r="E12" i="10"/>
  <c r="E9" i="10"/>
  <c r="E8" i="10"/>
  <c r="E16" i="10"/>
  <c r="E15" i="10"/>
  <c r="M7" i="9"/>
  <c r="M10" i="9"/>
  <c r="M4" i="9"/>
  <c r="M2" i="9"/>
  <c r="V31" i="7"/>
  <c r="K28" i="9"/>
  <c r="K32" i="9"/>
  <c r="K26" i="9"/>
  <c r="K17" i="9"/>
  <c r="J14" i="8"/>
  <c r="J8" i="8"/>
  <c r="H4" i="8"/>
  <c r="C4" i="8"/>
  <c r="I12" i="8"/>
  <c r="J5" i="8"/>
  <c r="L22" i="8"/>
  <c r="C20" i="8"/>
  <c r="G21" i="8"/>
  <c r="Q21" i="8"/>
  <c r="E25" i="8"/>
  <c r="J18" i="8"/>
  <c r="S14" i="8"/>
  <c r="L15" i="8"/>
  <c r="I15" i="8"/>
  <c r="L12" i="8"/>
  <c r="L11" i="8"/>
  <c r="L8" i="8"/>
  <c r="L7" i="8"/>
  <c r="N6" i="8"/>
  <c r="N4" i="8"/>
  <c r="M28" i="8"/>
  <c r="E26" i="8"/>
  <c r="N25" i="8"/>
  <c r="E21" i="8"/>
  <c r="J19" i="8"/>
  <c r="K18" i="8"/>
  <c r="J12" i="8"/>
  <c r="K11" i="8"/>
  <c r="K7" i="8"/>
  <c r="E5" i="8"/>
  <c r="F4" i="8"/>
  <c r="M7" i="8"/>
  <c r="M6" i="8"/>
  <c r="M5" i="8"/>
  <c r="Q8" i="8"/>
  <c r="Q7" i="8"/>
  <c r="Q6" i="8"/>
  <c r="Q5" i="8"/>
  <c r="Q4" i="8"/>
  <c r="Q29" i="7"/>
  <c r="Q31" i="7"/>
  <c r="Q27" i="7"/>
  <c r="Q28" i="7"/>
  <c r="I18" i="9"/>
  <c r="M4" i="8"/>
  <c r="G7" i="8"/>
  <c r="I8" i="8"/>
  <c r="J21" i="7"/>
  <c r="G12" i="9"/>
  <c r="G11" i="9"/>
  <c r="G10" i="9"/>
  <c r="G9" i="9"/>
  <c r="G8" i="9"/>
  <c r="F12" i="9"/>
  <c r="F11" i="9"/>
  <c r="F10" i="9"/>
  <c r="F9" i="9"/>
  <c r="F8" i="9"/>
  <c r="H19" i="7"/>
  <c r="S17" i="7"/>
  <c r="N17" i="7"/>
  <c r="M25" i="8"/>
  <c r="M24" i="8"/>
  <c r="S6" i="8"/>
  <c r="S5" i="8"/>
  <c r="Q27" i="8"/>
  <c r="C27" i="8"/>
  <c r="C25" i="8"/>
  <c r="L27" i="8"/>
  <c r="L26" i="8"/>
  <c r="C26" i="8"/>
  <c r="L25" i="8"/>
  <c r="E2" i="8"/>
  <c r="N27" i="8"/>
  <c r="E28" i="8"/>
  <c r="E27" i="8"/>
  <c r="P27" i="8"/>
  <c r="P26" i="8"/>
  <c r="L19" i="8"/>
  <c r="L21" i="8"/>
  <c r="Q20" i="8"/>
  <c r="L20" i="8"/>
  <c r="Q19" i="8"/>
  <c r="K32" i="8"/>
  <c r="M32" i="8"/>
  <c r="M29" i="8"/>
  <c r="K29" i="8"/>
  <c r="K31" i="8"/>
  <c r="M30" i="8"/>
  <c r="P18" i="8"/>
  <c r="J16" i="8"/>
  <c r="P17" i="8"/>
  <c r="V32" i="8"/>
  <c r="V29" i="8"/>
  <c r="V28" i="8"/>
  <c r="V27" i="8"/>
  <c r="V26" i="8"/>
  <c r="V22" i="8"/>
  <c r="V21" i="8"/>
  <c r="V15" i="8"/>
  <c r="V14" i="8"/>
  <c r="V13" i="8"/>
  <c r="V12" i="8"/>
  <c r="V11" i="8"/>
  <c r="V6" i="8"/>
  <c r="V5" i="8"/>
  <c r="V4" i="8"/>
  <c r="K8" i="8"/>
  <c r="K6" i="8"/>
  <c r="K5" i="8"/>
  <c r="K4" i="8"/>
  <c r="E6" i="8"/>
  <c r="E4" i="8"/>
  <c r="N20" i="8"/>
  <c r="E20" i="8"/>
  <c r="M18" i="8"/>
  <c r="M22" i="8"/>
  <c r="M21" i="8"/>
  <c r="N32" i="8"/>
  <c r="Q32" i="8"/>
  <c r="H29" i="8"/>
  <c r="H28" i="8"/>
  <c r="M27" i="8"/>
  <c r="M26" i="8"/>
  <c r="L29" i="8"/>
  <c r="L28" i="8"/>
  <c r="Q22" i="8"/>
  <c r="Q18" i="8"/>
  <c r="G15" i="8"/>
  <c r="G14" i="8"/>
  <c r="F13" i="8"/>
  <c r="S11" i="8"/>
  <c r="C8" i="8"/>
  <c r="C7" i="8"/>
  <c r="Q25" i="8"/>
  <c r="Q26" i="8"/>
  <c r="F12" i="8"/>
  <c r="N5" i="8"/>
  <c r="H32" i="8"/>
  <c r="C29" i="8"/>
  <c r="C28" i="8"/>
  <c r="H26" i="8"/>
  <c r="H25" i="8"/>
  <c r="C22" i="8"/>
  <c r="C21" i="8"/>
  <c r="I20" i="8"/>
  <c r="I19" i="8"/>
  <c r="L18" i="8"/>
  <c r="N15" i="8"/>
  <c r="Q14" i="8"/>
  <c r="L13" i="8"/>
  <c r="Q12" i="8"/>
  <c r="Q11" i="8"/>
  <c r="L6" i="8"/>
  <c r="H8" i="8"/>
  <c r="H7" i="8"/>
  <c r="H5" i="8"/>
  <c r="G32" i="8"/>
  <c r="G27" i="8"/>
  <c r="G26" i="8"/>
  <c r="G25" i="8"/>
  <c r="G20" i="8"/>
  <c r="G19" i="8"/>
  <c r="G18" i="8"/>
  <c r="G13" i="8"/>
  <c r="G12" i="8"/>
  <c r="G11" i="8"/>
  <c r="G6" i="8"/>
  <c r="G5" i="8"/>
  <c r="G4" i="8"/>
  <c r="K28" i="8"/>
  <c r="K27" i="8"/>
  <c r="N26" i="8"/>
  <c r="E29" i="8"/>
  <c r="E22" i="8"/>
  <c r="K21" i="8"/>
  <c r="K20" i="8"/>
  <c r="K19" i="8"/>
  <c r="P13" i="8"/>
  <c r="J13" i="8"/>
  <c r="J11" i="8"/>
  <c r="K15" i="8"/>
  <c r="N28" i="8"/>
  <c r="Q29" i="8"/>
  <c r="L32" i="8"/>
  <c r="K26" i="8"/>
  <c r="N22" i="8"/>
  <c r="I22" i="8"/>
  <c r="J21" i="8"/>
  <c r="M20" i="8"/>
  <c r="C19" i="8"/>
  <c r="E19" i="8"/>
  <c r="N18" i="8"/>
  <c r="P14" i="8"/>
  <c r="I14" i="8"/>
  <c r="K13" i="8"/>
  <c r="N12" i="8"/>
  <c r="S13" i="8"/>
  <c r="F15" i="8"/>
  <c r="F11" i="8"/>
  <c r="I11" i="8"/>
  <c r="N8" i="8"/>
  <c r="E8" i="8"/>
  <c r="J7" i="8"/>
  <c r="L5" i="8"/>
  <c r="J4" i="8"/>
  <c r="F7" i="8"/>
  <c r="F6" i="8"/>
  <c r="F5" i="8"/>
  <c r="S8" i="8"/>
  <c r="S7" i="8"/>
  <c r="S4" i="8"/>
  <c r="I21" i="8"/>
  <c r="C32" i="8"/>
  <c r="Q30" i="8"/>
  <c r="C23" i="8"/>
  <c r="L31" i="8"/>
  <c r="Q28" i="8"/>
  <c r="I10" i="8"/>
  <c r="Q24" i="8"/>
  <c r="C18" i="8"/>
  <c r="Q15" i="8"/>
  <c r="L14" i="8"/>
  <c r="I13" i="8"/>
  <c r="S12" i="8"/>
  <c r="Q9" i="8"/>
  <c r="L4" i="8"/>
  <c r="C2" i="8"/>
  <c r="K25" i="8"/>
  <c r="P22" i="8"/>
  <c r="M19" i="8"/>
  <c r="E18" i="8"/>
  <c r="S15" i="8"/>
  <c r="F14" i="8"/>
  <c r="N17" i="8"/>
  <c r="K12" i="8"/>
  <c r="S9" i="8"/>
  <c r="E7" i="8"/>
  <c r="F10" i="8"/>
  <c r="F8" i="8"/>
  <c r="N29" i="8"/>
  <c r="N21" i="8"/>
  <c r="N19" i="8"/>
  <c r="N13" i="8"/>
  <c r="N11" i="8"/>
  <c r="N7" i="8"/>
  <c r="V17" i="7"/>
  <c r="D22" i="7"/>
  <c r="Q22" i="7"/>
  <c r="J14" i="7"/>
  <c r="R24" i="9"/>
  <c r="I17" i="9"/>
  <c r="Q13" i="8"/>
  <c r="H6" i="8"/>
  <c r="C6" i="8"/>
  <c r="C5" i="8"/>
  <c r="E13" i="7"/>
  <c r="I14" i="7"/>
  <c r="C13" i="7"/>
  <c r="C14" i="7"/>
  <c r="I18" i="8"/>
  <c r="I32" i="8"/>
  <c r="I29" i="8"/>
  <c r="I28" i="8"/>
  <c r="I27" i="8"/>
  <c r="I26" i="8"/>
  <c r="I25" i="8"/>
  <c r="H5" i="10"/>
  <c r="I26" i="9"/>
  <c r="I25" i="9"/>
  <c r="I24" i="9"/>
  <c r="I23" i="9"/>
  <c r="I22" i="9"/>
  <c r="I10" i="9"/>
  <c r="H27" i="8"/>
  <c r="J3" i="8"/>
  <c r="K15" i="9"/>
  <c r="K5" i="9"/>
  <c r="K4" i="9"/>
  <c r="K3" i="9"/>
  <c r="K2" i="9"/>
  <c r="J15" i="8"/>
  <c r="J32" i="8"/>
  <c r="J29" i="8"/>
  <c r="J28" i="8"/>
  <c r="J27" i="8"/>
  <c r="J26" i="8"/>
  <c r="J25" i="8"/>
  <c r="J22" i="8"/>
  <c r="J20" i="8"/>
  <c r="J6" i="8"/>
  <c r="Q10" i="7"/>
  <c r="F10" i="7"/>
  <c r="F9" i="7"/>
  <c r="J31" i="7"/>
  <c r="M31" i="7"/>
  <c r="J10" i="7"/>
  <c r="H10" i="7"/>
  <c r="D29" i="8"/>
  <c r="D28" i="8"/>
  <c r="D27" i="8"/>
  <c r="D26" i="8"/>
  <c r="D25" i="8"/>
  <c r="D22" i="8"/>
  <c r="D21" i="8"/>
  <c r="D20" i="8"/>
  <c r="D19" i="8"/>
  <c r="D18" i="8"/>
  <c r="D15" i="8"/>
  <c r="D14" i="8"/>
  <c r="D13" i="8"/>
  <c r="D12" i="8"/>
  <c r="D11" i="8"/>
  <c r="D8" i="8"/>
  <c r="D7" i="8"/>
  <c r="D6" i="8"/>
  <c r="D5" i="8"/>
  <c r="M20" i="7"/>
  <c r="E20" i="7"/>
  <c r="E19" i="7"/>
  <c r="M18" i="7"/>
  <c r="D14" i="7"/>
  <c r="F7" i="7"/>
  <c r="K23" i="10"/>
  <c r="K22" i="10"/>
  <c r="K21" i="10"/>
  <c r="K20" i="10"/>
  <c r="K19" i="10"/>
  <c r="K16" i="10"/>
  <c r="K15" i="10"/>
  <c r="K14" i="10"/>
  <c r="K13" i="10"/>
  <c r="K12" i="10"/>
  <c r="K9" i="10"/>
  <c r="K8" i="10"/>
  <c r="K7" i="10"/>
  <c r="K6" i="10"/>
  <c r="K5" i="10"/>
  <c r="K2" i="10"/>
  <c r="L32" i="9"/>
  <c r="L31" i="9"/>
  <c r="L30" i="9"/>
  <c r="L29" i="9"/>
  <c r="O32" i="6"/>
  <c r="J32" i="6"/>
  <c r="L9" i="10"/>
  <c r="L8" i="10"/>
  <c r="L7" i="10"/>
  <c r="L6" i="10"/>
  <c r="L5" i="10"/>
  <c r="L2" i="10"/>
  <c r="M32" i="9"/>
  <c r="M31" i="9"/>
  <c r="M30" i="9"/>
  <c r="M29" i="9"/>
  <c r="M26" i="9"/>
  <c r="M25" i="9"/>
  <c r="M24" i="9"/>
  <c r="M23" i="9"/>
  <c r="M22" i="9"/>
  <c r="M19" i="9"/>
  <c r="M18" i="9"/>
  <c r="M17" i="9"/>
  <c r="M15" i="9"/>
  <c r="J26" i="6"/>
  <c r="J25" i="6"/>
  <c r="Q26" i="6"/>
  <c r="Q25" i="6"/>
  <c r="T23" i="6"/>
  <c r="I7" i="8"/>
  <c r="F21" i="7"/>
  <c r="I21" i="7"/>
  <c r="I20" i="7"/>
  <c r="E26" i="6"/>
  <c r="E24" i="6"/>
  <c r="G25" i="6"/>
  <c r="G24" i="6"/>
  <c r="K17" i="6"/>
  <c r="E30" i="10"/>
  <c r="E29" i="10"/>
  <c r="E28" i="10"/>
  <c r="E27" i="10"/>
  <c r="E26" i="10"/>
  <c r="E23" i="10"/>
  <c r="E22" i="10"/>
  <c r="E21" i="10"/>
  <c r="E20" i="10"/>
  <c r="E19" i="10"/>
  <c r="E32" i="8"/>
  <c r="F5" i="9"/>
  <c r="F4" i="9"/>
  <c r="F3" i="9"/>
  <c r="F2" i="9"/>
  <c r="E15" i="8"/>
  <c r="E14" i="8"/>
  <c r="E13" i="8"/>
  <c r="E12" i="8"/>
  <c r="E11" i="8"/>
  <c r="J19" i="6"/>
  <c r="G19" i="6"/>
  <c r="C28" i="7"/>
  <c r="C20" i="7"/>
  <c r="C17" i="7"/>
  <c r="C16" i="7"/>
  <c r="H16" i="7"/>
  <c r="C10" i="7"/>
  <c r="C9" i="7"/>
  <c r="C7" i="7"/>
  <c r="C6" i="7"/>
  <c r="C3" i="7"/>
  <c r="I18" i="7"/>
  <c r="F14" i="7"/>
  <c r="F15" i="7"/>
  <c r="C15" i="7"/>
  <c r="N2" i="7"/>
  <c r="R23" i="6"/>
  <c r="J16" i="7"/>
  <c r="J15" i="7"/>
  <c r="D27" i="7"/>
  <c r="E30" i="7"/>
  <c r="J23" i="7"/>
  <c r="E21" i="7"/>
  <c r="N20" i="7"/>
  <c r="E16" i="7"/>
  <c r="E14" i="7"/>
  <c r="F13" i="7"/>
  <c r="K7" i="7"/>
  <c r="K9" i="7"/>
  <c r="S6" i="7"/>
  <c r="M24" i="7"/>
  <c r="D24" i="7"/>
  <c r="F2" i="7"/>
  <c r="F3" i="7"/>
  <c r="J3" i="7"/>
  <c r="H9" i="7"/>
  <c r="Q8" i="7"/>
  <c r="J9" i="7"/>
  <c r="J8" i="7"/>
  <c r="J7" i="7"/>
  <c r="C15" i="8"/>
  <c r="C14" i="8"/>
  <c r="C13" i="8"/>
  <c r="C12" i="8"/>
  <c r="C11" i="8"/>
  <c r="D32" i="6"/>
  <c r="D30" i="6"/>
  <c r="D27" i="6"/>
  <c r="D26" i="6"/>
  <c r="D25" i="6"/>
  <c r="D24" i="6"/>
  <c r="D23" i="6"/>
  <c r="L26" i="6"/>
  <c r="R18" i="6"/>
  <c r="D20" i="6"/>
  <c r="D19" i="6"/>
  <c r="D18" i="6"/>
  <c r="D17" i="6"/>
  <c r="D16" i="6"/>
  <c r="R20" i="6"/>
  <c r="R19" i="6"/>
  <c r="M15" i="8"/>
  <c r="M14" i="8"/>
  <c r="M13" i="8"/>
  <c r="M12" i="8"/>
  <c r="M11" i="8"/>
  <c r="M8" i="8"/>
  <c r="N19" i="9"/>
  <c r="N18" i="9"/>
  <c r="N17" i="9"/>
  <c r="N15" i="9"/>
  <c r="N12" i="9"/>
  <c r="N11" i="9"/>
  <c r="N10" i="9"/>
  <c r="N9" i="9"/>
  <c r="N8" i="9"/>
  <c r="V24" i="7"/>
  <c r="V22" i="7"/>
  <c r="V21" i="7"/>
  <c r="V20" i="7"/>
  <c r="V15" i="7"/>
  <c r="V14" i="7"/>
  <c r="V13" i="7"/>
  <c r="V10" i="7"/>
  <c r="V9" i="7"/>
  <c r="V8" i="7"/>
  <c r="V7" i="7"/>
  <c r="V6" i="7"/>
  <c r="V3" i="7"/>
  <c r="V2" i="7"/>
  <c r="G30" i="7"/>
  <c r="K29" i="7"/>
  <c r="K28" i="7"/>
  <c r="F28" i="7"/>
  <c r="M30" i="7"/>
  <c r="E29" i="7"/>
  <c r="J28" i="7"/>
  <c r="E31" i="7"/>
  <c r="F30" i="7"/>
  <c r="J29" i="7"/>
  <c r="C31" i="7"/>
  <c r="E28" i="7"/>
  <c r="E24" i="7"/>
  <c r="F22" i="7"/>
  <c r="C21" i="7"/>
  <c r="E22" i="7"/>
  <c r="M17" i="7"/>
  <c r="J17" i="7"/>
  <c r="G16" i="7"/>
  <c r="I10" i="7"/>
  <c r="I9" i="7"/>
  <c r="J6" i="7"/>
  <c r="Q3" i="7"/>
  <c r="G31" i="7"/>
  <c r="C29" i="7"/>
  <c r="J27" i="7"/>
  <c r="C24" i="7"/>
  <c r="F23" i="7"/>
  <c r="C22" i="7"/>
  <c r="Q20" i="7"/>
  <c r="I17" i="7"/>
  <c r="I16" i="7"/>
  <c r="I15" i="7"/>
  <c r="H14" i="7"/>
  <c r="H13" i="7"/>
  <c r="H7" i="7"/>
  <c r="Q6" i="7"/>
  <c r="I3" i="7"/>
  <c r="I2" i="7"/>
  <c r="C23" i="7"/>
  <c r="I22" i="7"/>
  <c r="H8" i="7"/>
  <c r="E23" i="7"/>
  <c r="C30" i="7"/>
  <c r="E27" i="7"/>
  <c r="Q21" i="7"/>
  <c r="F20" i="7"/>
  <c r="H15" i="7"/>
  <c r="D13" i="7"/>
  <c r="G9" i="7"/>
  <c r="I8" i="7"/>
  <c r="I7" i="7"/>
  <c r="I6" i="7"/>
  <c r="Q7" i="7"/>
  <c r="H6" i="7"/>
  <c r="C2" i="7"/>
  <c r="K31" i="7"/>
  <c r="K30" i="7"/>
  <c r="M21" i="7"/>
  <c r="J24" i="7"/>
  <c r="J22" i="7"/>
  <c r="J20" i="7"/>
  <c r="S13" i="7"/>
  <c r="E17" i="7"/>
  <c r="E15" i="7"/>
  <c r="K10" i="7"/>
  <c r="K8" i="7"/>
  <c r="K6" i="7"/>
  <c r="D10" i="7"/>
  <c r="F8" i="7"/>
  <c r="F6" i="7"/>
  <c r="K3" i="7"/>
  <c r="D2" i="7"/>
  <c r="J2" i="7"/>
  <c r="N13" i="7"/>
  <c r="S8" i="7"/>
  <c r="N10" i="7"/>
  <c r="P7" i="7"/>
  <c r="P6" i="7"/>
  <c r="S7" i="7"/>
  <c r="S15" i="7"/>
  <c r="N16" i="7"/>
  <c r="J30" i="7"/>
  <c r="M28" i="7"/>
  <c r="D29" i="7"/>
  <c r="N24" i="7"/>
  <c r="K27" i="7"/>
  <c r="M23" i="7"/>
  <c r="I24" i="7"/>
  <c r="F17" i="7"/>
  <c r="N22" i="7"/>
  <c r="P23" i="7"/>
  <c r="P17" i="7"/>
  <c r="E3" i="7"/>
  <c r="G3" i="7"/>
  <c r="C27" i="7"/>
  <c r="P22" i="7"/>
  <c r="P16" i="7"/>
  <c r="C8" i="7"/>
  <c r="I23" i="7"/>
  <c r="Q30" i="7"/>
  <c r="Q26" i="7"/>
  <c r="Q24" i="7"/>
  <c r="C11" i="7"/>
  <c r="Q4" i="7"/>
  <c r="M27" i="7"/>
  <c r="M22" i="7"/>
  <c r="F16" i="7"/>
  <c r="S14" i="7"/>
  <c r="J13" i="7"/>
  <c r="E2" i="7"/>
  <c r="F11" i="7"/>
  <c r="K4" i="7"/>
  <c r="J25" i="7"/>
  <c r="K26" i="7"/>
  <c r="K24" i="7"/>
  <c r="S10" i="7"/>
  <c r="D21" i="7"/>
  <c r="D20" i="7"/>
  <c r="G5" i="9"/>
  <c r="G4" i="9"/>
  <c r="G3" i="9"/>
  <c r="G2" i="9"/>
  <c r="F32" i="8"/>
  <c r="F29" i="8"/>
  <c r="F28" i="8"/>
  <c r="F27" i="8"/>
  <c r="F26" i="8"/>
  <c r="F25" i="8"/>
  <c r="F22" i="8"/>
  <c r="F21" i="8"/>
  <c r="F20" i="8"/>
  <c r="F19" i="8"/>
  <c r="F18" i="8"/>
  <c r="F27" i="7"/>
  <c r="F24" i="7"/>
  <c r="S3" i="7"/>
  <c r="S8" i="10"/>
  <c r="S7" i="10"/>
  <c r="S6" i="10"/>
  <c r="S5" i="10"/>
  <c r="S2" i="10"/>
  <c r="T32" i="9"/>
  <c r="T31" i="9"/>
  <c r="T30" i="9"/>
  <c r="T5" i="9"/>
  <c r="T4" i="9"/>
  <c r="T3" i="9"/>
  <c r="T2" i="9"/>
  <c r="S28" i="8"/>
  <c r="S27" i="8"/>
  <c r="S26" i="8"/>
  <c r="S25" i="8"/>
  <c r="S21" i="8"/>
  <c r="S20" i="8"/>
  <c r="S19" i="8"/>
  <c r="S18" i="8"/>
  <c r="N23" i="7"/>
  <c r="N21" i="7"/>
  <c r="N14" i="7"/>
  <c r="N12" i="7"/>
  <c r="D31" i="7"/>
  <c r="D28" i="7"/>
  <c r="N15" i="7"/>
  <c r="D17" i="7"/>
  <c r="D16" i="7"/>
  <c r="D9" i="7"/>
  <c r="N9" i="7"/>
  <c r="N8" i="7"/>
  <c r="F31" i="6"/>
  <c r="O30" i="6"/>
  <c r="F26" i="6"/>
  <c r="T24" i="6"/>
  <c r="L23" i="6"/>
  <c r="F19" i="6"/>
  <c r="F17" i="6"/>
  <c r="F10" i="6"/>
  <c r="E10" i="6"/>
  <c r="G2" i="7"/>
  <c r="H17" i="7"/>
  <c r="H3" i="7"/>
  <c r="H2" i="7"/>
  <c r="H32" i="9"/>
  <c r="H26" i="9"/>
  <c r="H22" i="9"/>
  <c r="H19" i="9"/>
  <c r="H18" i="9"/>
  <c r="H17" i="9"/>
  <c r="H15" i="9"/>
  <c r="H12" i="9"/>
  <c r="H11" i="9"/>
  <c r="H10" i="9"/>
  <c r="H9" i="9"/>
  <c r="H8" i="9"/>
  <c r="H5" i="9"/>
  <c r="H4" i="9"/>
  <c r="H3" i="9"/>
  <c r="H2" i="9"/>
  <c r="G29" i="8"/>
  <c r="G28" i="8"/>
  <c r="G16" i="8"/>
  <c r="G22" i="8"/>
  <c r="G8" i="8"/>
  <c r="G24" i="7"/>
  <c r="G23" i="7"/>
  <c r="G22" i="7"/>
  <c r="G21" i="7"/>
  <c r="G20" i="7"/>
  <c r="G17" i="7"/>
  <c r="G10" i="7"/>
  <c r="S2" i="7"/>
  <c r="K2" i="7"/>
  <c r="K23" i="7"/>
  <c r="K22" i="7"/>
  <c r="K21" i="7"/>
  <c r="K20" i="7"/>
  <c r="K17" i="7"/>
  <c r="K16" i="7"/>
  <c r="K15" i="7"/>
  <c r="K14" i="7"/>
  <c r="K13" i="7"/>
  <c r="E10" i="7"/>
  <c r="E9" i="7"/>
  <c r="E8" i="7"/>
  <c r="E7" i="7"/>
  <c r="E6" i="7"/>
  <c r="F13" i="6"/>
  <c r="F12" i="6"/>
  <c r="F11" i="6"/>
  <c r="K13" i="6"/>
  <c r="K4" i="6"/>
  <c r="L10" i="7"/>
  <c r="L8" i="7"/>
  <c r="L6" i="7"/>
  <c r="L5" i="7"/>
  <c r="L9" i="7"/>
  <c r="L7" i="7"/>
  <c r="L3" i="7"/>
  <c r="Q17" i="7"/>
  <c r="Q16" i="7"/>
  <c r="Q15" i="7"/>
  <c r="Q14" i="7"/>
  <c r="Q13" i="7"/>
  <c r="N7" i="7"/>
  <c r="N6" i="7"/>
  <c r="D7" i="7"/>
  <c r="D6" i="7"/>
  <c r="N3" i="7"/>
  <c r="D3" i="7"/>
  <c r="S31" i="7"/>
  <c r="S30" i="7"/>
  <c r="S29" i="7"/>
  <c r="S28" i="7"/>
  <c r="S27" i="7"/>
  <c r="S24" i="7"/>
  <c r="S23" i="7"/>
  <c r="S22" i="7"/>
  <c r="S21" i="7"/>
  <c r="S20" i="7"/>
  <c r="G11" i="6"/>
  <c r="T10" i="6"/>
  <c r="T11" i="6"/>
  <c r="G9" i="6"/>
  <c r="G10" i="6"/>
  <c r="T9" i="6"/>
  <c r="T21" i="5"/>
  <c r="T25" i="5"/>
  <c r="G8" i="5"/>
  <c r="G7" i="5"/>
  <c r="G6" i="5"/>
  <c r="G5" i="5"/>
  <c r="G4" i="5"/>
  <c r="J17" i="6"/>
  <c r="K16" i="6"/>
  <c r="W30" i="6"/>
  <c r="J30" i="6"/>
  <c r="K32" i="6"/>
  <c r="I30" i="6"/>
  <c r="O31" i="6"/>
  <c r="G31" i="6"/>
  <c r="G32" i="6"/>
  <c r="M31" i="6"/>
  <c r="M30" i="6"/>
  <c r="O23" i="6"/>
  <c r="M24" i="6"/>
  <c r="M23" i="6"/>
  <c r="G23" i="6"/>
  <c r="K25" i="6"/>
  <c r="G27" i="6"/>
  <c r="J27" i="6"/>
  <c r="I24" i="6"/>
  <c r="I23" i="6"/>
  <c r="M20" i="6"/>
  <c r="D12" i="6"/>
  <c r="K19" i="6"/>
  <c r="J18" i="6"/>
  <c r="O17" i="6"/>
  <c r="I16" i="6"/>
  <c r="N10" i="6"/>
  <c r="O10" i="6"/>
  <c r="R24" i="6"/>
  <c r="J24" i="6"/>
  <c r="J23" i="6"/>
  <c r="M17" i="6"/>
  <c r="M16" i="6"/>
  <c r="K31" i="6"/>
  <c r="J31" i="6"/>
  <c r="G26" i="6"/>
  <c r="O27" i="6"/>
  <c r="O26" i="6"/>
  <c r="O25" i="6"/>
  <c r="O24" i="6"/>
  <c r="O6" i="6"/>
  <c r="K23" i="6"/>
  <c r="R9" i="6"/>
  <c r="K22" i="6"/>
  <c r="G21" i="6"/>
  <c r="Q28" i="6"/>
  <c r="G30" i="6"/>
  <c r="K30" i="6"/>
  <c r="K11" i="6"/>
  <c r="O18" i="6"/>
  <c r="Q20" i="6"/>
  <c r="K20" i="6"/>
  <c r="K18" i="6"/>
  <c r="R17" i="6"/>
  <c r="R16" i="6"/>
  <c r="R13" i="6"/>
  <c r="R12" i="6"/>
  <c r="R11" i="6"/>
  <c r="R10" i="6"/>
  <c r="K27" i="6"/>
  <c r="K26" i="6"/>
  <c r="K10" i="6"/>
  <c r="K9" i="6"/>
  <c r="E27" i="6"/>
  <c r="E20" i="6"/>
  <c r="E19" i="6"/>
  <c r="N24" i="6"/>
  <c r="N23" i="6"/>
  <c r="M15" i="7"/>
  <c r="M14" i="7"/>
  <c r="M13" i="7"/>
  <c r="W23" i="6"/>
  <c r="W27" i="6"/>
  <c r="W25" i="6"/>
  <c r="W17" i="6"/>
  <c r="W16" i="6"/>
  <c r="W12" i="6"/>
  <c r="W11" i="6"/>
  <c r="W10" i="6"/>
  <c r="W9" i="6"/>
  <c r="W6" i="6"/>
  <c r="W5" i="6"/>
  <c r="W4" i="6"/>
  <c r="J20" i="6"/>
  <c r="I13" i="6"/>
  <c r="I9" i="6"/>
  <c r="O9" i="6"/>
  <c r="J10" i="6"/>
  <c r="J9" i="6"/>
  <c r="K12" i="6"/>
  <c r="G13" i="6"/>
  <c r="G12" i="6"/>
  <c r="O11" i="6"/>
  <c r="D10" i="6"/>
  <c r="D9" i="6"/>
  <c r="D11" i="6"/>
  <c r="M6" i="6"/>
  <c r="E32" i="6"/>
  <c r="E31" i="6"/>
  <c r="F32" i="6"/>
  <c r="F30" i="6"/>
  <c r="T31" i="6"/>
  <c r="T30" i="6"/>
  <c r="L31" i="6"/>
  <c r="F27" i="6"/>
  <c r="F25" i="6"/>
  <c r="L25" i="6"/>
  <c r="L24" i="6"/>
  <c r="K24" i="6"/>
  <c r="E23" i="6"/>
  <c r="F20" i="6"/>
  <c r="F18" i="6"/>
  <c r="E17" i="6"/>
  <c r="E16" i="6"/>
  <c r="T18" i="6"/>
  <c r="T17" i="6"/>
  <c r="O16" i="6"/>
  <c r="G20" i="6"/>
  <c r="G16" i="6"/>
  <c r="N13" i="6"/>
  <c r="E13" i="6"/>
  <c r="E11" i="6"/>
  <c r="F9" i="6"/>
  <c r="J11" i="6"/>
  <c r="R5" i="6"/>
  <c r="J6" i="6"/>
  <c r="J5" i="6"/>
  <c r="J4" i="6"/>
  <c r="I5" i="6"/>
  <c r="D6" i="6"/>
  <c r="D5" i="6"/>
  <c r="D4" i="6"/>
  <c r="T6" i="6"/>
  <c r="T5" i="6"/>
  <c r="T4" i="6"/>
  <c r="N6" i="6"/>
  <c r="N5" i="6"/>
  <c r="N4" i="6"/>
  <c r="L6" i="6"/>
  <c r="L5" i="6"/>
  <c r="L4" i="6"/>
  <c r="F6" i="6"/>
  <c r="F5" i="6"/>
  <c r="F4" i="6"/>
  <c r="I32" i="6"/>
  <c r="I18" i="6"/>
  <c r="I4" i="6"/>
  <c r="H26" i="6"/>
  <c r="T25" i="6"/>
  <c r="F16" i="6"/>
  <c r="E9" i="6"/>
  <c r="M5" i="6"/>
  <c r="R4" i="6"/>
  <c r="O5" i="6"/>
  <c r="Q30" i="6"/>
  <c r="R31" i="6"/>
  <c r="L30" i="6"/>
  <c r="O19" i="6"/>
  <c r="T20" i="6"/>
  <c r="M27" i="6"/>
  <c r="R26" i="6"/>
  <c r="F24" i="6"/>
  <c r="G18" i="6"/>
  <c r="T16" i="6"/>
  <c r="O13" i="6"/>
  <c r="N12" i="6"/>
  <c r="J13" i="6"/>
  <c r="I11" i="6"/>
  <c r="M10" i="6"/>
  <c r="N9" i="6"/>
  <c r="K6" i="6"/>
  <c r="N11" i="6"/>
  <c r="R30" i="6"/>
  <c r="L32" i="6"/>
  <c r="T32" i="6"/>
  <c r="D31" i="6"/>
  <c r="M26" i="6"/>
  <c r="R25" i="6"/>
  <c r="D13" i="6"/>
  <c r="J12" i="6"/>
  <c r="M9" i="6"/>
  <c r="K5" i="6"/>
  <c r="L29" i="6"/>
  <c r="L27" i="6"/>
  <c r="F23" i="6"/>
  <c r="T19" i="6"/>
  <c r="G17" i="6"/>
  <c r="Q14" i="6"/>
  <c r="T15" i="6"/>
  <c r="T13" i="6"/>
  <c r="N8" i="6"/>
  <c r="F7" i="6"/>
  <c r="Q5" i="6"/>
  <c r="Q4" i="6"/>
  <c r="R6" i="6"/>
  <c r="O4" i="6"/>
  <c r="O20" i="6"/>
  <c r="O12" i="6"/>
  <c r="E6" i="6"/>
  <c r="E5" i="6"/>
  <c r="E4" i="6"/>
  <c r="T12" i="5"/>
  <c r="I10" i="6"/>
  <c r="I31" i="6"/>
  <c r="I17" i="6"/>
  <c r="I12" i="6"/>
  <c r="I27" i="6"/>
  <c r="I26" i="6"/>
  <c r="I25" i="6"/>
  <c r="I20" i="6"/>
  <c r="I19" i="6"/>
  <c r="H19" i="6"/>
  <c r="H18" i="6"/>
  <c r="H17" i="6"/>
  <c r="H16" i="6"/>
  <c r="H13" i="6"/>
  <c r="H12" i="6"/>
  <c r="H11" i="6"/>
  <c r="H10" i="6"/>
  <c r="H9" i="6"/>
  <c r="H20" i="6"/>
  <c r="H27" i="6"/>
  <c r="J16" i="6"/>
  <c r="I6" i="8"/>
  <c r="I5" i="8"/>
  <c r="I4" i="8"/>
  <c r="I31" i="7"/>
  <c r="I30" i="7"/>
  <c r="I29" i="7"/>
  <c r="I28" i="7"/>
  <c r="I27" i="7"/>
  <c r="R6" i="5"/>
  <c r="R7" i="5"/>
  <c r="L6" i="5"/>
  <c r="E8" i="5"/>
  <c r="L7" i="5"/>
  <c r="E7" i="5"/>
  <c r="E6" i="5"/>
  <c r="E5" i="5"/>
  <c r="E4" i="5"/>
  <c r="D13" i="5"/>
  <c r="R13" i="5"/>
  <c r="I13" i="5"/>
  <c r="K19" i="5"/>
  <c r="K20" i="5"/>
  <c r="E19" i="5"/>
  <c r="E20" i="5"/>
  <c r="K18" i="5"/>
  <c r="E18" i="5"/>
  <c r="N31" i="4"/>
  <c r="R26" i="5"/>
  <c r="M25" i="5"/>
  <c r="D27" i="5"/>
  <c r="Q30" i="9"/>
  <c r="Q26" i="9"/>
  <c r="Q25" i="9"/>
  <c r="Q24" i="9"/>
  <c r="Q23" i="9"/>
  <c r="Q22" i="9"/>
  <c r="Q17" i="9"/>
  <c r="Q15" i="9"/>
  <c r="Q12" i="9"/>
  <c r="Q11" i="9"/>
  <c r="Q10" i="9"/>
  <c r="Q9" i="9"/>
  <c r="Q8" i="9"/>
  <c r="Q5" i="9"/>
  <c r="Q4" i="9"/>
  <c r="Q3" i="9"/>
  <c r="Q2" i="9"/>
  <c r="P32" i="8"/>
  <c r="H31" i="7"/>
  <c r="H30" i="7"/>
  <c r="H29" i="7"/>
  <c r="L31" i="7"/>
  <c r="L30" i="7"/>
  <c r="L29" i="7"/>
  <c r="N31" i="7"/>
  <c r="N30" i="7"/>
  <c r="N29" i="7"/>
  <c r="P31" i="7"/>
  <c r="P30" i="7"/>
  <c r="P29" i="7"/>
  <c r="P28" i="7"/>
  <c r="P27" i="7"/>
  <c r="P15" i="7"/>
  <c r="P14" i="7"/>
  <c r="P13" i="7"/>
  <c r="Q29" i="4"/>
  <c r="K25" i="4"/>
  <c r="M4" i="6"/>
  <c r="R12" i="5"/>
  <c r="D12" i="5"/>
  <c r="J29" i="4"/>
  <c r="C29" i="4"/>
  <c r="D4" i="5"/>
  <c r="M4" i="5"/>
  <c r="N7" i="5"/>
  <c r="R8" i="5"/>
  <c r="M8" i="5"/>
  <c r="M7" i="5"/>
  <c r="D7" i="5"/>
  <c r="M6" i="5"/>
  <c r="J8" i="5"/>
  <c r="J7" i="5"/>
  <c r="M5" i="5"/>
  <c r="S30" i="4"/>
  <c r="E25" i="4"/>
  <c r="I25" i="4"/>
  <c r="Q28" i="4"/>
  <c r="F18" i="5"/>
  <c r="T18" i="5"/>
  <c r="F17" i="5"/>
  <c r="T16" i="5"/>
  <c r="T26" i="5"/>
  <c r="K21" i="5"/>
  <c r="E21" i="5"/>
  <c r="G21" i="5"/>
  <c r="T19" i="5"/>
  <c r="L14" i="5"/>
  <c r="N5" i="5"/>
  <c r="O4" i="5"/>
  <c r="T14" i="5"/>
  <c r="T13" i="5"/>
  <c r="D20" i="5"/>
  <c r="W14" i="5"/>
  <c r="W13" i="5"/>
  <c r="W12" i="5"/>
  <c r="N12" i="5"/>
  <c r="L13" i="5"/>
  <c r="L12" i="5"/>
  <c r="E14" i="5"/>
  <c r="L8" i="5"/>
  <c r="M21" i="5"/>
  <c r="O20" i="5"/>
  <c r="M20" i="5"/>
  <c r="R29" i="5"/>
  <c r="R19" i="5"/>
  <c r="F20" i="5"/>
  <c r="J20" i="5"/>
  <c r="J19" i="5"/>
  <c r="I22" i="5"/>
  <c r="I19" i="5"/>
  <c r="I18" i="5"/>
  <c r="G22" i="5"/>
  <c r="G20" i="5"/>
  <c r="G19" i="5"/>
  <c r="G18" i="5"/>
  <c r="T15" i="5"/>
  <c r="I15" i="5"/>
  <c r="I14" i="5"/>
  <c r="J4" i="5"/>
  <c r="D5" i="5"/>
  <c r="N8" i="5"/>
  <c r="N4" i="5"/>
  <c r="I5" i="5"/>
  <c r="I4" i="5"/>
  <c r="I8" i="5"/>
  <c r="D6" i="5"/>
  <c r="H21" i="5"/>
  <c r="N6" i="5"/>
  <c r="F19" i="5"/>
  <c r="R18" i="5"/>
  <c r="K14" i="5"/>
  <c r="L5" i="5"/>
  <c r="Q2" i="5"/>
  <c r="O2" i="5"/>
  <c r="R20" i="5"/>
  <c r="H14" i="5"/>
  <c r="I7" i="5"/>
  <c r="O22" i="5"/>
  <c r="L15" i="5"/>
  <c r="N15" i="5"/>
  <c r="F15" i="5"/>
  <c r="F14" i="5"/>
  <c r="F13" i="5"/>
  <c r="F12" i="5"/>
  <c r="O8" i="5"/>
  <c r="T8" i="5"/>
  <c r="T4" i="5"/>
  <c r="F7" i="5"/>
  <c r="F6" i="5"/>
  <c r="H27" i="5"/>
  <c r="H26" i="5"/>
  <c r="H25" i="5"/>
  <c r="H20" i="5"/>
  <c r="H19" i="5"/>
  <c r="H18" i="5"/>
  <c r="H13" i="5"/>
  <c r="H12" i="5"/>
  <c r="H4" i="5"/>
  <c r="T29" i="5"/>
  <c r="Q27" i="5"/>
  <c r="G25" i="5"/>
  <c r="Q29" i="5"/>
  <c r="M27" i="5"/>
  <c r="R25" i="5"/>
  <c r="D26" i="5"/>
  <c r="E26" i="5"/>
  <c r="G27" i="5"/>
  <c r="K25" i="5"/>
  <c r="E15" i="5"/>
  <c r="F22" i="5"/>
  <c r="J22" i="5"/>
  <c r="O21" i="5"/>
  <c r="O19" i="5"/>
  <c r="J18" i="5"/>
  <c r="O14" i="5"/>
  <c r="R15" i="5"/>
  <c r="N13" i="5"/>
  <c r="K12" i="5"/>
  <c r="T6" i="5"/>
  <c r="O7" i="5"/>
  <c r="R5" i="5"/>
  <c r="J6" i="5"/>
  <c r="F5" i="5"/>
  <c r="L4" i="5"/>
  <c r="R27" i="5"/>
  <c r="M26" i="5"/>
  <c r="D25" i="5"/>
  <c r="J21" i="5"/>
  <c r="R14" i="5"/>
  <c r="D8" i="5"/>
  <c r="J5" i="5"/>
  <c r="R4" i="5"/>
  <c r="G29" i="5"/>
  <c r="T27" i="5"/>
  <c r="G26" i="5"/>
  <c r="F21" i="5"/>
  <c r="Q15" i="5"/>
  <c r="T5" i="5"/>
  <c r="F4" i="5"/>
  <c r="M23" i="5"/>
  <c r="R24" i="5"/>
  <c r="J17" i="5"/>
  <c r="D16" i="5"/>
  <c r="J10" i="5"/>
  <c r="R9" i="5"/>
  <c r="T30" i="5"/>
  <c r="G31" i="5"/>
  <c r="Q28" i="5"/>
  <c r="G23" i="5"/>
  <c r="N9" i="5"/>
  <c r="Q10" i="5"/>
  <c r="L3" i="5"/>
  <c r="E12" i="5"/>
  <c r="E25" i="5"/>
  <c r="O18" i="5"/>
  <c r="O13" i="5"/>
  <c r="O12" i="5"/>
  <c r="O6" i="5"/>
  <c r="J18" i="4"/>
  <c r="C18" i="4"/>
  <c r="N18" i="4"/>
  <c r="G6" i="6"/>
  <c r="G5" i="6"/>
  <c r="G4" i="6"/>
  <c r="G15" i="5"/>
  <c r="G14" i="5"/>
  <c r="G13" i="5"/>
  <c r="G12" i="5"/>
  <c r="J29" i="5"/>
  <c r="J25" i="5"/>
  <c r="I21" i="5"/>
  <c r="I12" i="5"/>
  <c r="I6" i="5"/>
  <c r="H30" i="4"/>
  <c r="Q30" i="4"/>
  <c r="F29" i="5"/>
  <c r="F27" i="5"/>
  <c r="F26" i="5"/>
  <c r="F25" i="5"/>
  <c r="F8" i="5"/>
  <c r="P24" i="4"/>
  <c r="M10" i="7"/>
  <c r="M9" i="7"/>
  <c r="M8" i="7"/>
  <c r="M7" i="7"/>
  <c r="M6" i="7"/>
  <c r="M3" i="7"/>
  <c r="M2" i="7"/>
  <c r="N32" i="6"/>
  <c r="N31" i="6"/>
  <c r="N30" i="6"/>
  <c r="N27" i="6"/>
  <c r="N26" i="6"/>
  <c r="N25" i="6"/>
  <c r="N20" i="6"/>
  <c r="N19" i="6"/>
  <c r="N18" i="6"/>
  <c r="N17" i="6"/>
  <c r="N16" i="6"/>
  <c r="N29" i="5"/>
  <c r="N27" i="5"/>
  <c r="N26" i="5"/>
  <c r="N25" i="5"/>
  <c r="N22" i="5"/>
  <c r="N21" i="5"/>
  <c r="N20" i="5"/>
  <c r="N19" i="5"/>
  <c r="N18" i="5"/>
  <c r="J32" i="4"/>
  <c r="J21" i="4"/>
  <c r="L2" i="6"/>
  <c r="L20" i="6"/>
  <c r="L19" i="6"/>
  <c r="L18" i="6"/>
  <c r="L17" i="6"/>
  <c r="L16" i="6"/>
  <c r="L13" i="6"/>
  <c r="L12" i="6"/>
  <c r="L11" i="6"/>
  <c r="L10" i="6"/>
  <c r="L9" i="6"/>
  <c r="L29" i="5"/>
  <c r="L27" i="5"/>
  <c r="L26" i="5"/>
  <c r="L25" i="5"/>
  <c r="L22" i="5"/>
  <c r="L21" i="5"/>
  <c r="L20" i="5"/>
  <c r="L19" i="5"/>
  <c r="L18" i="5"/>
  <c r="K29" i="5"/>
  <c r="K27" i="5"/>
  <c r="K26" i="5"/>
  <c r="K15" i="5"/>
  <c r="K13" i="5"/>
  <c r="K8" i="5"/>
  <c r="K7" i="5"/>
  <c r="K6" i="5"/>
  <c r="K5" i="5"/>
  <c r="K4" i="5"/>
  <c r="K24" i="5"/>
  <c r="K22" i="5"/>
  <c r="K11" i="5"/>
  <c r="M13" i="6"/>
  <c r="M12" i="6"/>
  <c r="M11" i="6"/>
  <c r="J28" i="4"/>
  <c r="H28" i="4"/>
  <c r="I15" i="4"/>
  <c r="H24" i="4"/>
  <c r="H2" i="6"/>
  <c r="H6" i="6"/>
  <c r="H5" i="6"/>
  <c r="H4" i="6"/>
  <c r="H29" i="5"/>
  <c r="H22" i="5"/>
  <c r="H15" i="5"/>
  <c r="H8" i="5"/>
  <c r="H7" i="5"/>
  <c r="H6" i="5"/>
  <c r="H5" i="5"/>
  <c r="S28" i="4"/>
  <c r="L29" i="4"/>
  <c r="L28" i="4"/>
  <c r="S29" i="4"/>
  <c r="S25" i="4"/>
  <c r="S24" i="4"/>
  <c r="I24" i="4"/>
  <c r="I23" i="4"/>
  <c r="I28" i="4"/>
  <c r="M17" i="4"/>
  <c r="M16" i="4"/>
  <c r="M11" i="4"/>
  <c r="E31" i="4"/>
  <c r="K29" i="4"/>
  <c r="K28" i="4"/>
  <c r="K24" i="4"/>
  <c r="J22" i="4"/>
  <c r="N21" i="4"/>
  <c r="M29" i="4"/>
  <c r="M28" i="4"/>
  <c r="N32" i="4"/>
  <c r="J30" i="4"/>
  <c r="E32" i="4"/>
  <c r="Q31" i="4"/>
  <c r="H32" i="4"/>
  <c r="C30" i="4"/>
  <c r="I32" i="4"/>
  <c r="I31" i="4"/>
  <c r="F29" i="4"/>
  <c r="E28" i="4"/>
  <c r="K32" i="4"/>
  <c r="K31" i="4"/>
  <c r="K30" i="4"/>
  <c r="H31" i="4"/>
  <c r="S22" i="4"/>
  <c r="M23" i="4"/>
  <c r="M22" i="4"/>
  <c r="M21" i="4"/>
  <c r="S21" i="4"/>
  <c r="S14" i="4"/>
  <c r="N14" i="4"/>
  <c r="G17" i="4"/>
  <c r="Q15" i="4"/>
  <c r="H14" i="4"/>
  <c r="V2" i="4"/>
  <c r="N30" i="4"/>
  <c r="M3" i="4"/>
  <c r="T29" i="3"/>
  <c r="T28" i="3"/>
  <c r="I29" i="5"/>
  <c r="I27" i="5"/>
  <c r="I26" i="5"/>
  <c r="T25" i="3"/>
  <c r="Q29" i="3"/>
  <c r="G22" i="3"/>
  <c r="G21" i="3"/>
  <c r="H4" i="4"/>
  <c r="H25" i="4"/>
  <c r="L15" i="4"/>
  <c r="M4" i="4"/>
  <c r="K15" i="4"/>
  <c r="K17" i="4"/>
  <c r="K14" i="4"/>
  <c r="D30" i="4"/>
  <c r="D10" i="4"/>
  <c r="E8" i="4"/>
  <c r="F7" i="4"/>
  <c r="M15" i="4"/>
  <c r="M14" i="4"/>
  <c r="D15" i="4"/>
  <c r="I18" i="4"/>
  <c r="I17" i="4"/>
  <c r="L16" i="4"/>
  <c r="C15" i="4"/>
  <c r="C14" i="4"/>
  <c r="H7" i="4"/>
  <c r="N7" i="4"/>
  <c r="I11" i="4"/>
  <c r="I10" i="4"/>
  <c r="I8" i="4"/>
  <c r="I7" i="4"/>
  <c r="L11" i="4"/>
  <c r="L10" i="4"/>
  <c r="L9" i="4"/>
  <c r="H11" i="4"/>
  <c r="H10" i="4"/>
  <c r="C9" i="4"/>
  <c r="C8" i="4"/>
  <c r="C7" i="4"/>
  <c r="J8" i="4"/>
  <c r="E11" i="4"/>
  <c r="E10" i="4"/>
  <c r="E9" i="4"/>
  <c r="E7" i="4"/>
  <c r="D3" i="4"/>
  <c r="C4" i="4"/>
  <c r="E3" i="4"/>
  <c r="M2" i="4"/>
  <c r="L14" i="4"/>
  <c r="I14" i="4"/>
  <c r="N11" i="4"/>
  <c r="D11" i="4"/>
  <c r="K16" i="4"/>
  <c r="K18" i="4"/>
  <c r="I22" i="4"/>
  <c r="J25" i="4"/>
  <c r="J24" i="4"/>
  <c r="J23" i="4"/>
  <c r="K23" i="4"/>
  <c r="C24" i="4"/>
  <c r="C23" i="4"/>
  <c r="C22" i="4"/>
  <c r="H21" i="4"/>
  <c r="L22" i="4"/>
  <c r="L21" i="4"/>
  <c r="H23" i="4"/>
  <c r="J16" i="4"/>
  <c r="H9" i="4"/>
  <c r="S2" i="4"/>
  <c r="J17" i="4"/>
  <c r="G10" i="4"/>
  <c r="H3" i="4"/>
  <c r="I4" i="4"/>
  <c r="I3" i="4"/>
  <c r="I2" i="4"/>
  <c r="D8" i="4"/>
  <c r="M10" i="4"/>
  <c r="K9" i="4"/>
  <c r="K8" i="4"/>
  <c r="J11" i="4"/>
  <c r="F8" i="4"/>
  <c r="E4" i="4"/>
  <c r="N4" i="4"/>
  <c r="F3" i="4"/>
  <c r="F2" i="4"/>
  <c r="F32" i="4"/>
  <c r="F31" i="4"/>
  <c r="F30" i="4"/>
  <c r="F18" i="4"/>
  <c r="F16" i="4"/>
  <c r="F14" i="4"/>
  <c r="F11" i="4"/>
  <c r="F10" i="4"/>
  <c r="F25" i="3"/>
  <c r="J24" i="3"/>
  <c r="D23" i="3"/>
  <c r="K23" i="3"/>
  <c r="G29" i="3"/>
  <c r="G28" i="3"/>
  <c r="G25" i="3"/>
  <c r="G24" i="3"/>
  <c r="G23" i="3"/>
  <c r="K2" i="4"/>
  <c r="J9" i="4"/>
  <c r="J10" i="4"/>
  <c r="I9" i="4"/>
  <c r="F9" i="4"/>
  <c r="J7" i="4"/>
  <c r="V17" i="4"/>
  <c r="D4" i="4"/>
  <c r="K4" i="4"/>
  <c r="F4" i="4"/>
  <c r="K3" i="4"/>
  <c r="J27" i="4"/>
  <c r="S26" i="4"/>
  <c r="T23" i="3"/>
  <c r="V11" i="4"/>
  <c r="V9" i="4"/>
  <c r="V10" i="4"/>
  <c r="V8" i="4"/>
  <c r="V3" i="4"/>
  <c r="Q4" i="4"/>
  <c r="C28" i="4"/>
  <c r="J31" i="4"/>
  <c r="Q32" i="4"/>
  <c r="Q3" i="4"/>
  <c r="I26" i="4"/>
  <c r="C27" i="4"/>
  <c r="F28" i="4"/>
  <c r="E24" i="4"/>
  <c r="L23" i="4"/>
  <c r="C21" i="4"/>
  <c r="F17" i="4"/>
  <c r="I16" i="4"/>
  <c r="J15" i="4"/>
  <c r="D14" i="4"/>
  <c r="Q11" i="4"/>
  <c r="D7" i="4"/>
  <c r="J4" i="4"/>
  <c r="C3" i="4"/>
  <c r="E2" i="4"/>
  <c r="S16" i="4"/>
  <c r="N16" i="4"/>
  <c r="D18" i="4"/>
  <c r="L18" i="4"/>
  <c r="I21" i="4"/>
  <c r="P21" i="4"/>
  <c r="K22" i="4"/>
  <c r="N23" i="4"/>
  <c r="S32" i="4"/>
  <c r="N29" i="4"/>
  <c r="I30" i="4"/>
  <c r="E30" i="4"/>
  <c r="C32" i="4"/>
  <c r="C17" i="4"/>
  <c r="P15" i="4"/>
  <c r="Q14" i="4"/>
  <c r="J14" i="4"/>
  <c r="K11" i="4"/>
  <c r="Q10" i="4"/>
  <c r="N9" i="4"/>
  <c r="M9" i="4"/>
  <c r="C11" i="4"/>
  <c r="L7" i="4"/>
  <c r="K7" i="4"/>
  <c r="N3" i="4"/>
  <c r="J3" i="4"/>
  <c r="P30" i="4"/>
  <c r="S15" i="4"/>
  <c r="C31" i="4"/>
  <c r="I29" i="4"/>
  <c r="Q9" i="4"/>
  <c r="Q5" i="4"/>
  <c r="C25" i="4"/>
  <c r="I20" i="4"/>
  <c r="L17" i="4"/>
  <c r="C16" i="4"/>
  <c r="C10" i="4"/>
  <c r="Q13" i="4"/>
  <c r="L6" i="4"/>
  <c r="L4" i="4"/>
  <c r="M32" i="4"/>
  <c r="S31" i="4"/>
  <c r="E29" i="4"/>
  <c r="K21" i="4"/>
  <c r="P25" i="4"/>
  <c r="J2" i="4"/>
  <c r="N2" i="4"/>
  <c r="N8" i="4"/>
  <c r="M8" i="4"/>
  <c r="S19" i="4"/>
  <c r="P20" i="4"/>
  <c r="P14" i="4"/>
  <c r="J13" i="4"/>
  <c r="F12" i="4"/>
  <c r="K10" i="4"/>
  <c r="E5" i="4"/>
  <c r="K6" i="4"/>
  <c r="D31" i="4"/>
  <c r="F15" i="4"/>
  <c r="F21" i="4"/>
  <c r="F22" i="4"/>
  <c r="F25" i="4"/>
  <c r="F24" i="4"/>
  <c r="F23" i="4"/>
  <c r="S4" i="4"/>
  <c r="S11" i="4"/>
  <c r="S10" i="4"/>
  <c r="S9" i="4"/>
  <c r="S8" i="4"/>
  <c r="S7" i="4"/>
  <c r="D16" i="3"/>
  <c r="E16" i="3"/>
  <c r="W29" i="3"/>
  <c r="O15" i="3"/>
  <c r="J17" i="3"/>
  <c r="J16" i="3"/>
  <c r="J15" i="3"/>
  <c r="R16" i="3"/>
  <c r="R15" i="3"/>
  <c r="T17" i="3"/>
  <c r="J14" i="3"/>
  <c r="H29" i="4"/>
  <c r="H22" i="4"/>
  <c r="H8" i="4"/>
  <c r="H18" i="4"/>
  <c r="H17" i="4"/>
  <c r="H16" i="4"/>
  <c r="H15" i="4"/>
  <c r="N28" i="4"/>
  <c r="N17" i="4"/>
  <c r="N15" i="4"/>
  <c r="N10" i="4"/>
  <c r="D32" i="4"/>
  <c r="D29" i="4"/>
  <c r="D28" i="4"/>
  <c r="N25" i="4"/>
  <c r="N24" i="4"/>
  <c r="N22" i="4"/>
  <c r="D17" i="4"/>
  <c r="D25" i="4"/>
  <c r="D24" i="4"/>
  <c r="D23" i="4"/>
  <c r="D22" i="4"/>
  <c r="D21" i="4"/>
  <c r="Q25" i="4"/>
  <c r="Q24" i="4"/>
  <c r="Q23" i="4"/>
  <c r="Q22" i="4"/>
  <c r="Q21" i="4"/>
  <c r="Q18" i="4"/>
  <c r="Q17" i="4"/>
  <c r="Q16" i="4"/>
  <c r="R29" i="3"/>
  <c r="C29" i="3"/>
  <c r="R10" i="3"/>
  <c r="G32" i="4"/>
  <c r="G18" i="4"/>
  <c r="G11" i="4"/>
  <c r="G31" i="4"/>
  <c r="G30" i="4"/>
  <c r="G29" i="4"/>
  <c r="G28" i="4"/>
  <c r="G25" i="4"/>
  <c r="G24" i="4"/>
  <c r="G23" i="4"/>
  <c r="G22" i="4"/>
  <c r="G21" i="4"/>
  <c r="K18" i="3"/>
  <c r="K29" i="3"/>
  <c r="L32" i="4"/>
  <c r="E23" i="4"/>
  <c r="E22" i="4"/>
  <c r="E21" i="4"/>
  <c r="E18" i="4"/>
  <c r="E17" i="4"/>
  <c r="E16" i="4"/>
  <c r="E15" i="4"/>
  <c r="E14" i="4"/>
  <c r="E17" i="3"/>
  <c r="T22" i="3"/>
  <c r="I29" i="3"/>
  <c r="I28" i="3"/>
  <c r="I25" i="3"/>
  <c r="I24" i="3"/>
  <c r="I23" i="3"/>
  <c r="I22" i="3"/>
  <c r="I21" i="3"/>
  <c r="H2" i="4"/>
  <c r="G16" i="4"/>
  <c r="G15" i="4"/>
  <c r="G14" i="4"/>
  <c r="G9" i="4"/>
  <c r="G8" i="4"/>
  <c r="G7" i="4"/>
  <c r="M25" i="4"/>
  <c r="M24" i="4"/>
  <c r="E18" i="3"/>
  <c r="L24" i="3"/>
  <c r="F22" i="3"/>
  <c r="T21" i="3"/>
  <c r="N29" i="3"/>
  <c r="N28" i="3"/>
  <c r="N25" i="3"/>
  <c r="N24" i="3"/>
  <c r="N23" i="3"/>
  <c r="I3" i="3"/>
  <c r="F14" i="3"/>
  <c r="E29" i="5"/>
  <c r="N28" i="7"/>
  <c r="N27" i="7"/>
  <c r="O29" i="5"/>
  <c r="O27" i="5"/>
  <c r="O26" i="5"/>
  <c r="O25" i="5"/>
  <c r="C2" i="4" l="1"/>
  <c r="H17" i="3"/>
  <c r="D17" i="3"/>
  <c r="L28" i="7"/>
  <c r="L27" i="7"/>
  <c r="L24" i="7"/>
  <c r="L23" i="7"/>
  <c r="L22" i="7"/>
  <c r="L21" i="7"/>
  <c r="L20" i="7"/>
  <c r="L17" i="7"/>
  <c r="L16" i="7"/>
  <c r="L15" i="7"/>
  <c r="L14" i="7"/>
  <c r="L13" i="7"/>
  <c r="M18" i="5"/>
  <c r="M15" i="5"/>
  <c r="M14" i="5"/>
  <c r="M13" i="5"/>
  <c r="M12" i="5"/>
  <c r="R31" i="2"/>
  <c r="U31" i="2"/>
  <c r="O31" i="2"/>
  <c r="F15" i="3"/>
  <c r="T14" i="3"/>
  <c r="L10" i="3"/>
  <c r="L8" i="3"/>
  <c r="G7" i="3"/>
  <c r="E3" i="3"/>
  <c r="F2" i="3"/>
  <c r="J29" i="3"/>
  <c r="L25" i="3"/>
  <c r="M21" i="3"/>
  <c r="D21" i="3"/>
  <c r="M22" i="3"/>
  <c r="O22" i="3"/>
  <c r="M18" i="3"/>
  <c r="J18" i="3"/>
  <c r="O7" i="3"/>
  <c r="F7" i="3"/>
  <c r="R4" i="3"/>
  <c r="R27" i="2"/>
  <c r="M27" i="2"/>
  <c r="T24" i="2"/>
  <c r="H22" i="8"/>
  <c r="H21" i="8"/>
  <c r="H20" i="8"/>
  <c r="H19" i="8"/>
  <c r="H18" i="8"/>
  <c r="H15" i="8"/>
  <c r="H14" i="8"/>
  <c r="H13" i="8"/>
  <c r="H12" i="8"/>
  <c r="H11" i="8"/>
  <c r="H28" i="7"/>
  <c r="H27" i="7"/>
  <c r="H24" i="7"/>
  <c r="H23" i="7"/>
  <c r="H22" i="7"/>
  <c r="H21" i="7"/>
  <c r="H20" i="7"/>
  <c r="I6" i="6"/>
  <c r="I25" i="5"/>
  <c r="I21" i="2"/>
  <c r="W20" i="2"/>
  <c r="L19" i="2"/>
  <c r="F19" i="2"/>
  <c r="U20" i="2"/>
  <c r="I20" i="2"/>
  <c r="T17" i="2"/>
  <c r="W23" i="3"/>
  <c r="W22" i="3"/>
  <c r="W21" i="3"/>
  <c r="W18" i="3"/>
  <c r="W14" i="3"/>
  <c r="W16" i="3"/>
  <c r="W15" i="3"/>
  <c r="W11" i="3"/>
  <c r="W10" i="3"/>
  <c r="W8" i="3"/>
  <c r="W7" i="3"/>
  <c r="W3" i="3"/>
  <c r="W2" i="3"/>
  <c r="I18" i="3"/>
  <c r="G17" i="3"/>
  <c r="G15" i="3"/>
  <c r="G14" i="3"/>
  <c r="E29" i="3"/>
  <c r="F23" i="3"/>
  <c r="F21" i="3"/>
  <c r="E15" i="3"/>
  <c r="M29" i="3"/>
  <c r="M28" i="3"/>
  <c r="D25" i="3"/>
  <c r="D22" i="3"/>
  <c r="D18" i="3"/>
  <c r="G16" i="3"/>
  <c r="R11" i="3"/>
  <c r="F8" i="3"/>
  <c r="M8" i="3"/>
  <c r="R7" i="3"/>
  <c r="I4" i="3"/>
  <c r="K2" i="3"/>
  <c r="R28" i="3"/>
  <c r="K17" i="3"/>
  <c r="I16" i="3"/>
  <c r="M15" i="3"/>
  <c r="M14" i="3"/>
  <c r="K16" i="3"/>
  <c r="M11" i="3"/>
  <c r="H10" i="3"/>
  <c r="M7" i="3"/>
  <c r="J4" i="3"/>
  <c r="J3" i="3"/>
  <c r="J2" i="3"/>
  <c r="D24" i="3"/>
  <c r="I17" i="3"/>
  <c r="I2" i="3"/>
  <c r="E28" i="3"/>
  <c r="F24" i="3"/>
  <c r="O21" i="3"/>
  <c r="O4" i="3"/>
  <c r="R3" i="3"/>
  <c r="E2" i="3"/>
  <c r="H8" i="3"/>
  <c r="H7" i="3"/>
  <c r="H2" i="3"/>
  <c r="L29" i="3"/>
  <c r="L28" i="3"/>
  <c r="E25" i="3"/>
  <c r="K24" i="3"/>
  <c r="L21" i="3"/>
  <c r="E22" i="3"/>
  <c r="G18" i="3"/>
  <c r="Q18" i="3"/>
  <c r="T16" i="3"/>
  <c r="T15" i="3"/>
  <c r="O11" i="3"/>
  <c r="G11" i="3"/>
  <c r="G10" i="3"/>
  <c r="O8" i="3"/>
  <c r="L3" i="3"/>
  <c r="G2" i="3"/>
  <c r="F4" i="3"/>
  <c r="F3" i="3"/>
  <c r="M10" i="3"/>
  <c r="M9" i="3"/>
  <c r="R8" i="3"/>
  <c r="O29" i="3"/>
  <c r="F29" i="3"/>
  <c r="K28" i="3"/>
  <c r="J28" i="3"/>
  <c r="Q16" i="3"/>
  <c r="Q21" i="3"/>
  <c r="T24" i="3"/>
  <c r="L23" i="3"/>
  <c r="M25" i="3"/>
  <c r="O25" i="3"/>
  <c r="K22" i="3"/>
  <c r="J23" i="3"/>
  <c r="E24" i="3"/>
  <c r="R18" i="3"/>
  <c r="O17" i="3"/>
  <c r="R14" i="3"/>
  <c r="O14" i="3"/>
  <c r="L18" i="3"/>
  <c r="F17" i="3"/>
  <c r="K15" i="3"/>
  <c r="D15" i="3"/>
  <c r="D11" i="3"/>
  <c r="O10" i="3"/>
  <c r="E11" i="3"/>
  <c r="E8" i="3"/>
  <c r="L7" i="3"/>
  <c r="M4" i="3"/>
  <c r="O3" i="3"/>
  <c r="G4" i="3"/>
  <c r="R13" i="3"/>
  <c r="L17" i="3"/>
  <c r="F16" i="3"/>
  <c r="G26" i="3"/>
  <c r="T26" i="3"/>
  <c r="J27" i="3"/>
  <c r="D29" i="3"/>
  <c r="J25" i="3"/>
  <c r="J22" i="3"/>
  <c r="M24" i="3"/>
  <c r="O16" i="3"/>
  <c r="D20" i="3"/>
  <c r="M19" i="3"/>
  <c r="D14" i="3"/>
  <c r="R17" i="3"/>
  <c r="D10" i="3"/>
  <c r="R5" i="3"/>
  <c r="M3" i="3"/>
  <c r="L22" i="3"/>
  <c r="F28" i="3"/>
  <c r="T19" i="3"/>
  <c r="Q20" i="3"/>
  <c r="Q15" i="3"/>
  <c r="G12" i="3"/>
  <c r="O13" i="3"/>
  <c r="F5" i="3"/>
  <c r="L6" i="3"/>
  <c r="E10" i="3"/>
  <c r="G8" i="3"/>
  <c r="L4" i="3"/>
  <c r="G3" i="3"/>
  <c r="O18" i="3"/>
  <c r="O28" i="3"/>
  <c r="O24" i="3"/>
  <c r="E23" i="3"/>
  <c r="O9" i="3"/>
  <c r="E7" i="3"/>
  <c r="O2" i="3"/>
  <c r="R32" i="2"/>
  <c r="R18" i="2"/>
  <c r="O23" i="3"/>
  <c r="I15" i="3"/>
  <c r="T18" i="3"/>
  <c r="T11" i="3"/>
  <c r="T10" i="3"/>
  <c r="T8" i="3"/>
  <c r="T7" i="3"/>
  <c r="T4" i="3"/>
  <c r="T3" i="3"/>
  <c r="T2" i="3"/>
  <c r="K21" i="2"/>
  <c r="K20" i="2"/>
  <c r="K19" i="2"/>
  <c r="R20" i="2"/>
  <c r="R19" i="2"/>
  <c r="K11" i="3"/>
  <c r="K10" i="3"/>
  <c r="K8" i="3"/>
  <c r="K7" i="3"/>
  <c r="K4" i="3"/>
  <c r="K3" i="3"/>
  <c r="K27" i="3"/>
  <c r="K25" i="3"/>
  <c r="K21" i="3"/>
  <c r="K14" i="3"/>
  <c r="R25" i="3"/>
  <c r="R24" i="3"/>
  <c r="R23" i="3"/>
  <c r="R22" i="3"/>
  <c r="R21" i="3"/>
  <c r="R12" i="2"/>
  <c r="T12" i="2"/>
  <c r="L12" i="2"/>
  <c r="T18" i="2"/>
  <c r="Q11" i="3"/>
  <c r="Q10" i="3"/>
  <c r="Q8" i="3"/>
  <c r="Q7" i="3"/>
  <c r="D8" i="3"/>
  <c r="D7" i="3"/>
  <c r="D4" i="3"/>
  <c r="D3" i="3"/>
  <c r="D2" i="3"/>
  <c r="L16" i="3"/>
  <c r="L15" i="3"/>
  <c r="L14" i="3"/>
  <c r="L11" i="3"/>
  <c r="J21" i="3"/>
  <c r="J11" i="3"/>
  <c r="J10" i="3"/>
  <c r="J8" i="3"/>
  <c r="J7" i="3"/>
  <c r="L2" i="3"/>
  <c r="G4" i="4"/>
  <c r="G3" i="4"/>
  <c r="G2" i="4"/>
  <c r="H29" i="3"/>
  <c r="H28" i="3"/>
  <c r="H25" i="3"/>
  <c r="H24" i="3"/>
  <c r="H23" i="3"/>
  <c r="H22" i="3"/>
  <c r="H21" i="3"/>
  <c r="H4" i="3"/>
  <c r="H11" i="3"/>
  <c r="H18" i="3"/>
  <c r="M32" i="2"/>
  <c r="I31" i="2"/>
  <c r="O32" i="2"/>
  <c r="K32" i="2"/>
  <c r="J32" i="2"/>
  <c r="J31" i="2"/>
  <c r="R28" i="2"/>
  <c r="O24" i="2"/>
  <c r="J25" i="2"/>
  <c r="J24" i="2"/>
  <c r="K27" i="2"/>
  <c r="I26" i="2"/>
  <c r="G27" i="2"/>
  <c r="I24" i="2"/>
  <c r="J28" i="2"/>
  <c r="M28" i="2"/>
  <c r="H27" i="2"/>
  <c r="L27" i="2"/>
  <c r="G26" i="2"/>
  <c r="J26" i="2"/>
  <c r="M25" i="2"/>
  <c r="M24" i="2"/>
  <c r="K28" i="2"/>
  <c r="O25" i="2"/>
  <c r="J21" i="2"/>
  <c r="G18" i="2"/>
  <c r="U21" i="2"/>
  <c r="J20" i="2"/>
  <c r="R17" i="2"/>
  <c r="F17" i="2"/>
  <c r="K17" i="2"/>
  <c r="I17" i="2"/>
  <c r="M14" i="2"/>
  <c r="U14" i="2"/>
  <c r="R11" i="2"/>
  <c r="N22" i="3"/>
  <c r="N21" i="3"/>
  <c r="N18" i="3"/>
  <c r="N17" i="3"/>
  <c r="N16" i="3"/>
  <c r="N15" i="3"/>
  <c r="N14" i="3"/>
  <c r="N11" i="3"/>
  <c r="N10" i="3"/>
  <c r="N8" i="3"/>
  <c r="N7" i="3"/>
  <c r="N4" i="3"/>
  <c r="N3" i="3"/>
  <c r="N2" i="3"/>
  <c r="F18" i="3"/>
  <c r="F11" i="3"/>
  <c r="F10" i="3"/>
  <c r="I32" i="2"/>
  <c r="G31" i="2"/>
  <c r="F25" i="2"/>
  <c r="L24" i="2"/>
  <c r="F20" i="2"/>
  <c r="F18" i="2"/>
  <c r="G17" i="2"/>
  <c r="L6" i="2"/>
  <c r="F4" i="2"/>
  <c r="L13" i="2"/>
  <c r="F11" i="2"/>
  <c r="O10" i="2"/>
  <c r="I14" i="2"/>
  <c r="I13" i="2"/>
  <c r="O11" i="2"/>
  <c r="K6" i="2"/>
  <c r="I14" i="3" l="1"/>
  <c r="I11" i="3"/>
  <c r="I10" i="3"/>
  <c r="I8" i="3"/>
  <c r="I7" i="3"/>
  <c r="E6" i="2"/>
  <c r="E20" i="2"/>
  <c r="O20" i="2"/>
  <c r="H20" i="2"/>
  <c r="T10" i="2"/>
  <c r="K14" i="2"/>
  <c r="K13" i="2"/>
  <c r="K12" i="2"/>
  <c r="J13" i="2"/>
  <c r="J12" i="2"/>
  <c r="J11" i="2"/>
  <c r="F10" i="2"/>
  <c r="F14" i="2"/>
  <c r="F13" i="2"/>
  <c r="F12" i="2"/>
  <c r="O12" i="2"/>
  <c r="W18" i="2" l="1"/>
  <c r="W17" i="2"/>
  <c r="W21" i="2"/>
  <c r="W19" i="2"/>
  <c r="W14" i="2"/>
  <c r="W13" i="2"/>
  <c r="W12" i="2"/>
  <c r="W11" i="2"/>
  <c r="W10" i="2"/>
  <c r="W7" i="2"/>
  <c r="W6" i="2"/>
  <c r="W5" i="2"/>
  <c r="W4" i="2"/>
  <c r="R4" i="2"/>
  <c r="J7" i="2"/>
  <c r="K7" i="2"/>
  <c r="T4" i="2"/>
  <c r="I7" i="2"/>
  <c r="I6" i="2"/>
  <c r="I5" i="2"/>
  <c r="O4" i="2"/>
  <c r="G32" i="2"/>
  <c r="U32" i="2"/>
  <c r="U28" i="2"/>
  <c r="U26" i="2"/>
  <c r="U25" i="2"/>
  <c r="U24" i="2"/>
  <c r="I19" i="2"/>
  <c r="J18" i="2"/>
  <c r="U17" i="2"/>
  <c r="K18" i="2"/>
  <c r="R14" i="2"/>
  <c r="I10" i="2"/>
  <c r="U7" i="2"/>
  <c r="U6" i="2"/>
  <c r="O5" i="2"/>
  <c r="J4" i="2"/>
  <c r="L31" i="2"/>
  <c r="L18" i="2"/>
  <c r="L17" i="2"/>
  <c r="L21" i="2"/>
  <c r="F26" i="2"/>
  <c r="L28" i="2"/>
  <c r="L26" i="2"/>
  <c r="L25" i="2"/>
  <c r="E32" i="2"/>
  <c r="E28" i="2"/>
  <c r="E27" i="2"/>
  <c r="E26" i="2"/>
  <c r="E25" i="2"/>
  <c r="E24" i="2"/>
  <c r="O21" i="2"/>
  <c r="J19" i="2"/>
  <c r="G21" i="2"/>
  <c r="G20" i="2"/>
  <c r="G19" i="2"/>
  <c r="E14" i="2"/>
  <c r="G14" i="2"/>
  <c r="G13" i="2"/>
  <c r="G10" i="2"/>
  <c r="L14" i="2"/>
  <c r="L11" i="2"/>
  <c r="E11" i="2"/>
  <c r="Q5" i="2"/>
  <c r="E5" i="2"/>
  <c r="U13" i="2"/>
  <c r="U27" i="2"/>
  <c r="K26" i="2"/>
  <c r="G25" i="2"/>
  <c r="F24" i="2"/>
  <c r="O19" i="2"/>
  <c r="H32" i="2"/>
  <c r="H31" i="2"/>
  <c r="H26" i="2"/>
  <c r="H25" i="2"/>
  <c r="H24" i="2"/>
  <c r="H19" i="2"/>
  <c r="H18" i="2"/>
  <c r="H17" i="2"/>
  <c r="H12" i="2"/>
  <c r="H11" i="2"/>
  <c r="H10" i="2"/>
  <c r="M17" i="2"/>
  <c r="M13" i="2"/>
  <c r="U12" i="2"/>
  <c r="G6" i="2"/>
  <c r="U5" i="2"/>
  <c r="E4" i="2"/>
  <c r="F5" i="2"/>
  <c r="I12" i="2"/>
  <c r="R5" i="2"/>
  <c r="M31" i="2"/>
  <c r="R25" i="2"/>
  <c r="T26" i="2"/>
  <c r="F32" i="2"/>
  <c r="K25" i="2"/>
  <c r="Q24" i="2"/>
  <c r="U19" i="2"/>
  <c r="M21" i="2"/>
  <c r="J17" i="2"/>
  <c r="U11" i="2"/>
  <c r="R10" i="2"/>
  <c r="M12" i="2"/>
  <c r="J6" i="2"/>
  <c r="T25" i="2"/>
  <c r="R24" i="2"/>
  <c r="Q31" i="2"/>
  <c r="F31" i="2"/>
  <c r="D29" i="2"/>
  <c r="M30" i="2"/>
  <c r="K24" i="2"/>
  <c r="J27" i="2"/>
  <c r="O26" i="2"/>
  <c r="Q23" i="2"/>
  <c r="U22" i="2"/>
  <c r="M20" i="2"/>
  <c r="U18" i="2"/>
  <c r="D17" i="2"/>
  <c r="M15" i="2"/>
  <c r="J16" i="2"/>
  <c r="J14" i="2"/>
  <c r="M11" i="2"/>
  <c r="U10" i="2"/>
  <c r="D8" i="2"/>
  <c r="R9" i="2"/>
  <c r="D4" i="2"/>
  <c r="J5" i="2"/>
  <c r="R7" i="2"/>
  <c r="E19" i="2"/>
  <c r="O18" i="2"/>
  <c r="Q32" i="2"/>
  <c r="G24" i="2"/>
  <c r="O27" i="2"/>
  <c r="F28" i="2"/>
  <c r="O14" i="2"/>
  <c r="O7" i="2"/>
  <c r="Q6" i="2"/>
  <c r="U4" i="2"/>
  <c r="L10" i="2"/>
  <c r="H14" i="2"/>
  <c r="G12" i="2"/>
  <c r="E13" i="2"/>
  <c r="F7" i="2"/>
  <c r="G5" i="2"/>
  <c r="L32" i="2"/>
  <c r="F27" i="2"/>
  <c r="L20" i="2"/>
  <c r="G28" i="2"/>
  <c r="T22" i="2"/>
  <c r="G23" i="2"/>
  <c r="Q15" i="2"/>
  <c r="G11" i="2"/>
  <c r="I18" i="2"/>
  <c r="H13" i="2"/>
  <c r="T8" i="2" l="1"/>
  <c r="F6" i="2"/>
  <c r="O6" i="2"/>
  <c r="N21" i="2"/>
  <c r="N14" i="2"/>
  <c r="G7" i="2"/>
  <c r="L5" i="2"/>
  <c r="L4" i="2"/>
  <c r="G4" i="2"/>
  <c r="L9" i="2"/>
  <c r="L7" i="2"/>
  <c r="O28" i="2"/>
  <c r="E21" i="2"/>
  <c r="E18" i="2"/>
  <c r="O17" i="2"/>
  <c r="O13" i="2"/>
  <c r="E12" i="2"/>
  <c r="K31" i="2" l="1"/>
  <c r="K11" i="2"/>
  <c r="K4" i="2"/>
  <c r="T32" i="2"/>
  <c r="T31" i="2"/>
  <c r="T28" i="2"/>
  <c r="T21" i="2"/>
  <c r="T14" i="2"/>
  <c r="T7" i="2"/>
  <c r="J10" i="2"/>
  <c r="F21" i="2"/>
  <c r="K5" i="2"/>
  <c r="K30" i="2"/>
  <c r="K10" i="2"/>
  <c r="I4" i="2"/>
  <c r="I28" i="2"/>
  <c r="I27" i="2"/>
  <c r="I25" i="2"/>
  <c r="I11" i="2"/>
  <c r="U3" i="2"/>
  <c r="R2" i="2"/>
  <c r="H28" i="2"/>
  <c r="H21" i="2"/>
  <c r="H7" i="2"/>
  <c r="H6" i="2"/>
  <c r="H5" i="2"/>
  <c r="H4" i="2"/>
  <c r="M10" i="2"/>
  <c r="M7" i="2"/>
  <c r="M6" i="2"/>
  <c r="M5" i="2"/>
  <c r="M4" i="2"/>
  <c r="F2" i="2"/>
  <c r="K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C10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C4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AY2" i="13"/>
  <c r="AX2" i="13"/>
  <c r="AW2" i="13"/>
  <c r="AV2" i="13"/>
  <c r="P35" i="13" s="1"/>
  <c r="AU2" i="13"/>
  <c r="AT2" i="13"/>
  <c r="AS2" i="13"/>
  <c r="AR2" i="13"/>
  <c r="AQ2" i="13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B1" i="13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C10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X5" i="12" s="1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B1" i="12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Y2" i="11" s="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B1" i="11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H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H44" i="10"/>
  <c r="R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H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H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AH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AH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AH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H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H37" i="10"/>
  <c r="B37" i="10"/>
  <c r="AH36" i="10"/>
  <c r="B36" i="10"/>
  <c r="AH35" i="10"/>
  <c r="B35" i="10"/>
  <c r="AH34" i="10"/>
  <c r="AH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B31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B30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B29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B28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B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B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B21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B20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B19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B18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B17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B16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B15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B14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B13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B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X11" i="10" s="1"/>
  <c r="AH11" i="10"/>
  <c r="AG11" i="10"/>
  <c r="AF11" i="10"/>
  <c r="AE11" i="10"/>
  <c r="AD11" i="10"/>
  <c r="AC11" i="10"/>
  <c r="AB11" i="10"/>
  <c r="AA11" i="10"/>
  <c r="Z11" i="10"/>
  <c r="Y11" i="10"/>
  <c r="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B5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B4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W3" i="10" s="1"/>
  <c r="AH3" i="10"/>
  <c r="AG3" i="10"/>
  <c r="AF3" i="10"/>
  <c r="AE3" i="10"/>
  <c r="AD3" i="10"/>
  <c r="AC3" i="10"/>
  <c r="AB3" i="10"/>
  <c r="AA3" i="10"/>
  <c r="Z3" i="10"/>
  <c r="Y3" i="10"/>
  <c r="B3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B2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D1" i="10"/>
  <c r="AC1" i="10"/>
  <c r="AB1" i="10"/>
  <c r="AA1" i="10"/>
  <c r="Z1" i="10"/>
  <c r="Y1" i="10"/>
  <c r="S1" i="10"/>
  <c r="R1" i="10"/>
  <c r="Q1" i="10"/>
  <c r="P1" i="10"/>
  <c r="P34" i="7" s="1"/>
  <c r="O1" i="10"/>
  <c r="N1" i="10"/>
  <c r="O34" i="11" s="1"/>
  <c r="M1" i="10"/>
  <c r="N34" i="13" s="1"/>
  <c r="L1" i="10"/>
  <c r="M34" i="13" s="1"/>
  <c r="K1" i="10"/>
  <c r="J1" i="10"/>
  <c r="I1" i="10"/>
  <c r="J34" i="9" s="1"/>
  <c r="H1" i="10"/>
  <c r="H34" i="7" s="1"/>
  <c r="G1" i="10"/>
  <c r="F1" i="10"/>
  <c r="E1" i="10"/>
  <c r="F34" i="13" s="1"/>
  <c r="D1" i="10"/>
  <c r="D34" i="13"/>
  <c r="A1" i="10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T34" i="9"/>
  <c r="S34" i="9"/>
  <c r="R34" i="9"/>
  <c r="Q34" i="9"/>
  <c r="P34" i="9"/>
  <c r="O34" i="9"/>
  <c r="M34" i="9"/>
  <c r="L34" i="9"/>
  <c r="K34" i="9"/>
  <c r="H34" i="9"/>
  <c r="E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X21" i="9" s="1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C6" i="9"/>
  <c r="BA5" i="9"/>
  <c r="AZ5" i="9"/>
  <c r="AY5" i="9"/>
  <c r="AX5" i="9"/>
  <c r="AW5" i="9"/>
  <c r="AV5" i="9"/>
  <c r="P36" i="9" s="1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AY3" i="9"/>
  <c r="S36" i="9" s="1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B1" i="9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H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H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H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H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H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H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H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H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H37" i="8"/>
  <c r="B37" i="8"/>
  <c r="AH36" i="8"/>
  <c r="B36" i="8"/>
  <c r="AH35" i="8"/>
  <c r="B35" i="8"/>
  <c r="AH34" i="8"/>
  <c r="T34" i="8"/>
  <c r="S34" i="8"/>
  <c r="R34" i="8"/>
  <c r="Q34" i="8"/>
  <c r="O34" i="8"/>
  <c r="N34" i="8"/>
  <c r="M34" i="8"/>
  <c r="L34" i="8"/>
  <c r="K34" i="8"/>
  <c r="J34" i="8"/>
  <c r="I34" i="8"/>
  <c r="G34" i="8"/>
  <c r="F34" i="8"/>
  <c r="E34" i="8"/>
  <c r="D34" i="8"/>
  <c r="AH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B32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B29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B28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B27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B20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B18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B16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B7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B6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B5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B4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B3" i="8"/>
  <c r="AZ2" i="8"/>
  <c r="AY2" i="8"/>
  <c r="AX2" i="8"/>
  <c r="AW2" i="8"/>
  <c r="AV2" i="8"/>
  <c r="AU2" i="8"/>
  <c r="O35" i="8" s="1"/>
  <c r="AT2" i="8"/>
  <c r="AS2" i="8"/>
  <c r="AR2" i="8"/>
  <c r="AQ2" i="8"/>
  <c r="AP2" i="8"/>
  <c r="AO2" i="8"/>
  <c r="AN2" i="8"/>
  <c r="AM2" i="8"/>
  <c r="G35" i="8" s="1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B2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D1" i="8"/>
  <c r="AC1" i="8"/>
  <c r="AB1" i="8"/>
  <c r="AA1" i="8"/>
  <c r="Z1" i="8"/>
  <c r="Y1" i="8"/>
  <c r="T1" i="8"/>
  <c r="S1" i="8"/>
  <c r="R1" i="8"/>
  <c r="R44" i="8" s="1"/>
  <c r="Q1" i="8"/>
  <c r="Q44" i="8" s="1"/>
  <c r="P1" i="8"/>
  <c r="P44" i="8" s="1"/>
  <c r="O1" i="8"/>
  <c r="N1" i="8"/>
  <c r="M1" i="8"/>
  <c r="L1" i="8"/>
  <c r="K1" i="8"/>
  <c r="J1" i="8"/>
  <c r="I1" i="8"/>
  <c r="H1" i="8"/>
  <c r="G1" i="8"/>
  <c r="F1" i="8"/>
  <c r="E1" i="8"/>
  <c r="D1" i="8"/>
  <c r="A1" i="8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H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H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H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H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H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H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H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H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H37" i="7"/>
  <c r="B37" i="7"/>
  <c r="AH36" i="7"/>
  <c r="B36" i="7"/>
  <c r="AH35" i="7"/>
  <c r="B35" i="7"/>
  <c r="AH34" i="7"/>
  <c r="T34" i="7"/>
  <c r="S34" i="7"/>
  <c r="R34" i="7"/>
  <c r="Q34" i="7"/>
  <c r="O34" i="7"/>
  <c r="N34" i="7"/>
  <c r="M34" i="7"/>
  <c r="L34" i="7"/>
  <c r="K34" i="7"/>
  <c r="J34" i="7"/>
  <c r="I34" i="7"/>
  <c r="G34" i="7"/>
  <c r="F34" i="7"/>
  <c r="E34" i="7"/>
  <c r="D34" i="7"/>
  <c r="AH33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B31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B30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B29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B28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B27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B26" i="7"/>
  <c r="AZ25" i="7"/>
  <c r="AY25" i="7"/>
  <c r="AX25" i="7"/>
  <c r="AW25" i="7"/>
  <c r="AV25" i="7"/>
  <c r="AU25" i="7"/>
  <c r="AT25" i="7"/>
  <c r="AS25" i="7"/>
  <c r="AR25" i="7"/>
  <c r="AQ25" i="7"/>
  <c r="AP25" i="7"/>
  <c r="X25" i="7" s="1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B25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B24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B23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B22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B21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B20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B19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B18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B2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D1" i="7"/>
  <c r="AC1" i="7"/>
  <c r="AB1" i="7"/>
  <c r="AA1" i="7"/>
  <c r="Z1" i="7"/>
  <c r="Y1" i="7"/>
  <c r="T1" i="7"/>
  <c r="S1" i="7"/>
  <c r="R1" i="7"/>
  <c r="R44" i="7" s="1"/>
  <c r="Q1" i="7"/>
  <c r="Q44" i="7" s="1"/>
  <c r="P1" i="7"/>
  <c r="P44" i="7" s="1"/>
  <c r="O1" i="7"/>
  <c r="N1" i="7"/>
  <c r="M1" i="7"/>
  <c r="L1" i="7"/>
  <c r="K1" i="7"/>
  <c r="J1" i="7"/>
  <c r="I1" i="7"/>
  <c r="H1" i="7"/>
  <c r="G1" i="7"/>
  <c r="F1" i="7"/>
  <c r="E1" i="7"/>
  <c r="D1" i="7"/>
  <c r="A1" i="7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Y22" i="6" s="1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X14" i="6" s="1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C8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C5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S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X29" i="5" s="1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C22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X11" i="5" s="1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C9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C8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X3" i="5" s="1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T1" i="5"/>
  <c r="S1" i="5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B1" i="5"/>
  <c r="AH49" i="4"/>
  <c r="AH48" i="4"/>
  <c r="AH47" i="4"/>
  <c r="AH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B44" i="4"/>
  <c r="AH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B37" i="4"/>
  <c r="AH36" i="4"/>
  <c r="B36" i="4"/>
  <c r="AH35" i="4"/>
  <c r="B35" i="4"/>
  <c r="AH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AH33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B32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B31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B30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B29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B28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B27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B26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B25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B24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B23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B22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B21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B20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B19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B18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B17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B16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B15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B14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B13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B12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B11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B10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B9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B8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B7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B6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B5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B4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B3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B2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D1" i="4"/>
  <c r="AC1" i="4"/>
  <c r="AB1" i="4"/>
  <c r="AA1" i="4"/>
  <c r="Z1" i="4"/>
  <c r="Y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A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X27" i="3" s="1"/>
  <c r="AK27" i="3"/>
  <c r="AJ27" i="3"/>
  <c r="AI27" i="3"/>
  <c r="AH27" i="3"/>
  <c r="AG27" i="3"/>
  <c r="AF27" i="3"/>
  <c r="AE27" i="3"/>
  <c r="AD27" i="3"/>
  <c r="AC27" i="3"/>
  <c r="AB27" i="3"/>
  <c r="AA27" i="3"/>
  <c r="Z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X6" i="3" s="1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C4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1" i="3"/>
  <c r="AI49" i="2"/>
  <c r="AI48" i="2"/>
  <c r="AI47" i="2"/>
  <c r="AI46" i="2"/>
  <c r="U46" i="2"/>
  <c r="T46" i="2"/>
  <c r="S46" i="2"/>
  <c r="R16" i="14" s="1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I45" i="2"/>
  <c r="U45" i="2"/>
  <c r="T45" i="2"/>
  <c r="S45" i="2"/>
  <c r="R15" i="14" s="1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I44" i="2"/>
  <c r="C44" i="2"/>
  <c r="AI43" i="2"/>
  <c r="U43" i="2"/>
  <c r="T43" i="2"/>
  <c r="S43" i="2"/>
  <c r="R13" i="14" s="1"/>
  <c r="R43" i="2"/>
  <c r="Q43" i="2"/>
  <c r="P43" i="2"/>
  <c r="O13" i="14" s="1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I42" i="2"/>
  <c r="U42" i="2"/>
  <c r="T42" i="2"/>
  <c r="S42" i="2"/>
  <c r="R12" i="14" s="1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AI41" i="2"/>
  <c r="U41" i="2"/>
  <c r="T41" i="2"/>
  <c r="S41" i="2"/>
  <c r="R11" i="14" s="1"/>
  <c r="R41" i="2"/>
  <c r="Q41" i="2"/>
  <c r="P41" i="2"/>
  <c r="O11" i="14" s="1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I40" i="2"/>
  <c r="U40" i="2"/>
  <c r="T40" i="2"/>
  <c r="S40" i="2"/>
  <c r="R10" i="14" s="1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I39" i="2"/>
  <c r="U39" i="2"/>
  <c r="T39" i="2"/>
  <c r="S39" i="2"/>
  <c r="R9" i="14" s="1"/>
  <c r="R39" i="2"/>
  <c r="Q39" i="2"/>
  <c r="P39" i="2"/>
  <c r="O9" i="14" s="1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I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AI37" i="2"/>
  <c r="C37" i="2"/>
  <c r="AI36" i="2"/>
  <c r="C36" i="2"/>
  <c r="AI35" i="2"/>
  <c r="C35" i="2"/>
  <c r="AI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X16" i="2" s="1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X9" i="2" s="1"/>
  <c r="AI9" i="2"/>
  <c r="AH9" i="2"/>
  <c r="AG9" i="2"/>
  <c r="AF9" i="2"/>
  <c r="AE9" i="2"/>
  <c r="AD9" i="2"/>
  <c r="AC9" i="2"/>
  <c r="AB9" i="2"/>
  <c r="AA9" i="2"/>
  <c r="Z9" i="2"/>
  <c r="C9" i="2"/>
  <c r="BA8" i="2"/>
  <c r="AZ8" i="2"/>
  <c r="AY8" i="2"/>
  <c r="AX8" i="2"/>
  <c r="AW8" i="2"/>
  <c r="AV8" i="2"/>
  <c r="P35" i="2" s="1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C6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C4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C3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Y18" i="13" l="1"/>
  <c r="Y21" i="13"/>
  <c r="X20" i="13"/>
  <c r="Y4" i="13"/>
  <c r="Y13" i="13"/>
  <c r="Y29" i="13"/>
  <c r="R35" i="13"/>
  <c r="Y24" i="13"/>
  <c r="H35" i="13"/>
  <c r="X28" i="13"/>
  <c r="T10" i="14"/>
  <c r="T12" i="14"/>
  <c r="X12" i="13"/>
  <c r="X23" i="13"/>
  <c r="X6" i="13"/>
  <c r="Y5" i="13"/>
  <c r="X29" i="12"/>
  <c r="Y28" i="12"/>
  <c r="X21" i="12"/>
  <c r="Y15" i="13"/>
  <c r="U44" i="13"/>
  <c r="X13" i="12"/>
  <c r="X24" i="11"/>
  <c r="Y5" i="11"/>
  <c r="X5" i="11"/>
  <c r="Y29" i="11"/>
  <c r="X15" i="11"/>
  <c r="Y18" i="11"/>
  <c r="Y30" i="13"/>
  <c r="Y6" i="11"/>
  <c r="X28" i="9"/>
  <c r="C35" i="10"/>
  <c r="M36" i="10"/>
  <c r="X28" i="10"/>
  <c r="Y12" i="11"/>
  <c r="X12" i="10"/>
  <c r="K36" i="9"/>
  <c r="W14" i="10"/>
  <c r="W20" i="10"/>
  <c r="X27" i="9"/>
  <c r="Y6" i="9"/>
  <c r="X11" i="9"/>
  <c r="L35" i="8"/>
  <c r="W24" i="8"/>
  <c r="X9" i="8"/>
  <c r="X17" i="8"/>
  <c r="I35" i="9"/>
  <c r="X29" i="8"/>
  <c r="W19" i="10"/>
  <c r="K35" i="10"/>
  <c r="X29" i="9"/>
  <c r="X29" i="10"/>
  <c r="E36" i="10"/>
  <c r="X19" i="9"/>
  <c r="M11" i="14"/>
  <c r="M13" i="14"/>
  <c r="X4" i="7"/>
  <c r="F36" i="8"/>
  <c r="S35" i="10"/>
  <c r="W27" i="8"/>
  <c r="W24" i="7"/>
  <c r="K36" i="7"/>
  <c r="W8" i="7"/>
  <c r="W21" i="7"/>
  <c r="Y30" i="6"/>
  <c r="X5" i="6"/>
  <c r="W6" i="8"/>
  <c r="X5" i="8"/>
  <c r="Q35" i="9"/>
  <c r="X5" i="9"/>
  <c r="Y5" i="9"/>
  <c r="X25" i="8"/>
  <c r="X21" i="8"/>
  <c r="X13" i="8"/>
  <c r="X4" i="8"/>
  <c r="X20" i="7"/>
  <c r="Y8" i="5"/>
  <c r="X21" i="5"/>
  <c r="X15" i="5"/>
  <c r="Y4" i="5"/>
  <c r="X9" i="7"/>
  <c r="X7" i="5"/>
  <c r="Y22" i="5"/>
  <c r="X13" i="6"/>
  <c r="G11" i="14"/>
  <c r="G13" i="14"/>
  <c r="Y6" i="6"/>
  <c r="N11" i="14"/>
  <c r="N13" i="14"/>
  <c r="X12" i="2"/>
  <c r="O10" i="14"/>
  <c r="O12" i="14"/>
  <c r="X20" i="3"/>
  <c r="X29" i="4"/>
  <c r="Y6" i="5"/>
  <c r="Y20" i="5"/>
  <c r="X30" i="6"/>
  <c r="F35" i="7"/>
  <c r="W9" i="7"/>
  <c r="W20" i="7"/>
  <c r="E36" i="8"/>
  <c r="M36" i="8"/>
  <c r="P35" i="8"/>
  <c r="X11" i="8"/>
  <c r="X31" i="8"/>
  <c r="F35" i="9"/>
  <c r="Y14" i="9"/>
  <c r="W25" i="2"/>
  <c r="W26" i="2"/>
  <c r="V23" i="4"/>
  <c r="V22" i="4"/>
  <c r="F35" i="10"/>
  <c r="N35" i="10"/>
  <c r="X7" i="10"/>
  <c r="W10" i="10"/>
  <c r="X16" i="10"/>
  <c r="W21" i="10"/>
  <c r="X30" i="10"/>
  <c r="K35" i="11"/>
  <c r="S35" i="11"/>
  <c r="F36" i="11"/>
  <c r="X23" i="11"/>
  <c r="Y32" i="11"/>
  <c r="Y4" i="12"/>
  <c r="I35" i="12"/>
  <c r="U36" i="12"/>
  <c r="Y13" i="12"/>
  <c r="Y22" i="12"/>
  <c r="X31" i="12"/>
  <c r="K35" i="13"/>
  <c r="S35" i="13"/>
  <c r="Y11" i="13"/>
  <c r="X17" i="13"/>
  <c r="X21" i="13"/>
  <c r="Y9" i="2"/>
  <c r="T16" i="14"/>
  <c r="Y31" i="5"/>
  <c r="H35" i="6"/>
  <c r="P35" i="6"/>
  <c r="X11" i="6"/>
  <c r="Y20" i="6"/>
  <c r="W10" i="7"/>
  <c r="X18" i="7"/>
  <c r="W19" i="7"/>
  <c r="X26" i="7"/>
  <c r="K35" i="8"/>
  <c r="S35" i="8"/>
  <c r="W8" i="8"/>
  <c r="W11" i="8"/>
  <c r="X20" i="8"/>
  <c r="W22" i="8"/>
  <c r="W28" i="8"/>
  <c r="X12" i="9"/>
  <c r="E34" i="13"/>
  <c r="W25" i="3"/>
  <c r="W24" i="3"/>
  <c r="O35" i="10"/>
  <c r="W4" i="10"/>
  <c r="X13" i="10"/>
  <c r="X18" i="10"/>
  <c r="X27" i="10"/>
  <c r="W30" i="10"/>
  <c r="G36" i="11"/>
  <c r="O36" i="11"/>
  <c r="Y8" i="11"/>
  <c r="Y10" i="11"/>
  <c r="X22" i="11"/>
  <c r="X25" i="11"/>
  <c r="Y12" i="12"/>
  <c r="E36" i="12"/>
  <c r="M36" i="12"/>
  <c r="Y21" i="12"/>
  <c r="Y30" i="12"/>
  <c r="Y2" i="13"/>
  <c r="L35" i="13"/>
  <c r="T35" i="13"/>
  <c r="G36" i="13"/>
  <c r="O36" i="13"/>
  <c r="X4" i="13"/>
  <c r="K36" i="13"/>
  <c r="S36" i="13"/>
  <c r="X7" i="13"/>
  <c r="Y8" i="13"/>
  <c r="Y14" i="13"/>
  <c r="Y20" i="13"/>
  <c r="X22" i="13"/>
  <c r="Y31" i="13"/>
  <c r="O35" i="5"/>
  <c r="Y19" i="5"/>
  <c r="Y28" i="6"/>
  <c r="X29" i="6"/>
  <c r="W5" i="7"/>
  <c r="C35" i="7"/>
  <c r="S35" i="7"/>
  <c r="W12" i="7"/>
  <c r="G36" i="8"/>
  <c r="G37" i="8" s="1"/>
  <c r="O36" i="8"/>
  <c r="X19" i="8"/>
  <c r="J36" i="9"/>
  <c r="R36" i="9"/>
  <c r="Y11" i="9"/>
  <c r="N35" i="9"/>
  <c r="Y21" i="9"/>
  <c r="Y22" i="9"/>
  <c r="J36" i="10"/>
  <c r="R36" i="10"/>
  <c r="L36" i="10"/>
  <c r="T36" i="10"/>
  <c r="X6" i="10"/>
  <c r="W9" i="10"/>
  <c r="W11" i="10"/>
  <c r="X15" i="10"/>
  <c r="W18" i="10"/>
  <c r="X20" i="10"/>
  <c r="X24" i="10"/>
  <c r="W29" i="10"/>
  <c r="E35" i="11"/>
  <c r="Y13" i="11"/>
  <c r="Y14" i="11"/>
  <c r="Y16" i="11"/>
  <c r="Y31" i="11"/>
  <c r="F36" i="12"/>
  <c r="N36" i="12"/>
  <c r="Y20" i="12"/>
  <c r="Y29" i="12"/>
  <c r="H36" i="13"/>
  <c r="P36" i="13"/>
  <c r="Y19" i="13"/>
  <c r="X25" i="13"/>
  <c r="X29" i="13"/>
  <c r="R36" i="4"/>
  <c r="O36" i="4"/>
  <c r="Y14" i="5"/>
  <c r="E36" i="5"/>
  <c r="X6" i="6"/>
  <c r="X19" i="6"/>
  <c r="X5" i="7"/>
  <c r="W11" i="7"/>
  <c r="W25" i="7"/>
  <c r="E35" i="8"/>
  <c r="M35" i="8"/>
  <c r="W4" i="8"/>
  <c r="X7" i="8"/>
  <c r="W16" i="8"/>
  <c r="W19" i="8"/>
  <c r="X28" i="8"/>
  <c r="W30" i="8"/>
  <c r="X3" i="9"/>
  <c r="X20" i="9"/>
  <c r="G34" i="11"/>
  <c r="V16" i="4"/>
  <c r="V29" i="4"/>
  <c r="V18" i="4"/>
  <c r="V32" i="4"/>
  <c r="V31" i="4"/>
  <c r="V30" i="4"/>
  <c r="Q44" i="4" s="1"/>
  <c r="W24" i="2"/>
  <c r="W32" i="2"/>
  <c r="W31" i="2"/>
  <c r="I35" i="10"/>
  <c r="Q35" i="10"/>
  <c r="X3" i="10"/>
  <c r="K36" i="10"/>
  <c r="S36" i="10"/>
  <c r="W6" i="10"/>
  <c r="W12" i="10"/>
  <c r="X21" i="10"/>
  <c r="X26" i="10"/>
  <c r="F35" i="11"/>
  <c r="N35" i="11"/>
  <c r="X13" i="11"/>
  <c r="Y21" i="11"/>
  <c r="F35" i="13"/>
  <c r="N35" i="13"/>
  <c r="Y7" i="13"/>
  <c r="Y10" i="13"/>
  <c r="X15" i="13"/>
  <c r="Y16" i="13"/>
  <c r="Y22" i="13"/>
  <c r="Y28" i="13"/>
  <c r="X30" i="13"/>
  <c r="Q44" i="3"/>
  <c r="N36" i="2"/>
  <c r="R44" i="3"/>
  <c r="P36" i="3"/>
  <c r="S35" i="3"/>
  <c r="Y6" i="3"/>
  <c r="W5" i="4"/>
  <c r="X27" i="4"/>
  <c r="U36" i="5"/>
  <c r="Y28" i="5"/>
  <c r="H36" i="6"/>
  <c r="X27" i="6"/>
  <c r="X3" i="7"/>
  <c r="M36" i="7"/>
  <c r="N36" i="8"/>
  <c r="Q36" i="8"/>
  <c r="X27" i="8"/>
  <c r="D35" i="9"/>
  <c r="L35" i="9"/>
  <c r="T35" i="9"/>
  <c r="Y19" i="9"/>
  <c r="Y30" i="9"/>
  <c r="G34" i="9"/>
  <c r="J35" i="10"/>
  <c r="D36" i="10"/>
  <c r="N36" i="10"/>
  <c r="W5" i="10"/>
  <c r="Q36" i="10"/>
  <c r="X14" i="10"/>
  <c r="W17" i="10"/>
  <c r="X23" i="10"/>
  <c r="W26" i="10"/>
  <c r="J36" i="11"/>
  <c r="R36" i="11"/>
  <c r="U36" i="11"/>
  <c r="Q36" i="11"/>
  <c r="X28" i="11"/>
  <c r="M35" i="12"/>
  <c r="U35" i="12"/>
  <c r="G35" i="13"/>
  <c r="O35" i="13"/>
  <c r="J36" i="13"/>
  <c r="R36" i="13"/>
  <c r="X5" i="13"/>
  <c r="Y27" i="13"/>
  <c r="O37" i="8"/>
  <c r="F35" i="12"/>
  <c r="N35" i="12"/>
  <c r="S44" i="3"/>
  <c r="Y3" i="2"/>
  <c r="X26" i="4"/>
  <c r="P36" i="6"/>
  <c r="X20" i="6"/>
  <c r="X22" i="6"/>
  <c r="Y23" i="6"/>
  <c r="Y32" i="6"/>
  <c r="X2" i="7"/>
  <c r="T35" i="7"/>
  <c r="X10" i="7"/>
  <c r="X21" i="7"/>
  <c r="X23" i="8"/>
  <c r="H34" i="8"/>
  <c r="P34" i="8"/>
  <c r="X4" i="9"/>
  <c r="Y27" i="9"/>
  <c r="I34" i="9"/>
  <c r="W28" i="3"/>
  <c r="W28" i="2"/>
  <c r="W27" i="2"/>
  <c r="W2" i="10"/>
  <c r="F36" i="10"/>
  <c r="X4" i="10"/>
  <c r="H35" i="10"/>
  <c r="P35" i="10"/>
  <c r="X8" i="10"/>
  <c r="W13" i="10"/>
  <c r="X22" i="10"/>
  <c r="W25" i="10"/>
  <c r="W27" i="10"/>
  <c r="X31" i="10"/>
  <c r="I35" i="11"/>
  <c r="Q35" i="11"/>
  <c r="L36" i="11"/>
  <c r="T36" i="11"/>
  <c r="X4" i="11"/>
  <c r="I36" i="11"/>
  <c r="N36" i="11"/>
  <c r="Y9" i="11"/>
  <c r="Y25" i="11"/>
  <c r="X29" i="11"/>
  <c r="J35" i="12"/>
  <c r="X15" i="12"/>
  <c r="I35" i="13"/>
  <c r="Q35" i="13"/>
  <c r="D36" i="13"/>
  <c r="L36" i="13"/>
  <c r="T36" i="13"/>
  <c r="F36" i="13"/>
  <c r="N36" i="13"/>
  <c r="X9" i="13"/>
  <c r="X13" i="13"/>
  <c r="Y12" i="5"/>
  <c r="Y12" i="6"/>
  <c r="L35" i="6"/>
  <c r="T35" i="6"/>
  <c r="X21" i="6"/>
  <c r="X28" i="6"/>
  <c r="X11" i="7"/>
  <c r="X13" i="7"/>
  <c r="X19" i="7"/>
  <c r="I35" i="8"/>
  <c r="Q35" i="8"/>
  <c r="W3" i="8"/>
  <c r="L36" i="8"/>
  <c r="L37" i="8" s="1"/>
  <c r="T36" i="8"/>
  <c r="I36" i="8"/>
  <c r="W32" i="8"/>
  <c r="Y3" i="9"/>
  <c r="M36" i="9"/>
  <c r="U36" i="9"/>
  <c r="E35" i="10"/>
  <c r="G36" i="10"/>
  <c r="O36" i="10"/>
  <c r="I36" i="10"/>
  <c r="X5" i="10"/>
  <c r="X10" i="10"/>
  <c r="X19" i="10"/>
  <c r="W22" i="10"/>
  <c r="W28" i="10"/>
  <c r="J35" i="11"/>
  <c r="R35" i="11"/>
  <c r="E36" i="11"/>
  <c r="M35" i="11"/>
  <c r="U35" i="11"/>
  <c r="U37" i="11" s="1"/>
  <c r="Y17" i="11"/>
  <c r="Y24" i="11"/>
  <c r="Y26" i="11"/>
  <c r="Y5" i="12"/>
  <c r="Y14" i="12"/>
  <c r="R35" i="12"/>
  <c r="E36" i="13"/>
  <c r="M36" i="13"/>
  <c r="U36" i="13"/>
  <c r="I36" i="13"/>
  <c r="Q36" i="13"/>
  <c r="Y6" i="13"/>
  <c r="E35" i="13"/>
  <c r="M35" i="13"/>
  <c r="U35" i="13"/>
  <c r="Y12" i="13"/>
  <c r="X14" i="13"/>
  <c r="Y23" i="13"/>
  <c r="Y26" i="13"/>
  <c r="X31" i="13"/>
  <c r="Y32" i="13"/>
  <c r="Y27" i="5"/>
  <c r="F11" i="14"/>
  <c r="F13" i="14"/>
  <c r="W11" i="4"/>
  <c r="X11" i="4"/>
  <c r="J10" i="14"/>
  <c r="J12" i="14"/>
  <c r="X9" i="4"/>
  <c r="J11" i="14"/>
  <c r="J13" i="14"/>
  <c r="J16" i="14"/>
  <c r="Q10" i="14"/>
  <c r="Q12" i="14"/>
  <c r="C35" i="4"/>
  <c r="C11" i="14"/>
  <c r="C13" i="14"/>
  <c r="I11" i="14"/>
  <c r="I13" i="14"/>
  <c r="X30" i="4"/>
  <c r="W26" i="4"/>
  <c r="M10" i="14"/>
  <c r="M12" i="14"/>
  <c r="P13" i="14"/>
  <c r="X13" i="4"/>
  <c r="K35" i="4"/>
  <c r="X19" i="4"/>
  <c r="W18" i="4"/>
  <c r="W20" i="4"/>
  <c r="S35" i="4"/>
  <c r="I10" i="14"/>
  <c r="I12" i="14"/>
  <c r="H11" i="14"/>
  <c r="H13" i="14"/>
  <c r="W13" i="4"/>
  <c r="N35" i="4"/>
  <c r="X24" i="4"/>
  <c r="W14" i="4"/>
  <c r="X14" i="4"/>
  <c r="W2" i="4"/>
  <c r="X22" i="4"/>
  <c r="G36" i="4"/>
  <c r="W8" i="4"/>
  <c r="X17" i="4"/>
  <c r="X15" i="4"/>
  <c r="W17" i="4"/>
  <c r="W9" i="4"/>
  <c r="X3" i="4"/>
  <c r="X25" i="4"/>
  <c r="W25" i="4"/>
  <c r="W29" i="7"/>
  <c r="E11" i="14"/>
  <c r="F16" i="14"/>
  <c r="E13" i="14"/>
  <c r="X30" i="7"/>
  <c r="L35" i="7"/>
  <c r="W16" i="7"/>
  <c r="M36" i="5"/>
  <c r="Y13" i="5"/>
  <c r="X13" i="5"/>
  <c r="W20" i="8"/>
  <c r="H36" i="8"/>
  <c r="X15" i="8"/>
  <c r="W12" i="8"/>
  <c r="H35" i="8"/>
  <c r="X12" i="8"/>
  <c r="W14" i="8"/>
  <c r="X28" i="7"/>
  <c r="Y5" i="6"/>
  <c r="F9" i="14"/>
  <c r="Y28" i="3"/>
  <c r="E9" i="14"/>
  <c r="L16" i="14"/>
  <c r="G9" i="14"/>
  <c r="H9" i="14"/>
  <c r="C12" i="14"/>
  <c r="C10" i="14"/>
  <c r="I16" i="14"/>
  <c r="G10" i="14"/>
  <c r="G12" i="14"/>
  <c r="Y22" i="3"/>
  <c r="I9" i="14"/>
  <c r="C9" i="14"/>
  <c r="K11" i="14"/>
  <c r="K13" i="14"/>
  <c r="K12" i="14"/>
  <c r="K10" i="14"/>
  <c r="E12" i="14"/>
  <c r="E10" i="14"/>
  <c r="L12" i="14"/>
  <c r="L10" i="14"/>
  <c r="Q11" i="14"/>
  <c r="Q13" i="14"/>
  <c r="Q16" i="14"/>
  <c r="R35" i="3"/>
  <c r="X13" i="3"/>
  <c r="Q9" i="14"/>
  <c r="X22" i="3"/>
  <c r="P9" i="14"/>
  <c r="P11" i="14"/>
  <c r="T36" i="3"/>
  <c r="X19" i="3"/>
  <c r="Y19" i="3"/>
  <c r="Y15" i="3"/>
  <c r="F10" i="14"/>
  <c r="F12" i="14"/>
  <c r="X12" i="3"/>
  <c r="F36" i="3"/>
  <c r="Y5" i="3"/>
  <c r="X5" i="3"/>
  <c r="E15" i="14"/>
  <c r="G35" i="3"/>
  <c r="K9" i="14"/>
  <c r="F15" i="14"/>
  <c r="D10" i="14"/>
  <c r="D12" i="14"/>
  <c r="D16" i="14"/>
  <c r="N10" i="14"/>
  <c r="N12" i="14"/>
  <c r="N9" i="14"/>
  <c r="N16" i="14"/>
  <c r="X23" i="3"/>
  <c r="N15" i="14"/>
  <c r="Y16" i="3"/>
  <c r="O36" i="3"/>
  <c r="X29" i="3"/>
  <c r="I36" i="3"/>
  <c r="S11" i="14"/>
  <c r="S13" i="14"/>
  <c r="S9" i="14"/>
  <c r="S10" i="14"/>
  <c r="S12" i="14"/>
  <c r="T35" i="3"/>
  <c r="J9" i="14"/>
  <c r="K36" i="3"/>
  <c r="K35" i="3"/>
  <c r="X14" i="3"/>
  <c r="J15" i="14"/>
  <c r="P15" i="14"/>
  <c r="X4" i="3"/>
  <c r="H36" i="3"/>
  <c r="X28" i="2"/>
  <c r="X21" i="3"/>
  <c r="Y24" i="3"/>
  <c r="M9" i="14"/>
  <c r="M15" i="14"/>
  <c r="N35" i="3"/>
  <c r="Y11" i="3"/>
  <c r="X11" i="3"/>
  <c r="F35" i="3"/>
  <c r="O35" i="2"/>
  <c r="H15" i="14"/>
  <c r="Y14" i="3"/>
  <c r="Y7" i="3"/>
  <c r="Y26" i="2"/>
  <c r="X25" i="2"/>
  <c r="X26" i="2"/>
  <c r="Y25" i="2"/>
  <c r="X20" i="2"/>
  <c r="I35" i="2"/>
  <c r="X32" i="2"/>
  <c r="X24" i="2"/>
  <c r="Y17" i="2"/>
  <c r="Y18" i="2"/>
  <c r="Q35" i="2"/>
  <c r="U36" i="2"/>
  <c r="F36" i="2"/>
  <c r="Y7" i="2"/>
  <c r="X8" i="2"/>
  <c r="T36" i="2"/>
  <c r="L36" i="2"/>
  <c r="G35" i="2"/>
  <c r="Y11" i="2"/>
  <c r="R36" i="2"/>
  <c r="X18" i="2"/>
  <c r="J36" i="2"/>
  <c r="Y10" i="2"/>
  <c r="Y19" i="2"/>
  <c r="K36" i="2"/>
  <c r="X19" i="2"/>
  <c r="Y27" i="2"/>
  <c r="X27" i="2"/>
  <c r="H35" i="2"/>
  <c r="X10" i="2"/>
  <c r="X6" i="2"/>
  <c r="U44" i="2"/>
  <c r="P37" i="2"/>
  <c r="X4" i="2"/>
  <c r="X11" i="2"/>
  <c r="J35" i="2"/>
  <c r="R35" i="2"/>
  <c r="K35" i="2"/>
  <c r="S35" i="2"/>
  <c r="X7" i="2"/>
  <c r="Y15" i="2"/>
  <c r="X15" i="2"/>
  <c r="Y23" i="2"/>
  <c r="X23" i="2"/>
  <c r="Y31" i="2"/>
  <c r="X31" i="2"/>
  <c r="E36" i="2"/>
  <c r="E35" i="3"/>
  <c r="M35" i="3"/>
  <c r="U35" i="3"/>
  <c r="Y4" i="3"/>
  <c r="Q36" i="3"/>
  <c r="Y9" i="3"/>
  <c r="X9" i="3"/>
  <c r="R36" i="3"/>
  <c r="G35" i="4"/>
  <c r="O35" i="4"/>
  <c r="J36" i="4"/>
  <c r="H36" i="4"/>
  <c r="X6" i="4"/>
  <c r="W6" i="4"/>
  <c r="W28" i="4"/>
  <c r="G35" i="5"/>
  <c r="X17" i="2"/>
  <c r="D35" i="2"/>
  <c r="M35" i="2"/>
  <c r="Y14" i="2"/>
  <c r="X14" i="2"/>
  <c r="Y22" i="2"/>
  <c r="X22" i="2"/>
  <c r="Y30" i="2"/>
  <c r="X30" i="2"/>
  <c r="Y8" i="3"/>
  <c r="Y18" i="3"/>
  <c r="X18" i="3"/>
  <c r="Y29" i="3"/>
  <c r="S36" i="5"/>
  <c r="N35" i="2"/>
  <c r="X3" i="3"/>
  <c r="S37" i="3"/>
  <c r="S36" i="3"/>
  <c r="X15" i="3"/>
  <c r="Y20" i="3"/>
  <c r="Y25" i="3"/>
  <c r="X25" i="3"/>
  <c r="H35" i="3"/>
  <c r="G36" i="3"/>
  <c r="X5" i="4"/>
  <c r="L36" i="4"/>
  <c r="T35" i="4"/>
  <c r="X16" i="4"/>
  <c r="W16" i="4"/>
  <c r="O36" i="2"/>
  <c r="M36" i="2"/>
  <c r="X3" i="2"/>
  <c r="P36" i="2"/>
  <c r="F35" i="2"/>
  <c r="D36" i="3"/>
  <c r="L36" i="3"/>
  <c r="Y10" i="3"/>
  <c r="X10" i="3"/>
  <c r="Y21" i="3"/>
  <c r="L35" i="4"/>
  <c r="P35" i="4"/>
  <c r="W10" i="4"/>
  <c r="W21" i="4"/>
  <c r="W32" i="4"/>
  <c r="S35" i="5"/>
  <c r="S37" i="5" s="1"/>
  <c r="O36" i="5"/>
  <c r="Y9" i="5"/>
  <c r="X9" i="5"/>
  <c r="X24" i="5"/>
  <c r="Y24" i="5"/>
  <c r="Y26" i="3"/>
  <c r="X26" i="3"/>
  <c r="L35" i="2"/>
  <c r="Y6" i="2"/>
  <c r="O35" i="3"/>
  <c r="G36" i="2"/>
  <c r="H36" i="2"/>
  <c r="X2" i="2"/>
  <c r="I36" i="2"/>
  <c r="Q36" i="2"/>
  <c r="Y8" i="2"/>
  <c r="Y12" i="2"/>
  <c r="Y13" i="2"/>
  <c r="X13" i="2"/>
  <c r="Y16" i="2"/>
  <c r="Y20" i="2"/>
  <c r="Y21" i="2"/>
  <c r="X21" i="2"/>
  <c r="Y24" i="2"/>
  <c r="Y28" i="2"/>
  <c r="Y29" i="2"/>
  <c r="X29" i="2"/>
  <c r="Y32" i="2"/>
  <c r="S36" i="2"/>
  <c r="E36" i="3"/>
  <c r="M36" i="3"/>
  <c r="U36" i="3"/>
  <c r="X7" i="3"/>
  <c r="Y12" i="3"/>
  <c r="Y17" i="3"/>
  <c r="X17" i="3"/>
  <c r="P35" i="3"/>
  <c r="P37" i="3" s="1"/>
  <c r="E35" i="4"/>
  <c r="M35" i="4"/>
  <c r="H35" i="4"/>
  <c r="P36" i="4"/>
  <c r="C36" i="4"/>
  <c r="K36" i="4"/>
  <c r="S36" i="4"/>
  <c r="X18" i="4"/>
  <c r="X21" i="4"/>
  <c r="Y30" i="5"/>
  <c r="T35" i="2"/>
  <c r="E35" i="2"/>
  <c r="U35" i="2"/>
  <c r="J36" i="3"/>
  <c r="Y4" i="2"/>
  <c r="Y5" i="2"/>
  <c r="X5" i="2"/>
  <c r="Y2" i="2"/>
  <c r="D36" i="2"/>
  <c r="Y2" i="3"/>
  <c r="D35" i="3"/>
  <c r="X2" i="3"/>
  <c r="L35" i="3"/>
  <c r="N36" i="3"/>
  <c r="Y13" i="3"/>
  <c r="Y23" i="3"/>
  <c r="Y27" i="3"/>
  <c r="X28" i="3"/>
  <c r="T44" i="4"/>
  <c r="W12" i="4"/>
  <c r="W29" i="4"/>
  <c r="E35" i="5"/>
  <c r="Y2" i="5"/>
  <c r="X2" i="5"/>
  <c r="M35" i="5"/>
  <c r="U35" i="5"/>
  <c r="U37" i="5" s="1"/>
  <c r="I35" i="5"/>
  <c r="Q35" i="5"/>
  <c r="K36" i="5"/>
  <c r="F36" i="4"/>
  <c r="N36" i="4"/>
  <c r="W4" i="4"/>
  <c r="W7" i="4"/>
  <c r="X10" i="4"/>
  <c r="W22" i="4"/>
  <c r="W24" i="4"/>
  <c r="X31" i="4"/>
  <c r="W31" i="4"/>
  <c r="F36" i="5"/>
  <c r="F35" i="5"/>
  <c r="N36" i="5"/>
  <c r="N35" i="5"/>
  <c r="J36" i="5"/>
  <c r="R36" i="5"/>
  <c r="X6" i="5"/>
  <c r="X20" i="5"/>
  <c r="J35" i="6"/>
  <c r="R35" i="6"/>
  <c r="Y3" i="6"/>
  <c r="M36" i="6"/>
  <c r="U36" i="6"/>
  <c r="J36" i="6"/>
  <c r="R36" i="6"/>
  <c r="X26" i="6"/>
  <c r="F35" i="6"/>
  <c r="X3" i="6"/>
  <c r="F36" i="6"/>
  <c r="N35" i="6"/>
  <c r="N36" i="6"/>
  <c r="Y17" i="6"/>
  <c r="X17" i="6"/>
  <c r="H36" i="7"/>
  <c r="W4" i="7"/>
  <c r="G15" i="14"/>
  <c r="O15" i="14"/>
  <c r="C16" i="14"/>
  <c r="K16" i="14"/>
  <c r="S16" i="14"/>
  <c r="U44" i="3"/>
  <c r="J35" i="3"/>
  <c r="W30" i="4"/>
  <c r="H36" i="5"/>
  <c r="P36" i="5"/>
  <c r="Y5" i="5"/>
  <c r="X12" i="5"/>
  <c r="Y23" i="5"/>
  <c r="X30" i="5"/>
  <c r="G36" i="5"/>
  <c r="X2" i="6"/>
  <c r="L36" i="6"/>
  <c r="T36" i="6"/>
  <c r="Y11" i="6"/>
  <c r="G35" i="7"/>
  <c r="G36" i="7"/>
  <c r="O36" i="7"/>
  <c r="O35" i="7"/>
  <c r="W22" i="7"/>
  <c r="X22" i="7"/>
  <c r="I36" i="5"/>
  <c r="Q36" i="5"/>
  <c r="X16" i="5"/>
  <c r="Y26" i="5"/>
  <c r="X26" i="5"/>
  <c r="K35" i="5"/>
  <c r="E35" i="6"/>
  <c r="M35" i="6"/>
  <c r="U35" i="6"/>
  <c r="P37" i="6"/>
  <c r="Y8" i="6"/>
  <c r="Y25" i="6"/>
  <c r="X25" i="6"/>
  <c r="Y31" i="6"/>
  <c r="N35" i="7"/>
  <c r="W3" i="7"/>
  <c r="P36" i="7"/>
  <c r="I36" i="4"/>
  <c r="Q36" i="4"/>
  <c r="X4" i="4"/>
  <c r="X20" i="4"/>
  <c r="D36" i="4"/>
  <c r="I15" i="14"/>
  <c r="Q15" i="14"/>
  <c r="E16" i="14"/>
  <c r="M16" i="14"/>
  <c r="Y3" i="3"/>
  <c r="X2" i="4"/>
  <c r="X7" i="4"/>
  <c r="W15" i="4"/>
  <c r="H35" i="5"/>
  <c r="P35" i="5"/>
  <c r="X4" i="5"/>
  <c r="Y11" i="5"/>
  <c r="Y15" i="5"/>
  <c r="X22" i="5"/>
  <c r="Y29" i="5"/>
  <c r="I36" i="6"/>
  <c r="Q36" i="6"/>
  <c r="X4" i="6"/>
  <c r="X10" i="6"/>
  <c r="Y13" i="6"/>
  <c r="Y19" i="6"/>
  <c r="I35" i="3"/>
  <c r="Q35" i="3"/>
  <c r="I35" i="4"/>
  <c r="Q35" i="4"/>
  <c r="W3" i="4"/>
  <c r="X8" i="4"/>
  <c r="W19" i="4"/>
  <c r="X28" i="4"/>
  <c r="X32" i="4"/>
  <c r="D35" i="4"/>
  <c r="T36" i="4"/>
  <c r="X8" i="5"/>
  <c r="Y18" i="5"/>
  <c r="X18" i="5"/>
  <c r="Y25" i="5"/>
  <c r="X25" i="5"/>
  <c r="X27" i="5"/>
  <c r="X31" i="5"/>
  <c r="G35" i="6"/>
  <c r="O35" i="6"/>
  <c r="Y7" i="6"/>
  <c r="Y16" i="6"/>
  <c r="C15" i="14"/>
  <c r="K15" i="14"/>
  <c r="S15" i="14"/>
  <c r="G16" i="14"/>
  <c r="O16" i="14"/>
  <c r="X8" i="3"/>
  <c r="X16" i="3"/>
  <c r="X24" i="3"/>
  <c r="J35" i="4"/>
  <c r="R35" i="4"/>
  <c r="R37" i="4" s="1"/>
  <c r="X23" i="4"/>
  <c r="W23" i="4"/>
  <c r="F35" i="4"/>
  <c r="U44" i="5"/>
  <c r="J35" i="5"/>
  <c r="R35" i="5"/>
  <c r="D36" i="5"/>
  <c r="D35" i="5"/>
  <c r="Y3" i="5"/>
  <c r="L36" i="5"/>
  <c r="L35" i="5"/>
  <c r="T36" i="5"/>
  <c r="T35" i="5"/>
  <c r="Y7" i="5"/>
  <c r="X14" i="5"/>
  <c r="Y21" i="5"/>
  <c r="X28" i="5"/>
  <c r="K36" i="6"/>
  <c r="S36" i="6"/>
  <c r="X12" i="6"/>
  <c r="X18" i="6"/>
  <c r="Y21" i="6"/>
  <c r="Y27" i="6"/>
  <c r="I35" i="7"/>
  <c r="W6" i="7"/>
  <c r="X6" i="7"/>
  <c r="C36" i="7"/>
  <c r="K35" i="7"/>
  <c r="S36" i="7"/>
  <c r="D9" i="14"/>
  <c r="L9" i="14"/>
  <c r="T9" i="14"/>
  <c r="H10" i="14"/>
  <c r="P10" i="14"/>
  <c r="D11" i="14"/>
  <c r="L11" i="14"/>
  <c r="T11" i="14"/>
  <c r="H12" i="14"/>
  <c r="P12" i="14"/>
  <c r="D13" i="14"/>
  <c r="L13" i="14"/>
  <c r="T13" i="14"/>
  <c r="D15" i="14"/>
  <c r="L15" i="14"/>
  <c r="T15" i="14"/>
  <c r="H16" i="14"/>
  <c r="P16" i="14"/>
  <c r="E36" i="4"/>
  <c r="M36" i="4"/>
  <c r="X12" i="4"/>
  <c r="W27" i="4"/>
  <c r="X5" i="5"/>
  <c r="Y10" i="5"/>
  <c r="X10" i="5"/>
  <c r="Y16" i="5"/>
  <c r="Y17" i="5"/>
  <c r="X17" i="5"/>
  <c r="X19" i="5"/>
  <c r="X23" i="5"/>
  <c r="I35" i="6"/>
  <c r="Q35" i="6"/>
  <c r="Y4" i="6"/>
  <c r="G36" i="6"/>
  <c r="O36" i="6"/>
  <c r="K35" i="6"/>
  <c r="S35" i="6"/>
  <c r="S37" i="6" s="1"/>
  <c r="Y9" i="6"/>
  <c r="X9" i="6"/>
  <c r="Y15" i="6"/>
  <c r="Y24" i="6"/>
  <c r="D35" i="6"/>
  <c r="Q35" i="7"/>
  <c r="X17" i="7"/>
  <c r="X27" i="7"/>
  <c r="W27" i="7"/>
  <c r="Y2" i="6"/>
  <c r="Y10" i="6"/>
  <c r="Y18" i="6"/>
  <c r="Y26" i="6"/>
  <c r="D36" i="6"/>
  <c r="X12" i="7"/>
  <c r="W14" i="7"/>
  <c r="T44" i="8"/>
  <c r="W5" i="8"/>
  <c r="W13" i="8"/>
  <c r="W21" i="8"/>
  <c r="W29" i="8"/>
  <c r="D35" i="8"/>
  <c r="T35" i="8"/>
  <c r="T37" i="8" s="1"/>
  <c r="G35" i="9"/>
  <c r="O35" i="9"/>
  <c r="Y17" i="9"/>
  <c r="X17" i="9"/>
  <c r="X8" i="6"/>
  <c r="X16" i="6"/>
  <c r="X24" i="6"/>
  <c r="X32" i="6"/>
  <c r="E36" i="6"/>
  <c r="X7" i="7"/>
  <c r="W7" i="7"/>
  <c r="X23" i="7"/>
  <c r="W23" i="7"/>
  <c r="E36" i="7"/>
  <c r="J36" i="8"/>
  <c r="R36" i="8"/>
  <c r="X8" i="8"/>
  <c r="X16" i="8"/>
  <c r="X24" i="8"/>
  <c r="X32" i="8"/>
  <c r="P36" i="8"/>
  <c r="U44" i="9"/>
  <c r="D36" i="9"/>
  <c r="L36" i="9"/>
  <c r="T36" i="9"/>
  <c r="X10" i="9"/>
  <c r="X26" i="9"/>
  <c r="X7" i="6"/>
  <c r="X15" i="6"/>
  <c r="X23" i="6"/>
  <c r="X31" i="6"/>
  <c r="X31" i="7"/>
  <c r="W31" i="7"/>
  <c r="C36" i="8"/>
  <c r="K36" i="8"/>
  <c r="S36" i="8"/>
  <c r="X6" i="9"/>
  <c r="Y7" i="9"/>
  <c r="X7" i="9"/>
  <c r="Y12" i="9"/>
  <c r="X22" i="9"/>
  <c r="Y23" i="9"/>
  <c r="X23" i="9"/>
  <c r="Y28" i="9"/>
  <c r="T44" i="7"/>
  <c r="E35" i="7"/>
  <c r="M35" i="7"/>
  <c r="F36" i="7"/>
  <c r="N36" i="7"/>
  <c r="X16" i="7"/>
  <c r="W7" i="8"/>
  <c r="W15" i="8"/>
  <c r="W23" i="8"/>
  <c r="W31" i="8"/>
  <c r="J35" i="8"/>
  <c r="D36" i="8"/>
  <c r="J35" i="9"/>
  <c r="R35" i="9"/>
  <c r="Y16" i="9"/>
  <c r="Y32" i="9"/>
  <c r="C35" i="8"/>
  <c r="X2" i="8"/>
  <c r="W2" i="8"/>
  <c r="X10" i="8"/>
  <c r="W10" i="8"/>
  <c r="X18" i="8"/>
  <c r="W18" i="8"/>
  <c r="X26" i="8"/>
  <c r="W26" i="8"/>
  <c r="Y9" i="9"/>
  <c r="X9" i="9"/>
  <c r="Y25" i="9"/>
  <c r="X25" i="9"/>
  <c r="U44" i="6"/>
  <c r="W2" i="7"/>
  <c r="X14" i="7"/>
  <c r="X15" i="7"/>
  <c r="W15" i="7"/>
  <c r="W18" i="7"/>
  <c r="W26" i="7"/>
  <c r="W28" i="7"/>
  <c r="W30" i="7"/>
  <c r="D35" i="7"/>
  <c r="X2" i="9"/>
  <c r="F36" i="9"/>
  <c r="N36" i="9"/>
  <c r="X18" i="9"/>
  <c r="H35" i="7"/>
  <c r="P35" i="7"/>
  <c r="I36" i="7"/>
  <c r="Q36" i="7"/>
  <c r="W13" i="7"/>
  <c r="W17" i="7"/>
  <c r="E35" i="9"/>
  <c r="M35" i="9"/>
  <c r="U35" i="9"/>
  <c r="U37" i="9" s="1"/>
  <c r="G36" i="9"/>
  <c r="O36" i="9"/>
  <c r="Y4" i="9"/>
  <c r="I36" i="9"/>
  <c r="Q36" i="9"/>
  <c r="X14" i="9"/>
  <c r="Y15" i="9"/>
  <c r="X15" i="9"/>
  <c r="Y20" i="9"/>
  <c r="X30" i="9"/>
  <c r="Y31" i="9"/>
  <c r="X31" i="9"/>
  <c r="J35" i="7"/>
  <c r="J36" i="7"/>
  <c r="R35" i="7"/>
  <c r="R37" i="7" s="1"/>
  <c r="R36" i="7"/>
  <c r="D36" i="7"/>
  <c r="L36" i="7"/>
  <c r="T36" i="7"/>
  <c r="T37" i="7" s="1"/>
  <c r="X8" i="7"/>
  <c r="X24" i="7"/>
  <c r="X29" i="7"/>
  <c r="F35" i="8"/>
  <c r="N35" i="8"/>
  <c r="X6" i="8"/>
  <c r="W9" i="8"/>
  <c r="X14" i="8"/>
  <c r="W17" i="8"/>
  <c r="X22" i="8"/>
  <c r="W25" i="8"/>
  <c r="X30" i="8"/>
  <c r="R35" i="8"/>
  <c r="H35" i="9"/>
  <c r="P35" i="9"/>
  <c r="P37" i="9" s="1"/>
  <c r="Y8" i="9"/>
  <c r="Y13" i="9"/>
  <c r="Y24" i="9"/>
  <c r="Y29" i="9"/>
  <c r="H36" i="9"/>
  <c r="X3" i="8"/>
  <c r="Y2" i="9"/>
  <c r="Y10" i="9"/>
  <c r="Y18" i="9"/>
  <c r="Y26" i="9"/>
  <c r="I34" i="12"/>
  <c r="I34" i="13"/>
  <c r="P44" i="10"/>
  <c r="Q34" i="12"/>
  <c r="Q34" i="13"/>
  <c r="W8" i="10"/>
  <c r="X9" i="10"/>
  <c r="W16" i="10"/>
  <c r="X17" i="10"/>
  <c r="W24" i="10"/>
  <c r="X25" i="10"/>
  <c r="H34" i="10"/>
  <c r="P34" i="10"/>
  <c r="D35" i="10"/>
  <c r="M35" i="10"/>
  <c r="D36" i="11"/>
  <c r="Y3" i="11"/>
  <c r="X3" i="11"/>
  <c r="M36" i="11"/>
  <c r="E35" i="12"/>
  <c r="Y2" i="12"/>
  <c r="X2" i="12"/>
  <c r="H36" i="12"/>
  <c r="P36" i="12"/>
  <c r="Y18" i="12"/>
  <c r="X18" i="12"/>
  <c r="M34" i="12"/>
  <c r="X8" i="9"/>
  <c r="X16" i="9"/>
  <c r="X24" i="9"/>
  <c r="X32" i="9"/>
  <c r="E36" i="9"/>
  <c r="J34" i="12"/>
  <c r="J34" i="13"/>
  <c r="Q44" i="10"/>
  <c r="R34" i="12"/>
  <c r="R34" i="13"/>
  <c r="W7" i="10"/>
  <c r="W15" i="10"/>
  <c r="W23" i="10"/>
  <c r="W31" i="10"/>
  <c r="I34" i="10"/>
  <c r="Q34" i="10"/>
  <c r="C36" i="10"/>
  <c r="C37" i="10" s="1"/>
  <c r="X26" i="11"/>
  <c r="E34" i="11"/>
  <c r="Q34" i="11"/>
  <c r="Y8" i="12"/>
  <c r="X8" i="12"/>
  <c r="Y24" i="12"/>
  <c r="X24" i="12"/>
  <c r="N34" i="12"/>
  <c r="F34" i="9"/>
  <c r="N34" i="9"/>
  <c r="K34" i="12"/>
  <c r="K34" i="13"/>
  <c r="K34" i="11"/>
  <c r="S34" i="12"/>
  <c r="S34" i="13"/>
  <c r="S34" i="11"/>
  <c r="J34" i="10"/>
  <c r="R34" i="10"/>
  <c r="Y11" i="11"/>
  <c r="X11" i="11"/>
  <c r="Y20" i="11"/>
  <c r="X30" i="11"/>
  <c r="X32" i="11"/>
  <c r="F34" i="11"/>
  <c r="R34" i="11"/>
  <c r="G35" i="12"/>
  <c r="O35" i="12"/>
  <c r="J36" i="12"/>
  <c r="R36" i="12"/>
  <c r="D35" i="12"/>
  <c r="L35" i="12"/>
  <c r="T35" i="12"/>
  <c r="Y11" i="12"/>
  <c r="X11" i="12"/>
  <c r="Y17" i="12"/>
  <c r="X17" i="12"/>
  <c r="Y27" i="12"/>
  <c r="X27" i="12"/>
  <c r="K35" i="9"/>
  <c r="S35" i="9"/>
  <c r="S37" i="9" s="1"/>
  <c r="L34" i="13"/>
  <c r="L34" i="11"/>
  <c r="L34" i="12"/>
  <c r="T34" i="13"/>
  <c r="T34" i="11"/>
  <c r="T34" i="12"/>
  <c r="L35" i="10"/>
  <c r="T35" i="10"/>
  <c r="T37" i="10" s="1"/>
  <c r="C34" i="10"/>
  <c r="K34" i="10"/>
  <c r="S34" i="10"/>
  <c r="G35" i="10"/>
  <c r="T44" i="10"/>
  <c r="X2" i="11"/>
  <c r="L35" i="11"/>
  <c r="T35" i="11"/>
  <c r="Y7" i="11"/>
  <c r="X9" i="11"/>
  <c r="U34" i="11"/>
  <c r="U44" i="12"/>
  <c r="H35" i="12"/>
  <c r="P35" i="12"/>
  <c r="P37" i="12" s="1"/>
  <c r="K36" i="12"/>
  <c r="S36" i="12"/>
  <c r="X12" i="12"/>
  <c r="X14" i="12"/>
  <c r="X28" i="12"/>
  <c r="X30" i="12"/>
  <c r="D34" i="10"/>
  <c r="L34" i="10"/>
  <c r="T34" i="10"/>
  <c r="H36" i="11"/>
  <c r="P36" i="11"/>
  <c r="X6" i="11"/>
  <c r="X8" i="11"/>
  <c r="Y19" i="11"/>
  <c r="X19" i="11"/>
  <c r="Y22" i="11"/>
  <c r="Y28" i="11"/>
  <c r="X31" i="11"/>
  <c r="I34" i="11"/>
  <c r="D36" i="12"/>
  <c r="L36" i="12"/>
  <c r="T36" i="12"/>
  <c r="Y6" i="12"/>
  <c r="X7" i="12"/>
  <c r="Y10" i="12"/>
  <c r="X10" i="12"/>
  <c r="X23" i="12"/>
  <c r="Y26" i="12"/>
  <c r="X26" i="12"/>
  <c r="E34" i="10"/>
  <c r="M34" i="10"/>
  <c r="R35" i="10"/>
  <c r="R37" i="10" s="1"/>
  <c r="X10" i="11"/>
  <c r="X12" i="11"/>
  <c r="Y15" i="11"/>
  <c r="X17" i="11"/>
  <c r="X21" i="11"/>
  <c r="J34" i="11"/>
  <c r="Y16" i="12"/>
  <c r="X16" i="12"/>
  <c r="G34" i="12"/>
  <c r="G34" i="13"/>
  <c r="O34" i="12"/>
  <c r="O34" i="13"/>
  <c r="H36" i="10"/>
  <c r="P36" i="10"/>
  <c r="F34" i="10"/>
  <c r="N34" i="10"/>
  <c r="U44" i="11"/>
  <c r="G35" i="11"/>
  <c r="O35" i="11"/>
  <c r="Y4" i="11"/>
  <c r="X7" i="11"/>
  <c r="X14" i="11"/>
  <c r="X16" i="11"/>
  <c r="Y27" i="11"/>
  <c r="X27" i="11"/>
  <c r="Y30" i="11"/>
  <c r="M34" i="11"/>
  <c r="K35" i="12"/>
  <c r="S35" i="12"/>
  <c r="Y3" i="12"/>
  <c r="X3" i="12"/>
  <c r="I36" i="12"/>
  <c r="Q36" i="12"/>
  <c r="Y9" i="12"/>
  <c r="X9" i="12"/>
  <c r="Y19" i="12"/>
  <c r="X19" i="12"/>
  <c r="Y25" i="12"/>
  <c r="X25" i="12"/>
  <c r="E34" i="12"/>
  <c r="H34" i="12"/>
  <c r="H34" i="13"/>
  <c r="H34" i="11"/>
  <c r="P34" i="12"/>
  <c r="P34" i="13"/>
  <c r="P34" i="11"/>
  <c r="X2" i="10"/>
  <c r="G34" i="10"/>
  <c r="O34" i="10"/>
  <c r="H35" i="11"/>
  <c r="P35" i="11"/>
  <c r="P37" i="11" s="1"/>
  <c r="K36" i="11"/>
  <c r="K37" i="11" s="1"/>
  <c r="S36" i="11"/>
  <c r="S37" i="11" s="1"/>
  <c r="X18" i="11"/>
  <c r="X20" i="11"/>
  <c r="Y23" i="11"/>
  <c r="N34" i="11"/>
  <c r="G36" i="12"/>
  <c r="O36" i="12"/>
  <c r="X4" i="12"/>
  <c r="X6" i="12"/>
  <c r="X20" i="12"/>
  <c r="X22" i="12"/>
  <c r="F34" i="12"/>
  <c r="Q35" i="12"/>
  <c r="P37" i="13"/>
  <c r="Y7" i="12"/>
  <c r="Y15" i="12"/>
  <c r="Y23" i="12"/>
  <c r="Y31" i="12"/>
  <c r="X8" i="13"/>
  <c r="Y9" i="13"/>
  <c r="X16" i="13"/>
  <c r="Y17" i="13"/>
  <c r="X24" i="13"/>
  <c r="Y25" i="13"/>
  <c r="X32" i="13"/>
  <c r="J35" i="13"/>
  <c r="D35" i="11"/>
  <c r="D35" i="13"/>
  <c r="X3" i="13"/>
  <c r="X11" i="13"/>
  <c r="X19" i="13"/>
  <c r="X27" i="13"/>
  <c r="X2" i="13"/>
  <c r="Y3" i="13"/>
  <c r="X10" i="13"/>
  <c r="X18" i="13"/>
  <c r="X26" i="13"/>
  <c r="H37" i="13" l="1"/>
  <c r="U37" i="13"/>
  <c r="E37" i="13"/>
  <c r="J37" i="13"/>
  <c r="G37" i="13"/>
  <c r="N37" i="13"/>
  <c r="Q37" i="13"/>
  <c r="O37" i="13"/>
  <c r="F37" i="13"/>
  <c r="R37" i="13"/>
  <c r="D37" i="13"/>
  <c r="L37" i="13"/>
  <c r="U37" i="12"/>
  <c r="T37" i="13"/>
  <c r="K37" i="13"/>
  <c r="M37" i="13"/>
  <c r="I37" i="11"/>
  <c r="H37" i="12"/>
  <c r="J37" i="12"/>
  <c r="M37" i="12"/>
  <c r="F37" i="12"/>
  <c r="N37" i="12"/>
  <c r="E37" i="12"/>
  <c r="O37" i="12"/>
  <c r="T37" i="12"/>
  <c r="R37" i="12"/>
  <c r="M37" i="10"/>
  <c r="R37" i="11"/>
  <c r="N37" i="11"/>
  <c r="L37" i="11"/>
  <c r="I37" i="12"/>
  <c r="T37" i="11"/>
  <c r="M37" i="11"/>
  <c r="F37" i="11"/>
  <c r="O37" i="11"/>
  <c r="I37" i="13"/>
  <c r="G37" i="12"/>
  <c r="G37" i="11"/>
  <c r="K37" i="9"/>
  <c r="H37" i="10"/>
  <c r="K37" i="10"/>
  <c r="J37" i="10"/>
  <c r="S37" i="10"/>
  <c r="L37" i="10"/>
  <c r="I37" i="10"/>
  <c r="F37" i="10"/>
  <c r="D37" i="10"/>
  <c r="Q37" i="11"/>
  <c r="P37" i="10"/>
  <c r="R37" i="9"/>
  <c r="I37" i="9"/>
  <c r="N37" i="9"/>
  <c r="G37" i="10"/>
  <c r="J37" i="9"/>
  <c r="D37" i="9"/>
  <c r="Q37" i="9"/>
  <c r="T37" i="9"/>
  <c r="L37" i="9"/>
  <c r="E37" i="9"/>
  <c r="E37" i="10"/>
  <c r="F37" i="9"/>
  <c r="Q37" i="8"/>
  <c r="M37" i="8"/>
  <c r="F37" i="8"/>
  <c r="K37" i="8"/>
  <c r="E37" i="8"/>
  <c r="M37" i="9"/>
  <c r="I37" i="8"/>
  <c r="C37" i="7"/>
  <c r="K37" i="7"/>
  <c r="F37" i="7"/>
  <c r="S37" i="7"/>
  <c r="S37" i="8"/>
  <c r="L37" i="7"/>
  <c r="T37" i="6"/>
  <c r="Q37" i="6"/>
  <c r="E37" i="6"/>
  <c r="H37" i="6"/>
  <c r="I37" i="7"/>
  <c r="P37" i="8"/>
  <c r="P37" i="7"/>
  <c r="D37" i="5"/>
  <c r="L37" i="6"/>
  <c r="E37" i="5"/>
  <c r="O37" i="5"/>
  <c r="M37" i="7"/>
  <c r="M37" i="6"/>
  <c r="T44" i="6"/>
  <c r="P37" i="5"/>
  <c r="O37" i="4"/>
  <c r="L44" i="3"/>
  <c r="D44" i="3"/>
  <c r="K44" i="3"/>
  <c r="J44" i="3"/>
  <c r="I44" i="3"/>
  <c r="P44" i="3"/>
  <c r="H44" i="3"/>
  <c r="O44" i="3"/>
  <c r="G44" i="3"/>
  <c r="N44" i="3"/>
  <c r="F44" i="3"/>
  <c r="M44" i="3"/>
  <c r="E44" i="3"/>
  <c r="T44" i="13"/>
  <c r="S44" i="10"/>
  <c r="H37" i="5"/>
  <c r="N37" i="7"/>
  <c r="U37" i="6"/>
  <c r="K44" i="4"/>
  <c r="C44" i="4"/>
  <c r="J44" i="4"/>
  <c r="I44" i="4"/>
  <c r="H44" i="4"/>
  <c r="O44" i="4"/>
  <c r="G44" i="4"/>
  <c r="N44" i="4"/>
  <c r="F44" i="4"/>
  <c r="M44" i="4"/>
  <c r="E44" i="4"/>
  <c r="L44" i="4"/>
  <c r="D44" i="4"/>
  <c r="T44" i="11"/>
  <c r="T44" i="9"/>
  <c r="M37" i="5"/>
  <c r="R44" i="4"/>
  <c r="O44" i="2"/>
  <c r="G44" i="2"/>
  <c r="F14" i="14" s="1"/>
  <c r="N44" i="2"/>
  <c r="F44" i="2"/>
  <c r="M44" i="2"/>
  <c r="L44" i="2"/>
  <c r="D44" i="2"/>
  <c r="K44" i="2"/>
  <c r="J44" i="2"/>
  <c r="I44" i="2"/>
  <c r="H14" i="14" s="1"/>
  <c r="E44" i="2"/>
  <c r="P44" i="2"/>
  <c r="H44" i="2"/>
  <c r="G14" i="14" s="1"/>
  <c r="E37" i="11"/>
  <c r="S37" i="13"/>
  <c r="S37" i="12"/>
  <c r="C37" i="8"/>
  <c r="H37" i="8"/>
  <c r="N37" i="10"/>
  <c r="K37" i="12"/>
  <c r="N37" i="8"/>
  <c r="O37" i="9"/>
  <c r="J37" i="11"/>
  <c r="Q44" i="2"/>
  <c r="P44" i="4"/>
  <c r="T44" i="12"/>
  <c r="D37" i="11"/>
  <c r="Q37" i="12"/>
  <c r="D37" i="12"/>
  <c r="D37" i="7"/>
  <c r="G37" i="9"/>
  <c r="T37" i="5"/>
  <c r="Q37" i="10"/>
  <c r="O37" i="10"/>
  <c r="S44" i="2"/>
  <c r="R44" i="2"/>
  <c r="Q14" i="14" s="1"/>
  <c r="D37" i="4"/>
  <c r="C37" i="4"/>
  <c r="I37" i="4"/>
  <c r="K37" i="4"/>
  <c r="N37" i="4"/>
  <c r="S37" i="4"/>
  <c r="J37" i="4"/>
  <c r="E37" i="4"/>
  <c r="H37" i="4"/>
  <c r="Q37" i="4"/>
  <c r="G37" i="4"/>
  <c r="S44" i="4"/>
  <c r="M37" i="4"/>
  <c r="S44" i="8"/>
  <c r="H37" i="7"/>
  <c r="S44" i="7"/>
  <c r="T44" i="5"/>
  <c r="T37" i="3"/>
  <c r="I37" i="3"/>
  <c r="H37" i="3"/>
  <c r="G37" i="3"/>
  <c r="F37" i="3"/>
  <c r="K37" i="3"/>
  <c r="J37" i="3"/>
  <c r="O37" i="3"/>
  <c r="Q37" i="3"/>
  <c r="N37" i="3"/>
  <c r="T44" i="3"/>
  <c r="I37" i="2"/>
  <c r="Q37" i="2"/>
  <c r="E6" i="14"/>
  <c r="T6" i="14"/>
  <c r="I6" i="14"/>
  <c r="Q6" i="14"/>
  <c r="G37" i="2"/>
  <c r="K6" i="14"/>
  <c r="H37" i="2"/>
  <c r="J6" i="14"/>
  <c r="T14" i="14"/>
  <c r="T44" i="2"/>
  <c r="E37" i="7"/>
  <c r="D37" i="6"/>
  <c r="L37" i="5"/>
  <c r="F37" i="4"/>
  <c r="G37" i="6"/>
  <c r="O37" i="7"/>
  <c r="F37" i="6"/>
  <c r="J37" i="6"/>
  <c r="D5" i="14"/>
  <c r="E37" i="2"/>
  <c r="L6" i="14"/>
  <c r="M37" i="3"/>
  <c r="S6" i="14"/>
  <c r="C6" i="14"/>
  <c r="S5" i="14"/>
  <c r="T37" i="2"/>
  <c r="N6" i="14"/>
  <c r="E37" i="3"/>
  <c r="H5" i="14"/>
  <c r="R37" i="3"/>
  <c r="K5" i="14"/>
  <c r="L37" i="2"/>
  <c r="M5" i="14"/>
  <c r="N37" i="2"/>
  <c r="D6" i="14"/>
  <c r="R5" i="14"/>
  <c r="S37" i="2"/>
  <c r="P5" i="14"/>
  <c r="H37" i="11"/>
  <c r="G37" i="7"/>
  <c r="P6" i="14"/>
  <c r="L5" i="14"/>
  <c r="M37" i="2"/>
  <c r="J5" i="14"/>
  <c r="K37" i="2"/>
  <c r="O7" i="14"/>
  <c r="O8" i="14"/>
  <c r="O37" i="2"/>
  <c r="H6" i="14"/>
  <c r="T37" i="4"/>
  <c r="C5" i="14"/>
  <c r="D37" i="2"/>
  <c r="Q5" i="14"/>
  <c r="R37" i="2"/>
  <c r="O5" i="14"/>
  <c r="N5" i="14"/>
  <c r="L37" i="12"/>
  <c r="R37" i="5"/>
  <c r="K37" i="5"/>
  <c r="N37" i="6"/>
  <c r="N37" i="5"/>
  <c r="Q37" i="5"/>
  <c r="L37" i="3"/>
  <c r="R6" i="14"/>
  <c r="E5" i="14"/>
  <c r="F37" i="2"/>
  <c r="I5" i="14"/>
  <c r="J37" i="2"/>
  <c r="J37" i="7"/>
  <c r="H37" i="9"/>
  <c r="D37" i="8"/>
  <c r="K37" i="6"/>
  <c r="J37" i="5"/>
  <c r="I37" i="5"/>
  <c r="G6" i="14"/>
  <c r="P37" i="4"/>
  <c r="O6" i="14"/>
  <c r="M6" i="14"/>
  <c r="F5" i="14"/>
  <c r="G5" i="14"/>
  <c r="I37" i="6"/>
  <c r="R37" i="8"/>
  <c r="J37" i="8"/>
  <c r="Q37" i="7"/>
  <c r="O37" i="6"/>
  <c r="R37" i="6"/>
  <c r="F37" i="5"/>
  <c r="D37" i="3"/>
  <c r="T5" i="14"/>
  <c r="U37" i="2"/>
  <c r="F6" i="14"/>
  <c r="L37" i="4"/>
  <c r="G37" i="5"/>
  <c r="U37" i="3"/>
  <c r="D14" i="14" l="1"/>
  <c r="N14" i="14"/>
  <c r="P14" i="14"/>
  <c r="C14" i="14"/>
  <c r="J14" i="14"/>
  <c r="K14" i="14"/>
  <c r="L14" i="14"/>
  <c r="I14" i="14"/>
  <c r="R14" i="14"/>
  <c r="O14" i="14"/>
  <c r="E14" i="14"/>
  <c r="M14" i="14"/>
  <c r="H8" i="14"/>
  <c r="P8" i="14"/>
  <c r="S14" i="14"/>
  <c r="G7" i="14"/>
  <c r="F7" i="14"/>
  <c r="S8" i="14"/>
  <c r="S7" i="14"/>
  <c r="F8" i="14"/>
  <c r="N7" i="14"/>
  <c r="N8" i="14"/>
  <c r="K8" i="14"/>
  <c r="K7" i="14"/>
  <c r="G8" i="14"/>
  <c r="Q8" i="14"/>
  <c r="Q7" i="14"/>
  <c r="J8" i="14"/>
  <c r="J7" i="14"/>
  <c r="R8" i="14"/>
  <c r="R7" i="14"/>
  <c r="H7" i="14"/>
  <c r="I8" i="14"/>
  <c r="I7" i="14"/>
  <c r="C8" i="14"/>
  <c r="C7" i="14"/>
  <c r="L8" i="14"/>
  <c r="L7" i="14"/>
  <c r="D8" i="14"/>
  <c r="D7" i="14"/>
  <c r="P7" i="14"/>
  <c r="T8" i="14"/>
  <c r="T7" i="14"/>
  <c r="E7" i="14"/>
  <c r="E8" i="14"/>
  <c r="M7" i="14"/>
  <c r="M8" i="14"/>
</calcChain>
</file>

<file path=xl/sharedStrings.xml><?xml version="1.0" encoding="utf-8"?>
<sst xmlns="http://schemas.openxmlformats.org/spreadsheetml/2006/main" count="1198" uniqueCount="95">
  <si>
    <t>2022</t>
  </si>
  <si>
    <t>51☻</t>
  </si>
  <si>
    <t>AND</t>
  </si>
  <si>
    <t>2023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</si>
  <si>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</si>
  <si>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</si>
  <si>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</si>
  <si>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</si>
  <si>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</si>
  <si>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</si>
  <si>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</si>
  <si>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</si>
  <si>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</si>
  <si>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</si>
  <si>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</si>
  <si>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</si>
  <si>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</si>
  <si>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</si>
  <si>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</si>
  <si>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</si>
  <si>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</si>
  <si>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</si>
  <si>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</si>
  <si>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</si>
  <si>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</si>
  <si>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</si>
  <si>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</si>
  <si>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</si>
  <si>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</si>
  <si>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</si>
  <si>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</si>
  <si>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</si>
  <si>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</si>
  <si>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</si>
  <si>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</si>
  <si>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</si>
  <si>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POČ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</si>
  <si>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</si>
  <si>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</si>
  <si>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</si>
  <si>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</si>
  <si>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</si>
  <si>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</si>
  <si>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</si>
  <si>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</si>
  <si>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</si>
  <si>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</si>
  <si>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</si>
  <si>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</si>
  <si>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</si>
  <si>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</si>
  <si>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</si>
  <si>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</si>
  <si>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</si>
  <si>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</si>
  <si>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</si>
  <si>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</si>
  <si>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</si>
  <si>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</si>
  <si>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</si>
  <si>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</si>
  <si>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</si>
  <si>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</si>
  <si>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</si>
  <si>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</si>
  <si>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</si>
  <si>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</si>
  <si>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</si>
  <si>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</si>
  <si>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</si>
  <si>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</si>
  <si>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</si>
  <si>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</si>
  <si>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</si>
  <si>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Pregled</t>
  </si>
  <si>
    <t>MIR</t>
  </si>
  <si>
    <t>ŠTU</t>
  </si>
  <si>
    <t>NPK</t>
  </si>
  <si>
    <t>MF</t>
  </si>
  <si>
    <t>KOS</t>
  </si>
  <si>
    <t>CIM</t>
  </si>
  <si>
    <t>ŠD</t>
  </si>
  <si>
    <t>INS</t>
  </si>
  <si>
    <t>RTG</t>
  </si>
  <si>
    <t>KOKIT</t>
  </si>
  <si>
    <t>CIT</t>
  </si>
  <si>
    <t>54</t>
  </si>
  <si>
    <t xml:space="preserve">Ta </t>
  </si>
  <si>
    <t>51☺</t>
  </si>
  <si>
    <t>ŽER</t>
  </si>
  <si>
    <t>ŠT/DI</t>
  </si>
  <si>
    <t>AMB</t>
  </si>
  <si>
    <t>ONIT</t>
  </si>
  <si>
    <t>RC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</si>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</sst>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52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sz val="9"/>
      <color rgb="FF000000"/>
      <name val="Arial"/>
      <family val="2"/>
      <charset val="1"/>
    </font>
    <font>
      <b/>
      <sz val="6"/>
      <color rgb="FFFF0000"/>
      <name val="Arial1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  <font>
      <sz val="8"/>
      <color theme="1"/>
      <name val="Arial1"/>
    </font>
    <font>
      <sz val="8"/>
      <color rgb="FF000000"/>
      <name val="Arial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1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4ECFB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1F7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FF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67F9FC"/>
        <bgColor rgb="FF8CEBF0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CCFFFF"/>
      </patternFill>
    </fill>
    <fill>
      <patternFill patternType="solid">
        <fgColor rgb="FFAAFFF4"/>
        <bgColor rgb="FFA6FFFC"/>
      </patternFill>
    </fill>
    <fill>
      <patternFill patternType="solid">
        <fgColor rgb="FFC4ECFB"/>
        <bgColor rgb="FFC1F7FF"/>
      </patternFill>
    </fill>
    <fill>
      <patternFill patternType="solid">
        <fgColor rgb="FF9BFFEF"/>
        <bgColor rgb="FFA0FFE7"/>
      </patternFill>
    </fill>
    <fill>
      <patternFill patternType="solid">
        <fgColor rgb="FF8CEBF0"/>
        <bgColor rgb="FFA1EDFF"/>
      </patternFill>
    </fill>
    <fill>
      <patternFill patternType="solid">
        <fgColor rgb="FFA0FFE7"/>
        <bgColor rgb="FF9BFFEF"/>
      </patternFill>
    </fill>
    <fill>
      <patternFill patternType="solid">
        <fgColor rgb="FFC1F7FF"/>
        <bgColor rgb="FFCCFFFF"/>
      </patternFill>
    </fill>
    <fill>
      <patternFill patternType="solid">
        <fgColor rgb="FFA1EDFF"/>
        <bgColor rgb="FF8CEBF0"/>
      </patternFill>
    </fill>
    <fill>
      <patternFill patternType="solid">
        <fgColor rgb="FFA6FFFC"/>
        <bgColor rgb="FFAAFFF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15" fillId="0" borderId="0"/>
  </cellStyleXfs>
  <cellXfs count="128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13" borderId="2" xfId="0" applyFont="1" applyFill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4" borderId="1" xfId="0" applyFont="1" applyFill="1" applyBorder="1"/>
    <xf numFmtId="0" fontId="20" fillId="0" borderId="2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5" borderId="2" xfId="0" applyFont="1" applyFill="1" applyBorder="1" applyAlignment="1">
      <alignment horizontal="center" vertical="center"/>
    </xf>
    <xf numFmtId="49" fontId="16" fillId="0" borderId="1" xfId="0" applyNumberFormat="1" applyFont="1" applyBorder="1" applyAlignment="1" applyProtection="1">
      <alignment horizontal="center" vertical="center" shrinkToFit="1"/>
      <protection locked="0"/>
    </xf>
    <xf numFmtId="49" fontId="19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Protection="1">
      <protection locked="0"/>
    </xf>
    <xf numFmtId="49" fontId="22" fillId="0" borderId="1" xfId="0" applyNumberFormat="1" applyFont="1" applyBorder="1" applyAlignment="1" applyProtection="1">
      <alignment horizontal="center" vertical="center" shrinkToFit="1"/>
      <protection locked="0"/>
    </xf>
    <xf numFmtId="0" fontId="38" fillId="0" borderId="1" xfId="0" applyFont="1" applyBorder="1" applyProtection="1">
      <protection locked="0"/>
    </xf>
    <xf numFmtId="164" fontId="39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49" fontId="35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6" borderId="1" xfId="0" applyNumberFormat="1" applyFont="1" applyFill="1" applyBorder="1" applyAlignment="1" applyProtection="1">
      <alignment horizontal="center" vertical="center" shrinkToFit="1"/>
      <protection locked="0"/>
    </xf>
    <xf numFmtId="49" fontId="35" fillId="17" borderId="1" xfId="0" applyNumberFormat="1" applyFont="1" applyFill="1" applyBorder="1" applyAlignment="1" applyProtection="1">
      <alignment horizontal="center" vertical="center" shrinkToFit="1"/>
      <protection locked="0"/>
    </xf>
    <xf numFmtId="49" fontId="21" fillId="8" borderId="1" xfId="0" applyNumberFormat="1" applyFont="1" applyFill="1" applyBorder="1" applyAlignment="1" applyProtection="1">
      <alignment horizontal="center" vertical="center" shrinkToFit="1"/>
      <protection locked="0"/>
    </xf>
    <xf numFmtId="49" fontId="19" fillId="8" borderId="1" xfId="0" applyNumberFormat="1" applyFont="1" applyFill="1" applyBorder="1" applyAlignment="1" applyProtection="1">
      <alignment horizontal="center" vertical="center" shrinkToFit="1"/>
      <protection locked="0"/>
    </xf>
    <xf numFmtId="0" fontId="27" fillId="0" borderId="1" xfId="0" applyFont="1" applyBorder="1" applyProtection="1">
      <protection locked="0"/>
    </xf>
    <xf numFmtId="49" fontId="40" fillId="10" borderId="1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Border="1" applyAlignment="1">
      <alignment horizontal="center" vertical="center" shrinkToFit="1"/>
    </xf>
    <xf numFmtId="49" fontId="41" fillId="0" borderId="1" xfId="0" applyNumberFormat="1" applyFont="1" applyBorder="1" applyAlignment="1" applyProtection="1">
      <alignment horizontal="center" vertical="center" shrinkToFit="1"/>
      <protection locked="0"/>
    </xf>
    <xf numFmtId="49" fontId="40" fillId="0" borderId="1" xfId="0" applyNumberFormat="1" applyFont="1" applyBorder="1" applyAlignment="1">
      <alignment horizontal="center" vertical="center" shrinkToFit="1"/>
    </xf>
    <xf numFmtId="0" fontId="0" fillId="18" borderId="1" xfId="0" applyFill="1" applyBorder="1" applyProtection="1">
      <protection locked="0"/>
    </xf>
    <xf numFmtId="0" fontId="36" fillId="18" borderId="1" xfId="0" applyFont="1" applyFill="1" applyBorder="1" applyProtection="1">
      <protection locked="0"/>
    </xf>
    <xf numFmtId="49" fontId="24" fillId="0" borderId="3" xfId="0" applyNumberFormat="1" applyFont="1" applyBorder="1" applyAlignment="1">
      <alignment horizontal="center" vertical="center" shrinkToFit="1"/>
    </xf>
    <xf numFmtId="0" fontId="20" fillId="19" borderId="2" xfId="0" applyFont="1" applyFill="1" applyBorder="1" applyAlignment="1">
      <alignment horizontal="center" vertical="center"/>
    </xf>
    <xf numFmtId="49" fontId="19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40" fillId="20" borderId="1" xfId="0" applyNumberFormat="1" applyFont="1" applyFill="1" applyBorder="1" applyAlignment="1" applyProtection="1">
      <alignment horizontal="center" vertical="center" shrinkToFit="1"/>
      <protection locked="0"/>
    </xf>
    <xf numFmtId="0" fontId="35" fillId="14" borderId="4" xfId="0" applyFont="1" applyFill="1" applyBorder="1"/>
    <xf numFmtId="49" fontId="16" fillId="0" borderId="5" xfId="0" applyNumberFormat="1" applyFont="1" applyBorder="1" applyAlignment="1">
      <alignment horizontal="center" vertical="center" shrinkToFit="1"/>
    </xf>
    <xf numFmtId="0" fontId="36" fillId="21" borderId="1" xfId="0" applyFont="1" applyFill="1" applyBorder="1" applyProtection="1">
      <protection locked="0"/>
    </xf>
    <xf numFmtId="164" fontId="20" fillId="0" borderId="3" xfId="0" applyNumberFormat="1" applyFont="1" applyBorder="1" applyAlignment="1">
      <alignment horizontal="center" vertical="center" shrinkToFit="1"/>
    </xf>
    <xf numFmtId="0" fontId="30" fillId="0" borderId="1" xfId="0" applyFont="1" applyBorder="1"/>
    <xf numFmtId="0" fontId="27" fillId="22" borderId="1" xfId="0" applyFont="1" applyFill="1" applyBorder="1" applyProtection="1">
      <protection locked="0"/>
    </xf>
    <xf numFmtId="0" fontId="20" fillId="21" borderId="2" xfId="0" applyFont="1" applyFill="1" applyBorder="1" applyAlignment="1">
      <alignment horizontal="center" vertical="center"/>
    </xf>
    <xf numFmtId="49" fontId="35" fillId="21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23" borderId="2" xfId="0" applyFont="1" applyFill="1" applyBorder="1" applyAlignment="1">
      <alignment horizontal="center" vertical="center"/>
    </xf>
    <xf numFmtId="49" fontId="19" fillId="23" borderId="1" xfId="0" applyNumberFormat="1" applyFont="1" applyFill="1" applyBorder="1" applyAlignment="1">
      <alignment horizontal="center" vertical="center" shrinkToFit="1"/>
    </xf>
    <xf numFmtId="165" fontId="20" fillId="21" borderId="1" xfId="0" applyNumberFormat="1" applyFont="1" applyFill="1" applyBorder="1" applyAlignment="1">
      <alignment horizontal="center" vertical="center" shrinkToFit="1"/>
    </xf>
    <xf numFmtId="0" fontId="38" fillId="21" borderId="1" xfId="0" applyFont="1" applyFill="1" applyBorder="1" applyProtection="1">
      <protection locked="0"/>
    </xf>
    <xf numFmtId="49" fontId="3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5" borderId="1" xfId="0" applyFill="1" applyBorder="1" applyProtection="1">
      <protection locked="0"/>
    </xf>
    <xf numFmtId="0" fontId="43" fillId="0" borderId="0" xfId="0" applyFont="1" applyAlignment="1">
      <alignment horizontal="center"/>
    </xf>
    <xf numFmtId="0" fontId="44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49" fontId="16" fillId="24" borderId="1" xfId="0" applyNumberFormat="1" applyFont="1" applyFill="1" applyBorder="1" applyAlignment="1">
      <alignment horizontal="center" vertical="center" shrinkToFit="1"/>
    </xf>
    <xf numFmtId="49" fontId="46" fillId="0" borderId="1" xfId="0" applyNumberFormat="1" applyFont="1" applyBorder="1" applyAlignment="1" applyProtection="1">
      <alignment horizontal="center" vertical="center" shrinkToFit="1"/>
      <protection locked="0"/>
    </xf>
    <xf numFmtId="0" fontId="47" fillId="0" borderId="1" xfId="0" applyFont="1" applyBorder="1" applyAlignment="1" applyProtection="1">
      <alignment horizontal="center" vertical="center" shrinkToFit="1"/>
      <protection locked="0"/>
    </xf>
    <xf numFmtId="0" fontId="48" fillId="0" borderId="1" xfId="0" applyFont="1" applyBorder="1" applyProtection="1">
      <protection locked="0"/>
    </xf>
    <xf numFmtId="49" fontId="46" fillId="0" borderId="1" xfId="0" applyNumberFormat="1" applyFont="1" applyBorder="1" applyAlignment="1">
      <alignment horizontal="center" vertical="center" shrinkToFit="1"/>
    </xf>
    <xf numFmtId="49" fontId="16" fillId="25" borderId="1" xfId="0" applyNumberFormat="1" applyFont="1" applyFill="1" applyBorder="1" applyAlignment="1">
      <alignment horizontal="center" vertical="center" shrinkToFit="1"/>
    </xf>
    <xf numFmtId="0" fontId="49" fillId="0" borderId="1" xfId="0" applyFont="1" applyBorder="1" applyProtection="1">
      <protection locked="0"/>
    </xf>
    <xf numFmtId="49" fontId="16" fillId="26" borderId="1" xfId="0" applyNumberFormat="1" applyFont="1" applyFill="1" applyBorder="1" applyAlignment="1">
      <alignment horizontal="center" vertical="center" shrinkToFit="1"/>
    </xf>
    <xf numFmtId="0" fontId="50" fillId="0" borderId="1" xfId="0" applyFont="1" applyBorder="1" applyProtection="1">
      <protection locked="0"/>
    </xf>
    <xf numFmtId="49" fontId="19" fillId="27" borderId="1" xfId="0" applyNumberFormat="1" applyFont="1" applyFill="1" applyBorder="1" applyAlignment="1">
      <alignment horizontal="center" vertical="center" shrinkToFit="1"/>
    </xf>
    <xf numFmtId="49" fontId="20" fillId="25" borderId="1" xfId="0" applyNumberFormat="1" applyFont="1" applyFill="1" applyBorder="1" applyAlignment="1">
      <alignment horizontal="center" vertical="center" shrinkToFit="1"/>
    </xf>
    <xf numFmtId="49" fontId="51" fillId="10" borderId="1" xfId="0" applyNumberFormat="1" applyFont="1" applyFill="1" applyBorder="1" applyAlignment="1" applyProtection="1">
      <alignment horizontal="center" vertical="center" shrinkToFit="1"/>
      <protection locked="0"/>
    </xf>
    <xf numFmtId="49" fontId="16" fillId="28" borderId="1" xfId="0" applyNumberFormat="1" applyFont="1" applyFill="1" applyBorder="1" applyAlignment="1">
      <alignment horizontal="center" vertical="center" shrinkToFit="1"/>
    </xf>
    <xf numFmtId="49" fontId="19" fillId="28" borderId="1" xfId="0" applyNumberFormat="1" applyFont="1" applyFill="1" applyBorder="1" applyAlignment="1">
      <alignment horizontal="center" vertical="center" shrinkToFit="1"/>
    </xf>
    <xf numFmtId="49" fontId="19" fillId="29" borderId="1" xfId="0" applyNumberFormat="1" applyFont="1" applyFill="1" applyBorder="1" applyAlignment="1">
      <alignment horizontal="center" vertical="center" shrinkToFit="1"/>
    </xf>
    <xf numFmtId="49" fontId="16" fillId="30" borderId="1" xfId="0" applyNumberFormat="1" applyFont="1" applyFill="1" applyBorder="1" applyAlignment="1">
      <alignment horizontal="center" vertical="center" shrinkToFit="1"/>
    </xf>
    <xf numFmtId="0" fontId="42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539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A1EDFF"/>
      <rgbColor rgb="FF808080"/>
      <rgbColor rgb="FF9BFFEF"/>
      <rgbColor rgb="FFFF3366"/>
      <rgbColor rgb="FFAAFFF4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1F7FF"/>
      <rgbColor rgb="FFC4ECFB"/>
      <rgbColor rgb="FFFFFF99"/>
      <rgbColor rgb="FF8CEBF0"/>
      <rgbColor rgb="FFFF99CC"/>
      <rgbColor rgb="FFA6FFFC"/>
      <rgbColor rgb="FFFFCC99"/>
      <rgbColor rgb="FF3366FF"/>
      <rgbColor rgb="FF67F9FC"/>
      <rgbColor rgb="FF99CC00"/>
      <rgbColor rgb="FFFFCC00"/>
      <rgbColor rgb="FFFF420E"/>
      <rgbColor rgb="FFFF6633"/>
      <rgbColor rgb="FF666699"/>
      <rgbColor rgb="FFA0FFE7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jasostaric/Desktop/kardio/msofice/2022.xlsx" TargetMode="External"/><Relationship Id="rId1" Type="http://schemas.openxmlformats.org/officeDocument/2006/relationships/externalLinkPath" Target="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edloge"/>
      <sheetName val="januar"/>
      <sheetName val="februar"/>
      <sheetName val="marec"/>
      <sheetName val="april"/>
      <sheetName val="maj"/>
      <sheetName val="junij"/>
      <sheetName val="julij"/>
      <sheetName val="avgust"/>
      <sheetName val="september"/>
      <sheetName val="oktober"/>
      <sheetName val="november"/>
      <sheetName val="december"/>
      <sheetName val="statistika"/>
    </sheetNames>
    <sheetDataSet>
      <sheetData sheetId="0">
        <row r="6">
          <cell r="B6" t="str">
            <v>KVIT</v>
          </cell>
        </row>
        <row r="32">
          <cell r="B32" t="str">
            <v>Am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3"/>
  <sheetViews>
    <sheetView zoomScale="150" zoomScaleNormal="150" workbookViewId="0">
      <selection activeCell="G7" sqref="G7"/>
    </sheetView>
  </sheetViews>
  <sheetFormatPr baseColWidth="10" defaultColWidth="10.7109375" defaultRowHeight="16"/>
  <cols>
    <col min="1" max="1" width="14.285156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2:6">
      <c r="F1" s="5" t="s">
        <v>0</v>
      </c>
    </row>
    <row r="2" spans="2:6">
      <c r="B2" s="6" t="s">
        <v>1</v>
      </c>
      <c r="C2" s="7"/>
      <c r="E2" s="8" t="s">
        <v>2</v>
      </c>
      <c r="F2" s="5" t="s">
        <v>3</v>
      </c>
    </row>
    <row r="3" spans="2:6">
      <c r="B3" s="6" t="s">
        <v>4</v>
      </c>
      <c r="C3" s="7"/>
      <c r="E3" s="8" t="s">
        <v>5</v>
      </c>
    </row>
    <row r="4" spans="2:6">
      <c r="B4" s="6" t="s">
        <v>6</v>
      </c>
      <c r="C4" s="7"/>
      <c r="E4" s="8" t="s">
        <v>7</v>
      </c>
    </row>
    <row r="5" spans="2:6">
      <c r="B5" s="6" t="s">
        <v>8</v>
      </c>
      <c r="C5" s="7"/>
      <c r="E5" s="8" t="s">
        <v>9</v>
      </c>
    </row>
    <row r="6" spans="2:6">
      <c r="B6" s="6" t="s">
        <v>10</v>
      </c>
      <c r="C6" s="7"/>
      <c r="E6" s="8" t="s">
        <v>11</v>
      </c>
    </row>
    <row r="7" spans="2:6">
      <c r="B7" s="9" t="s">
        <v>12</v>
      </c>
      <c r="C7" s="10"/>
      <c r="E7" s="8" t="s">
        <v>13</v>
      </c>
    </row>
    <row r="8" spans="2:6">
      <c r="B8" s="6" t="s">
        <v>14</v>
      </c>
      <c r="C8" s="7"/>
      <c r="E8" s="8" t="s">
        <v>15</v>
      </c>
    </row>
    <row r="9" spans="2:6">
      <c r="B9" s="6" t="s">
        <v>16</v>
      </c>
      <c r="C9" s="7"/>
      <c r="E9" s="8" t="s">
        <v>17</v>
      </c>
    </row>
    <row r="10" spans="2:6">
      <c r="B10" s="6" t="s">
        <v>18</v>
      </c>
      <c r="C10" s="7"/>
      <c r="E10" s="8" t="s">
        <v>19</v>
      </c>
    </row>
    <row r="11" spans="2:6">
      <c r="B11" s="11" t="s">
        <v>20</v>
      </c>
      <c r="C11" s="12"/>
      <c r="E11" s="8" t="s">
        <v>21</v>
      </c>
    </row>
    <row r="12" spans="2:6">
      <c r="B12" s="6" t="s">
        <v>22</v>
      </c>
      <c r="C12" s="7"/>
      <c r="E12" s="8" t="s">
        <v>23</v>
      </c>
    </row>
    <row r="13" spans="2:6">
      <c r="B13" s="6" t="s">
        <v>24</v>
      </c>
      <c r="C13" s="7"/>
      <c r="E13" s="8" t="s">
        <v>25</v>
      </c>
    </row>
    <row r="14" spans="2:6">
      <c r="B14" s="13" t="s">
        <v>26</v>
      </c>
      <c r="C14" s="14"/>
      <c r="E14" s="8" t="s">
        <v>27</v>
      </c>
    </row>
    <row r="15" spans="2:6">
      <c r="B15" s="6" t="s">
        <v>28</v>
      </c>
      <c r="C15" s="7"/>
      <c r="E15" s="8" t="s">
        <v>29</v>
      </c>
    </row>
    <row r="16" spans="2:6">
      <c r="B16" s="11" t="s">
        <v>26</v>
      </c>
      <c r="C16" s="12"/>
      <c r="E16" s="8" t="s">
        <v>30</v>
      </c>
    </row>
    <row r="17" spans="2:5">
      <c r="B17" s="15" t="s">
        <v>31</v>
      </c>
      <c r="C17" s="16"/>
      <c r="E17" s="8" t="s">
        <v>32</v>
      </c>
    </row>
    <row r="18" spans="2:5">
      <c r="B18" s="15" t="s">
        <v>33</v>
      </c>
      <c r="C18" s="16"/>
      <c r="E18" s="8" t="s">
        <v>34</v>
      </c>
    </row>
    <row r="19" spans="2:5">
      <c r="B19" s="17" t="s">
        <v>35</v>
      </c>
      <c r="C19" s="18"/>
      <c r="E19" s="8" t="s">
        <v>36</v>
      </c>
    </row>
    <row r="20" spans="2:5">
      <c r="B20" s="19" t="s">
        <v>37</v>
      </c>
      <c r="C20" s="20"/>
      <c r="E20" s="8" t="s">
        <v>38</v>
      </c>
    </row>
    <row r="21" spans="2:5">
      <c r="B21" s="21" t="s">
        <v>37</v>
      </c>
      <c r="C21" s="22"/>
      <c r="E21" s="8" t="s">
        <v>39</v>
      </c>
    </row>
    <row r="22" spans="2:5" ht="18">
      <c r="B22" s="23" t="s">
        <v>40</v>
      </c>
      <c r="C22" s="24"/>
    </row>
    <row r="23" spans="2:5" ht="18">
      <c r="B23" s="23" t="s">
        <v>41</v>
      </c>
      <c r="C23" s="24"/>
    </row>
    <row r="24" spans="2:5" ht="18">
      <c r="B24" s="23" t="s">
        <v>42</v>
      </c>
      <c r="C24" s="24"/>
    </row>
    <row r="25" spans="2:5">
      <c r="B25" s="11" t="s">
        <v>43</v>
      </c>
      <c r="C25" s="12"/>
    </row>
    <row r="26" spans="2:5">
      <c r="B26" s="11" t="s">
        <v>44</v>
      </c>
      <c r="C26" s="12"/>
    </row>
    <row r="27" spans="2:5">
      <c r="B27" s="25" t="s">
        <v>45</v>
      </c>
      <c r="C27" s="26"/>
    </row>
    <row r="28" spans="2:5">
      <c r="B28" s="27" t="s">
        <v>46</v>
      </c>
      <c r="C28" s="27"/>
    </row>
    <row r="29" spans="2:5">
      <c r="B29" s="27" t="s">
        <v>47</v>
      </c>
      <c r="C29" s="27"/>
    </row>
    <row r="30" spans="2:5">
      <c r="B30" s="6" t="s">
        <v>48</v>
      </c>
      <c r="C30" s="7"/>
    </row>
    <row r="31" spans="2:5" ht="18">
      <c r="B31" s="28" t="s">
        <v>49</v>
      </c>
      <c r="C31" s="29"/>
    </row>
    <row r="32" spans="2:5">
      <c r="B32" s="11" t="s">
        <v>50</v>
      </c>
      <c r="C32" s="12"/>
    </row>
    <row r="33" spans="2:3">
      <c r="B33" s="6" t="s">
        <v>51</v>
      </c>
      <c r="C33" s="7"/>
    </row>
    <row r="34" spans="2:3" ht="18">
      <c r="B34" s="28" t="s">
        <v>52</v>
      </c>
      <c r="C34" s="29"/>
    </row>
    <row r="35" spans="2:3">
      <c r="B35" s="11" t="s">
        <v>53</v>
      </c>
      <c r="C35" s="12"/>
    </row>
    <row r="36" spans="2:3">
      <c r="B36" s="6" t="s">
        <v>54</v>
      </c>
      <c r="C36" s="7"/>
    </row>
    <row r="37" spans="2:3" ht="18">
      <c r="B37" s="23" t="s">
        <v>55</v>
      </c>
      <c r="C37" s="24"/>
    </row>
    <row r="38" spans="2:3">
      <c r="B38" s="11" t="s">
        <v>56</v>
      </c>
      <c r="C38" s="12"/>
    </row>
    <row r="39" spans="2:3">
      <c r="B39" s="6" t="s">
        <v>57</v>
      </c>
      <c r="C39" s="7"/>
    </row>
    <row r="40" spans="2:3" ht="18">
      <c r="B40" s="23" t="s">
        <v>58</v>
      </c>
      <c r="C40" s="24"/>
    </row>
    <row r="41" spans="2:3">
      <c r="B41" s="11" t="s">
        <v>59</v>
      </c>
      <c r="C41" s="12"/>
    </row>
    <row r="42" spans="2:3">
      <c r="B42" s="30" t="s">
        <v>60</v>
      </c>
      <c r="C42" s="31"/>
    </row>
    <row r="43" spans="2:3">
      <c r="B43" s="32" t="s">
        <v>61</v>
      </c>
      <c r="C43" s="33"/>
    </row>
    <row r="44" spans="2:3">
      <c r="B44" s="34" t="s">
        <v>62</v>
      </c>
      <c r="C44" s="35"/>
    </row>
    <row r="45" spans="2:3">
      <c r="B45" s="36" t="s">
        <v>63</v>
      </c>
      <c r="C45" s="37"/>
    </row>
    <row r="46" spans="2:3">
      <c r="B46" s="38" t="s">
        <v>64</v>
      </c>
    </row>
    <row r="47" spans="2:3">
      <c r="B47" s="38" t="s">
        <v>65</v>
      </c>
    </row>
    <row r="48" spans="2:3">
      <c r="B48" s="38" t="s">
        <v>66</v>
      </c>
    </row>
    <row r="49" spans="2:2">
      <c r="B49" s="38" t="s">
        <v>67</v>
      </c>
    </row>
    <row r="50" spans="2:2">
      <c r="B50" s="1" t="s">
        <v>68</v>
      </c>
    </row>
    <row r="51" spans="2:2">
      <c r="B51" s="1" t="s">
        <v>68</v>
      </c>
    </row>
    <row r="52" spans="2:2">
      <c r="B52" s="1" t="s">
        <v>68</v>
      </c>
    </row>
    <row r="53" spans="2:2">
      <c r="B53" s="1" t="s">
        <v>68</v>
      </c>
    </row>
  </sheetData>
  <sheetProtection sheet="1" objects="1" scenarios="1"/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M46"/>
  <sheetViews>
    <sheetView view="pageLayout" topLeftCell="A7" zoomScaleNormal="160" workbookViewId="0">
      <selection activeCell="S19" sqref="S19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/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45170</v>
      </c>
      <c r="B2" s="59" t="str">
        <f t="shared" ref="B2:B31" si="0">TEXT(A2,"Ddd")</f>
        <v>Fri</v>
      </c>
      <c r="C2" s="23" t="str">
        <f>Predloge!$B$23</f>
        <v>51☺</v>
      </c>
      <c r="D2" s="6" t="str">
        <f>Predloge!$B$13</f>
        <v>BOL</v>
      </c>
      <c r="E2" s="9" t="str">
        <f>Predloge!$B$7</f>
        <v>KVIT☻</v>
      </c>
      <c r="F2" s="81" t="str">
        <f>Predloge!$B$12</f>
        <v>D</v>
      </c>
      <c r="G2" s="11" t="str">
        <f>Predloge!$B$11</f>
        <v>X</v>
      </c>
      <c r="H2" s="6" t="str">
        <f>Predloge!$B$5</f>
        <v>52</v>
      </c>
      <c r="I2" s="6" t="str">
        <f>Predloge!$B$4</f>
        <v>51</v>
      </c>
      <c r="J2" s="11" t="str">
        <f>Predloge!$B$11</f>
        <v>X</v>
      </c>
      <c r="K2" s="81" t="str">
        <f>Predloge!$B$12</f>
        <v>D</v>
      </c>
      <c r="L2" s="81" t="str">
        <f>Predloge!$B$12</f>
        <v>D</v>
      </c>
      <c r="M2" s="6" t="str">
        <f>Predloge!$B$6</f>
        <v>KVIT</v>
      </c>
      <c r="N2" s="81" t="str">
        <f>Predloge!$B$12</f>
        <v>D</v>
      </c>
      <c r="O2" s="81"/>
      <c r="P2" s="119" t="s">
        <v>92</v>
      </c>
      <c r="Q2" s="81" t="str">
        <f>Predloge!$B$12</f>
        <v>D</v>
      </c>
      <c r="R2" s="81"/>
      <c r="S2" s="81" t="str">
        <f>Predloge!$B$12</f>
        <v>D</v>
      </c>
      <c r="T2" s="81"/>
      <c r="U2" s="81" t="s">
        <v>36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0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2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>L</v>
      </c>
      <c r="AK2" s="58" t="str">
        <f t="shared" ref="AK2:AK23" si="14">RIGHT(E2,1)</f>
        <v>☻</v>
      </c>
      <c r="AL2" s="58" t="str">
        <f t="shared" ref="AL2:AL23" si="15">RIGHT(F2,1)</f>
        <v>D</v>
      </c>
      <c r="AM2" s="58" t="str">
        <f t="shared" ref="AM2:AM23" si="16">RIGHT(G2,1)</f>
        <v>X</v>
      </c>
      <c r="AN2" s="58" t="str">
        <f t="shared" ref="AN2:AN23" si="17">RIGHT(H2,1)</f>
        <v>2</v>
      </c>
      <c r="AO2" s="58" t="str">
        <f t="shared" ref="AO2:AO23" si="18">RIGHT(I2,1)</f>
        <v>1</v>
      </c>
      <c r="AP2" s="58" t="str">
        <f t="shared" ref="AP2:AP23" si="19">RIGHT(J2,1)</f>
        <v>X</v>
      </c>
      <c r="AQ2" s="58" t="str">
        <f t="shared" ref="AQ2:AQ23" si="20">RIGHT(K2,1)</f>
        <v>D</v>
      </c>
      <c r="AR2" s="58" t="str">
        <f t="shared" ref="AR2:AR23" si="21">RIGHT(L2,1)</f>
        <v>D</v>
      </c>
      <c r="AS2" s="58" t="str">
        <f t="shared" ref="AS2:AS23" si="22">RIGHT(M2,1)</f>
        <v>T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D</v>
      </c>
      <c r="AX2" s="58" t="str">
        <f t="shared" ref="AX2:AX23" si="27">RIGHT(R2,1)</f>
        <v/>
      </c>
      <c r="AY2" s="58" t="str">
        <f t="shared" ref="AY2:AY23" si="28">RIGHT(S2,1)</f>
        <v>D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45171</v>
      </c>
      <c r="B3" s="59" t="str">
        <f t="shared" si="0"/>
        <v>Sat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13" t="str">
        <f>Predloge!$B$14</f>
        <v>☻</v>
      </c>
      <c r="N3" s="81"/>
      <c r="O3" s="81"/>
      <c r="P3" s="81"/>
      <c r="Q3" s="81"/>
      <c r="R3" s="81"/>
      <c r="S3" s="81"/>
      <c r="T3" s="81"/>
      <c r="U3" s="81" t="s">
        <v>79</v>
      </c>
      <c r="V3" s="8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/>
      </c>
      <c r="AQ3" s="58" t="str">
        <f t="shared" si="20"/>
        <v/>
      </c>
      <c r="AR3" s="58" t="str">
        <f t="shared" si="21"/>
        <v/>
      </c>
      <c r="AS3" s="58" t="str">
        <f t="shared" si="22"/>
        <v>☻</v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45172</v>
      </c>
      <c r="B4" s="59" t="str">
        <f t="shared" si="0"/>
        <v>Sun</v>
      </c>
      <c r="C4" s="81"/>
      <c r="D4" s="81"/>
      <c r="E4" s="81"/>
      <c r="F4" s="81"/>
      <c r="G4" s="81"/>
      <c r="H4" s="81"/>
      <c r="I4" s="81"/>
      <c r="J4" s="13" t="str">
        <f>Predloge!$B$14</f>
        <v>☻</v>
      </c>
      <c r="K4" s="81"/>
      <c r="L4" s="81"/>
      <c r="M4" s="81"/>
      <c r="N4" s="21" t="str">
        <f>Predloge!$B$21</f>
        <v>☺</v>
      </c>
      <c r="O4" s="81"/>
      <c r="P4" s="81"/>
      <c r="Q4" s="81"/>
      <c r="R4" s="81"/>
      <c r="S4" s="81"/>
      <c r="T4" s="81"/>
      <c r="U4" s="81" t="s">
        <v>25</v>
      </c>
      <c r="V4" s="8" t="s">
        <v>9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>☻</v>
      </c>
      <c r="AQ4" s="58" t="str">
        <f t="shared" si="20"/>
        <v/>
      </c>
      <c r="AR4" s="58" t="str">
        <f t="shared" si="21"/>
        <v/>
      </c>
      <c r="AS4" s="58" t="str">
        <f t="shared" si="22"/>
        <v/>
      </c>
      <c r="AT4" s="58" t="str">
        <f t="shared" si="23"/>
        <v>☺</v>
      </c>
      <c r="AU4" s="58" t="str">
        <f t="shared" si="24"/>
        <v/>
      </c>
      <c r="AV4" s="58" t="str">
        <f t="shared" si="25"/>
        <v/>
      </c>
      <c r="AW4" s="58" t="str">
        <f t="shared" si="26"/>
        <v/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45173</v>
      </c>
      <c r="B5" s="59" t="str">
        <f t="shared" si="0"/>
        <v>Mon</v>
      </c>
      <c r="C5" s="23" t="str">
        <f>Predloge!$B$23</f>
        <v>51☺</v>
      </c>
      <c r="D5" s="6" t="str">
        <f>Predloge!$B$13</f>
        <v>BOL</v>
      </c>
      <c r="E5" s="6" t="str">
        <f>Predloge!$B$4</f>
        <v>51</v>
      </c>
      <c r="F5" s="9" t="str">
        <f>Predloge!$B$7</f>
        <v>KVIT☻</v>
      </c>
      <c r="G5" s="81" t="s">
        <v>46</v>
      </c>
      <c r="H5" s="81" t="str">
        <f>Predloge!$B$12</f>
        <v>D</v>
      </c>
      <c r="I5" s="11" t="str">
        <f>Predloge!$B$26</f>
        <v>52¶</v>
      </c>
      <c r="J5" s="11" t="str">
        <f>Predloge!$B$11</f>
        <v>X</v>
      </c>
      <c r="K5" s="81" t="str">
        <f>Predloge!$B$12</f>
        <v>D</v>
      </c>
      <c r="L5" s="81" t="str">
        <f>Predloge!$B$12</f>
        <v>D</v>
      </c>
      <c r="M5" s="6" t="str">
        <f>Predloge!$B$6</f>
        <v>KVIT</v>
      </c>
      <c r="N5" s="11" t="str">
        <f>Predloge!$B$11</f>
        <v>X</v>
      </c>
      <c r="O5" s="81"/>
      <c r="P5" s="119" t="s">
        <v>92</v>
      </c>
      <c r="Q5" s="81" t="str">
        <f>Predloge!$B$12</f>
        <v>D</v>
      </c>
      <c r="R5" s="81"/>
      <c r="S5" s="81" t="str">
        <f>Predloge!$B$12</f>
        <v>D</v>
      </c>
      <c r="T5" s="81"/>
      <c r="U5" s="81" t="s">
        <v>36</v>
      </c>
      <c r="V5" s="8" t="s">
        <v>7</v>
      </c>
      <c r="W5" s="56">
        <f t="shared" si="1"/>
        <v>1</v>
      </c>
      <c r="X5" s="56">
        <f t="shared" si="2"/>
        <v>1</v>
      </c>
      <c r="Y5" s="56">
        <f t="shared" si="3"/>
        <v>1</v>
      </c>
      <c r="Z5" s="56">
        <f t="shared" si="4"/>
        <v>0</v>
      </c>
      <c r="AA5" s="56">
        <f t="shared" si="5"/>
        <v>0</v>
      </c>
      <c r="AB5" s="56">
        <f t="shared" si="6"/>
        <v>1</v>
      </c>
      <c r="AC5" s="56">
        <f t="shared" si="7"/>
        <v>0</v>
      </c>
      <c r="AD5" s="56">
        <f t="shared" si="8"/>
        <v>2</v>
      </c>
      <c r="AE5" s="57">
        <f t="shared" si="9"/>
        <v>0</v>
      </c>
      <c r="AF5" s="57">
        <f t="shared" si="10"/>
        <v>2</v>
      </c>
      <c r="AG5" s="56">
        <f t="shared" si="11"/>
        <v>1</v>
      </c>
      <c r="AH5" s="6" t="str">
        <f>Predloge!$B$5</f>
        <v>52</v>
      </c>
      <c r="AI5" s="58" t="str">
        <f t="shared" si="12"/>
        <v>☺</v>
      </c>
      <c r="AJ5" s="58" t="str">
        <f t="shared" si="13"/>
        <v>L</v>
      </c>
      <c r="AK5" s="58" t="str">
        <f t="shared" si="14"/>
        <v>1</v>
      </c>
      <c r="AL5" s="58" t="str">
        <f t="shared" si="15"/>
        <v>☻</v>
      </c>
      <c r="AM5" s="58" t="str">
        <f t="shared" si="16"/>
        <v>O</v>
      </c>
      <c r="AN5" s="58" t="str">
        <f t="shared" si="17"/>
        <v>D</v>
      </c>
      <c r="AO5" s="58" t="str">
        <f t="shared" si="18"/>
        <v>¶</v>
      </c>
      <c r="AP5" s="58" t="str">
        <f t="shared" si="19"/>
        <v>X</v>
      </c>
      <c r="AQ5" s="58" t="str">
        <f t="shared" si="20"/>
        <v>D</v>
      </c>
      <c r="AR5" s="58" t="str">
        <f t="shared" si="21"/>
        <v>D</v>
      </c>
      <c r="AS5" s="58" t="str">
        <f t="shared" si="22"/>
        <v>T</v>
      </c>
      <c r="AT5" s="58" t="str">
        <f t="shared" si="23"/>
        <v>X</v>
      </c>
      <c r="AU5" s="58" t="str">
        <f t="shared" si="24"/>
        <v/>
      </c>
      <c r="AV5" s="58" t="str">
        <f t="shared" si="25"/>
        <v>T</v>
      </c>
      <c r="AW5" s="58" t="str">
        <f t="shared" si="26"/>
        <v>D</v>
      </c>
      <c r="AX5" s="58" t="str">
        <f t="shared" si="27"/>
        <v/>
      </c>
      <c r="AY5" s="58" t="str">
        <f t="shared" si="28"/>
        <v>D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45174</v>
      </c>
      <c r="B6" s="59" t="str">
        <f t="shared" si="0"/>
        <v>Tue</v>
      </c>
      <c r="C6" s="11" t="str">
        <f>Predloge!$B$11</f>
        <v>X</v>
      </c>
      <c r="D6" s="6" t="str">
        <f>Predloge!$B$13</f>
        <v>BOL</v>
      </c>
      <c r="E6" s="6" t="str">
        <f>Predloge!$B$6</f>
        <v>KVIT</v>
      </c>
      <c r="F6" s="11" t="str">
        <f>Predloge!$B$11</f>
        <v>X</v>
      </c>
      <c r="G6" s="81" t="s">
        <v>46</v>
      </c>
      <c r="H6" s="6" t="str">
        <f>Predloge!$B$15</f>
        <v>SO</v>
      </c>
      <c r="I6" s="6" t="str">
        <f>Predloge!$B$5</f>
        <v>52</v>
      </c>
      <c r="J6" s="81" t="str">
        <f>Predloge!$B$12</f>
        <v>D</v>
      </c>
      <c r="K6" s="81" t="str">
        <f>Predloge!$B$12</f>
        <v>D</v>
      </c>
      <c r="L6" s="81" t="str">
        <f>Predloge!$B$12</f>
        <v>D</v>
      </c>
      <c r="M6" s="9" t="str">
        <f>Predloge!$B$7</f>
        <v>KVIT☻</v>
      </c>
      <c r="N6" s="11" t="str">
        <f>Predloge!$B$26</f>
        <v>52¶</v>
      </c>
      <c r="O6" s="81"/>
      <c r="P6" s="19" t="str">
        <f>Predloge!$B$20</f>
        <v>☺</v>
      </c>
      <c r="Q6" s="81" t="str">
        <f>Predloge!$B$12</f>
        <v>D</v>
      </c>
      <c r="R6" s="81"/>
      <c r="S6" s="81" t="str">
        <f>Predloge!$B$12</f>
        <v>D</v>
      </c>
      <c r="T6" s="81"/>
      <c r="U6" s="81" t="s">
        <v>29</v>
      </c>
      <c r="V6" s="8" t="s">
        <v>7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2</v>
      </c>
      <c r="AE6" s="57">
        <f t="shared" si="9"/>
        <v>0</v>
      </c>
      <c r="AF6" s="57">
        <f t="shared" si="10"/>
        <v>2</v>
      </c>
      <c r="AG6" s="56">
        <f t="shared" si="11"/>
        <v>1</v>
      </c>
      <c r="AH6" s="6" t="str">
        <f>Predloge!$B$6</f>
        <v>KVIT</v>
      </c>
      <c r="AI6" s="58" t="str">
        <f t="shared" si="12"/>
        <v>X</v>
      </c>
      <c r="AJ6" s="58" t="str">
        <f t="shared" si="13"/>
        <v>L</v>
      </c>
      <c r="AK6" s="58" t="str">
        <f t="shared" si="14"/>
        <v>T</v>
      </c>
      <c r="AL6" s="58" t="str">
        <f t="shared" si="15"/>
        <v>X</v>
      </c>
      <c r="AM6" s="58" t="str">
        <f t="shared" si="16"/>
        <v>O</v>
      </c>
      <c r="AN6" s="58" t="str">
        <f t="shared" si="17"/>
        <v>O</v>
      </c>
      <c r="AO6" s="58" t="str">
        <f t="shared" si="18"/>
        <v>2</v>
      </c>
      <c r="AP6" s="58" t="str">
        <f t="shared" si="19"/>
        <v>D</v>
      </c>
      <c r="AQ6" s="58" t="str">
        <f t="shared" si="20"/>
        <v>D</v>
      </c>
      <c r="AR6" s="58" t="str">
        <f t="shared" si="21"/>
        <v>D</v>
      </c>
      <c r="AS6" s="58" t="str">
        <f t="shared" si="22"/>
        <v>☻</v>
      </c>
      <c r="AT6" s="58" t="str">
        <f t="shared" si="23"/>
        <v>¶</v>
      </c>
      <c r="AU6" s="58" t="str">
        <f t="shared" si="24"/>
        <v/>
      </c>
      <c r="AV6" s="58" t="str">
        <f t="shared" si="25"/>
        <v>☺</v>
      </c>
      <c r="AW6" s="58" t="str">
        <f t="shared" si="26"/>
        <v>D</v>
      </c>
      <c r="AX6" s="58" t="str">
        <f t="shared" si="27"/>
        <v/>
      </c>
      <c r="AY6" s="58" t="str">
        <f t="shared" si="28"/>
        <v>D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45175</v>
      </c>
      <c r="B7" s="59" t="str">
        <f t="shared" si="0"/>
        <v>Wed</v>
      </c>
      <c r="C7" s="11" t="str">
        <f>Predloge!$B$26</f>
        <v>52¶</v>
      </c>
      <c r="D7" s="6" t="str">
        <f>Predloge!$B$13</f>
        <v>BOL</v>
      </c>
      <c r="E7" s="6" t="str">
        <f>Predloge!$B$5</f>
        <v>52</v>
      </c>
      <c r="F7" s="6" t="str">
        <f>Predloge!$B$6</f>
        <v>KVIT</v>
      </c>
      <c r="G7" s="81" t="s">
        <v>46</v>
      </c>
      <c r="H7" s="6" t="str">
        <f>Predloge!$B$15</f>
        <v>SO</v>
      </c>
      <c r="I7" s="6" t="str">
        <f>Predloge!$B$4</f>
        <v>51</v>
      </c>
      <c r="J7" s="81" t="str">
        <f>Predloge!$B$12</f>
        <v>D</v>
      </c>
      <c r="K7" s="81" t="str">
        <f>Predloge!$B$12</f>
        <v>D</v>
      </c>
      <c r="L7" s="81" t="str">
        <f>Predloge!$B$12</f>
        <v>D</v>
      </c>
      <c r="M7" s="11" t="str">
        <f>Predloge!$B$11</f>
        <v>X</v>
      </c>
      <c r="N7" s="9" t="str">
        <f>Predloge!$B$7</f>
        <v>KVIT☻</v>
      </c>
      <c r="O7" s="81"/>
      <c r="P7" s="11" t="str">
        <f>Predloge!$B$11</f>
        <v>X</v>
      </c>
      <c r="Q7" s="81" t="str">
        <f>Predloge!$B$12</f>
        <v>D</v>
      </c>
      <c r="R7" s="81"/>
      <c r="S7" s="81" t="str">
        <f>Predloge!$B$12</f>
        <v>D</v>
      </c>
      <c r="T7" s="81"/>
      <c r="U7" s="81" t="s">
        <v>79</v>
      </c>
      <c r="V7" s="8" t="str">
        <f>Predloge!$E$15</f>
        <v>BUT</v>
      </c>
      <c r="W7" s="56">
        <f t="shared" si="1"/>
        <v>1</v>
      </c>
      <c r="X7" s="56">
        <f t="shared" si="2"/>
        <v>0</v>
      </c>
      <c r="Y7" s="56">
        <f t="shared" si="3"/>
        <v>1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2</v>
      </c>
      <c r="AH7" s="9" t="str">
        <f>Predloge!$B$7</f>
        <v>KVIT☻</v>
      </c>
      <c r="AI7" s="58" t="str">
        <f t="shared" si="12"/>
        <v>¶</v>
      </c>
      <c r="AJ7" s="58" t="str">
        <f t="shared" si="13"/>
        <v>L</v>
      </c>
      <c r="AK7" s="58" t="str">
        <f t="shared" si="14"/>
        <v>2</v>
      </c>
      <c r="AL7" s="58" t="str">
        <f t="shared" si="15"/>
        <v>T</v>
      </c>
      <c r="AM7" s="58" t="str">
        <f t="shared" si="16"/>
        <v>O</v>
      </c>
      <c r="AN7" s="58" t="str">
        <f t="shared" si="17"/>
        <v>O</v>
      </c>
      <c r="AO7" s="58" t="str">
        <f t="shared" si="18"/>
        <v>1</v>
      </c>
      <c r="AP7" s="58" t="str">
        <f t="shared" si="19"/>
        <v>D</v>
      </c>
      <c r="AQ7" s="58" t="str">
        <f t="shared" si="20"/>
        <v>D</v>
      </c>
      <c r="AR7" s="58" t="str">
        <f t="shared" si="21"/>
        <v>D</v>
      </c>
      <c r="AS7" s="58" t="str">
        <f t="shared" si="22"/>
        <v>X</v>
      </c>
      <c r="AT7" s="58" t="str">
        <f t="shared" si="23"/>
        <v>☻</v>
      </c>
      <c r="AU7" s="58" t="str">
        <f t="shared" si="24"/>
        <v/>
      </c>
      <c r="AV7" s="58" t="str">
        <f t="shared" si="25"/>
        <v>X</v>
      </c>
      <c r="AW7" s="58" t="str">
        <f t="shared" si="26"/>
        <v>D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45176</v>
      </c>
      <c r="B8" s="59" t="str">
        <f t="shared" si="0"/>
        <v>Thu</v>
      </c>
      <c r="C8" s="6" t="str">
        <f>Predloge!$B$5</f>
        <v>52</v>
      </c>
      <c r="D8" s="6" t="str">
        <f>Predloge!$B$13</f>
        <v>BOL</v>
      </c>
      <c r="E8" s="81" t="str">
        <f>Predloge!$B$12</f>
        <v>D</v>
      </c>
      <c r="F8" s="6" t="str">
        <f>Predloge!$B$6</f>
        <v>KVIT</v>
      </c>
      <c r="G8" s="11" t="str">
        <f>Predloge!$B$26</f>
        <v>52¶</v>
      </c>
      <c r="H8" s="6" t="str">
        <f>Predloge!$B$15</f>
        <v>SO</v>
      </c>
      <c r="I8" s="23" t="str">
        <f>Predloge!$B$23</f>
        <v>51☺</v>
      </c>
      <c r="J8" s="81" t="str">
        <f>Predloge!$B$12</f>
        <v>D</v>
      </c>
      <c r="K8" s="81" t="str">
        <f>Predloge!$B$12</f>
        <v>D</v>
      </c>
      <c r="L8" s="81" t="str">
        <f>Predloge!$B$12</f>
        <v>D</v>
      </c>
      <c r="M8" s="6" t="str">
        <f>Predloge!$B$6</f>
        <v>KVIT</v>
      </c>
      <c r="N8" s="11" t="str">
        <f>Predloge!$B$11</f>
        <v>X</v>
      </c>
      <c r="O8" s="81"/>
      <c r="P8" s="119" t="s">
        <v>92</v>
      </c>
      <c r="Q8" s="81" t="str">
        <f>Predloge!$B$12</f>
        <v>D</v>
      </c>
      <c r="R8" s="81"/>
      <c r="S8" s="81" t="str">
        <f>Predloge!$B$12</f>
        <v>D</v>
      </c>
      <c r="T8" s="81"/>
      <c r="U8" s="81" t="s">
        <v>76</v>
      </c>
      <c r="V8" s="8" t="str">
        <f>Predloge!$E$15</f>
        <v>BUT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1</v>
      </c>
      <c r="AG8" s="56">
        <f t="shared" si="11"/>
        <v>1</v>
      </c>
      <c r="AH8" s="6" t="str">
        <f>Predloge!$B$8</f>
        <v>U</v>
      </c>
      <c r="AI8" s="58" t="str">
        <f t="shared" si="12"/>
        <v>2</v>
      </c>
      <c r="AJ8" s="58" t="str">
        <f t="shared" si="13"/>
        <v>L</v>
      </c>
      <c r="AK8" s="58" t="str">
        <f t="shared" si="14"/>
        <v>D</v>
      </c>
      <c r="AL8" s="58" t="str">
        <f t="shared" si="15"/>
        <v>T</v>
      </c>
      <c r="AM8" s="58" t="str">
        <f t="shared" si="16"/>
        <v>¶</v>
      </c>
      <c r="AN8" s="58" t="str">
        <f t="shared" si="17"/>
        <v>O</v>
      </c>
      <c r="AO8" s="58" t="str">
        <f t="shared" si="18"/>
        <v>☺</v>
      </c>
      <c r="AP8" s="58" t="str">
        <f t="shared" si="19"/>
        <v>D</v>
      </c>
      <c r="AQ8" s="58" t="str">
        <f t="shared" si="20"/>
        <v>D</v>
      </c>
      <c r="AR8" s="58" t="str">
        <f t="shared" si="21"/>
        <v>D</v>
      </c>
      <c r="AS8" s="58" t="str">
        <f t="shared" si="22"/>
        <v>T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D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45177</v>
      </c>
      <c r="B9" s="59" t="str">
        <f t="shared" si="0"/>
        <v>Fri</v>
      </c>
      <c r="C9" s="11" t="str">
        <f>Predloge!$B$26</f>
        <v>52¶</v>
      </c>
      <c r="D9" s="6" t="str">
        <f>Predloge!$B$13</f>
        <v>BOL</v>
      </c>
      <c r="E9" s="81" t="str">
        <f>Predloge!$B$12</f>
        <v>D</v>
      </c>
      <c r="F9" s="9" t="str">
        <f>Predloge!$B$7</f>
        <v>KVIT☻</v>
      </c>
      <c r="G9" s="23" t="str">
        <f>Predloge!$B$23</f>
        <v>51☺</v>
      </c>
      <c r="H9" s="6" t="str">
        <f>Predloge!$B$15</f>
        <v>SO</v>
      </c>
      <c r="I9" s="11" t="str">
        <f>Predloge!$B$11</f>
        <v>X</v>
      </c>
      <c r="J9" s="81" t="str">
        <f>Predloge!$B$12</f>
        <v>D</v>
      </c>
      <c r="K9" s="81" t="str">
        <f>Predloge!$B$12</f>
        <v>D</v>
      </c>
      <c r="L9" s="81" t="str">
        <f>Predloge!$B$12</f>
        <v>D</v>
      </c>
      <c r="M9" s="6" t="str">
        <f>Predloge!$B$6</f>
        <v>KVIT</v>
      </c>
      <c r="N9" s="6" t="str">
        <f>Predloge!$B$5</f>
        <v>52</v>
      </c>
      <c r="O9" s="81"/>
      <c r="P9" s="119" t="s">
        <v>92</v>
      </c>
      <c r="Q9" s="81" t="str">
        <f>Predloge!$B$12</f>
        <v>D</v>
      </c>
      <c r="R9" s="81"/>
      <c r="S9" s="81" t="s">
        <v>77</v>
      </c>
      <c r="T9" s="81"/>
      <c r="U9" s="81" t="s">
        <v>11</v>
      </c>
      <c r="V9" s="8" t="str">
        <f>Predloge!$E$15</f>
        <v>BUT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1</v>
      </c>
      <c r="AG9" s="56">
        <f t="shared" si="11"/>
        <v>1</v>
      </c>
      <c r="AH9" s="6" t="str">
        <f>Predloge!$B$9</f>
        <v>U☻</v>
      </c>
      <c r="AI9" s="58" t="str">
        <f t="shared" si="12"/>
        <v>¶</v>
      </c>
      <c r="AJ9" s="58" t="str">
        <f t="shared" si="13"/>
        <v>L</v>
      </c>
      <c r="AK9" s="58" t="str">
        <f t="shared" si="14"/>
        <v>D</v>
      </c>
      <c r="AL9" s="58" t="str">
        <f t="shared" si="15"/>
        <v>☻</v>
      </c>
      <c r="AM9" s="58" t="str">
        <f t="shared" si="16"/>
        <v>☺</v>
      </c>
      <c r="AN9" s="58" t="str">
        <f t="shared" si="17"/>
        <v>O</v>
      </c>
      <c r="AO9" s="58" t="str">
        <f t="shared" si="18"/>
        <v>X</v>
      </c>
      <c r="AP9" s="58" t="str">
        <f t="shared" si="19"/>
        <v>D</v>
      </c>
      <c r="AQ9" s="58" t="str">
        <f t="shared" si="20"/>
        <v>D</v>
      </c>
      <c r="AR9" s="58" t="str">
        <f t="shared" si="21"/>
        <v>D</v>
      </c>
      <c r="AS9" s="58" t="str">
        <f t="shared" si="22"/>
        <v>T</v>
      </c>
      <c r="AT9" s="58" t="str">
        <f t="shared" si="23"/>
        <v>2</v>
      </c>
      <c r="AU9" s="58" t="str">
        <f t="shared" si="24"/>
        <v/>
      </c>
      <c r="AV9" s="58" t="str">
        <f t="shared" si="25"/>
        <v>T</v>
      </c>
      <c r="AW9" s="58" t="str">
        <f t="shared" si="26"/>
        <v>D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45178</v>
      </c>
      <c r="B10" s="59" t="str">
        <f t="shared" si="0"/>
        <v>Sat</v>
      </c>
      <c r="C10" s="81"/>
      <c r="D10" s="81"/>
      <c r="E10" s="81"/>
      <c r="F10" s="81"/>
      <c r="G10" s="81"/>
      <c r="H10" s="81"/>
      <c r="I10" s="21" t="str">
        <f>Predloge!$B$21</f>
        <v>☺</v>
      </c>
      <c r="J10" s="81"/>
      <c r="K10" s="81"/>
      <c r="L10" s="81"/>
      <c r="M10" s="81"/>
      <c r="N10" s="13" t="str">
        <f>Predloge!$B$14</f>
        <v>☻</v>
      </c>
      <c r="O10" s="81"/>
      <c r="P10" s="81"/>
      <c r="Q10" s="81"/>
      <c r="R10" s="81"/>
      <c r="S10" s="81"/>
      <c r="T10" s="81"/>
      <c r="U10" s="81" t="s">
        <v>15</v>
      </c>
      <c r="V10" s="8" t="s">
        <v>29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/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>☻</v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45179</v>
      </c>
      <c r="B11" s="59" t="str">
        <f t="shared" si="0"/>
        <v>Sun</v>
      </c>
      <c r="C11" s="21" t="s">
        <v>37</v>
      </c>
      <c r="D11" s="81"/>
      <c r="E11" s="81"/>
      <c r="F11" s="13" t="str">
        <f>Predloge!$B$14</f>
        <v>☻</v>
      </c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 t="s">
        <v>36</v>
      </c>
      <c r="V11" s="8" t="s">
        <v>29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45180</v>
      </c>
      <c r="B12" s="59" t="str">
        <f t="shared" si="0"/>
        <v>Mon</v>
      </c>
      <c r="C12" s="6" t="str">
        <f>Predloge!$B$5</f>
        <v>52</v>
      </c>
      <c r="D12" s="54" t="s">
        <v>78</v>
      </c>
      <c r="E12" s="81" t="str">
        <f>Predloge!$B$12</f>
        <v>D</v>
      </c>
      <c r="F12" s="11" t="str">
        <f>Predloge!$B$11</f>
        <v>X</v>
      </c>
      <c r="G12" s="81" t="s">
        <v>46</v>
      </c>
      <c r="H12" s="6" t="str">
        <f>Predloge!$B$13</f>
        <v>BOL</v>
      </c>
      <c r="I12" s="23" t="str">
        <f>Predloge!$B$23</f>
        <v>51☺</v>
      </c>
      <c r="J12" s="6" t="str">
        <f>Predloge!$B$15</f>
        <v>SO</v>
      </c>
      <c r="K12" s="81" t="str">
        <f>Predloge!$B$12</f>
        <v>D</v>
      </c>
      <c r="L12" s="11" t="str">
        <f>Predloge!$B$26</f>
        <v>52¶</v>
      </c>
      <c r="M12" s="9" t="str">
        <f>Predloge!$B$7</f>
        <v>KVIT☻</v>
      </c>
      <c r="N12" s="6" t="str">
        <f>Predloge!$B$15</f>
        <v>SO</v>
      </c>
      <c r="O12" s="81"/>
      <c r="P12" s="119" t="s">
        <v>92</v>
      </c>
      <c r="Q12" s="6" t="str">
        <f>Predloge!$B$15</f>
        <v>SO</v>
      </c>
      <c r="R12" s="81"/>
      <c r="S12" s="6" t="str">
        <f>Predloge!$B$6</f>
        <v>KVIT</v>
      </c>
      <c r="T12" s="81"/>
      <c r="U12" s="81" t="s">
        <v>15</v>
      </c>
      <c r="V12" s="8" t="s">
        <v>30</v>
      </c>
      <c r="W12" s="56">
        <f t="shared" si="1"/>
        <v>1</v>
      </c>
      <c r="X12" s="56">
        <f t="shared" si="2"/>
        <v>1</v>
      </c>
      <c r="Y12" s="56">
        <f t="shared" si="3"/>
        <v>0</v>
      </c>
      <c r="Z12" s="56">
        <f t="shared" si="4"/>
        <v>1</v>
      </c>
      <c r="AA12" s="56">
        <f t="shared" si="5"/>
        <v>0</v>
      </c>
      <c r="AB12" s="56">
        <f t="shared" si="6"/>
        <v>1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1</v>
      </c>
      <c r="AH12" s="6" t="str">
        <f>Predloge!$B$12</f>
        <v>D</v>
      </c>
      <c r="AI12" s="58" t="str">
        <f t="shared" si="12"/>
        <v>2</v>
      </c>
      <c r="AJ12" s="58" t="str">
        <f t="shared" si="13"/>
        <v>F</v>
      </c>
      <c r="AK12" s="58" t="str">
        <f t="shared" si="14"/>
        <v>D</v>
      </c>
      <c r="AL12" s="58" t="str">
        <f t="shared" si="15"/>
        <v>X</v>
      </c>
      <c r="AM12" s="58" t="str">
        <f t="shared" si="16"/>
        <v>O</v>
      </c>
      <c r="AN12" s="58" t="str">
        <f t="shared" si="17"/>
        <v>L</v>
      </c>
      <c r="AO12" s="58" t="str">
        <f t="shared" si="18"/>
        <v>☺</v>
      </c>
      <c r="AP12" s="58" t="str">
        <f t="shared" si="19"/>
        <v>O</v>
      </c>
      <c r="AQ12" s="58" t="str">
        <f t="shared" si="20"/>
        <v>D</v>
      </c>
      <c r="AR12" s="58" t="str">
        <f t="shared" si="21"/>
        <v>¶</v>
      </c>
      <c r="AS12" s="58" t="str">
        <f t="shared" si="22"/>
        <v>☻</v>
      </c>
      <c r="AT12" s="58" t="str">
        <f t="shared" si="23"/>
        <v>O</v>
      </c>
      <c r="AU12" s="58" t="str">
        <f t="shared" si="24"/>
        <v/>
      </c>
      <c r="AV12" s="58" t="str">
        <f t="shared" si="25"/>
        <v>T</v>
      </c>
      <c r="AW12" s="58" t="str">
        <f t="shared" si="26"/>
        <v>O</v>
      </c>
      <c r="AX12" s="58" t="str">
        <f t="shared" si="27"/>
        <v/>
      </c>
      <c r="AY12" s="58" t="str">
        <f t="shared" si="28"/>
        <v>T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45181</v>
      </c>
      <c r="B13" s="59" t="str">
        <f t="shared" si="0"/>
        <v>Tue</v>
      </c>
      <c r="C13" s="6" t="str">
        <f>Predloge!$B$5</f>
        <v>52</v>
      </c>
      <c r="D13" s="6" t="str">
        <f>Predloge!$B$6</f>
        <v>KVIT</v>
      </c>
      <c r="E13" s="81" t="str">
        <f>Predloge!$B$12</f>
        <v>D</v>
      </c>
      <c r="F13" s="11" t="str">
        <f>Predloge!$B$26</f>
        <v>52¶</v>
      </c>
      <c r="G13" s="81" t="s">
        <v>46</v>
      </c>
      <c r="H13" s="6" t="str">
        <f>Predloge!$B$13</f>
        <v>BOL</v>
      </c>
      <c r="I13" s="11" t="str">
        <f>Predloge!$B$11</f>
        <v>X</v>
      </c>
      <c r="J13" s="6" t="str">
        <f>Predloge!$B$15</f>
        <v>SO</v>
      </c>
      <c r="K13" s="81" t="str">
        <f>Predloge!$B$12</f>
        <v>D</v>
      </c>
      <c r="L13" s="23" t="str">
        <f>Predloge!$B$23</f>
        <v>51☺</v>
      </c>
      <c r="M13" s="11" t="str">
        <f>Predloge!$B$11</f>
        <v>X</v>
      </c>
      <c r="N13" s="6" t="str">
        <f>Predloge!$B$15</f>
        <v>SO</v>
      </c>
      <c r="O13" s="81"/>
      <c r="P13" s="119" t="s">
        <v>92</v>
      </c>
      <c r="Q13" s="6" t="str">
        <f>Predloge!$B$15</f>
        <v>SO</v>
      </c>
      <c r="R13" s="81"/>
      <c r="S13" s="9" t="str">
        <f>Predloge!$B$7</f>
        <v>KVIT☻</v>
      </c>
      <c r="T13" s="81"/>
      <c r="U13" s="81" t="s">
        <v>21</v>
      </c>
      <c r="V13" s="8" t="str">
        <f>Predloge!$E$8</f>
        <v>BOŽ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1</v>
      </c>
      <c r="AH13" s="6" t="str">
        <f>Predloge!$B$13</f>
        <v>BOL</v>
      </c>
      <c r="AI13" s="58" t="str">
        <f t="shared" si="12"/>
        <v>2</v>
      </c>
      <c r="AJ13" s="58" t="str">
        <f t="shared" si="13"/>
        <v>T</v>
      </c>
      <c r="AK13" s="58" t="str">
        <f t="shared" si="14"/>
        <v>D</v>
      </c>
      <c r="AL13" s="58" t="str">
        <f t="shared" si="15"/>
        <v>¶</v>
      </c>
      <c r="AM13" s="58" t="str">
        <f t="shared" si="16"/>
        <v>O</v>
      </c>
      <c r="AN13" s="58" t="str">
        <f t="shared" si="17"/>
        <v>L</v>
      </c>
      <c r="AO13" s="58" t="str">
        <f t="shared" si="18"/>
        <v>X</v>
      </c>
      <c r="AP13" s="58" t="str">
        <f t="shared" si="19"/>
        <v>O</v>
      </c>
      <c r="AQ13" s="58" t="str">
        <f t="shared" si="20"/>
        <v>D</v>
      </c>
      <c r="AR13" s="58" t="str">
        <f t="shared" si="21"/>
        <v>☺</v>
      </c>
      <c r="AS13" s="58" t="str">
        <f t="shared" si="22"/>
        <v>X</v>
      </c>
      <c r="AT13" s="58" t="str">
        <f t="shared" si="23"/>
        <v>O</v>
      </c>
      <c r="AU13" s="58" t="str">
        <f t="shared" si="24"/>
        <v/>
      </c>
      <c r="AV13" s="58" t="str">
        <f t="shared" si="25"/>
        <v>T</v>
      </c>
      <c r="AW13" s="58" t="str">
        <f t="shared" si="26"/>
        <v>O</v>
      </c>
      <c r="AX13" s="58" t="str">
        <f t="shared" si="27"/>
        <v/>
      </c>
      <c r="AY13" s="58" t="str">
        <f t="shared" si="28"/>
        <v>☻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45182</v>
      </c>
      <c r="B14" s="59" t="str">
        <f t="shared" si="0"/>
        <v>Wed</v>
      </c>
      <c r="C14" s="11" t="str">
        <f>Predloge!$B$26</f>
        <v>52¶</v>
      </c>
      <c r="D14" s="9" t="str">
        <f>Predloge!$B$7</f>
        <v>KVIT☻</v>
      </c>
      <c r="E14" s="81" t="str">
        <f>Predloge!$B$12</f>
        <v>D</v>
      </c>
      <c r="F14" s="11" t="str">
        <f>Predloge!$B$35</f>
        <v>Ta</v>
      </c>
      <c r="G14" s="81" t="s">
        <v>46</v>
      </c>
      <c r="H14" s="6" t="str">
        <f>Predloge!$B$13</f>
        <v>BOL</v>
      </c>
      <c r="I14" s="6" t="str">
        <f>Predloge!$B$4</f>
        <v>51</v>
      </c>
      <c r="J14" s="6" t="str">
        <f>Predloge!$B$15</f>
        <v>SO</v>
      </c>
      <c r="K14" s="81" t="str">
        <f>Predloge!$B$12</f>
        <v>D</v>
      </c>
      <c r="L14" s="11" t="str">
        <f>Predloge!$B$11</f>
        <v>X</v>
      </c>
      <c r="M14" s="6" t="str">
        <f>Predloge!$B$6</f>
        <v>KVIT</v>
      </c>
      <c r="N14" s="6" t="str">
        <f>Predloge!$B$5</f>
        <v>52</v>
      </c>
      <c r="O14" s="81"/>
      <c r="P14" s="119" t="s">
        <v>92</v>
      </c>
      <c r="Q14" s="81" t="str">
        <f>Predloge!$B$12</f>
        <v>D</v>
      </c>
      <c r="R14" s="81"/>
      <c r="S14" s="11" t="str">
        <f>Predloge!$B$11</f>
        <v>X</v>
      </c>
      <c r="T14" s="81"/>
      <c r="U14" s="81" t="s">
        <v>76</v>
      </c>
      <c r="V14" s="8" t="s">
        <v>25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☻</v>
      </c>
      <c r="AK14" s="58" t="str">
        <f t="shared" si="14"/>
        <v>D</v>
      </c>
      <c r="AL14" s="58" t="str">
        <f t="shared" si="15"/>
        <v>a</v>
      </c>
      <c r="AM14" s="58" t="str">
        <f t="shared" si="16"/>
        <v>O</v>
      </c>
      <c r="AN14" s="58" t="str">
        <f t="shared" si="17"/>
        <v>L</v>
      </c>
      <c r="AO14" s="58" t="str">
        <f t="shared" si="18"/>
        <v>1</v>
      </c>
      <c r="AP14" s="58" t="str">
        <f t="shared" si="19"/>
        <v>O</v>
      </c>
      <c r="AQ14" s="58" t="str">
        <f t="shared" si="20"/>
        <v>D</v>
      </c>
      <c r="AR14" s="58" t="str">
        <f t="shared" si="21"/>
        <v>X</v>
      </c>
      <c r="AS14" s="58" t="str">
        <f t="shared" si="22"/>
        <v>T</v>
      </c>
      <c r="AT14" s="58" t="str">
        <f t="shared" si="23"/>
        <v>2</v>
      </c>
      <c r="AU14" s="58" t="str">
        <f t="shared" si="24"/>
        <v/>
      </c>
      <c r="AV14" s="58" t="str">
        <f t="shared" si="25"/>
        <v>T</v>
      </c>
      <c r="AW14" s="58" t="str">
        <f t="shared" si="26"/>
        <v>D</v>
      </c>
      <c r="AX14" s="58" t="str">
        <f t="shared" si="27"/>
        <v/>
      </c>
      <c r="AY14" s="58" t="str">
        <f t="shared" si="28"/>
        <v>X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45183</v>
      </c>
      <c r="B15" s="59" t="str">
        <f t="shared" si="0"/>
        <v>Thu</v>
      </c>
      <c r="C15" s="23" t="str">
        <f>Predloge!$B$23</f>
        <v>51☺</v>
      </c>
      <c r="D15" s="11" t="str">
        <f>Predloge!$B$11</f>
        <v>X</v>
      </c>
      <c r="E15" s="6" t="str">
        <f>Predloge!$B$15</f>
        <v>SO</v>
      </c>
      <c r="F15" s="11" t="str">
        <f>Predloge!$B$35</f>
        <v>Ta</v>
      </c>
      <c r="G15" s="6" t="str">
        <f>Predloge!$B$5</f>
        <v>52</v>
      </c>
      <c r="H15" s="6" t="str">
        <f>Predloge!$B$13</f>
        <v>BOL</v>
      </c>
      <c r="I15" s="6" t="str">
        <f>Predloge!$B$4</f>
        <v>51</v>
      </c>
      <c r="J15" s="6" t="str">
        <f>Predloge!$B$15</f>
        <v>SO</v>
      </c>
      <c r="K15" s="81" t="str">
        <f>Predloge!$B$12</f>
        <v>D</v>
      </c>
      <c r="L15" s="81" t="s">
        <v>77</v>
      </c>
      <c r="M15" s="9" t="str">
        <f>Predloge!$B$7</f>
        <v>KVIT☻</v>
      </c>
      <c r="N15" s="6" t="str">
        <f>Predloge!$B$6</f>
        <v>KVIT</v>
      </c>
      <c r="O15" s="81"/>
      <c r="P15" s="119" t="s">
        <v>92</v>
      </c>
      <c r="Q15" s="81" t="str">
        <f>Predloge!$B$12</f>
        <v>D</v>
      </c>
      <c r="R15" s="81"/>
      <c r="S15" s="54" t="s">
        <v>78</v>
      </c>
      <c r="T15" s="81"/>
      <c r="U15" s="81" t="s">
        <v>36</v>
      </c>
      <c r="V15" s="8" t="s">
        <v>25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2</v>
      </c>
      <c r="AH15" s="6" t="str">
        <f>Predloge!$B$15</f>
        <v>SO</v>
      </c>
      <c r="AI15" s="58" t="str">
        <f t="shared" si="12"/>
        <v>☺</v>
      </c>
      <c r="AJ15" s="58" t="str">
        <f t="shared" si="13"/>
        <v>X</v>
      </c>
      <c r="AK15" s="58" t="str">
        <f t="shared" si="14"/>
        <v>O</v>
      </c>
      <c r="AL15" s="58" t="str">
        <f t="shared" si="15"/>
        <v>a</v>
      </c>
      <c r="AM15" s="58" t="str">
        <f t="shared" si="16"/>
        <v>2</v>
      </c>
      <c r="AN15" s="58" t="str">
        <f t="shared" si="17"/>
        <v>L</v>
      </c>
      <c r="AO15" s="58" t="str">
        <f t="shared" si="18"/>
        <v>1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K</v>
      </c>
      <c r="AS15" s="58" t="str">
        <f t="shared" si="22"/>
        <v>☻</v>
      </c>
      <c r="AT15" s="58" t="str">
        <f t="shared" si="23"/>
        <v>T</v>
      </c>
      <c r="AU15" s="58" t="str">
        <f t="shared" si="24"/>
        <v/>
      </c>
      <c r="AV15" s="58" t="str">
        <f t="shared" si="25"/>
        <v>T</v>
      </c>
      <c r="AW15" s="58" t="str">
        <f t="shared" si="26"/>
        <v>D</v>
      </c>
      <c r="AX15" s="58" t="str">
        <f t="shared" si="27"/>
        <v/>
      </c>
      <c r="AY15" s="58" t="str">
        <f t="shared" si="28"/>
        <v>F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45184</v>
      </c>
      <c r="B16" s="59" t="str">
        <f t="shared" si="0"/>
        <v>Fri</v>
      </c>
      <c r="C16" s="11" t="str">
        <f>Predloge!$B$11</f>
        <v>X</v>
      </c>
      <c r="D16" s="81" t="str">
        <f>Predloge!$B$12</f>
        <v>D</v>
      </c>
      <c r="E16" s="6" t="str">
        <f>Predloge!$B$15</f>
        <v>SO</v>
      </c>
      <c r="F16" s="6" t="str">
        <f>Predloge!$B$6</f>
        <v>KVIT</v>
      </c>
      <c r="G16" s="23" t="str">
        <f>Predloge!$B$23</f>
        <v>51☺</v>
      </c>
      <c r="H16" s="6" t="str">
        <f>Predloge!$B$13</f>
        <v>BOL</v>
      </c>
      <c r="I16" s="6" t="str">
        <f>Predloge!$B$4</f>
        <v>51</v>
      </c>
      <c r="J16" s="6" t="str">
        <f>Predloge!$B$15</f>
        <v>SO</v>
      </c>
      <c r="K16" s="81" t="str">
        <f>Predloge!$B$12</f>
        <v>D</v>
      </c>
      <c r="L16" s="6" t="str">
        <f>Predloge!$B$5</f>
        <v>52</v>
      </c>
      <c r="M16" s="11" t="str">
        <f>Predloge!$B$11</f>
        <v>X</v>
      </c>
      <c r="N16" s="81" t="str">
        <f>Predloge!$B$12</f>
        <v>D</v>
      </c>
      <c r="O16" s="81"/>
      <c r="P16" s="11" t="str">
        <f>Predloge!$B$16</f>
        <v>☻</v>
      </c>
      <c r="Q16" s="81" t="str">
        <f>Predloge!$B$12</f>
        <v>D</v>
      </c>
      <c r="R16" s="81"/>
      <c r="S16" s="6" t="str">
        <f>Predloge!$B$6</f>
        <v>KVIT</v>
      </c>
      <c r="T16" s="81"/>
      <c r="U16" s="81" t="s">
        <v>11</v>
      </c>
      <c r="V16" s="8" t="str">
        <f>Predloge!$E$8</f>
        <v>BOŽ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2</v>
      </c>
      <c r="AH16" s="11" t="str">
        <f>Predloge!$B$16</f>
        <v>☻</v>
      </c>
      <c r="AI16" s="58" t="str">
        <f t="shared" si="12"/>
        <v>X</v>
      </c>
      <c r="AJ16" s="58" t="str">
        <f t="shared" si="13"/>
        <v>D</v>
      </c>
      <c r="AK16" s="58" t="str">
        <f t="shared" si="14"/>
        <v>O</v>
      </c>
      <c r="AL16" s="58" t="str">
        <f t="shared" si="15"/>
        <v>T</v>
      </c>
      <c r="AM16" s="58" t="str">
        <f t="shared" si="16"/>
        <v>☺</v>
      </c>
      <c r="AN16" s="58" t="str">
        <f t="shared" si="17"/>
        <v>L</v>
      </c>
      <c r="AO16" s="58" t="str">
        <f t="shared" si="18"/>
        <v>1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2</v>
      </c>
      <c r="AS16" s="58" t="str">
        <f t="shared" si="22"/>
        <v>X</v>
      </c>
      <c r="AT16" s="58" t="str">
        <f t="shared" si="23"/>
        <v>D</v>
      </c>
      <c r="AU16" s="58" t="str">
        <f t="shared" si="24"/>
        <v/>
      </c>
      <c r="AV16" s="58" t="str">
        <f t="shared" si="25"/>
        <v>☻</v>
      </c>
      <c r="AW16" s="58" t="str">
        <f t="shared" si="26"/>
        <v>D</v>
      </c>
      <c r="AX16" s="58" t="str">
        <f t="shared" si="27"/>
        <v/>
      </c>
      <c r="AY16" s="58" t="str">
        <f t="shared" si="28"/>
        <v>T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45185</v>
      </c>
      <c r="B17" s="59" t="str">
        <f t="shared" si="0"/>
        <v>Sat</v>
      </c>
      <c r="C17" s="81"/>
      <c r="D17" s="81"/>
      <c r="E17" s="81"/>
      <c r="F17" s="81"/>
      <c r="G17" s="81"/>
      <c r="H17" s="81"/>
      <c r="I17" s="81"/>
      <c r="J17" s="81"/>
      <c r="K17" s="81"/>
      <c r="L17" s="21" t="s">
        <v>37</v>
      </c>
      <c r="M17" s="81"/>
      <c r="N17" s="81"/>
      <c r="O17" s="81"/>
      <c r="P17" s="81"/>
      <c r="Q17" s="81"/>
      <c r="R17" s="81"/>
      <c r="S17" s="13" t="str">
        <f>Predloge!$B$14</f>
        <v>☻</v>
      </c>
      <c r="T17" s="81"/>
      <c r="U17" s="81" t="s">
        <v>21</v>
      </c>
      <c r="V17" s="8" t="s">
        <v>13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>☺</v>
      </c>
      <c r="AS17" s="58" t="str">
        <f t="shared" si="22"/>
        <v/>
      </c>
      <c r="AT17" s="58" t="str">
        <f t="shared" si="23"/>
        <v/>
      </c>
      <c r="AU17" s="58" t="str">
        <f t="shared" si="24"/>
        <v/>
      </c>
      <c r="AV17" s="58" t="str">
        <f t="shared" si="25"/>
        <v/>
      </c>
      <c r="AW17" s="58" t="str">
        <f t="shared" si="26"/>
        <v/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45186</v>
      </c>
      <c r="B18" s="59" t="str">
        <f t="shared" si="0"/>
        <v>Sun</v>
      </c>
      <c r="C18" s="81"/>
      <c r="D18" s="81"/>
      <c r="E18" s="81"/>
      <c r="F18" s="81"/>
      <c r="G18" s="81"/>
      <c r="H18" s="81"/>
      <c r="I18" s="21" t="s">
        <v>37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 t="s">
        <v>76</v>
      </c>
      <c r="V18" s="8" t="s">
        <v>13</v>
      </c>
      <c r="W18" s="56">
        <f t="shared" si="1"/>
        <v>0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14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/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45187</v>
      </c>
      <c r="B19" s="59" t="str">
        <f t="shared" si="0"/>
        <v>Mon</v>
      </c>
      <c r="C19" s="6" t="str">
        <f>Predloge!$B$5</f>
        <v>52</v>
      </c>
      <c r="D19" s="11" t="str">
        <f>Predloge!$B$26</f>
        <v>52¶</v>
      </c>
      <c r="E19" s="81" t="str">
        <f>Predloge!$B$12</f>
        <v>D</v>
      </c>
      <c r="F19" s="9" t="str">
        <f>Predloge!$B$7</f>
        <v>KVIT☻</v>
      </c>
      <c r="G19" s="81" t="str">
        <f>Predloge!$B$12</f>
        <v>D</v>
      </c>
      <c r="H19" s="6" t="str">
        <f>Predloge!$B$13</f>
        <v>BOL</v>
      </c>
      <c r="I19" s="11" t="str">
        <f>Predloge!$B$11</f>
        <v>X</v>
      </c>
      <c r="J19" s="6" t="str">
        <f>Predloge!$B$15</f>
        <v>SO</v>
      </c>
      <c r="K19" s="81" t="str">
        <f>Predloge!$B$12</f>
        <v>D</v>
      </c>
      <c r="L19" s="6" t="str">
        <f>Predloge!$B$15</f>
        <v>SO</v>
      </c>
      <c r="M19" s="6" t="str">
        <f>Predloge!$B$6</f>
        <v>KVIT</v>
      </c>
      <c r="N19" s="6" t="str">
        <f>Predloge!$B$6</f>
        <v>KVIT</v>
      </c>
      <c r="O19" s="81"/>
      <c r="P19" s="119" t="s">
        <v>92</v>
      </c>
      <c r="Q19" s="6" t="str">
        <f>Predloge!$B$4</f>
        <v>51</v>
      </c>
      <c r="R19" s="81"/>
      <c r="S19" s="54" t="s">
        <v>78</v>
      </c>
      <c r="T19" s="81"/>
      <c r="U19" s="81" t="s">
        <v>39</v>
      </c>
      <c r="V19" s="8" t="s">
        <v>25</v>
      </c>
      <c r="W19" s="56">
        <f t="shared" si="1"/>
        <v>1</v>
      </c>
      <c r="X19" s="56">
        <f t="shared" si="2"/>
        <v>0</v>
      </c>
      <c r="Y19" s="56">
        <f t="shared" si="3"/>
        <v>1</v>
      </c>
      <c r="Z19" s="56">
        <f t="shared" si="4"/>
        <v>1</v>
      </c>
      <c r="AA19" s="56">
        <f t="shared" si="5"/>
        <v>0</v>
      </c>
      <c r="AB19" s="56">
        <f t="shared" si="6"/>
        <v>1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1</v>
      </c>
      <c r="AG19" s="56">
        <f t="shared" si="11"/>
        <v>2</v>
      </c>
      <c r="AH19" s="17" t="str">
        <f>Predloge!$B$19</f>
        <v>KVIT$</v>
      </c>
      <c r="AI19" s="58" t="str">
        <f t="shared" si="12"/>
        <v>2</v>
      </c>
      <c r="AJ19" s="58" t="str">
        <f t="shared" si="13"/>
        <v>¶</v>
      </c>
      <c r="AK19" s="58" t="str">
        <f t="shared" si="14"/>
        <v>D</v>
      </c>
      <c r="AL19" s="58" t="str">
        <f t="shared" si="15"/>
        <v>☻</v>
      </c>
      <c r="AM19" s="58" t="str">
        <f t="shared" si="16"/>
        <v>D</v>
      </c>
      <c r="AN19" s="58" t="str">
        <f t="shared" si="17"/>
        <v>L</v>
      </c>
      <c r="AO19" s="58" t="str">
        <f t="shared" si="18"/>
        <v>X</v>
      </c>
      <c r="AP19" s="58" t="str">
        <f t="shared" si="19"/>
        <v>O</v>
      </c>
      <c r="AQ19" s="58" t="str">
        <f t="shared" si="20"/>
        <v>D</v>
      </c>
      <c r="AR19" s="58" t="str">
        <f t="shared" si="21"/>
        <v>O</v>
      </c>
      <c r="AS19" s="58" t="str">
        <f t="shared" si="22"/>
        <v>T</v>
      </c>
      <c r="AT19" s="58" t="str">
        <f t="shared" si="23"/>
        <v>T</v>
      </c>
      <c r="AU19" s="58" t="str">
        <f t="shared" si="24"/>
        <v/>
      </c>
      <c r="AV19" s="58" t="str">
        <f t="shared" si="25"/>
        <v>T</v>
      </c>
      <c r="AW19" s="58" t="str">
        <f t="shared" si="26"/>
        <v>1</v>
      </c>
      <c r="AX19" s="58" t="str">
        <f t="shared" si="27"/>
        <v/>
      </c>
      <c r="AY19" s="58" t="str">
        <f t="shared" si="28"/>
        <v>F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45188</v>
      </c>
      <c r="B20" s="59" t="str">
        <f t="shared" si="0"/>
        <v>Tue</v>
      </c>
      <c r="C20" s="23" t="s">
        <v>88</v>
      </c>
      <c r="D20" s="81" t="str">
        <f>Predloge!$B$12</f>
        <v>D</v>
      </c>
      <c r="E20" s="81" t="str">
        <f>Predloge!$B$12</f>
        <v>D</v>
      </c>
      <c r="F20" s="11" t="str">
        <f>Predloge!$B$11</f>
        <v>X</v>
      </c>
      <c r="G20" s="81" t="str">
        <f>Predloge!$B$12</f>
        <v>D</v>
      </c>
      <c r="H20" s="6" t="str">
        <f>Predloge!$B$13</f>
        <v>BOL</v>
      </c>
      <c r="I20" s="6" t="str">
        <f>Predloge!$B$5</f>
        <v>52</v>
      </c>
      <c r="J20" s="6" t="str">
        <f>Predloge!$B$15</f>
        <v>SO</v>
      </c>
      <c r="K20" s="81" t="str">
        <f>Predloge!$B$12</f>
        <v>D</v>
      </c>
      <c r="L20" s="6" t="str">
        <f>Predloge!$B$4</f>
        <v>51</v>
      </c>
      <c r="M20" s="11" t="str">
        <f>Predloge!$B$11</f>
        <v>X</v>
      </c>
      <c r="N20" s="11" t="str">
        <f>Predloge!$B$26</f>
        <v>52¶</v>
      </c>
      <c r="O20" s="81"/>
      <c r="P20" s="11" t="str">
        <f>Predloge!$B$16</f>
        <v>☻</v>
      </c>
      <c r="Q20" s="6" t="str">
        <f>Predloge!$B$4</f>
        <v>51</v>
      </c>
      <c r="R20" s="81"/>
      <c r="S20" s="6" t="str">
        <f>Predloge!$B$6</f>
        <v>KVIT</v>
      </c>
      <c r="T20" s="81"/>
      <c r="U20" s="81" t="s">
        <v>36</v>
      </c>
      <c r="V20" s="8" t="s">
        <v>30</v>
      </c>
      <c r="W20" s="56">
        <f t="shared" si="1"/>
        <v>1</v>
      </c>
      <c r="X20" s="56">
        <f t="shared" si="2"/>
        <v>1</v>
      </c>
      <c r="Y20" s="56">
        <f t="shared" si="3"/>
        <v>2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1</v>
      </c>
      <c r="AE20" s="57">
        <f t="shared" si="9"/>
        <v>0</v>
      </c>
      <c r="AF20" s="57">
        <f t="shared" si="10"/>
        <v>2</v>
      </c>
      <c r="AG20" s="56">
        <f t="shared" si="11"/>
        <v>3</v>
      </c>
      <c r="AH20" s="19" t="str">
        <f>Predloge!$B$20</f>
        <v>☺</v>
      </c>
      <c r="AI20" s="58" t="str">
        <f t="shared" si="12"/>
        <v>☺</v>
      </c>
      <c r="AJ20" s="58" t="str">
        <f t="shared" si="13"/>
        <v>D</v>
      </c>
      <c r="AK20" s="58" t="str">
        <f t="shared" si="14"/>
        <v>D</v>
      </c>
      <c r="AL20" s="58" t="str">
        <f t="shared" si="15"/>
        <v>X</v>
      </c>
      <c r="AM20" s="58" t="str">
        <f t="shared" si="16"/>
        <v>D</v>
      </c>
      <c r="AN20" s="58" t="str">
        <f t="shared" si="17"/>
        <v>L</v>
      </c>
      <c r="AO20" s="58" t="str">
        <f t="shared" si="18"/>
        <v>2</v>
      </c>
      <c r="AP20" s="58" t="str">
        <f t="shared" si="19"/>
        <v>O</v>
      </c>
      <c r="AQ20" s="58" t="str">
        <f t="shared" si="20"/>
        <v>D</v>
      </c>
      <c r="AR20" s="58" t="str">
        <f t="shared" si="21"/>
        <v>1</v>
      </c>
      <c r="AS20" s="58" t="str">
        <f t="shared" si="22"/>
        <v>X</v>
      </c>
      <c r="AT20" s="58" t="str">
        <f t="shared" si="23"/>
        <v>¶</v>
      </c>
      <c r="AU20" s="58" t="str">
        <f t="shared" si="24"/>
        <v/>
      </c>
      <c r="AV20" s="58" t="str">
        <f t="shared" si="25"/>
        <v>☻</v>
      </c>
      <c r="AW20" s="58" t="str">
        <f t="shared" si="26"/>
        <v>1</v>
      </c>
      <c r="AX20" s="58" t="str">
        <f t="shared" si="27"/>
        <v/>
      </c>
      <c r="AY20" s="58" t="str">
        <f t="shared" si="28"/>
        <v>T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45189</v>
      </c>
      <c r="B21" s="59" t="str">
        <f t="shared" si="0"/>
        <v>Wed</v>
      </c>
      <c r="C21" s="11" t="str">
        <f>Predloge!$B$11</f>
        <v>X</v>
      </c>
      <c r="D21" s="54" t="s">
        <v>78</v>
      </c>
      <c r="E21" s="81" t="str">
        <f>Predloge!$B$12</f>
        <v>D</v>
      </c>
      <c r="F21" s="6" t="str">
        <f>Predloge!$B$5</f>
        <v>52</v>
      </c>
      <c r="G21" s="81" t="str">
        <f>Predloge!$B$12</f>
        <v>D</v>
      </c>
      <c r="H21" s="6" t="str">
        <f>Predloge!$B$13</f>
        <v>BOL</v>
      </c>
      <c r="I21" s="11" t="str">
        <f>Predloge!$B$35</f>
        <v>Ta</v>
      </c>
      <c r="J21" s="6" t="str">
        <f>Predloge!$B$6</f>
        <v>KVIT</v>
      </c>
      <c r="K21" s="81" t="str">
        <f>Predloge!$B$12</f>
        <v>D</v>
      </c>
      <c r="L21" s="6" t="str">
        <f>Predloge!$B$4</f>
        <v>51</v>
      </c>
      <c r="M21" s="11" t="str">
        <f>Predloge!$B$11</f>
        <v>X</v>
      </c>
      <c r="N21" s="11" t="str">
        <f>Predloge!$B$26</f>
        <v>52¶</v>
      </c>
      <c r="O21" s="81"/>
      <c r="P21" s="11" t="str">
        <f>Predloge!$B$11</f>
        <v>X</v>
      </c>
      <c r="Q21" s="23" t="s">
        <v>88</v>
      </c>
      <c r="R21" s="81"/>
      <c r="S21" s="6" t="str">
        <f>Predloge!$B$6</f>
        <v>KVIT</v>
      </c>
      <c r="T21" s="81"/>
      <c r="U21" s="81" t="s">
        <v>75</v>
      </c>
      <c r="V21" s="8" t="str">
        <f t="shared" ref="V21" si="30">$S$1</f>
        <v>JNK</v>
      </c>
      <c r="W21" s="56">
        <f t="shared" si="1"/>
        <v>0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2</v>
      </c>
      <c r="AE21" s="57">
        <f t="shared" si="9"/>
        <v>0</v>
      </c>
      <c r="AF21" s="57">
        <f t="shared" si="10"/>
        <v>3</v>
      </c>
      <c r="AG21" s="56">
        <f t="shared" si="11"/>
        <v>2</v>
      </c>
      <c r="AH21" s="21" t="str">
        <f>Predloge!$B$21</f>
        <v>☺</v>
      </c>
      <c r="AI21" s="58" t="str">
        <f t="shared" si="12"/>
        <v>X</v>
      </c>
      <c r="AJ21" s="58" t="str">
        <f t="shared" si="13"/>
        <v>F</v>
      </c>
      <c r="AK21" s="58" t="str">
        <f t="shared" si="14"/>
        <v>D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L</v>
      </c>
      <c r="AO21" s="58" t="str">
        <f t="shared" si="18"/>
        <v>a</v>
      </c>
      <c r="AP21" s="58" t="str">
        <f t="shared" si="19"/>
        <v>T</v>
      </c>
      <c r="AQ21" s="58" t="str">
        <f t="shared" si="20"/>
        <v>D</v>
      </c>
      <c r="AR21" s="58" t="str">
        <f t="shared" si="21"/>
        <v>1</v>
      </c>
      <c r="AS21" s="58" t="str">
        <f t="shared" si="22"/>
        <v>X</v>
      </c>
      <c r="AT21" s="58" t="str">
        <f t="shared" si="23"/>
        <v>¶</v>
      </c>
      <c r="AU21" s="58" t="str">
        <f t="shared" si="24"/>
        <v/>
      </c>
      <c r="AV21" s="58" t="str">
        <f t="shared" si="25"/>
        <v>X</v>
      </c>
      <c r="AW21" s="58" t="str">
        <f t="shared" si="26"/>
        <v>☺</v>
      </c>
      <c r="AX21" s="58" t="str">
        <f t="shared" si="27"/>
        <v/>
      </c>
      <c r="AY21" s="58" t="str">
        <f t="shared" si="28"/>
        <v>T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45190</v>
      </c>
      <c r="B22" s="59" t="str">
        <f t="shared" si="0"/>
        <v>Thu</v>
      </c>
      <c r="C22" s="6" t="str">
        <f>Predloge!$B$5</f>
        <v>52</v>
      </c>
      <c r="D22" s="81" t="str">
        <f>Predloge!$B$12</f>
        <v>D</v>
      </c>
      <c r="E22" s="81" t="str">
        <f>Predloge!$B$12</f>
        <v>D</v>
      </c>
      <c r="F22" s="6" t="str">
        <f>Predloge!$B$4</f>
        <v>51</v>
      </c>
      <c r="G22" s="81" t="str">
        <f>Predloge!$B$12</f>
        <v>D</v>
      </c>
      <c r="H22" s="6" t="str">
        <f>Predloge!$B$13</f>
        <v>BOL</v>
      </c>
      <c r="I22" s="6" t="str">
        <f>Predloge!$B$5</f>
        <v>52</v>
      </c>
      <c r="J22" s="6" t="str">
        <f>Predloge!$B$6</f>
        <v>KVIT</v>
      </c>
      <c r="K22" s="81" t="str">
        <f>Predloge!$B$12</f>
        <v>D</v>
      </c>
      <c r="L22" s="23" t="s">
        <v>88</v>
      </c>
      <c r="M22" s="11" t="str">
        <f>Predloge!$B$11</f>
        <v>X</v>
      </c>
      <c r="N22" s="9" t="str">
        <f>Predloge!$B$7</f>
        <v>KVIT☻</v>
      </c>
      <c r="O22" s="81"/>
      <c r="P22" s="119" t="s">
        <v>92</v>
      </c>
      <c r="Q22" s="11" t="str">
        <f>Predloge!$B$11</f>
        <v>X</v>
      </c>
      <c r="R22" s="81"/>
      <c r="S22" s="11" t="str">
        <f>Predloge!$B$26</f>
        <v>52¶</v>
      </c>
      <c r="T22" s="81"/>
      <c r="U22" s="81" t="s">
        <v>21</v>
      </c>
      <c r="V22" s="8" t="s">
        <v>30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2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D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L</v>
      </c>
      <c r="AO22" s="58" t="str">
        <f t="shared" si="18"/>
        <v>2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☺</v>
      </c>
      <c r="AS22" s="58" t="str">
        <f t="shared" si="22"/>
        <v>X</v>
      </c>
      <c r="AT22" s="58" t="str">
        <f t="shared" si="23"/>
        <v>☻</v>
      </c>
      <c r="AU22" s="58" t="str">
        <f t="shared" si="24"/>
        <v/>
      </c>
      <c r="AV22" s="58" t="str">
        <f t="shared" si="25"/>
        <v>T</v>
      </c>
      <c r="AW22" s="58" t="str">
        <f t="shared" si="26"/>
        <v>X</v>
      </c>
      <c r="AX22" s="58" t="str">
        <f t="shared" si="27"/>
        <v/>
      </c>
      <c r="AY22" s="58" t="str">
        <f t="shared" si="28"/>
        <v>¶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45191</v>
      </c>
      <c r="B23" s="59" t="str">
        <f t="shared" si="0"/>
        <v>Fri</v>
      </c>
      <c r="C23" s="6" t="str">
        <f>Predloge!$B$4</f>
        <v>51</v>
      </c>
      <c r="D23" s="81" t="s">
        <v>28</v>
      </c>
      <c r="E23" s="81" t="str">
        <f>Predloge!$B$12</f>
        <v>D</v>
      </c>
      <c r="F23" s="6" t="str">
        <f>Predloge!$B$6</f>
        <v>KVIT</v>
      </c>
      <c r="G23" s="81" t="str">
        <f>Predloge!$B$12</f>
        <v>D</v>
      </c>
      <c r="H23" s="6" t="str">
        <f>Predloge!$B$13</f>
        <v>BOL</v>
      </c>
      <c r="I23" s="6" t="str">
        <f>Predloge!$B$5</f>
        <v>52</v>
      </c>
      <c r="J23" s="9" t="str">
        <f>Predloge!$B$7</f>
        <v>KVIT☻</v>
      </c>
      <c r="K23" s="81" t="str">
        <f>Predloge!$B$12</f>
        <v>D</v>
      </c>
      <c r="L23" s="11" t="str">
        <f>Predloge!$B$11</f>
        <v>X</v>
      </c>
      <c r="M23" s="11" t="str">
        <f>Predloge!$B$11</f>
        <v>X</v>
      </c>
      <c r="N23" s="11" t="str">
        <f>Predloge!$B$11</f>
        <v>X</v>
      </c>
      <c r="O23" s="81"/>
      <c r="P23" s="119" t="s">
        <v>92</v>
      </c>
      <c r="Q23" s="23" t="str">
        <f>Predloge!$B$23</f>
        <v>51☺</v>
      </c>
      <c r="R23" s="81"/>
      <c r="S23" s="6" t="str">
        <f>Predloge!$B$6</f>
        <v>KVIT</v>
      </c>
      <c r="T23" s="81"/>
      <c r="U23" s="81" t="s">
        <v>30</v>
      </c>
      <c r="V23" s="8" t="s">
        <v>36</v>
      </c>
      <c r="W23" s="56">
        <f t="shared" si="1"/>
        <v>1</v>
      </c>
      <c r="X23" s="56">
        <f t="shared" si="2"/>
        <v>1</v>
      </c>
      <c r="Y23" s="56">
        <f t="shared" si="3"/>
        <v>1</v>
      </c>
      <c r="Z23" s="56">
        <f t="shared" si="4"/>
        <v>1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3</v>
      </c>
      <c r="AG23" s="56">
        <f t="shared" si="11"/>
        <v>2</v>
      </c>
      <c r="AH23" s="23" t="str">
        <f>Predloge!$B$23</f>
        <v>51☺</v>
      </c>
      <c r="AI23" s="58" t="str">
        <f t="shared" si="12"/>
        <v>1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T</v>
      </c>
      <c r="AM23" s="58" t="str">
        <f t="shared" si="16"/>
        <v>D</v>
      </c>
      <c r="AN23" s="58" t="str">
        <f t="shared" si="17"/>
        <v>L</v>
      </c>
      <c r="AO23" s="58" t="str">
        <f t="shared" si="18"/>
        <v>2</v>
      </c>
      <c r="AP23" s="58" t="str">
        <f t="shared" si="19"/>
        <v>☻</v>
      </c>
      <c r="AQ23" s="58" t="str">
        <f t="shared" si="20"/>
        <v>D</v>
      </c>
      <c r="AR23" s="58" t="str">
        <f t="shared" si="21"/>
        <v>X</v>
      </c>
      <c r="AS23" s="58" t="str">
        <f t="shared" si="22"/>
        <v>X</v>
      </c>
      <c r="AT23" s="58" t="str">
        <f t="shared" si="23"/>
        <v>X</v>
      </c>
      <c r="AU23" s="58" t="str">
        <f t="shared" si="24"/>
        <v/>
      </c>
      <c r="AV23" s="58" t="str">
        <f t="shared" si="25"/>
        <v>T</v>
      </c>
      <c r="AW23" s="58" t="str">
        <f t="shared" si="26"/>
        <v>☺</v>
      </c>
      <c r="AX23" s="58" t="str">
        <f t="shared" si="27"/>
        <v/>
      </c>
      <c r="AY23" s="58" t="str">
        <f t="shared" si="28"/>
        <v>T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45192</v>
      </c>
      <c r="B24" s="59" t="str">
        <f t="shared" si="0"/>
        <v>Sat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13" t="str">
        <f>Predloge!$B$14</f>
        <v>☻</v>
      </c>
      <c r="T24" s="81"/>
      <c r="U24" s="81" t="s">
        <v>39</v>
      </c>
      <c r="V24" s="8" t="s">
        <v>30</v>
      </c>
      <c r="W24" s="56">
        <f t="shared" si="1"/>
        <v>1</v>
      </c>
      <c r="X24" s="56">
        <f t="shared" si="2"/>
        <v>0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14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1">RIGHT(D24,1)</f>
        <v/>
      </c>
      <c r="AK24" s="58" t="str">
        <f t="shared" ref="AK24:AK32" si="32">RIGHT(E24,1)</f>
        <v/>
      </c>
      <c r="AL24" s="58" t="str">
        <f t="shared" ref="AL24:AL32" si="33">RIGHT(F24,1)</f>
        <v/>
      </c>
      <c r="AM24" s="58" t="str">
        <f t="shared" ref="AM24:AM32" si="34">RIGHT(G24,1)</f>
        <v/>
      </c>
      <c r="AN24" s="58" t="str">
        <f t="shared" ref="AN24:AN32" si="35">RIGHT(H24,1)</f>
        <v/>
      </c>
      <c r="AO24" s="58" t="str">
        <f t="shared" ref="AO24:AO32" si="36">RIGHT(I24,1)</f>
        <v/>
      </c>
      <c r="AP24" s="58" t="str">
        <f t="shared" ref="AP24:AP32" si="37">RIGHT(J24,1)</f>
        <v/>
      </c>
      <c r="AQ24" s="58" t="str">
        <f t="shared" ref="AQ24:AQ32" si="38">RIGHT(K24,1)</f>
        <v/>
      </c>
      <c r="AR24" s="58" t="str">
        <f t="shared" ref="AR24:AR32" si="39">RIGHT(L24,1)</f>
        <v/>
      </c>
      <c r="AS24" s="58" t="str">
        <f t="shared" ref="AS24:AS32" si="40">RIGHT(M24,1)</f>
        <v/>
      </c>
      <c r="AT24" s="58" t="str">
        <f t="shared" ref="AT24:AT32" si="41">RIGHT(N24,1)</f>
        <v/>
      </c>
      <c r="AU24" s="58" t="str">
        <f t="shared" ref="AU24:AU32" si="42">RIGHT(O24,1)</f>
        <v/>
      </c>
      <c r="AV24" s="58" t="str">
        <f t="shared" ref="AV24:AV32" si="43">RIGHT(P24,1)</f>
        <v/>
      </c>
      <c r="AW24" s="58" t="str">
        <f t="shared" ref="AW24:AW32" si="44">RIGHT(Q24,1)</f>
        <v/>
      </c>
      <c r="AX24" s="58" t="str">
        <f t="shared" ref="AX24:AX32" si="45">RIGHT(R24,1)</f>
        <v/>
      </c>
      <c r="AY24" s="58" t="str">
        <f t="shared" ref="AY24:AY32" si="46">RIGHT(S24,1)</f>
        <v>☻</v>
      </c>
      <c r="AZ24" s="58" t="str">
        <f t="shared" ref="AZ24:AZ32" si="47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45193</v>
      </c>
      <c r="B25" s="59" t="str">
        <f t="shared" si="0"/>
        <v>Sun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13" t="str">
        <f>Predloge!$B$14</f>
        <v>☻</v>
      </c>
      <c r="Q25" s="21" t="s">
        <v>37</v>
      </c>
      <c r="R25" s="81"/>
      <c r="S25" s="81"/>
      <c r="T25" s="81"/>
      <c r="U25" s="81" t="s">
        <v>30</v>
      </c>
      <c r="V25" s="8" t="s">
        <v>36</v>
      </c>
      <c r="W25" s="56">
        <f t="shared" si="1"/>
        <v>1</v>
      </c>
      <c r="X25" s="56">
        <f t="shared" si="2"/>
        <v>1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13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8">RIGHT(C25,1)</f>
        <v/>
      </c>
      <c r="AJ25" s="58" t="str">
        <f t="shared" si="31"/>
        <v/>
      </c>
      <c r="AK25" s="58" t="str">
        <f t="shared" si="32"/>
        <v/>
      </c>
      <c r="AL25" s="58" t="str">
        <f t="shared" si="33"/>
        <v/>
      </c>
      <c r="AM25" s="58" t="str">
        <f t="shared" si="34"/>
        <v/>
      </c>
      <c r="AN25" s="58" t="str">
        <f t="shared" si="35"/>
        <v/>
      </c>
      <c r="AO25" s="58" t="str">
        <f t="shared" si="36"/>
        <v/>
      </c>
      <c r="AP25" s="58" t="str">
        <f t="shared" si="37"/>
        <v/>
      </c>
      <c r="AQ25" s="58" t="str">
        <f t="shared" si="38"/>
        <v/>
      </c>
      <c r="AR25" s="58" t="str">
        <f t="shared" si="39"/>
        <v/>
      </c>
      <c r="AS25" s="58" t="str">
        <f t="shared" si="40"/>
        <v/>
      </c>
      <c r="AT25" s="58" t="str">
        <f t="shared" si="41"/>
        <v/>
      </c>
      <c r="AU25" s="58" t="str">
        <f t="shared" si="42"/>
        <v/>
      </c>
      <c r="AV25" s="58" t="str">
        <f t="shared" si="43"/>
        <v>☻</v>
      </c>
      <c r="AW25" s="58" t="str">
        <f t="shared" si="44"/>
        <v>☺</v>
      </c>
      <c r="AX25" s="58" t="str">
        <f t="shared" si="45"/>
        <v/>
      </c>
      <c r="AY25" s="58" t="str">
        <f t="shared" si="46"/>
        <v/>
      </c>
      <c r="AZ25" s="58" t="str">
        <f t="shared" si="47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45194</v>
      </c>
      <c r="B26" s="59" t="str">
        <f t="shared" si="0"/>
        <v>Mon</v>
      </c>
      <c r="C26" s="6" t="str">
        <f>Predloge!$B$4</f>
        <v>51</v>
      </c>
      <c r="D26" s="11" t="str">
        <f>Predloge!$B$26</f>
        <v>52¶</v>
      </c>
      <c r="E26" s="81" t="str">
        <f>Predloge!$B$12</f>
        <v>D</v>
      </c>
      <c r="F26" s="6" t="str">
        <f>Predloge!$B$6</f>
        <v>KVIT</v>
      </c>
      <c r="G26" s="81" t="s">
        <v>46</v>
      </c>
      <c r="H26" s="6" t="str">
        <f>Predloge!$B$13</f>
        <v>BOL</v>
      </c>
      <c r="I26" s="23" t="str">
        <f>Predloge!$B$23</f>
        <v>51☺</v>
      </c>
      <c r="J26" s="9" t="str">
        <f>Predloge!$B$7</f>
        <v>KVIT☻</v>
      </c>
      <c r="K26" s="6" t="str">
        <f>Predloge!$B$6</f>
        <v>KVIT</v>
      </c>
      <c r="L26" s="6" t="str">
        <f>Predloge!$B$5</f>
        <v>52</v>
      </c>
      <c r="M26" s="6" t="str">
        <f>Predloge!$B$6</f>
        <v>KVIT</v>
      </c>
      <c r="N26" s="116" t="str">
        <f>Predloge!$B$6</f>
        <v>KVIT</v>
      </c>
      <c r="O26" s="81"/>
      <c r="P26" s="11" t="str">
        <f>Predloge!$B$11</f>
        <v>X</v>
      </c>
      <c r="Q26" s="11" t="str">
        <f>Predloge!$B$11</f>
        <v>X</v>
      </c>
      <c r="R26" s="81"/>
      <c r="S26" s="54" t="s">
        <v>78</v>
      </c>
      <c r="T26" s="81"/>
      <c r="U26" s="81" t="s">
        <v>15</v>
      </c>
      <c r="V26" s="8" t="s">
        <v>36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1</v>
      </c>
      <c r="AC26" s="56">
        <f t="shared" si="7"/>
        <v>0</v>
      </c>
      <c r="AD26" s="56">
        <f t="shared" si="8"/>
        <v>5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8"/>
        <v>1</v>
      </c>
      <c r="AJ26" s="58" t="str">
        <f t="shared" si="31"/>
        <v>¶</v>
      </c>
      <c r="AK26" s="58" t="str">
        <f t="shared" si="32"/>
        <v>D</v>
      </c>
      <c r="AL26" s="58" t="str">
        <f t="shared" si="33"/>
        <v>T</v>
      </c>
      <c r="AM26" s="58" t="str">
        <f t="shared" si="34"/>
        <v>O</v>
      </c>
      <c r="AN26" s="58" t="str">
        <f t="shared" si="35"/>
        <v>L</v>
      </c>
      <c r="AO26" s="58" t="str">
        <f t="shared" si="36"/>
        <v>☺</v>
      </c>
      <c r="AP26" s="58" t="str">
        <f t="shared" si="37"/>
        <v>☻</v>
      </c>
      <c r="AQ26" s="58" t="str">
        <f t="shared" si="38"/>
        <v>T</v>
      </c>
      <c r="AR26" s="58" t="str">
        <f t="shared" si="39"/>
        <v>2</v>
      </c>
      <c r="AS26" s="58" t="str">
        <f t="shared" si="40"/>
        <v>T</v>
      </c>
      <c r="AT26" s="58" t="str">
        <f t="shared" si="41"/>
        <v>T</v>
      </c>
      <c r="AU26" s="58" t="str">
        <f t="shared" si="42"/>
        <v/>
      </c>
      <c r="AV26" s="58" t="str">
        <f t="shared" si="43"/>
        <v>X</v>
      </c>
      <c r="AW26" s="58" t="str">
        <f t="shared" si="44"/>
        <v>X</v>
      </c>
      <c r="AX26" s="58" t="str">
        <f t="shared" si="45"/>
        <v/>
      </c>
      <c r="AY26" s="58" t="str">
        <f t="shared" si="46"/>
        <v>F</v>
      </c>
      <c r="AZ26" s="58" t="str">
        <f t="shared" si="47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45195</v>
      </c>
      <c r="B27" s="59" t="str">
        <f t="shared" si="0"/>
        <v>Tue</v>
      </c>
      <c r="C27" s="23" t="str">
        <f>Predloge!$B$23</f>
        <v>51☺</v>
      </c>
      <c r="D27" s="6" t="str">
        <f>Predloge!$B$6</f>
        <v>KVIT</v>
      </c>
      <c r="E27" s="81" t="str">
        <f>Predloge!$B$12</f>
        <v>D</v>
      </c>
      <c r="F27" s="11" t="str">
        <f>Predloge!$B$26</f>
        <v>52¶</v>
      </c>
      <c r="G27" s="81" t="s">
        <v>46</v>
      </c>
      <c r="H27" s="6" t="str">
        <f>Predloge!$B$13</f>
        <v>BOL</v>
      </c>
      <c r="I27" s="11" t="str">
        <f>Predloge!$B$11</f>
        <v>X</v>
      </c>
      <c r="J27" s="11" t="str">
        <f>Predloge!$B$11</f>
        <v>X</v>
      </c>
      <c r="K27" s="6" t="str">
        <f>Predloge!$B$6</f>
        <v>KVIT</v>
      </c>
      <c r="L27" s="6" t="str">
        <f>Predloge!$B$5</f>
        <v>52</v>
      </c>
      <c r="M27" s="116" t="str">
        <f>Predloge!$B$6</f>
        <v>KVIT</v>
      </c>
      <c r="N27" s="6" t="str">
        <f>Predloge!$B$4</f>
        <v>51</v>
      </c>
      <c r="O27" s="81"/>
      <c r="P27" s="119" t="s">
        <v>92</v>
      </c>
      <c r="Q27" s="11" t="str">
        <f>Predloge!$B$32</f>
        <v>Am</v>
      </c>
      <c r="R27" s="81"/>
      <c r="S27" s="9" t="str">
        <f>Predloge!$B$7</f>
        <v>KVIT☻</v>
      </c>
      <c r="T27" s="81"/>
      <c r="U27" s="81" t="s">
        <v>39</v>
      </c>
      <c r="V27" s="8" t="str">
        <f>$Q$1</f>
        <v>ŽRJ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4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8"/>
        <v>☺</v>
      </c>
      <c r="AJ27" s="58" t="str">
        <f t="shared" si="31"/>
        <v>T</v>
      </c>
      <c r="AK27" s="58" t="str">
        <f t="shared" si="32"/>
        <v>D</v>
      </c>
      <c r="AL27" s="58" t="str">
        <f t="shared" si="33"/>
        <v>¶</v>
      </c>
      <c r="AM27" s="58" t="str">
        <f t="shared" si="34"/>
        <v>O</v>
      </c>
      <c r="AN27" s="58" t="str">
        <f t="shared" si="35"/>
        <v>L</v>
      </c>
      <c r="AO27" s="58" t="str">
        <f t="shared" si="36"/>
        <v>X</v>
      </c>
      <c r="AP27" s="58" t="str">
        <f t="shared" si="37"/>
        <v>X</v>
      </c>
      <c r="AQ27" s="58" t="str">
        <f t="shared" si="38"/>
        <v>T</v>
      </c>
      <c r="AR27" s="58" t="str">
        <f t="shared" si="39"/>
        <v>2</v>
      </c>
      <c r="AS27" s="58" t="str">
        <f t="shared" si="40"/>
        <v>T</v>
      </c>
      <c r="AT27" s="58" t="str">
        <f t="shared" si="41"/>
        <v>1</v>
      </c>
      <c r="AU27" s="58" t="str">
        <f t="shared" si="42"/>
        <v/>
      </c>
      <c r="AV27" s="58" t="str">
        <f t="shared" si="43"/>
        <v>T</v>
      </c>
      <c r="AW27" s="58" t="str">
        <f t="shared" si="44"/>
        <v>m</v>
      </c>
      <c r="AX27" s="58" t="str">
        <f t="shared" si="45"/>
        <v/>
      </c>
      <c r="AY27" s="58" t="str">
        <f t="shared" si="46"/>
        <v>☻</v>
      </c>
      <c r="AZ27" s="58" t="str">
        <f t="shared" si="47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45196</v>
      </c>
      <c r="B28" s="59" t="str">
        <f t="shared" si="0"/>
        <v>Wed</v>
      </c>
      <c r="C28" s="11" t="str">
        <f>Predloge!$B$11</f>
        <v>X</v>
      </c>
      <c r="D28" s="54" t="s">
        <v>78</v>
      </c>
      <c r="E28" s="81" t="str">
        <f>Predloge!$B$12</f>
        <v>D</v>
      </c>
      <c r="F28" s="6" t="str">
        <f>Predloge!$B$6</f>
        <v>KVIT</v>
      </c>
      <c r="G28" s="81" t="s">
        <v>46</v>
      </c>
      <c r="H28" s="6" t="str">
        <f>Predloge!$B$13</f>
        <v>BOL</v>
      </c>
      <c r="I28" s="11" t="str">
        <f>Predloge!$B$35</f>
        <v>Ta</v>
      </c>
      <c r="J28" s="6" t="str">
        <f>Predloge!$B$13</f>
        <v>BOL</v>
      </c>
      <c r="K28" s="6" t="str">
        <f>Predloge!$B$6</f>
        <v>KVIT</v>
      </c>
      <c r="L28" s="6" t="str">
        <f>Predloge!$B$13</f>
        <v>BOL</v>
      </c>
      <c r="M28" s="81" t="s">
        <v>77</v>
      </c>
      <c r="N28" s="23" t="str">
        <f>Predloge!$B$23</f>
        <v>51☺</v>
      </c>
      <c r="O28" s="81"/>
      <c r="P28" s="119" t="s">
        <v>92</v>
      </c>
      <c r="Q28" s="11" t="str">
        <f>Predloge!$B$26</f>
        <v>52¶</v>
      </c>
      <c r="R28" s="81"/>
      <c r="S28" s="11" t="str">
        <f>Predloge!$B$11</f>
        <v>X</v>
      </c>
      <c r="T28" s="81"/>
      <c r="U28" s="81" t="s">
        <v>75</v>
      </c>
      <c r="V28" s="8" t="str">
        <f t="shared" ref="V28:V29" si="49">$J$1</f>
        <v>TOM</v>
      </c>
      <c r="W28" s="56">
        <f t="shared" si="1"/>
        <v>0</v>
      </c>
      <c r="X28" s="56">
        <f t="shared" si="2"/>
        <v>1</v>
      </c>
      <c r="Y28" s="56">
        <f t="shared" si="3"/>
        <v>0</v>
      </c>
      <c r="Z28" s="56">
        <f t="shared" si="4"/>
        <v>0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0</v>
      </c>
      <c r="AH28" s="27" t="str">
        <f>Predloge!$B$28</f>
        <v>KO</v>
      </c>
      <c r="AI28" s="58" t="str">
        <f t="shared" si="48"/>
        <v>X</v>
      </c>
      <c r="AJ28" s="58" t="str">
        <f t="shared" si="31"/>
        <v>F</v>
      </c>
      <c r="AK28" s="58" t="str">
        <f t="shared" si="32"/>
        <v>D</v>
      </c>
      <c r="AL28" s="58" t="str">
        <f t="shared" si="33"/>
        <v>T</v>
      </c>
      <c r="AM28" s="58" t="str">
        <f t="shared" si="34"/>
        <v>O</v>
      </c>
      <c r="AN28" s="58" t="str">
        <f t="shared" si="35"/>
        <v>L</v>
      </c>
      <c r="AO28" s="58" t="str">
        <f t="shared" si="36"/>
        <v>a</v>
      </c>
      <c r="AP28" s="58" t="str">
        <f t="shared" si="37"/>
        <v>L</v>
      </c>
      <c r="AQ28" s="58" t="str">
        <f t="shared" si="38"/>
        <v>T</v>
      </c>
      <c r="AR28" s="58" t="str">
        <f t="shared" si="39"/>
        <v>L</v>
      </c>
      <c r="AS28" s="58" t="str">
        <f t="shared" si="40"/>
        <v>K</v>
      </c>
      <c r="AT28" s="58" t="str">
        <f t="shared" si="41"/>
        <v>☺</v>
      </c>
      <c r="AU28" s="58" t="str">
        <f t="shared" si="42"/>
        <v/>
      </c>
      <c r="AV28" s="58" t="str">
        <f t="shared" si="43"/>
        <v>T</v>
      </c>
      <c r="AW28" s="58" t="str">
        <f t="shared" si="44"/>
        <v>¶</v>
      </c>
      <c r="AX28" s="58" t="str">
        <f t="shared" si="45"/>
        <v/>
      </c>
      <c r="AY28" s="58" t="str">
        <f t="shared" si="46"/>
        <v>X</v>
      </c>
      <c r="AZ28" s="58" t="str">
        <f t="shared" si="47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45197</v>
      </c>
      <c r="B29" s="59" t="str">
        <f t="shared" si="0"/>
        <v>Thu</v>
      </c>
      <c r="C29" s="6" t="str">
        <f>Predloge!$B$4</f>
        <v>51</v>
      </c>
      <c r="D29" s="116" t="str">
        <f>Predloge!$B$6</f>
        <v>KVIT</v>
      </c>
      <c r="E29" s="81" t="str">
        <f>Predloge!$B$12</f>
        <v>D</v>
      </c>
      <c r="F29" s="9" t="str">
        <f>Predloge!$B$7</f>
        <v>KVIT☻</v>
      </c>
      <c r="G29" s="6" t="str">
        <f>Predloge!$B$5</f>
        <v>52</v>
      </c>
      <c r="H29" s="6" t="str">
        <f>Predloge!$B$13</f>
        <v>BOL</v>
      </c>
      <c r="I29" s="11" t="str">
        <f>Predloge!$B$35</f>
        <v>Ta</v>
      </c>
      <c r="J29" s="6" t="str">
        <f>Predloge!$B$6</f>
        <v>KVIT</v>
      </c>
      <c r="K29" s="6" t="str">
        <f>Predloge!$B$6</f>
        <v>KVIT</v>
      </c>
      <c r="L29" s="6" t="str">
        <f>Predloge!$B$13</f>
        <v>BOL</v>
      </c>
      <c r="M29" s="81" t="s">
        <v>77</v>
      </c>
      <c r="N29" s="11" t="str">
        <f>Predloge!$B$11</f>
        <v>X</v>
      </c>
      <c r="O29" s="81"/>
      <c r="P29" s="119" t="s">
        <v>92</v>
      </c>
      <c r="Q29" s="23" t="str">
        <f>Predloge!$B$23</f>
        <v>51☺</v>
      </c>
      <c r="R29" s="81"/>
      <c r="S29" s="11" t="str">
        <f>Predloge!$B$26</f>
        <v>52¶</v>
      </c>
      <c r="T29" s="81"/>
      <c r="U29" s="81" t="s">
        <v>30</v>
      </c>
      <c r="V29" s="8" t="str">
        <f t="shared" si="49"/>
        <v>TOM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2</v>
      </c>
      <c r="AH29" s="27" t="str">
        <f>Predloge!$B$29</f>
        <v>Rt</v>
      </c>
      <c r="AI29" s="58" t="str">
        <f t="shared" si="48"/>
        <v>1</v>
      </c>
      <c r="AJ29" s="58" t="str">
        <f t="shared" si="31"/>
        <v>T</v>
      </c>
      <c r="AK29" s="58" t="str">
        <f t="shared" si="32"/>
        <v>D</v>
      </c>
      <c r="AL29" s="58" t="str">
        <f t="shared" si="33"/>
        <v>☻</v>
      </c>
      <c r="AM29" s="58" t="str">
        <f t="shared" si="34"/>
        <v>2</v>
      </c>
      <c r="AN29" s="58" t="str">
        <f t="shared" si="35"/>
        <v>L</v>
      </c>
      <c r="AO29" s="58" t="str">
        <f t="shared" si="36"/>
        <v>a</v>
      </c>
      <c r="AP29" s="58" t="str">
        <f t="shared" si="37"/>
        <v>T</v>
      </c>
      <c r="AQ29" s="58" t="str">
        <f t="shared" si="38"/>
        <v>T</v>
      </c>
      <c r="AR29" s="58" t="str">
        <f t="shared" si="39"/>
        <v>L</v>
      </c>
      <c r="AS29" s="58" t="str">
        <f t="shared" si="40"/>
        <v>K</v>
      </c>
      <c r="AT29" s="58" t="str">
        <f t="shared" si="41"/>
        <v>X</v>
      </c>
      <c r="AU29" s="58" t="str">
        <f t="shared" si="42"/>
        <v/>
      </c>
      <c r="AV29" s="58" t="str">
        <f t="shared" si="43"/>
        <v>T</v>
      </c>
      <c r="AW29" s="58" t="str">
        <f t="shared" si="44"/>
        <v>☺</v>
      </c>
      <c r="AX29" s="58" t="str">
        <f t="shared" si="45"/>
        <v/>
      </c>
      <c r="AY29" s="58" t="str">
        <f t="shared" si="46"/>
        <v>¶</v>
      </c>
      <c r="AZ29" s="58" t="str">
        <f t="shared" si="47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45198</v>
      </c>
      <c r="B30" s="59" t="str">
        <f t="shared" si="0"/>
        <v>Fri</v>
      </c>
      <c r="C30" s="11" t="str">
        <f>Predloge!$B$26</f>
        <v>52¶</v>
      </c>
      <c r="D30" s="6" t="str">
        <f>Predloge!$B$6</f>
        <v>KVIT</v>
      </c>
      <c r="E30" s="81" t="str">
        <f>Predloge!$B$12</f>
        <v>D</v>
      </c>
      <c r="F30" s="11" t="str">
        <f>Predloge!$B$11</f>
        <v>X</v>
      </c>
      <c r="G30" s="23" t="str">
        <f>Predloge!$B$23</f>
        <v>51☺</v>
      </c>
      <c r="H30" s="6" t="str">
        <f>Predloge!$B$13</f>
        <v>BOL</v>
      </c>
      <c r="I30" s="6" t="str">
        <f>Predloge!$B$4</f>
        <v>51</v>
      </c>
      <c r="J30" s="6" t="str">
        <f>Predloge!$B$6</f>
        <v>KVIT</v>
      </c>
      <c r="K30" s="6" t="str">
        <f>Predloge!$B$6</f>
        <v>KVIT</v>
      </c>
      <c r="L30" s="6" t="str">
        <f>Predloge!$B$13</f>
        <v>BOL</v>
      </c>
      <c r="M30" s="81" t="s">
        <v>28</v>
      </c>
      <c r="N30" s="81" t="str">
        <f>Predloge!$B$12</f>
        <v>D</v>
      </c>
      <c r="O30" s="81"/>
      <c r="P30" s="119" t="s">
        <v>92</v>
      </c>
      <c r="Q30" s="11" t="str">
        <f>Predloge!$B$11</f>
        <v>X</v>
      </c>
      <c r="R30" s="81"/>
      <c r="S30" s="11" t="str">
        <f>Predloge!$B$16</f>
        <v>☻</v>
      </c>
      <c r="T30" s="81"/>
      <c r="U30" s="81" t="s">
        <v>11</v>
      </c>
      <c r="V30" s="8" t="str">
        <f>$Q$1</f>
        <v>ŽRJ</v>
      </c>
      <c r="W30" s="56">
        <f t="shared" si="1"/>
        <v>1</v>
      </c>
      <c r="X30" s="56">
        <f t="shared" si="2"/>
        <v>1</v>
      </c>
      <c r="Y30" s="56">
        <f t="shared" si="3"/>
        <v>1</v>
      </c>
      <c r="Z30" s="56">
        <f t="shared" si="4"/>
        <v>0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1</v>
      </c>
      <c r="AH30" s="6" t="str">
        <f>Predloge!$B$30</f>
        <v>Rt☻</v>
      </c>
      <c r="AI30" s="58" t="str">
        <f t="shared" si="48"/>
        <v>¶</v>
      </c>
      <c r="AJ30" s="58" t="str">
        <f t="shared" si="31"/>
        <v>T</v>
      </c>
      <c r="AK30" s="58" t="str">
        <f t="shared" si="32"/>
        <v>D</v>
      </c>
      <c r="AL30" s="58" t="str">
        <f t="shared" si="33"/>
        <v>X</v>
      </c>
      <c r="AM30" s="58" t="str">
        <f t="shared" si="34"/>
        <v>☺</v>
      </c>
      <c r="AN30" s="58" t="str">
        <f t="shared" si="35"/>
        <v>L</v>
      </c>
      <c r="AO30" s="58" t="str">
        <f t="shared" si="36"/>
        <v>1</v>
      </c>
      <c r="AP30" s="58" t="str">
        <f t="shared" si="37"/>
        <v>T</v>
      </c>
      <c r="AQ30" s="58" t="str">
        <f t="shared" si="38"/>
        <v>T</v>
      </c>
      <c r="AR30" s="58" t="str">
        <f t="shared" si="39"/>
        <v>L</v>
      </c>
      <c r="AS30" s="58" t="str">
        <f t="shared" si="40"/>
        <v>O</v>
      </c>
      <c r="AT30" s="58" t="str">
        <f t="shared" si="41"/>
        <v>D</v>
      </c>
      <c r="AU30" s="58" t="str">
        <f t="shared" si="42"/>
        <v/>
      </c>
      <c r="AV30" s="58" t="str">
        <f t="shared" si="43"/>
        <v>T</v>
      </c>
      <c r="AW30" s="58" t="str">
        <f t="shared" si="44"/>
        <v>X</v>
      </c>
      <c r="AX30" s="58" t="str">
        <f t="shared" si="45"/>
        <v/>
      </c>
      <c r="AY30" s="58" t="str">
        <f t="shared" si="46"/>
        <v>☻</v>
      </c>
      <c r="AZ30" s="58" t="str">
        <f t="shared" si="47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45199</v>
      </c>
      <c r="B31" s="59" t="str">
        <f t="shared" si="0"/>
        <v>Sat</v>
      </c>
      <c r="C31" s="62"/>
      <c r="D31" s="62"/>
      <c r="E31" s="62"/>
      <c r="F31" s="62"/>
      <c r="G31" s="65"/>
      <c r="H31" s="62"/>
      <c r="I31" s="62"/>
      <c r="J31" s="13" t="str">
        <f>Predloge!$B$14</f>
        <v>☻</v>
      </c>
      <c r="K31" s="62"/>
      <c r="L31" s="62"/>
      <c r="M31" s="62"/>
      <c r="N31" s="62"/>
      <c r="O31" s="64"/>
      <c r="P31" s="62"/>
      <c r="Q31" s="21" t="s">
        <v>37</v>
      </c>
      <c r="R31" s="64"/>
      <c r="S31" s="62"/>
      <c r="T31" s="62"/>
      <c r="U31" s="81" t="s">
        <v>30</v>
      </c>
      <c r="V31" s="8" t="s">
        <v>23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8"/>
        <v/>
      </c>
      <c r="AJ31" s="58" t="str">
        <f t="shared" si="31"/>
        <v/>
      </c>
      <c r="AK31" s="58" t="str">
        <f t="shared" si="32"/>
        <v/>
      </c>
      <c r="AL31" s="58" t="str">
        <f t="shared" si="33"/>
        <v/>
      </c>
      <c r="AM31" s="58" t="str">
        <f t="shared" si="34"/>
        <v/>
      </c>
      <c r="AN31" s="58" t="str">
        <f t="shared" si="35"/>
        <v/>
      </c>
      <c r="AO31" s="58" t="str">
        <f t="shared" si="36"/>
        <v/>
      </c>
      <c r="AP31" s="58" t="str">
        <f t="shared" si="37"/>
        <v>☻</v>
      </c>
      <c r="AQ31" s="58" t="str">
        <f t="shared" si="38"/>
        <v/>
      </c>
      <c r="AR31" s="58" t="str">
        <f t="shared" si="39"/>
        <v/>
      </c>
      <c r="AS31" s="58" t="str">
        <f t="shared" si="40"/>
        <v/>
      </c>
      <c r="AT31" s="58" t="str">
        <f t="shared" si="41"/>
        <v/>
      </c>
      <c r="AU31" s="58" t="str">
        <f t="shared" si="42"/>
        <v/>
      </c>
      <c r="AV31" s="58" t="str">
        <f t="shared" si="43"/>
        <v/>
      </c>
      <c r="AW31" s="58" t="str">
        <f t="shared" si="44"/>
        <v>☺</v>
      </c>
      <c r="AX31" s="58" t="str">
        <f t="shared" si="45"/>
        <v/>
      </c>
      <c r="AY31" s="58" t="str">
        <f t="shared" si="46"/>
        <v/>
      </c>
      <c r="AZ31" s="58" t="str">
        <f t="shared" si="47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8"/>
        <v/>
      </c>
      <c r="AJ32" s="58" t="str">
        <f t="shared" si="31"/>
        <v/>
      </c>
      <c r="AK32" s="58" t="str">
        <f t="shared" si="32"/>
        <v/>
      </c>
      <c r="AL32" s="58" t="str">
        <f t="shared" si="33"/>
        <v/>
      </c>
      <c r="AM32" s="58" t="str">
        <f t="shared" si="34"/>
        <v/>
      </c>
      <c r="AN32" s="58" t="str">
        <f t="shared" si="35"/>
        <v/>
      </c>
      <c r="AO32" s="58" t="str">
        <f t="shared" si="36"/>
        <v/>
      </c>
      <c r="AP32" s="58" t="str">
        <f t="shared" si="37"/>
        <v/>
      </c>
      <c r="AQ32" s="58" t="str">
        <f t="shared" si="38"/>
        <v/>
      </c>
      <c r="AR32" s="58" t="str">
        <f t="shared" si="39"/>
        <v/>
      </c>
      <c r="AS32" s="58" t="str">
        <f t="shared" si="40"/>
        <v/>
      </c>
      <c r="AT32" s="58" t="str">
        <f t="shared" si="41"/>
        <v/>
      </c>
      <c r="AU32" s="58" t="str">
        <f t="shared" si="42"/>
        <v/>
      </c>
      <c r="AV32" s="58" t="str">
        <f t="shared" si="43"/>
        <v/>
      </c>
      <c r="AW32" s="58" t="str">
        <f t="shared" si="44"/>
        <v/>
      </c>
      <c r="AX32" s="58" t="str">
        <f t="shared" si="45"/>
        <v/>
      </c>
      <c r="AY32" s="58" t="str">
        <f t="shared" si="46"/>
        <v/>
      </c>
      <c r="AZ32" s="58" t="str">
        <f t="shared" si="47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tr">
        <f>$C$1</f>
        <v>POČ</v>
      </c>
      <c r="D34" s="8" t="str">
        <f>$D$1</f>
        <v>ŠOŠ</v>
      </c>
      <c r="E34" s="8" t="str">
        <f>$E$1</f>
        <v>PIN</v>
      </c>
      <c r="F34" s="8" t="str">
        <f>$F$1</f>
        <v>KON</v>
      </c>
      <c r="G34" s="8" t="str">
        <f>$G$1</f>
        <v>ORO</v>
      </c>
      <c r="H34" s="8" t="str">
        <f>$H$1</f>
        <v>MIO</v>
      </c>
      <c r="I34" s="8" t="str">
        <f>$I$1</f>
        <v>BOŽ</v>
      </c>
      <c r="J34" s="8" t="str">
        <f>$J$1</f>
        <v>TOM</v>
      </c>
      <c r="K34" s="8" t="str">
        <f>$K$1</f>
        <v>MŠŠ</v>
      </c>
      <c r="L34" s="8" t="str">
        <f>$L$1</f>
        <v>ŽIV</v>
      </c>
      <c r="M34" s="8" t="str">
        <f>$M$1</f>
        <v>TAL</v>
      </c>
      <c r="N34" s="8" t="str">
        <f>$N$1</f>
        <v>PIR</v>
      </c>
      <c r="O34" s="8" t="str">
        <f>$O$1</f>
        <v>NOV2</v>
      </c>
      <c r="P34" s="8" t="str">
        <f>$P$1</f>
        <v>BUT</v>
      </c>
      <c r="Q34" s="8" t="str">
        <f>$Q$1</f>
        <v>ŽRJ</v>
      </c>
      <c r="R34" s="8" t="str">
        <f>$R$1</f>
        <v>NOV3</v>
      </c>
      <c r="S34" s="8" t="str">
        <f>$S$1</f>
        <v>JNK</v>
      </c>
      <c r="T34" s="8">
        <f>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50">COUNTIF(AI2:AI32,"☺")</f>
        <v>6</v>
      </c>
      <c r="D35" s="68">
        <f t="shared" si="50"/>
        <v>0</v>
      </c>
      <c r="E35" s="68">
        <f t="shared" si="50"/>
        <v>0</v>
      </c>
      <c r="F35" s="68">
        <f t="shared" si="50"/>
        <v>0</v>
      </c>
      <c r="G35" s="68">
        <f t="shared" si="50"/>
        <v>3</v>
      </c>
      <c r="H35" s="68">
        <f t="shared" si="50"/>
        <v>0</v>
      </c>
      <c r="I35" s="68">
        <f t="shared" si="50"/>
        <v>5</v>
      </c>
      <c r="J35" s="68">
        <f t="shared" si="50"/>
        <v>0</v>
      </c>
      <c r="K35" s="68">
        <f t="shared" si="50"/>
        <v>0</v>
      </c>
      <c r="L35" s="68">
        <f t="shared" si="50"/>
        <v>3</v>
      </c>
      <c r="M35" s="68">
        <f t="shared" si="50"/>
        <v>0</v>
      </c>
      <c r="N35" s="68">
        <f t="shared" si="50"/>
        <v>2</v>
      </c>
      <c r="O35" s="68">
        <f t="shared" si="50"/>
        <v>0</v>
      </c>
      <c r="P35" s="68">
        <f t="shared" si="50"/>
        <v>1</v>
      </c>
      <c r="Q35" s="68">
        <f t="shared" si="50"/>
        <v>5</v>
      </c>
      <c r="R35" s="68">
        <f t="shared" si="50"/>
        <v>0</v>
      </c>
      <c r="S35" s="68">
        <f t="shared" si="50"/>
        <v>0</v>
      </c>
      <c r="T35" s="68">
        <f t="shared" si="50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51">COUNTIF(AI3:AI33,"☻")</f>
        <v>0</v>
      </c>
      <c r="D36" s="68">
        <f t="shared" si="51"/>
        <v>1</v>
      </c>
      <c r="E36" s="68">
        <f t="shared" si="51"/>
        <v>0</v>
      </c>
      <c r="F36" s="68">
        <f t="shared" si="51"/>
        <v>5</v>
      </c>
      <c r="G36" s="68">
        <f t="shared" si="51"/>
        <v>0</v>
      </c>
      <c r="H36" s="68">
        <f t="shared" si="51"/>
        <v>0</v>
      </c>
      <c r="I36" s="68">
        <f t="shared" si="51"/>
        <v>0</v>
      </c>
      <c r="J36" s="68">
        <f t="shared" si="51"/>
        <v>4</v>
      </c>
      <c r="K36" s="68">
        <f t="shared" si="51"/>
        <v>0</v>
      </c>
      <c r="L36" s="68">
        <f t="shared" si="51"/>
        <v>0</v>
      </c>
      <c r="M36" s="68">
        <f t="shared" si="51"/>
        <v>4</v>
      </c>
      <c r="N36" s="68">
        <f t="shared" si="51"/>
        <v>3</v>
      </c>
      <c r="O36" s="68">
        <f t="shared" si="51"/>
        <v>0</v>
      </c>
      <c r="P36" s="68">
        <f t="shared" si="51"/>
        <v>3</v>
      </c>
      <c r="Q36" s="68">
        <f t="shared" si="51"/>
        <v>0</v>
      </c>
      <c r="R36" s="68">
        <f t="shared" si="51"/>
        <v>0</v>
      </c>
      <c r="S36" s="68">
        <f t="shared" si="51"/>
        <v>5</v>
      </c>
      <c r="T36" s="68">
        <f t="shared" si="51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2">SUM(C35:C36)</f>
        <v>6</v>
      </c>
      <c r="D37" s="73">
        <f t="shared" si="52"/>
        <v>1</v>
      </c>
      <c r="E37" s="73">
        <f t="shared" si="52"/>
        <v>0</v>
      </c>
      <c r="F37" s="73">
        <f t="shared" si="52"/>
        <v>5</v>
      </c>
      <c r="G37" s="73">
        <f t="shared" si="52"/>
        <v>3</v>
      </c>
      <c r="H37" s="73">
        <f t="shared" si="52"/>
        <v>0</v>
      </c>
      <c r="I37" s="73">
        <f t="shared" si="52"/>
        <v>5</v>
      </c>
      <c r="J37" s="73">
        <f t="shared" si="52"/>
        <v>4</v>
      </c>
      <c r="K37" s="73">
        <f t="shared" si="52"/>
        <v>0</v>
      </c>
      <c r="L37" s="73">
        <f t="shared" si="52"/>
        <v>3</v>
      </c>
      <c r="M37" s="73">
        <f t="shared" si="52"/>
        <v>4</v>
      </c>
      <c r="N37" s="73">
        <f t="shared" si="52"/>
        <v>5</v>
      </c>
      <c r="O37" s="73">
        <f t="shared" si="52"/>
        <v>0</v>
      </c>
      <c r="P37" s="73">
        <f t="shared" si="52"/>
        <v>4</v>
      </c>
      <c r="Q37" s="73">
        <f t="shared" si="52"/>
        <v>5</v>
      </c>
      <c r="R37" s="73">
        <f t="shared" si="52"/>
        <v>0</v>
      </c>
      <c r="S37" s="73">
        <f t="shared" si="52"/>
        <v>5</v>
      </c>
      <c r="T37" s="73">
        <f t="shared" si="52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3">COUNTIF(C2:C32,"KVIT")+COUNTIF(C2:C32,"51KVIT")+COUNTIF(C2:C32,"52KVIT")+COUNTIF(C2:C32,"KVIT$")+COUNTIF(C2:C32,"KVIT☻")+COUNTIF(C2:C32,"KVIT☺")</f>
        <v>0</v>
      </c>
      <c r="D38" s="68">
        <f t="shared" si="53"/>
        <v>5</v>
      </c>
      <c r="E38" s="68">
        <f t="shared" si="53"/>
        <v>2</v>
      </c>
      <c r="F38" s="68">
        <f t="shared" si="53"/>
        <v>10</v>
      </c>
      <c r="G38" s="68">
        <f t="shared" si="53"/>
        <v>0</v>
      </c>
      <c r="H38" s="68">
        <f t="shared" si="53"/>
        <v>0</v>
      </c>
      <c r="I38" s="68">
        <f t="shared" si="53"/>
        <v>0</v>
      </c>
      <c r="J38" s="68">
        <f t="shared" si="53"/>
        <v>6</v>
      </c>
      <c r="K38" s="68">
        <f t="shared" si="53"/>
        <v>5</v>
      </c>
      <c r="L38" s="68">
        <f t="shared" si="53"/>
        <v>0</v>
      </c>
      <c r="M38" s="68">
        <f t="shared" si="53"/>
        <v>11</v>
      </c>
      <c r="N38" s="68">
        <f t="shared" si="53"/>
        <v>5</v>
      </c>
      <c r="O38" s="68">
        <f t="shared" si="53"/>
        <v>0</v>
      </c>
      <c r="P38" s="68">
        <f t="shared" si="53"/>
        <v>0</v>
      </c>
      <c r="Q38" s="68">
        <f t="shared" si="53"/>
        <v>0</v>
      </c>
      <c r="R38" s="68">
        <f t="shared" si="53"/>
        <v>0</v>
      </c>
      <c r="S38" s="68">
        <f t="shared" si="53"/>
        <v>7</v>
      </c>
      <c r="T38" s="68">
        <f t="shared" si="53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4">COUNTIF(C2:C32,"51$")+COUNTIF(C2:C32,"52$")+COUNTIF(C2:C32,"kvit$")</f>
        <v>0</v>
      </c>
      <c r="D39" s="68">
        <f t="shared" si="54"/>
        <v>0</v>
      </c>
      <c r="E39" s="68">
        <f t="shared" si="54"/>
        <v>0</v>
      </c>
      <c r="F39" s="68">
        <f t="shared" si="54"/>
        <v>0</v>
      </c>
      <c r="G39" s="68">
        <f t="shared" si="54"/>
        <v>0</v>
      </c>
      <c r="H39" s="68">
        <f t="shared" si="54"/>
        <v>0</v>
      </c>
      <c r="I39" s="68">
        <f t="shared" si="54"/>
        <v>0</v>
      </c>
      <c r="J39" s="68">
        <f t="shared" si="54"/>
        <v>0</v>
      </c>
      <c r="K39" s="68">
        <f t="shared" si="54"/>
        <v>0</v>
      </c>
      <c r="L39" s="68">
        <f t="shared" si="54"/>
        <v>0</v>
      </c>
      <c r="M39" s="68">
        <f t="shared" si="54"/>
        <v>0</v>
      </c>
      <c r="N39" s="68">
        <f t="shared" si="54"/>
        <v>0</v>
      </c>
      <c r="O39" s="68">
        <f t="shared" si="54"/>
        <v>0</v>
      </c>
      <c r="P39" s="68">
        <f t="shared" si="54"/>
        <v>0</v>
      </c>
      <c r="Q39" s="68">
        <f t="shared" si="54"/>
        <v>0</v>
      </c>
      <c r="R39" s="68">
        <f t="shared" si="54"/>
        <v>0</v>
      </c>
      <c r="S39" s="68">
        <f t="shared" si="54"/>
        <v>0</v>
      </c>
      <c r="T39" s="68">
        <f t="shared" si="54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5">COUNTIF(C2:C32,"D")</f>
        <v>0</v>
      </c>
      <c r="D40" s="68">
        <f t="shared" si="55"/>
        <v>3</v>
      </c>
      <c r="E40" s="68">
        <f t="shared" si="55"/>
        <v>15</v>
      </c>
      <c r="F40" s="68">
        <f t="shared" si="55"/>
        <v>1</v>
      </c>
      <c r="G40" s="68">
        <f t="shared" si="55"/>
        <v>5</v>
      </c>
      <c r="H40" s="68">
        <f t="shared" si="55"/>
        <v>1</v>
      </c>
      <c r="I40" s="68">
        <f t="shared" si="55"/>
        <v>0</v>
      </c>
      <c r="J40" s="68">
        <f t="shared" si="55"/>
        <v>4</v>
      </c>
      <c r="K40" s="68">
        <f t="shared" si="55"/>
        <v>16</v>
      </c>
      <c r="L40" s="68">
        <f t="shared" si="55"/>
        <v>6</v>
      </c>
      <c r="M40" s="68">
        <f t="shared" si="55"/>
        <v>0</v>
      </c>
      <c r="N40" s="68">
        <f t="shared" si="55"/>
        <v>3</v>
      </c>
      <c r="O40" s="68">
        <f t="shared" si="55"/>
        <v>0</v>
      </c>
      <c r="P40" s="68">
        <f t="shared" si="55"/>
        <v>0</v>
      </c>
      <c r="Q40" s="68">
        <f t="shared" si="55"/>
        <v>9</v>
      </c>
      <c r="R40" s="68">
        <f t="shared" si="55"/>
        <v>0</v>
      </c>
      <c r="S40" s="68">
        <f t="shared" si="55"/>
        <v>5</v>
      </c>
      <c r="T40" s="68">
        <f t="shared" si="55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6">COUNTIF(C2:C32,"SO")</f>
        <v>0</v>
      </c>
      <c r="D41" s="68">
        <f t="shared" si="56"/>
        <v>1</v>
      </c>
      <c r="E41" s="68">
        <f t="shared" si="56"/>
        <v>2</v>
      </c>
      <c r="F41" s="68">
        <f t="shared" si="56"/>
        <v>0</v>
      </c>
      <c r="G41" s="68">
        <f t="shared" si="56"/>
        <v>0</v>
      </c>
      <c r="H41" s="68">
        <f t="shared" si="56"/>
        <v>4</v>
      </c>
      <c r="I41" s="68">
        <f t="shared" si="56"/>
        <v>0</v>
      </c>
      <c r="J41" s="68">
        <f t="shared" si="56"/>
        <v>7</v>
      </c>
      <c r="K41" s="68">
        <f t="shared" si="56"/>
        <v>0</v>
      </c>
      <c r="L41" s="68">
        <f t="shared" si="56"/>
        <v>1</v>
      </c>
      <c r="M41" s="68">
        <f t="shared" si="56"/>
        <v>1</v>
      </c>
      <c r="N41" s="68">
        <f t="shared" si="56"/>
        <v>2</v>
      </c>
      <c r="O41" s="68">
        <f t="shared" si="56"/>
        <v>0</v>
      </c>
      <c r="P41" s="68">
        <f t="shared" si="56"/>
        <v>0</v>
      </c>
      <c r="Q41" s="68">
        <f t="shared" si="56"/>
        <v>2</v>
      </c>
      <c r="R41" s="68">
        <f t="shared" si="56"/>
        <v>0</v>
      </c>
      <c r="S41" s="68">
        <f t="shared" si="56"/>
        <v>0</v>
      </c>
      <c r="T41" s="68">
        <f t="shared" si="56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7">COUNTIF(C2:C32,"BOL")</f>
        <v>0</v>
      </c>
      <c r="D42" s="68">
        <f t="shared" si="57"/>
        <v>6</v>
      </c>
      <c r="E42" s="68">
        <f t="shared" si="57"/>
        <v>0</v>
      </c>
      <c r="F42" s="68">
        <f t="shared" si="57"/>
        <v>0</v>
      </c>
      <c r="G42" s="68">
        <f t="shared" si="57"/>
        <v>0</v>
      </c>
      <c r="H42" s="68">
        <f t="shared" si="57"/>
        <v>15</v>
      </c>
      <c r="I42" s="68">
        <f t="shared" si="57"/>
        <v>0</v>
      </c>
      <c r="J42" s="68">
        <f t="shared" si="57"/>
        <v>1</v>
      </c>
      <c r="K42" s="68">
        <f t="shared" si="57"/>
        <v>0</v>
      </c>
      <c r="L42" s="68">
        <f t="shared" si="57"/>
        <v>3</v>
      </c>
      <c r="M42" s="68">
        <f t="shared" si="57"/>
        <v>0</v>
      </c>
      <c r="N42" s="68">
        <f t="shared" si="57"/>
        <v>0</v>
      </c>
      <c r="O42" s="68">
        <f t="shared" si="57"/>
        <v>0</v>
      </c>
      <c r="P42" s="68">
        <f t="shared" si="57"/>
        <v>0</v>
      </c>
      <c r="Q42" s="68">
        <f t="shared" si="57"/>
        <v>0</v>
      </c>
      <c r="R42" s="68">
        <f t="shared" si="57"/>
        <v>0</v>
      </c>
      <c r="S42" s="68">
        <f t="shared" si="57"/>
        <v>0</v>
      </c>
      <c r="T42" s="68">
        <f t="shared" si="57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8">COUNTIF(C2:C32,"X")</f>
        <v>4</v>
      </c>
      <c r="D43" s="68">
        <f t="shared" si="58"/>
        <v>1</v>
      </c>
      <c r="E43" s="68">
        <f t="shared" si="58"/>
        <v>0</v>
      </c>
      <c r="F43" s="68">
        <f t="shared" si="58"/>
        <v>4</v>
      </c>
      <c r="G43" s="68">
        <f t="shared" si="58"/>
        <v>1</v>
      </c>
      <c r="H43" s="68">
        <f t="shared" si="58"/>
        <v>0</v>
      </c>
      <c r="I43" s="68">
        <f t="shared" si="58"/>
        <v>4</v>
      </c>
      <c r="J43" s="68">
        <f t="shared" si="58"/>
        <v>3</v>
      </c>
      <c r="K43" s="68">
        <f t="shared" si="58"/>
        <v>0</v>
      </c>
      <c r="L43" s="68">
        <f t="shared" si="58"/>
        <v>2</v>
      </c>
      <c r="M43" s="68">
        <f t="shared" si="58"/>
        <v>7</v>
      </c>
      <c r="N43" s="68">
        <f t="shared" si="58"/>
        <v>4</v>
      </c>
      <c r="O43" s="68">
        <f t="shared" si="58"/>
        <v>0</v>
      </c>
      <c r="P43" s="68">
        <f t="shared" si="58"/>
        <v>3</v>
      </c>
      <c r="Q43" s="68">
        <f t="shared" si="58"/>
        <v>3</v>
      </c>
      <c r="R43" s="68">
        <f t="shared" si="58"/>
        <v>0</v>
      </c>
      <c r="S43" s="68">
        <f t="shared" si="58"/>
        <v>2</v>
      </c>
      <c r="T43" s="68">
        <f t="shared" si="58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2</v>
      </c>
      <c r="F44" s="68">
        <f>COUNTIF(V2:V32,"KON")</f>
        <v>3</v>
      </c>
      <c r="G44" s="68">
        <f>COUNTIF(V2:V32,"oro")</f>
        <v>0</v>
      </c>
      <c r="H44" s="68">
        <f>COUNTIF(V2:V32,"MIO")</f>
        <v>2</v>
      </c>
      <c r="I44" s="68">
        <f>COUNTIF(V2:V32,"BOŽ")</f>
        <v>2</v>
      </c>
      <c r="J44" s="68">
        <f>COUNTIF(V2:V32,"TOM")</f>
        <v>2</v>
      </c>
      <c r="K44" s="68">
        <f>COUNTIF(V2:V32,"MŠŠ")</f>
        <v>0</v>
      </c>
      <c r="L44" s="68">
        <f>COUNTIF(V2:V32,"ŽIV")</f>
        <v>0</v>
      </c>
      <c r="M44" s="68">
        <f>COUNTIF(V2:V32,"TAL")</f>
        <v>1</v>
      </c>
      <c r="N44" s="68">
        <f>COUNTIF(V2:V32,"PIR")</f>
        <v>3</v>
      </c>
      <c r="O44" s="68">
        <f>COUNTIF(V2:V32,"HOL")</f>
        <v>0</v>
      </c>
      <c r="P44" s="68">
        <f>COUNTIF(V2:V32,P1)</f>
        <v>5</v>
      </c>
      <c r="Q44" s="68">
        <f>COUNTIF(V2:V32,Q1)</f>
        <v>6</v>
      </c>
      <c r="R44" s="68">
        <f>COUNTIF(V2:V32,R1)</f>
        <v>0</v>
      </c>
      <c r="S44" s="68">
        <f>COUNTIF(X2:X32,S1)</f>
        <v>0</v>
      </c>
      <c r="T44" s="68">
        <f>COUNTIF(Y2:Y32,T1)</f>
        <v>15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9">COUNTIF(C2:C32,"51¶")+COUNTIF(C2:C32,"52¶")+COUNTIF(C2:C32,"kvit¶")</f>
        <v>4</v>
      </c>
      <c r="D45" s="68">
        <f t="shared" si="59"/>
        <v>2</v>
      </c>
      <c r="E45" s="68">
        <f t="shared" si="59"/>
        <v>0</v>
      </c>
      <c r="F45" s="68">
        <f t="shared" si="59"/>
        <v>2</v>
      </c>
      <c r="G45" s="68">
        <f t="shared" si="59"/>
        <v>1</v>
      </c>
      <c r="H45" s="68">
        <f t="shared" si="59"/>
        <v>0</v>
      </c>
      <c r="I45" s="68">
        <f t="shared" si="59"/>
        <v>1</v>
      </c>
      <c r="J45" s="68">
        <f t="shared" si="59"/>
        <v>0</v>
      </c>
      <c r="K45" s="68">
        <f t="shared" si="59"/>
        <v>0</v>
      </c>
      <c r="L45" s="68">
        <f t="shared" si="59"/>
        <v>1</v>
      </c>
      <c r="M45" s="68">
        <f t="shared" si="59"/>
        <v>0</v>
      </c>
      <c r="N45" s="68">
        <f t="shared" si="59"/>
        <v>3</v>
      </c>
      <c r="O45" s="68">
        <f t="shared" si="59"/>
        <v>0</v>
      </c>
      <c r="P45" s="68">
        <f t="shared" si="59"/>
        <v>0</v>
      </c>
      <c r="Q45" s="68">
        <f t="shared" si="59"/>
        <v>1</v>
      </c>
      <c r="R45" s="68">
        <f t="shared" si="59"/>
        <v>0</v>
      </c>
      <c r="S45" s="68">
        <f t="shared" si="59"/>
        <v>2</v>
      </c>
      <c r="T45" s="68">
        <f t="shared" si="59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60">COUNTIF(C2:C32,"U☺")+COUNTIF(C2:C32,"U☻")+COUNTIF(C2:C32,"U")</f>
        <v>0</v>
      </c>
      <c r="D46" s="68">
        <f t="shared" si="60"/>
        <v>0</v>
      </c>
      <c r="E46" s="68">
        <f t="shared" si="60"/>
        <v>0</v>
      </c>
      <c r="F46" s="68">
        <f t="shared" si="60"/>
        <v>0</v>
      </c>
      <c r="G46" s="68">
        <f t="shared" si="60"/>
        <v>0</v>
      </c>
      <c r="H46" s="68">
        <f t="shared" si="60"/>
        <v>0</v>
      </c>
      <c r="I46" s="68">
        <f t="shared" si="60"/>
        <v>0</v>
      </c>
      <c r="J46" s="68">
        <f t="shared" si="60"/>
        <v>0</v>
      </c>
      <c r="K46" s="68">
        <f t="shared" si="60"/>
        <v>0</v>
      </c>
      <c r="L46" s="68">
        <f t="shared" si="60"/>
        <v>0</v>
      </c>
      <c r="M46" s="68">
        <f t="shared" si="60"/>
        <v>0</v>
      </c>
      <c r="N46" s="68">
        <f t="shared" si="60"/>
        <v>0</v>
      </c>
      <c r="O46" s="68">
        <f t="shared" si="60"/>
        <v>0</v>
      </c>
      <c r="P46" s="68">
        <f t="shared" si="60"/>
        <v>0</v>
      </c>
      <c r="Q46" s="68">
        <f t="shared" si="60"/>
        <v>0</v>
      </c>
      <c r="R46" s="68">
        <f t="shared" si="60"/>
        <v>0</v>
      </c>
      <c r="S46" s="68">
        <f t="shared" si="60"/>
        <v>0</v>
      </c>
      <c r="T46" s="68">
        <f t="shared" si="60"/>
        <v>0</v>
      </c>
    </row>
  </sheetData>
  <conditionalFormatting sqref="A2:B2 F2 K2:L2 N2:U2 A3:L3 N3:V3 A4:I4 K4:M4 O4:V4 G5:H5 K5:L5 P5:V5 A5:B9 O5:O9 G6:G7 Q6:U7 J6:L9 E8:E9 P8:U9 A10:H10 J10:M10 O10:V10 D11:E11 G11:V11 A11:B16 O12:P13 R12:R13 E12:E14 G12:G14 K12:K14 T12:U16 O14:R15 K15:L15 D16 K16 N16:O16 Q16:R17 A17:K17 M17:P17 T17:V17 A18:H18 J18:V18 E19:E21 T19:U22 A19:B23 G19:G23 R19:R23 D22:E23 P22:P23 T23:V24 A24:R24 A25:O25 R25:V25 T26:V26 G26:G28 O26:O29 A26:B30 E26:E30 R26:R30 P27:P30 T27:U30 M30:O30 A31:I31 K31:P31 R31:V31">
    <cfRule type="expression" dxfId="137" priority="36">
      <formula>WEEKDAY($A2,2)=7</formula>
    </cfRule>
    <cfRule type="expression" dxfId="136" priority="35">
      <formula>WEEKDAY($A2,2)=6</formula>
    </cfRule>
  </conditionalFormatting>
  <conditionalFormatting sqref="D20">
    <cfRule type="expression" dxfId="135" priority="1">
      <formula>WEEKDAY($A20,2)=6</formula>
    </cfRule>
    <cfRule type="expression" dxfId="134" priority="2">
      <formula>WEEKDAY($A20,2)=7</formula>
    </cfRule>
  </conditionalFormatting>
  <conditionalFormatting sqref="M28:M29">
    <cfRule type="expression" dxfId="133" priority="8">
      <formula>WEEKDAY($A28,2)=7</formula>
    </cfRule>
    <cfRule type="expression" dxfId="132" priority="7">
      <formula>WEEKDAY($A28,2)=6</formula>
    </cfRule>
  </conditionalFormatting>
  <conditionalFormatting sqref="O19:P19 K19:K23 O20:O23">
    <cfRule type="expression" dxfId="131" priority="17">
      <formula>WEEKDAY($A19,2)=6</formula>
    </cfRule>
    <cfRule type="expression" dxfId="130" priority="18">
      <formula>WEEKDAY($A19,2)=7</formula>
    </cfRule>
  </conditionalFormatting>
  <conditionalFormatting sqref="W2:AD31">
    <cfRule type="cellIs" dxfId="129" priority="29" operator="lessThan">
      <formula>1</formula>
    </cfRule>
    <cfRule type="cellIs" dxfId="128" priority="33" operator="greaterThan">
      <formula>1</formula>
    </cfRule>
  </conditionalFormatting>
  <conditionalFormatting sqref="AE2:AE31">
    <cfRule type="cellIs" dxfId="127" priority="28" operator="notEqual">
      <formula>0</formula>
    </cfRule>
  </conditionalFormatting>
  <conditionalFormatting sqref="AF2:AF31">
    <cfRule type="cellIs" dxfId="126" priority="32" operator="greaterThan">
      <formula>1</formula>
    </cfRule>
    <cfRule type="cellIs" dxfId="125" priority="31" operator="equal">
      <formula>1</formula>
    </cfRule>
  </conditionalFormatting>
  <conditionalFormatting sqref="AG2:AG31">
    <cfRule type="cellIs" dxfId="124" priority="30" operator="lessThan">
      <formula>2</formula>
    </cfRule>
    <cfRule type="cellIs" dxfId="123" priority="34" operator="greaterThan">
      <formula>2</formula>
    </cfRule>
  </conditionalFormatting>
  <pageMargins left="0" right="0" top="1.64513888888889" bottom="0.39374999999999999" header="0.75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6"/>
  <sheetViews>
    <sheetView topLeftCell="B20" zoomScale="150" zoomScaleNormal="150" zoomScalePageLayoutView="130" workbookViewId="0">
      <selection activeCell="E28" sqref="E28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120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45200</v>
      </c>
      <c r="C2" s="59" t="str">
        <f t="shared" ref="C2:C32" si="0">TEXT(B2,"Ddd")</f>
        <v>Sun</v>
      </c>
      <c r="D2" s="66"/>
      <c r="E2" s="66"/>
      <c r="F2" s="66"/>
      <c r="G2" s="66"/>
      <c r="H2" s="66"/>
      <c r="I2" s="66"/>
      <c r="J2" s="21" t="str">
        <f>Predloge!$B$21</f>
        <v>☺</v>
      </c>
      <c r="K2" s="66"/>
      <c r="L2" s="13" t="str">
        <f>Predloge!$B$14</f>
        <v>☻</v>
      </c>
      <c r="M2" s="66"/>
      <c r="N2" s="66"/>
      <c r="O2" s="66"/>
      <c r="P2" s="66"/>
      <c r="Q2" s="66"/>
      <c r="R2" s="66"/>
      <c r="S2" s="66"/>
      <c r="T2" s="66"/>
      <c r="U2" s="66"/>
      <c r="V2" s="66" t="s">
        <v>15</v>
      </c>
      <c r="W2" s="8" t="s">
        <v>36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>☺</v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45201</v>
      </c>
      <c r="C3" s="59" t="str">
        <f t="shared" si="0"/>
        <v>Mon</v>
      </c>
      <c r="D3" s="23" t="str">
        <f>Predloge!$B$23</f>
        <v>51☺</v>
      </c>
      <c r="E3" s="6" t="str">
        <f>Predloge!$B$6</f>
        <v>KVIT</v>
      </c>
      <c r="F3" s="6" t="str">
        <f>Predloge!$B$5</f>
        <v>52</v>
      </c>
      <c r="G3" s="116" t="str">
        <f>Predloge!$B$6</f>
        <v>KVIT</v>
      </c>
      <c r="H3" s="83" t="str">
        <f>Predloge!$B$28</f>
        <v>KO</v>
      </c>
      <c r="I3" s="6" t="str">
        <f>Predloge!$B$13</f>
        <v>BOL</v>
      </c>
      <c r="J3" s="11" t="str">
        <f>Predloge!$B$11</f>
        <v>X</v>
      </c>
      <c r="K3" s="6" t="str">
        <f>Predloge!$B$6</f>
        <v>KVIT</v>
      </c>
      <c r="L3" s="11" t="str">
        <f>Predloge!$B$11</f>
        <v>X</v>
      </c>
      <c r="M3" s="6" t="str">
        <f>Predloge!$B$13</f>
        <v>BOL</v>
      </c>
      <c r="N3" s="54" t="s">
        <v>78</v>
      </c>
      <c r="O3" s="6" t="str">
        <f>Predloge!$B$12</f>
        <v>D</v>
      </c>
      <c r="P3" s="66"/>
      <c r="Q3" s="66" t="s">
        <v>93</v>
      </c>
      <c r="R3" s="11" t="str">
        <f>Predloge!$B$26</f>
        <v>52¶</v>
      </c>
      <c r="S3" s="66"/>
      <c r="T3" s="54" t="s">
        <v>78</v>
      </c>
      <c r="U3" s="66"/>
      <c r="V3" s="66" t="s">
        <v>75</v>
      </c>
      <c r="W3" s="8" t="s">
        <v>17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1</v>
      </c>
      <c r="AB3" s="56">
        <f t="shared" si="5"/>
        <v>0</v>
      </c>
      <c r="AC3" s="56">
        <f t="shared" si="6"/>
        <v>1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2</v>
      </c>
      <c r="AH3" s="56">
        <f t="shared" si="11"/>
        <v>1</v>
      </c>
      <c r="AI3" s="6" t="str">
        <f>Predloge!$B$3</f>
        <v>52☻</v>
      </c>
      <c r="AJ3" s="58" t="str">
        <f t="shared" si="12"/>
        <v>☺</v>
      </c>
      <c r="AK3" s="58" t="str">
        <f t="shared" si="13"/>
        <v>T</v>
      </c>
      <c r="AL3" s="58" t="str">
        <f t="shared" si="14"/>
        <v>2</v>
      </c>
      <c r="AM3" s="58" t="str">
        <f t="shared" si="15"/>
        <v>T</v>
      </c>
      <c r="AN3" s="58" t="str">
        <f t="shared" si="16"/>
        <v>O</v>
      </c>
      <c r="AO3" s="58" t="str">
        <f t="shared" si="17"/>
        <v>L</v>
      </c>
      <c r="AP3" s="58" t="str">
        <f t="shared" si="18"/>
        <v>X</v>
      </c>
      <c r="AQ3" s="58" t="str">
        <f t="shared" si="19"/>
        <v>T</v>
      </c>
      <c r="AR3" s="58" t="str">
        <f t="shared" si="20"/>
        <v>X</v>
      </c>
      <c r="AS3" s="58" t="str">
        <f t="shared" si="21"/>
        <v>L</v>
      </c>
      <c r="AT3" s="58" t="str">
        <f t="shared" si="22"/>
        <v>F</v>
      </c>
      <c r="AU3" s="58" t="str">
        <f t="shared" si="23"/>
        <v>D</v>
      </c>
      <c r="AV3" s="58" t="str">
        <f t="shared" si="24"/>
        <v/>
      </c>
      <c r="AW3" s="58" t="str">
        <f t="shared" si="25"/>
        <v>C</v>
      </c>
      <c r="AX3" s="58" t="str">
        <f t="shared" si="26"/>
        <v>¶</v>
      </c>
      <c r="AY3" s="58" t="str">
        <f t="shared" si="27"/>
        <v/>
      </c>
      <c r="AZ3" s="58" t="str">
        <f t="shared" si="28"/>
        <v>F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45202</v>
      </c>
      <c r="C4" s="59" t="str">
        <f t="shared" si="0"/>
        <v>Tue</v>
      </c>
      <c r="D4" s="11" t="str">
        <f>Predloge!$B$11</f>
        <v>X</v>
      </c>
      <c r="E4" s="6" t="str">
        <f>Predloge!$B$6</f>
        <v>KVIT</v>
      </c>
      <c r="F4" s="116" t="str">
        <f>Predloge!$B$6</f>
        <v>KVIT</v>
      </c>
      <c r="G4" s="9" t="str">
        <f>Predloge!$B$7</f>
        <v>KVIT☻</v>
      </c>
      <c r="H4" s="83" t="str">
        <f>Predloge!$B$28</f>
        <v>KO</v>
      </c>
      <c r="I4" s="6" t="str">
        <f>Predloge!$B$13</f>
        <v>BOL</v>
      </c>
      <c r="J4" s="6" t="str">
        <f>Predloge!$B$4</f>
        <v>51</v>
      </c>
      <c r="K4" s="6" t="str">
        <f>Predloge!$B$6</f>
        <v>KVIT</v>
      </c>
      <c r="L4" s="11" t="str">
        <f>Predloge!$B$26</f>
        <v>52¶</v>
      </c>
      <c r="M4" s="6" t="str">
        <f>Predloge!$B$13</f>
        <v>BOL</v>
      </c>
      <c r="N4" s="6" t="str">
        <f>Predloge!$B$5</f>
        <v>52</v>
      </c>
      <c r="O4" s="6" t="str">
        <f>Predloge!$B$12</f>
        <v>D</v>
      </c>
      <c r="P4" s="66"/>
      <c r="Q4" s="66" t="s">
        <v>93</v>
      </c>
      <c r="R4" s="66" t="s">
        <v>91</v>
      </c>
      <c r="S4" s="66"/>
      <c r="T4" s="23" t="str">
        <f>Predloge!$B$23</f>
        <v>51☺</v>
      </c>
      <c r="U4" s="66"/>
      <c r="V4" s="66" t="s">
        <v>34</v>
      </c>
      <c r="W4" s="8" t="s">
        <v>30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X</v>
      </c>
      <c r="AK4" s="58" t="str">
        <f t="shared" si="13"/>
        <v>T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O</v>
      </c>
      <c r="AO4" s="58" t="str">
        <f t="shared" si="17"/>
        <v>L</v>
      </c>
      <c r="AP4" s="58" t="str">
        <f t="shared" si="18"/>
        <v>1</v>
      </c>
      <c r="AQ4" s="58" t="str">
        <f t="shared" si="19"/>
        <v>T</v>
      </c>
      <c r="AR4" s="58" t="str">
        <f t="shared" si="20"/>
        <v>¶</v>
      </c>
      <c r="AS4" s="58" t="str">
        <f t="shared" si="21"/>
        <v>L</v>
      </c>
      <c r="AT4" s="58" t="str">
        <f t="shared" si="22"/>
        <v>2</v>
      </c>
      <c r="AU4" s="58" t="str">
        <f t="shared" si="23"/>
        <v>D</v>
      </c>
      <c r="AV4" s="58" t="str">
        <f t="shared" si="24"/>
        <v/>
      </c>
      <c r="AW4" s="58" t="str">
        <f t="shared" si="25"/>
        <v>C</v>
      </c>
      <c r="AX4" s="58" t="str">
        <f t="shared" si="26"/>
        <v>B</v>
      </c>
      <c r="AY4" s="58" t="str">
        <f t="shared" si="27"/>
        <v/>
      </c>
      <c r="AZ4" s="58" t="str">
        <f t="shared" si="28"/>
        <v>☺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45203</v>
      </c>
      <c r="C5" s="59" t="str">
        <f t="shared" si="0"/>
        <v>Wed</v>
      </c>
      <c r="D5" s="11" t="str">
        <f>Predloge!$B$26</f>
        <v>52¶</v>
      </c>
      <c r="E5" s="6" t="str">
        <f>Predloge!$B$5</f>
        <v>52</v>
      </c>
      <c r="F5" s="9" t="str">
        <f>Predloge!$B$7</f>
        <v>KVIT☻</v>
      </c>
      <c r="G5" s="11" t="str">
        <f>Predloge!$B$11</f>
        <v>X</v>
      </c>
      <c r="H5" s="83" t="str">
        <f>Predloge!$B$28</f>
        <v>KO</v>
      </c>
      <c r="I5" s="6" t="str">
        <f>Predloge!$B$13</f>
        <v>BOL</v>
      </c>
      <c r="J5" s="11" t="str">
        <f>Predloge!$B$35</f>
        <v>Ta</v>
      </c>
      <c r="K5" s="6" t="str">
        <f>Predloge!$B$6</f>
        <v>KVIT</v>
      </c>
      <c r="L5" s="6" t="str">
        <f>Predloge!$B$6</f>
        <v>KVIT</v>
      </c>
      <c r="M5" s="6" t="str">
        <f>Predloge!$B$13</f>
        <v>BOL</v>
      </c>
      <c r="N5" s="66" t="s">
        <v>77</v>
      </c>
      <c r="O5" s="6" t="str">
        <f>Predloge!$B$12</f>
        <v>D</v>
      </c>
      <c r="P5" s="66"/>
      <c r="Q5" s="66" t="s">
        <v>93</v>
      </c>
      <c r="R5" s="6" t="str">
        <f>Predloge!$B$4</f>
        <v>51</v>
      </c>
      <c r="S5" s="66"/>
      <c r="T5" s="11" t="str">
        <f>Predloge!$B$11</f>
        <v>X</v>
      </c>
      <c r="U5" s="66"/>
      <c r="V5" s="66" t="s">
        <v>76</v>
      </c>
      <c r="W5" s="8" t="s">
        <v>30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¶</v>
      </c>
      <c r="AK5" s="58" t="str">
        <f t="shared" si="13"/>
        <v>2</v>
      </c>
      <c r="AL5" s="58" t="str">
        <f t="shared" si="14"/>
        <v>☻</v>
      </c>
      <c r="AM5" s="58" t="str">
        <f t="shared" si="15"/>
        <v>X</v>
      </c>
      <c r="AN5" s="58" t="str">
        <f t="shared" si="16"/>
        <v>O</v>
      </c>
      <c r="AO5" s="58" t="str">
        <f t="shared" si="17"/>
        <v>L</v>
      </c>
      <c r="AP5" s="58" t="str">
        <f t="shared" si="18"/>
        <v>a</v>
      </c>
      <c r="AQ5" s="58" t="str">
        <f t="shared" si="19"/>
        <v>T</v>
      </c>
      <c r="AR5" s="58" t="str">
        <f t="shared" si="20"/>
        <v>T</v>
      </c>
      <c r="AS5" s="58" t="str">
        <f t="shared" si="21"/>
        <v>L</v>
      </c>
      <c r="AT5" s="58" t="str">
        <f t="shared" si="22"/>
        <v>K</v>
      </c>
      <c r="AU5" s="58" t="str">
        <f t="shared" si="23"/>
        <v>D</v>
      </c>
      <c r="AV5" s="58" t="str">
        <f t="shared" si="24"/>
        <v/>
      </c>
      <c r="AW5" s="58" t="str">
        <f t="shared" si="25"/>
        <v>C</v>
      </c>
      <c r="AX5" s="58" t="str">
        <f t="shared" si="26"/>
        <v>1</v>
      </c>
      <c r="AY5" s="58" t="str">
        <f t="shared" si="27"/>
        <v/>
      </c>
      <c r="AZ5" s="58" t="str">
        <f t="shared" si="28"/>
        <v>X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45204</v>
      </c>
      <c r="C6" s="59" t="str">
        <f t="shared" si="0"/>
        <v>Thu</v>
      </c>
      <c r="D6" s="6" t="str">
        <f>Predloge!$B$4</f>
        <v>51</v>
      </c>
      <c r="E6" s="6" t="str">
        <f>Predloge!$B$12</f>
        <v>D</v>
      </c>
      <c r="F6" s="11" t="str">
        <f>Predloge!$B$11</f>
        <v>X</v>
      </c>
      <c r="G6" s="116" t="str">
        <f>Predloge!$B$6</f>
        <v>KVIT</v>
      </c>
      <c r="H6" s="83" t="str">
        <f>Predloge!$B$28</f>
        <v>KO</v>
      </c>
      <c r="I6" s="6" t="str">
        <f>Predloge!$B$13</f>
        <v>BOL</v>
      </c>
      <c r="J6" s="6" t="str">
        <f>Predloge!$B$5</f>
        <v>52</v>
      </c>
      <c r="K6" s="6" t="str">
        <f>Predloge!$B$6</f>
        <v>KVIT</v>
      </c>
      <c r="L6" s="9" t="str">
        <f>Predloge!$B$7</f>
        <v>KVIT☻</v>
      </c>
      <c r="M6" s="6" t="str">
        <f>Predloge!$B$13</f>
        <v>BOL</v>
      </c>
      <c r="N6" s="6" t="str">
        <f>Predloge!$B$15</f>
        <v>SO</v>
      </c>
      <c r="O6" s="6" t="str">
        <f>Predloge!$B$12</f>
        <v>D</v>
      </c>
      <c r="P6" s="66"/>
      <c r="Q6" s="19" t="str">
        <f>Predloge!$B$20</f>
        <v>☺</v>
      </c>
      <c r="R6" s="66" t="s">
        <v>77</v>
      </c>
      <c r="S6" s="66"/>
      <c r="T6" s="11" t="str">
        <f>Predloge!$B$26</f>
        <v>52¶</v>
      </c>
      <c r="U6" s="66"/>
      <c r="V6" s="66" t="s">
        <v>29</v>
      </c>
      <c r="W6" s="8" t="s">
        <v>30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1</v>
      </c>
      <c r="AH6" s="56">
        <f t="shared" si="11"/>
        <v>2</v>
      </c>
      <c r="AI6" s="6" t="str">
        <f>Predloge!$B$6</f>
        <v>KVIT</v>
      </c>
      <c r="AJ6" s="58" t="str">
        <f t="shared" si="12"/>
        <v>1</v>
      </c>
      <c r="AK6" s="58" t="str">
        <f t="shared" si="13"/>
        <v>D</v>
      </c>
      <c r="AL6" s="58" t="str">
        <f t="shared" si="14"/>
        <v>X</v>
      </c>
      <c r="AM6" s="58" t="str">
        <f t="shared" si="15"/>
        <v>T</v>
      </c>
      <c r="AN6" s="58" t="str">
        <f t="shared" si="16"/>
        <v>O</v>
      </c>
      <c r="AO6" s="58" t="str">
        <f t="shared" si="17"/>
        <v>L</v>
      </c>
      <c r="AP6" s="58" t="str">
        <f t="shared" si="18"/>
        <v>2</v>
      </c>
      <c r="AQ6" s="58" t="str">
        <f t="shared" si="19"/>
        <v>T</v>
      </c>
      <c r="AR6" s="58" t="str">
        <f t="shared" si="20"/>
        <v>☻</v>
      </c>
      <c r="AS6" s="58" t="str">
        <f t="shared" si="21"/>
        <v>L</v>
      </c>
      <c r="AT6" s="58" t="str">
        <f t="shared" si="22"/>
        <v>O</v>
      </c>
      <c r="AU6" s="58" t="str">
        <f t="shared" si="23"/>
        <v>D</v>
      </c>
      <c r="AV6" s="58" t="str">
        <f t="shared" si="24"/>
        <v/>
      </c>
      <c r="AW6" s="58" t="str">
        <f t="shared" si="25"/>
        <v>☺</v>
      </c>
      <c r="AX6" s="58" t="str">
        <f t="shared" si="26"/>
        <v>K</v>
      </c>
      <c r="AY6" s="58" t="str">
        <f t="shared" si="27"/>
        <v/>
      </c>
      <c r="AZ6" s="58" t="str">
        <f t="shared" si="28"/>
        <v>¶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45205</v>
      </c>
      <c r="C7" s="59" t="str">
        <f t="shared" si="0"/>
        <v>Fri</v>
      </c>
      <c r="D7" s="6" t="str">
        <f>Predloge!$B$4</f>
        <v>51</v>
      </c>
      <c r="E7" s="6" t="str">
        <f>Predloge!$B$12</f>
        <v>D</v>
      </c>
      <c r="F7" s="6" t="str">
        <f>Predloge!$B$15</f>
        <v>SO</v>
      </c>
      <c r="G7" s="6" t="str">
        <f>Predloge!$B$6</f>
        <v>KVIT</v>
      </c>
      <c r="H7" s="19" t="str">
        <f>Predloge!$B$20</f>
        <v>☺</v>
      </c>
      <c r="I7" s="6" t="str">
        <f>Predloge!$B$13</f>
        <v>BOL</v>
      </c>
      <c r="J7" s="6" t="str">
        <f>Predloge!$B$5</f>
        <v>52</v>
      </c>
      <c r="K7" s="9" t="str">
        <f>Predloge!$B$7</f>
        <v>KVIT☻</v>
      </c>
      <c r="L7" s="11" t="str">
        <f>Predloge!$B$11</f>
        <v>X</v>
      </c>
      <c r="M7" s="6" t="str">
        <f>Predloge!$B$13</f>
        <v>BOL</v>
      </c>
      <c r="N7" s="6" t="str">
        <f>Predloge!$B$15</f>
        <v>SO</v>
      </c>
      <c r="O7" s="6" t="str">
        <f>Predloge!$B$12</f>
        <v>D</v>
      </c>
      <c r="P7" s="66"/>
      <c r="Q7" s="11" t="str">
        <f>Predloge!$B$11</f>
        <v>X</v>
      </c>
      <c r="R7" s="6" t="str">
        <f>Predloge!$B$12</f>
        <v>D</v>
      </c>
      <c r="S7" s="66"/>
      <c r="T7" s="6" t="str">
        <f>Predloge!$B$6</f>
        <v>KVIT</v>
      </c>
      <c r="U7" s="66"/>
      <c r="V7" s="66" t="s">
        <v>11</v>
      </c>
      <c r="W7" s="8" t="s">
        <v>15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1</v>
      </c>
      <c r="AK7" s="58" t="str">
        <f t="shared" si="13"/>
        <v>D</v>
      </c>
      <c r="AL7" s="58" t="str">
        <f t="shared" si="14"/>
        <v>O</v>
      </c>
      <c r="AM7" s="58" t="str">
        <f t="shared" si="15"/>
        <v>T</v>
      </c>
      <c r="AN7" s="58" t="str">
        <f t="shared" si="16"/>
        <v>☺</v>
      </c>
      <c r="AO7" s="58" t="str">
        <f t="shared" si="17"/>
        <v>L</v>
      </c>
      <c r="AP7" s="58" t="str">
        <f t="shared" si="18"/>
        <v>2</v>
      </c>
      <c r="AQ7" s="58" t="str">
        <f t="shared" si="19"/>
        <v>☻</v>
      </c>
      <c r="AR7" s="58" t="str">
        <f t="shared" si="20"/>
        <v>X</v>
      </c>
      <c r="AS7" s="58" t="str">
        <f t="shared" si="21"/>
        <v>L</v>
      </c>
      <c r="AT7" s="58" t="str">
        <f t="shared" si="22"/>
        <v>O</v>
      </c>
      <c r="AU7" s="58" t="str">
        <f t="shared" si="23"/>
        <v>D</v>
      </c>
      <c r="AV7" s="58" t="str">
        <f t="shared" si="24"/>
        <v/>
      </c>
      <c r="AW7" s="58" t="str">
        <f t="shared" si="25"/>
        <v>X</v>
      </c>
      <c r="AX7" s="58" t="str">
        <f t="shared" si="26"/>
        <v>D</v>
      </c>
      <c r="AY7" s="58" t="str">
        <f t="shared" si="27"/>
        <v/>
      </c>
      <c r="AZ7" s="58" t="str">
        <f t="shared" si="28"/>
        <v>T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45206</v>
      </c>
      <c r="C8" s="59" t="str">
        <f t="shared" si="0"/>
        <v>Sat</v>
      </c>
      <c r="D8" s="66"/>
      <c r="E8" s="66"/>
      <c r="F8" s="66"/>
      <c r="G8" s="13" t="str">
        <f>Predloge!$B$14</f>
        <v>☻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21" t="str">
        <f>Predloge!$B$21</f>
        <v>☺</v>
      </c>
      <c r="S8" s="66"/>
      <c r="T8" s="66"/>
      <c r="U8" s="66"/>
      <c r="V8" s="66" t="s">
        <v>30</v>
      </c>
      <c r="W8" s="8" t="s">
        <v>15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45207</v>
      </c>
      <c r="C9" s="59" t="str">
        <f t="shared" si="0"/>
        <v>Sun</v>
      </c>
      <c r="D9" s="66"/>
      <c r="E9" s="66"/>
      <c r="F9" s="66"/>
      <c r="G9" s="66"/>
      <c r="H9" s="66"/>
      <c r="I9" s="66"/>
      <c r="J9" s="66"/>
      <c r="K9" s="13" t="str">
        <f>Predloge!$B$14</f>
        <v>☻</v>
      </c>
      <c r="L9" s="66"/>
      <c r="M9" s="66"/>
      <c r="N9" s="66"/>
      <c r="O9" s="66"/>
      <c r="P9" s="66"/>
      <c r="Q9" s="66"/>
      <c r="R9" s="66"/>
      <c r="S9" s="66"/>
      <c r="T9" s="66"/>
      <c r="U9" s="66"/>
      <c r="V9" s="66" t="s">
        <v>39</v>
      </c>
      <c r="W9" s="8" t="s">
        <v>15</v>
      </c>
      <c r="X9" s="56">
        <f t="shared" si="1"/>
        <v>1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14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>☻</v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45208</v>
      </c>
      <c r="C10" s="59" t="str">
        <f t="shared" si="0"/>
        <v>Mon</v>
      </c>
      <c r="D10" s="6" t="str">
        <f>Predloge!$B$4</f>
        <v>51</v>
      </c>
      <c r="E10" s="54" t="s">
        <v>78</v>
      </c>
      <c r="F10" s="6" t="str">
        <f>Predloge!$B$12</f>
        <v>D</v>
      </c>
      <c r="G10" s="6" t="str">
        <f>Predloge!$B$6</f>
        <v>KVIT</v>
      </c>
      <c r="H10" s="83" t="str">
        <f>Predloge!$B$28</f>
        <v>KO</v>
      </c>
      <c r="I10" s="116" t="str">
        <f>Predloge!$B$5</f>
        <v>52</v>
      </c>
      <c r="J10" s="6" t="str">
        <f>Predloge!$B$5</f>
        <v>52</v>
      </c>
      <c r="K10" s="11" t="str">
        <f>Predloge!$B$11</f>
        <v>X</v>
      </c>
      <c r="L10" s="6" t="str">
        <f>Predloge!$B$6</f>
        <v>KVIT</v>
      </c>
      <c r="M10" s="6" t="str">
        <f>Predloge!$B$4</f>
        <v>51</v>
      </c>
      <c r="N10" s="6" t="str">
        <f>Predloge!$B$6</f>
        <v>KVIT</v>
      </c>
      <c r="O10" s="23" t="str">
        <f>Predloge!$B$23</f>
        <v>51☺</v>
      </c>
      <c r="P10" s="66"/>
      <c r="Q10" s="66" t="s">
        <v>93</v>
      </c>
      <c r="R10" s="11" t="str">
        <f>Predloge!$B$26</f>
        <v>52¶</v>
      </c>
      <c r="S10" s="66"/>
      <c r="T10" s="54" t="s">
        <v>78</v>
      </c>
      <c r="U10" s="66"/>
      <c r="V10" s="66" t="s">
        <v>76</v>
      </c>
      <c r="W10" s="8" t="str">
        <f>Predloge!$E$5</f>
        <v>KON</v>
      </c>
      <c r="X10" s="56">
        <f t="shared" si="1"/>
        <v>0</v>
      </c>
      <c r="Y10" s="56">
        <f t="shared" si="2"/>
        <v>1</v>
      </c>
      <c r="Z10" s="56">
        <f t="shared" si="3"/>
        <v>2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1</v>
      </c>
      <c r="AH10" s="56">
        <f t="shared" si="11"/>
        <v>4</v>
      </c>
      <c r="AI10" s="6" t="str">
        <f>Predloge!$B$10</f>
        <v>12-20</v>
      </c>
      <c r="AJ10" s="58" t="str">
        <f t="shared" si="12"/>
        <v>1</v>
      </c>
      <c r="AK10" s="58" t="str">
        <f t="shared" si="13"/>
        <v>F</v>
      </c>
      <c r="AL10" s="58" t="str">
        <f t="shared" si="14"/>
        <v>D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2</v>
      </c>
      <c r="AQ10" s="58" t="str">
        <f t="shared" si="19"/>
        <v>X</v>
      </c>
      <c r="AR10" s="58" t="str">
        <f t="shared" si="20"/>
        <v>T</v>
      </c>
      <c r="AS10" s="58" t="str">
        <f t="shared" si="21"/>
        <v>1</v>
      </c>
      <c r="AT10" s="58" t="str">
        <f t="shared" si="22"/>
        <v>T</v>
      </c>
      <c r="AU10" s="58" t="str">
        <f t="shared" si="23"/>
        <v>☺</v>
      </c>
      <c r="AV10" s="58" t="str">
        <f t="shared" si="24"/>
        <v/>
      </c>
      <c r="AW10" s="58" t="str">
        <f t="shared" si="25"/>
        <v>C</v>
      </c>
      <c r="AX10" s="58" t="str">
        <f t="shared" si="26"/>
        <v>¶</v>
      </c>
      <c r="AY10" s="58" t="str">
        <f t="shared" si="27"/>
        <v/>
      </c>
      <c r="AZ10" s="58" t="str">
        <f t="shared" si="28"/>
        <v>F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45209</v>
      </c>
      <c r="C11" s="59" t="str">
        <f t="shared" si="0"/>
        <v>Tue</v>
      </c>
      <c r="D11" s="6" t="str">
        <f>Predloge!$B$12</f>
        <v>D</v>
      </c>
      <c r="E11" s="9" t="str">
        <f>Predloge!$B$7</f>
        <v>KVIT☻</v>
      </c>
      <c r="F11" s="6" t="str">
        <f>Predloge!$B$12</f>
        <v>D</v>
      </c>
      <c r="G11" s="11" t="str">
        <f>Predloge!$B$26</f>
        <v>52¶</v>
      </c>
      <c r="H11" s="83" t="str">
        <f>Predloge!$B$28</f>
        <v>KO</v>
      </c>
      <c r="I11" s="6" t="str">
        <f>Predloge!$B$4</f>
        <v>51</v>
      </c>
      <c r="J11" s="6" t="str">
        <f>Predloge!$B$5</f>
        <v>52</v>
      </c>
      <c r="K11" s="6" t="str">
        <f>Predloge!$B$6</f>
        <v>KVIT</v>
      </c>
      <c r="L11" s="6" t="str">
        <f>Predloge!$B$6</f>
        <v>KVIT</v>
      </c>
      <c r="M11" s="23" t="str">
        <f>Predloge!$B$23</f>
        <v>51☺</v>
      </c>
      <c r="N11" s="116" t="str">
        <f>Predloge!$B$6</f>
        <v>KVIT</v>
      </c>
      <c r="O11" s="11" t="str">
        <f>Predloge!$B$11</f>
        <v>X</v>
      </c>
      <c r="P11" s="66"/>
      <c r="Q11" s="66" t="s">
        <v>93</v>
      </c>
      <c r="R11" s="66" t="s">
        <v>91</v>
      </c>
      <c r="S11" s="66"/>
      <c r="T11" s="6" t="str">
        <f>Predloge!$B$6</f>
        <v>KVIT</v>
      </c>
      <c r="U11" s="66"/>
      <c r="V11" s="66" t="s">
        <v>21</v>
      </c>
      <c r="W11" s="8" t="str">
        <f>Predloge!$E$16</f>
        <v>ŽRJ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5</v>
      </c>
      <c r="AF11" s="57">
        <f t="shared" si="9"/>
        <v>0</v>
      </c>
      <c r="AG11" s="57">
        <f t="shared" si="10"/>
        <v>1</v>
      </c>
      <c r="AH11" s="56">
        <f t="shared" si="11"/>
        <v>2</v>
      </c>
      <c r="AI11" s="11" t="str">
        <f>Predloge!$B$11</f>
        <v>X</v>
      </c>
      <c r="AJ11" s="58" t="str">
        <f t="shared" si="12"/>
        <v>D</v>
      </c>
      <c r="AK11" s="58" t="str">
        <f t="shared" si="13"/>
        <v>☻</v>
      </c>
      <c r="AL11" s="58" t="str">
        <f t="shared" si="14"/>
        <v>D</v>
      </c>
      <c r="AM11" s="58" t="str">
        <f t="shared" si="15"/>
        <v>¶</v>
      </c>
      <c r="AN11" s="58" t="str">
        <f t="shared" si="16"/>
        <v>O</v>
      </c>
      <c r="AO11" s="58" t="str">
        <f t="shared" si="17"/>
        <v>1</v>
      </c>
      <c r="AP11" s="58" t="str">
        <f t="shared" si="18"/>
        <v>2</v>
      </c>
      <c r="AQ11" s="58" t="str">
        <f t="shared" si="19"/>
        <v>T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T</v>
      </c>
      <c r="AU11" s="58" t="str">
        <f t="shared" si="23"/>
        <v>X</v>
      </c>
      <c r="AV11" s="58" t="str">
        <f t="shared" si="24"/>
        <v/>
      </c>
      <c r="AW11" s="58" t="str">
        <f t="shared" si="25"/>
        <v>C</v>
      </c>
      <c r="AX11" s="58" t="str">
        <f t="shared" si="26"/>
        <v>B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45210</v>
      </c>
      <c r="C12" s="59" t="str">
        <f t="shared" si="0"/>
        <v>Wed</v>
      </c>
      <c r="D12" s="11" t="str">
        <f>Predloge!$B$26</f>
        <v>52¶</v>
      </c>
      <c r="E12" s="11" t="str">
        <f>Predloge!$B$11</f>
        <v>X</v>
      </c>
      <c r="F12" s="6" t="str">
        <f>Predloge!$B$12</f>
        <v>D</v>
      </c>
      <c r="G12" s="9" t="str">
        <f>Predloge!$B$7</f>
        <v>KVIT☻</v>
      </c>
      <c r="H12" s="83" t="str">
        <f>Predloge!$B$28</f>
        <v>KO</v>
      </c>
      <c r="I12" s="6" t="str">
        <f>Predloge!$B$5</f>
        <v>52</v>
      </c>
      <c r="J12" s="23" t="str">
        <f>Predloge!$B$23</f>
        <v>51☺</v>
      </c>
      <c r="K12" s="6" t="str">
        <f>Predloge!$B$4</f>
        <v>51</v>
      </c>
      <c r="L12" s="6" t="str">
        <f>Predloge!$B$12</f>
        <v>D</v>
      </c>
      <c r="M12" s="11" t="str">
        <f>Predloge!$B$11</f>
        <v>X</v>
      </c>
      <c r="N12" s="6" t="str">
        <f>Predloge!$B$6</f>
        <v>KVIT</v>
      </c>
      <c r="O12" s="6" t="str">
        <f>Predloge!$B$12</f>
        <v>D</v>
      </c>
      <c r="P12" s="66"/>
      <c r="Q12" s="66" t="s">
        <v>93</v>
      </c>
      <c r="R12" s="11" t="str">
        <f>Predloge!$B$35</f>
        <v>Ta</v>
      </c>
      <c r="S12" s="66"/>
      <c r="T12" s="6" t="str">
        <f>Predloge!$B$12</f>
        <v>D</v>
      </c>
      <c r="U12" s="66"/>
      <c r="V12" s="66" t="s">
        <v>15</v>
      </c>
      <c r="W12" s="8" t="str">
        <f>Predloge!$E$16</f>
        <v>ŽRJ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2</v>
      </c>
      <c r="AH12" s="56">
        <f t="shared" si="11"/>
        <v>2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D</v>
      </c>
      <c r="AM12" s="58" t="str">
        <f t="shared" si="15"/>
        <v>☻</v>
      </c>
      <c r="AN12" s="58" t="str">
        <f t="shared" si="16"/>
        <v>O</v>
      </c>
      <c r="AO12" s="58" t="str">
        <f t="shared" si="17"/>
        <v>2</v>
      </c>
      <c r="AP12" s="58" t="str">
        <f t="shared" si="18"/>
        <v>☺</v>
      </c>
      <c r="AQ12" s="58" t="str">
        <f t="shared" si="19"/>
        <v>1</v>
      </c>
      <c r="AR12" s="58" t="str">
        <f t="shared" si="20"/>
        <v>D</v>
      </c>
      <c r="AS12" s="58" t="str">
        <f t="shared" si="21"/>
        <v>X</v>
      </c>
      <c r="AT12" s="58" t="str">
        <f t="shared" si="22"/>
        <v>T</v>
      </c>
      <c r="AU12" s="58" t="str">
        <f t="shared" si="23"/>
        <v>D</v>
      </c>
      <c r="AV12" s="58" t="str">
        <f t="shared" si="24"/>
        <v/>
      </c>
      <c r="AW12" s="58" t="str">
        <f t="shared" si="25"/>
        <v>C</v>
      </c>
      <c r="AX12" s="58" t="str">
        <f t="shared" si="26"/>
        <v>a</v>
      </c>
      <c r="AY12" s="58" t="str">
        <f t="shared" si="27"/>
        <v/>
      </c>
      <c r="AZ12" s="58" t="str">
        <f t="shared" si="28"/>
        <v>D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45211</v>
      </c>
      <c r="C13" s="59" t="str">
        <f t="shared" si="0"/>
        <v>Thu</v>
      </c>
      <c r="D13" s="23" t="str">
        <f>Predloge!$B$23</f>
        <v>51☺</v>
      </c>
      <c r="E13" s="54" t="s">
        <v>78</v>
      </c>
      <c r="F13" s="6" t="str">
        <f>Predloge!$B$4</f>
        <v>51</v>
      </c>
      <c r="G13" s="11" t="str">
        <f>Predloge!$B$11</f>
        <v>X</v>
      </c>
      <c r="H13" s="83" t="str">
        <f>Predloge!$B$28</f>
        <v>KO</v>
      </c>
      <c r="I13" s="6" t="str">
        <f>Predloge!$B$5</f>
        <v>52</v>
      </c>
      <c r="J13" s="11" t="str">
        <f>Predloge!$B$11</f>
        <v>X</v>
      </c>
      <c r="K13" s="6" t="str">
        <f>Predloge!$B$12</f>
        <v>D</v>
      </c>
      <c r="L13" s="6" t="str">
        <f>Predloge!$B$12</f>
        <v>D</v>
      </c>
      <c r="M13" s="6" t="str">
        <f>Predloge!$B$15</f>
        <v>SO</v>
      </c>
      <c r="N13" s="116" t="str">
        <f>Predloge!$B$6</f>
        <v>KVIT</v>
      </c>
      <c r="O13" s="9" t="str">
        <f>Predloge!$B$7</f>
        <v>KVIT☻</v>
      </c>
      <c r="P13" s="66"/>
      <c r="Q13" s="66" t="s">
        <v>93</v>
      </c>
      <c r="R13" s="6" t="s">
        <v>77</v>
      </c>
      <c r="S13" s="66"/>
      <c r="T13" s="11" t="str">
        <f>Predloge!$B$26</f>
        <v>52¶</v>
      </c>
      <c r="U13" s="66"/>
      <c r="V13" s="66" t="s">
        <v>36</v>
      </c>
      <c r="W13" s="8" t="str">
        <f>Predloge!$E$16</f>
        <v>ŽRJ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F</v>
      </c>
      <c r="AL13" s="58" t="str">
        <f t="shared" si="14"/>
        <v>1</v>
      </c>
      <c r="AM13" s="58" t="str">
        <f t="shared" si="15"/>
        <v>X</v>
      </c>
      <c r="AN13" s="58" t="str">
        <f t="shared" si="16"/>
        <v>O</v>
      </c>
      <c r="AO13" s="58" t="str">
        <f t="shared" si="17"/>
        <v>2</v>
      </c>
      <c r="AP13" s="58" t="str">
        <f t="shared" si="18"/>
        <v>X</v>
      </c>
      <c r="AQ13" s="58" t="str">
        <f t="shared" si="19"/>
        <v>D</v>
      </c>
      <c r="AR13" s="58" t="str">
        <f t="shared" si="20"/>
        <v>D</v>
      </c>
      <c r="AS13" s="58" t="str">
        <f t="shared" si="21"/>
        <v>O</v>
      </c>
      <c r="AT13" s="58" t="str">
        <f t="shared" si="22"/>
        <v>T</v>
      </c>
      <c r="AU13" s="58" t="str">
        <f t="shared" si="23"/>
        <v>☻</v>
      </c>
      <c r="AV13" s="58" t="str">
        <f t="shared" si="24"/>
        <v/>
      </c>
      <c r="AW13" s="58" t="str">
        <f t="shared" si="25"/>
        <v>C</v>
      </c>
      <c r="AX13" s="58" t="str">
        <f t="shared" si="26"/>
        <v>K</v>
      </c>
      <c r="AY13" s="58" t="str">
        <f t="shared" si="27"/>
        <v/>
      </c>
      <c r="AZ13" s="58" t="str">
        <f t="shared" si="28"/>
        <v>¶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45212</v>
      </c>
      <c r="C14" s="59" t="str">
        <f t="shared" si="0"/>
        <v>Fri</v>
      </c>
      <c r="D14" s="11" t="str">
        <f>Predloge!$B$11</f>
        <v>X</v>
      </c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23" t="str">
        <f>Predloge!$B$23</f>
        <v>51☺</v>
      </c>
      <c r="I14" s="11" t="str">
        <f>Predloge!$B$26</f>
        <v>52¶</v>
      </c>
      <c r="J14" s="6" t="str">
        <f>Predloge!$B$12</f>
        <v>D</v>
      </c>
      <c r="K14" s="6" t="str">
        <f>Predloge!$B$4</f>
        <v>51</v>
      </c>
      <c r="L14" s="6" t="str">
        <f>Predloge!$B$12</f>
        <v>D</v>
      </c>
      <c r="M14" s="6" t="str">
        <f>Predloge!$B$15</f>
        <v>SO</v>
      </c>
      <c r="N14" s="9" t="str">
        <f>Predloge!$B$7</f>
        <v>KVIT☻</v>
      </c>
      <c r="O14" s="11" t="str">
        <f>Predloge!$B$11</f>
        <v>X</v>
      </c>
      <c r="P14" s="66"/>
      <c r="Q14" s="66" t="s">
        <v>93</v>
      </c>
      <c r="R14" s="6" t="str">
        <f>Predloge!$B$5</f>
        <v>52</v>
      </c>
      <c r="S14" s="66"/>
      <c r="T14" s="6" t="str">
        <f>Predloge!$B$12</f>
        <v>D</v>
      </c>
      <c r="U14" s="66"/>
      <c r="V14" s="66" t="s">
        <v>11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T</v>
      </c>
      <c r="AM14" s="58" t="str">
        <f t="shared" si="15"/>
        <v>T</v>
      </c>
      <c r="AN14" s="58" t="str">
        <f t="shared" si="16"/>
        <v>☺</v>
      </c>
      <c r="AO14" s="58" t="str">
        <f t="shared" si="17"/>
        <v>¶</v>
      </c>
      <c r="AP14" s="58" t="str">
        <f t="shared" si="18"/>
        <v>D</v>
      </c>
      <c r="AQ14" s="58" t="str">
        <f t="shared" si="19"/>
        <v>1</v>
      </c>
      <c r="AR14" s="58" t="str">
        <f t="shared" si="20"/>
        <v>D</v>
      </c>
      <c r="AS14" s="58" t="str">
        <f t="shared" si="21"/>
        <v>O</v>
      </c>
      <c r="AT14" s="58" t="str">
        <f t="shared" si="22"/>
        <v>☻</v>
      </c>
      <c r="AU14" s="58" t="str">
        <f t="shared" si="23"/>
        <v>X</v>
      </c>
      <c r="AV14" s="58" t="str">
        <f t="shared" si="24"/>
        <v/>
      </c>
      <c r="AW14" s="58" t="str">
        <f t="shared" si="25"/>
        <v>C</v>
      </c>
      <c r="AX14" s="58" t="str">
        <f t="shared" si="26"/>
        <v>2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45213</v>
      </c>
      <c r="C15" s="59" t="str">
        <f t="shared" si="0"/>
        <v>Sat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13" t="str">
        <f>Predloge!$B$14</f>
        <v>☻</v>
      </c>
      <c r="R15" s="21" t="str">
        <f>Predloge!$B$21</f>
        <v>☺</v>
      </c>
      <c r="S15" s="66"/>
      <c r="T15" s="66"/>
      <c r="U15" s="66"/>
      <c r="V15" s="66" t="s">
        <v>30</v>
      </c>
      <c r="W15" s="8" t="s">
        <v>9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/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>☻</v>
      </c>
      <c r="AX15" s="58" t="str">
        <f t="shared" si="26"/>
        <v>☺</v>
      </c>
      <c r="AY15" s="58" t="str">
        <f t="shared" si="27"/>
        <v/>
      </c>
      <c r="AZ15" s="58" t="str">
        <f t="shared" si="28"/>
        <v/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45214</v>
      </c>
      <c r="C16" s="59" t="str">
        <f t="shared" si="0"/>
        <v>Sun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3" t="str">
        <f>Predloge!$B$14</f>
        <v>☻</v>
      </c>
      <c r="O16" s="66"/>
      <c r="P16" s="66"/>
      <c r="Q16" s="66"/>
      <c r="R16" s="66"/>
      <c r="S16" s="66"/>
      <c r="T16" s="66"/>
      <c r="U16" s="66"/>
      <c r="V16" s="66" t="s">
        <v>76</v>
      </c>
      <c r="W16" s="8" t="s">
        <v>9</v>
      </c>
      <c r="X16" s="56">
        <f t="shared" si="1"/>
        <v>1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>☻</v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45215</v>
      </c>
      <c r="C17" s="59" t="str">
        <f t="shared" si="0"/>
        <v>Mon</v>
      </c>
      <c r="D17" s="23" t="str">
        <f>Predloge!$B$23</f>
        <v>51☺</v>
      </c>
      <c r="E17" s="6" t="str">
        <f>Predloge!$B$6</f>
        <v>KVIT</v>
      </c>
      <c r="F17" s="11" t="str">
        <f>Predloge!$B$26</f>
        <v>52¶</v>
      </c>
      <c r="G17" s="6" t="str">
        <f>Predloge!$B$6</f>
        <v>KVIT</v>
      </c>
      <c r="H17" s="83" t="str">
        <f>Predloge!$B$28</f>
        <v>KO</v>
      </c>
      <c r="I17" s="6" t="str">
        <f>Predloge!$B$5</f>
        <v>52</v>
      </c>
      <c r="J17" s="6" t="str">
        <f>Predloge!$B$4</f>
        <v>51</v>
      </c>
      <c r="K17" s="6" t="str">
        <f>Predloge!$B$12</f>
        <v>D</v>
      </c>
      <c r="L17" s="121" t="str">
        <f>Predloge!$B$7</f>
        <v>KVIT☻</v>
      </c>
      <c r="M17" s="6" t="str">
        <f>Predloge!$B$4</f>
        <v>51</v>
      </c>
      <c r="N17" s="11" t="str">
        <f>Predloge!$B$11</f>
        <v>X</v>
      </c>
      <c r="O17" s="6" t="str">
        <f>Predloge!$B$6</f>
        <v>KVIT</v>
      </c>
      <c r="P17" s="66"/>
      <c r="Q17" s="66" t="s">
        <v>93</v>
      </c>
      <c r="R17" s="6" t="str">
        <f>Predloge!$B$5</f>
        <v>52</v>
      </c>
      <c r="S17" s="66"/>
      <c r="T17" s="54" t="s">
        <v>78</v>
      </c>
      <c r="U17" s="66"/>
      <c r="V17" s="66" t="s">
        <v>36</v>
      </c>
      <c r="W17" s="8" t="s">
        <v>25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1</v>
      </c>
      <c r="AH17" s="56">
        <f t="shared" si="11"/>
        <v>4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T</v>
      </c>
      <c r="AL17" s="58" t="str">
        <f t="shared" si="14"/>
        <v>¶</v>
      </c>
      <c r="AM17" s="58" t="str">
        <f t="shared" si="15"/>
        <v>T</v>
      </c>
      <c r="AN17" s="58" t="str">
        <f t="shared" si="16"/>
        <v>O</v>
      </c>
      <c r="AO17" s="58" t="str">
        <f t="shared" si="17"/>
        <v>2</v>
      </c>
      <c r="AP17" s="58" t="str">
        <f t="shared" si="18"/>
        <v>1</v>
      </c>
      <c r="AQ17" s="58" t="str">
        <f t="shared" si="19"/>
        <v>D</v>
      </c>
      <c r="AR17" s="58" t="str">
        <f t="shared" si="20"/>
        <v>☻</v>
      </c>
      <c r="AS17" s="58" t="str">
        <f t="shared" si="21"/>
        <v>1</v>
      </c>
      <c r="AT17" s="58" t="str">
        <f t="shared" si="22"/>
        <v>X</v>
      </c>
      <c r="AU17" s="58" t="str">
        <f t="shared" si="23"/>
        <v>T</v>
      </c>
      <c r="AV17" s="58" t="str">
        <f t="shared" si="24"/>
        <v/>
      </c>
      <c r="AW17" s="58" t="str">
        <f t="shared" si="25"/>
        <v>C</v>
      </c>
      <c r="AX17" s="58" t="str">
        <f t="shared" si="26"/>
        <v>2</v>
      </c>
      <c r="AY17" s="58" t="str">
        <f t="shared" si="27"/>
        <v/>
      </c>
      <c r="AZ17" s="58" t="str">
        <f t="shared" si="28"/>
        <v>F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45216</v>
      </c>
      <c r="C18" s="59" t="str">
        <f t="shared" si="0"/>
        <v>Tue</v>
      </c>
      <c r="D18" s="11" t="str">
        <f>Predloge!$B$11</f>
        <v>X</v>
      </c>
      <c r="E18" s="9" t="str">
        <f>Predloge!$B$7</f>
        <v>KVIT☻</v>
      </c>
      <c r="F18" s="116" t="str">
        <f>Predloge!$B$6</f>
        <v>KVIT</v>
      </c>
      <c r="G18" s="6" t="str">
        <f>Predloge!$B$6</f>
        <v>KVIT</v>
      </c>
      <c r="H18" s="83" t="str">
        <f>Predloge!$B$28</f>
        <v>KO</v>
      </c>
      <c r="I18" s="6" t="str">
        <f>Predloge!$B$5</f>
        <v>52</v>
      </c>
      <c r="J18" s="23" t="str">
        <f>Predloge!$B$23</f>
        <v>51☺</v>
      </c>
      <c r="K18" s="6" t="str">
        <f>Predloge!$B$6</f>
        <v>KVIT</v>
      </c>
      <c r="L18" s="11" t="str">
        <f>Predloge!$B$11</f>
        <v>X</v>
      </c>
      <c r="M18" s="6" t="str">
        <f>Predloge!$B$4</f>
        <v>51</v>
      </c>
      <c r="N18" s="66" t="s">
        <v>91</v>
      </c>
      <c r="O18" s="6" t="str">
        <f>Predloge!$B$6</f>
        <v>KVIT</v>
      </c>
      <c r="P18" s="66"/>
      <c r="Q18" s="66" t="s">
        <v>93</v>
      </c>
      <c r="R18" s="11" t="str">
        <f>Predloge!$B$26</f>
        <v>52¶</v>
      </c>
      <c r="S18" s="66"/>
      <c r="T18" s="6" t="str">
        <f>Predloge!$B$6</f>
        <v>KVIT</v>
      </c>
      <c r="U18" s="66"/>
      <c r="V18" s="66" t="s">
        <v>15</v>
      </c>
      <c r="W18" s="8" t="str">
        <f>september!$S$1</f>
        <v>JNK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X</v>
      </c>
      <c r="AK18" s="58" t="str">
        <f t="shared" si="13"/>
        <v>☻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2</v>
      </c>
      <c r="AP18" s="58" t="str">
        <f t="shared" si="18"/>
        <v>☺</v>
      </c>
      <c r="AQ18" s="58" t="str">
        <f t="shared" si="19"/>
        <v>T</v>
      </c>
      <c r="AR18" s="58" t="str">
        <f t="shared" si="20"/>
        <v>X</v>
      </c>
      <c r="AS18" s="58" t="str">
        <f t="shared" si="21"/>
        <v>1</v>
      </c>
      <c r="AT18" s="58" t="str">
        <f t="shared" si="22"/>
        <v>B</v>
      </c>
      <c r="AU18" s="58" t="str">
        <f t="shared" si="23"/>
        <v>T</v>
      </c>
      <c r="AV18" s="58" t="str">
        <f t="shared" si="24"/>
        <v/>
      </c>
      <c r="AW18" s="58" t="str">
        <f t="shared" si="25"/>
        <v>C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45217</v>
      </c>
      <c r="C19" s="59" t="str">
        <f t="shared" si="0"/>
        <v>Wed</v>
      </c>
      <c r="D19" s="11" t="str">
        <f>Predloge!$B$26</f>
        <v>52¶</v>
      </c>
      <c r="E19" s="11" t="str">
        <f>Predloge!$B$11</f>
        <v>X</v>
      </c>
      <c r="F19" s="6" t="str">
        <f>Predloge!$B$6</f>
        <v>KVIT</v>
      </c>
      <c r="G19" s="6" t="str">
        <f>Predloge!$B$4</f>
        <v>51</v>
      </c>
      <c r="H19" s="83" t="str">
        <f>Predloge!$B$28</f>
        <v>KO</v>
      </c>
      <c r="I19" s="23" t="str">
        <f>Predloge!$B$23</f>
        <v>51☺</v>
      </c>
      <c r="J19" s="11" t="str">
        <f>Predloge!$B$11</f>
        <v>X</v>
      </c>
      <c r="K19" s="6" t="str">
        <f>Predloge!$B$6</f>
        <v>KVIT</v>
      </c>
      <c r="L19" s="6" t="str">
        <f>Predloge!$B$6</f>
        <v>KVIT</v>
      </c>
      <c r="M19" s="11" t="str">
        <f>Predloge!$B$35</f>
        <v>Ta</v>
      </c>
      <c r="N19" s="6" t="str">
        <f>Predloge!$B$5</f>
        <v>52</v>
      </c>
      <c r="O19" s="9" t="str">
        <f>Predloge!$B$7</f>
        <v>KVIT☻</v>
      </c>
      <c r="P19" s="66"/>
      <c r="Q19" s="6" t="str">
        <f>Predloge!$B$4</f>
        <v>51</v>
      </c>
      <c r="R19" s="6" t="str">
        <f>Predloge!$B$4</f>
        <v>51</v>
      </c>
      <c r="S19" s="66"/>
      <c r="T19" s="11" t="s">
        <v>77</v>
      </c>
      <c r="U19" s="66"/>
      <c r="V19" s="66" t="s">
        <v>13</v>
      </c>
      <c r="W19" s="8" t="str">
        <f>september!$S$1</f>
        <v>JNK</v>
      </c>
      <c r="X19" s="56">
        <f t="shared" si="1"/>
        <v>1</v>
      </c>
      <c r="Y19" s="56">
        <f t="shared" si="2"/>
        <v>1</v>
      </c>
      <c r="Z19" s="56">
        <f t="shared" si="3"/>
        <v>3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4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¶</v>
      </c>
      <c r="AK19" s="58" t="str">
        <f t="shared" si="13"/>
        <v>X</v>
      </c>
      <c r="AL19" s="58" t="str">
        <f t="shared" si="14"/>
        <v>T</v>
      </c>
      <c r="AM19" s="58" t="str">
        <f t="shared" si="15"/>
        <v>1</v>
      </c>
      <c r="AN19" s="58" t="str">
        <f t="shared" si="16"/>
        <v>O</v>
      </c>
      <c r="AO19" s="58" t="str">
        <f t="shared" si="17"/>
        <v>☺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T</v>
      </c>
      <c r="AS19" s="58" t="str">
        <f t="shared" si="21"/>
        <v>a</v>
      </c>
      <c r="AT19" s="58" t="str">
        <f t="shared" si="22"/>
        <v>2</v>
      </c>
      <c r="AU19" s="58" t="str">
        <f t="shared" si="23"/>
        <v>☻</v>
      </c>
      <c r="AV19" s="58" t="str">
        <f t="shared" si="24"/>
        <v/>
      </c>
      <c r="AW19" s="58" t="str">
        <f t="shared" si="25"/>
        <v>1</v>
      </c>
      <c r="AX19" s="58" t="str">
        <f t="shared" si="26"/>
        <v>1</v>
      </c>
      <c r="AY19" s="58" t="str">
        <f t="shared" si="27"/>
        <v/>
      </c>
      <c r="AZ19" s="58" t="str">
        <f t="shared" si="28"/>
        <v>K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45218</v>
      </c>
      <c r="C20" s="59" t="str">
        <f t="shared" si="0"/>
        <v>Thu</v>
      </c>
      <c r="D20" s="6" t="str">
        <f>Predloge!$B$4</f>
        <v>51</v>
      </c>
      <c r="E20" s="66" t="s">
        <v>28</v>
      </c>
      <c r="F20" s="6" t="str">
        <f>Predloge!$B$6</f>
        <v>KVIT</v>
      </c>
      <c r="G20" s="6" t="str">
        <f>Predloge!$B$6</f>
        <v>KVIT</v>
      </c>
      <c r="H20" s="6" t="str">
        <f>Predloge!$B$5</f>
        <v>52</v>
      </c>
      <c r="I20" s="11" t="str">
        <f>Predloge!$B$11</f>
        <v>X</v>
      </c>
      <c r="J20" s="6" t="str">
        <f>Predloge!$B$5</f>
        <v>52</v>
      </c>
      <c r="K20" s="9" t="str">
        <f>Predloge!$B$7</f>
        <v>KVIT☻</v>
      </c>
      <c r="L20" s="116" t="str">
        <f>Predloge!$B$6</f>
        <v>KVIT</v>
      </c>
      <c r="M20" s="6" t="str">
        <f>Predloge!$B$4</f>
        <v>51</v>
      </c>
      <c r="N20" s="6" t="str">
        <f>Predloge!$B$6</f>
        <v>KVIT</v>
      </c>
      <c r="O20" s="11" t="str">
        <f>Predloge!$B$11</f>
        <v>X</v>
      </c>
      <c r="P20" s="66"/>
      <c r="Q20" s="66" t="s">
        <v>93</v>
      </c>
      <c r="R20" s="23" t="str">
        <f>Predloge!$B$23</f>
        <v>51☺</v>
      </c>
      <c r="S20" s="66"/>
      <c r="T20" s="11" t="s">
        <v>77</v>
      </c>
      <c r="U20" s="66"/>
      <c r="V20" s="66" t="s">
        <v>30</v>
      </c>
      <c r="W20" s="8" t="str">
        <f>september!$S$1</f>
        <v>JNK</v>
      </c>
      <c r="X20" s="56">
        <f t="shared" si="1"/>
        <v>1</v>
      </c>
      <c r="Y20" s="56">
        <f t="shared" si="2"/>
        <v>1</v>
      </c>
      <c r="Z20" s="56">
        <f t="shared" si="3"/>
        <v>2</v>
      </c>
      <c r="AA20" s="56">
        <f t="shared" si="4"/>
        <v>2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5</v>
      </c>
      <c r="AF20" s="57">
        <f t="shared" si="9"/>
        <v>0</v>
      </c>
      <c r="AG20" s="57">
        <f t="shared" si="10"/>
        <v>2</v>
      </c>
      <c r="AH20" s="56">
        <f t="shared" si="11"/>
        <v>4</v>
      </c>
      <c r="AI20" s="19" t="str">
        <f>Predloge!$B$20</f>
        <v>☺</v>
      </c>
      <c r="AJ20" s="58" t="str">
        <f t="shared" si="12"/>
        <v>1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2</v>
      </c>
      <c r="AO20" s="58" t="str">
        <f t="shared" si="17"/>
        <v>X</v>
      </c>
      <c r="AP20" s="58" t="str">
        <f t="shared" si="18"/>
        <v>2</v>
      </c>
      <c r="AQ20" s="58" t="str">
        <f t="shared" si="19"/>
        <v>☻</v>
      </c>
      <c r="AR20" s="58" t="str">
        <f t="shared" si="20"/>
        <v>T</v>
      </c>
      <c r="AS20" s="58" t="str">
        <f t="shared" si="21"/>
        <v>1</v>
      </c>
      <c r="AT20" s="58" t="str">
        <f t="shared" si="22"/>
        <v>T</v>
      </c>
      <c r="AU20" s="58" t="str">
        <f t="shared" si="23"/>
        <v>X</v>
      </c>
      <c r="AV20" s="58" t="str">
        <f t="shared" si="24"/>
        <v/>
      </c>
      <c r="AW20" s="58" t="str">
        <f t="shared" si="25"/>
        <v>C</v>
      </c>
      <c r="AX20" s="58" t="str">
        <f t="shared" si="26"/>
        <v>☺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45219</v>
      </c>
      <c r="C21" s="59" t="str">
        <f t="shared" si="0"/>
        <v>Fri</v>
      </c>
      <c r="D21" s="6" t="str">
        <f>Predloge!$B$4</f>
        <v>51</v>
      </c>
      <c r="E21" s="66" t="s">
        <v>28</v>
      </c>
      <c r="F21" s="6" t="str">
        <f>Predloge!$B$6</f>
        <v>KVIT</v>
      </c>
      <c r="G21" s="9" t="str">
        <f>Predloge!$B$7</f>
        <v>KVIT☻</v>
      </c>
      <c r="H21" s="66" t="s">
        <v>28</v>
      </c>
      <c r="I21" s="6" t="str">
        <f>Predloge!$B$5</f>
        <v>52</v>
      </c>
      <c r="J21" s="6" t="str">
        <f>Predloge!$B$5</f>
        <v>52</v>
      </c>
      <c r="K21" s="11" t="str">
        <f>Predloge!$B$11</f>
        <v>X</v>
      </c>
      <c r="L21" s="6" t="str">
        <f>Predloge!$B$6</f>
        <v>KVIT</v>
      </c>
      <c r="M21" s="23" t="str">
        <f>Predloge!$B$23</f>
        <v>51☺</v>
      </c>
      <c r="N21" s="6" t="str">
        <f>Predloge!$B$6</f>
        <v>KVIT</v>
      </c>
      <c r="O21" s="6" t="str">
        <f>Predloge!$B$12</f>
        <v>D</v>
      </c>
      <c r="P21" s="66"/>
      <c r="Q21" s="66" t="s">
        <v>93</v>
      </c>
      <c r="R21" s="11" t="str">
        <f>Predloge!$B$11</f>
        <v>X</v>
      </c>
      <c r="S21" s="66"/>
      <c r="T21" s="6" t="str">
        <f>Predloge!$B$6</f>
        <v>KVIT</v>
      </c>
      <c r="U21" s="66"/>
      <c r="V21" s="66" t="s">
        <v>21</v>
      </c>
      <c r="W21" s="8" t="s">
        <v>29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2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5</v>
      </c>
      <c r="AF21" s="57">
        <f t="shared" si="9"/>
        <v>0</v>
      </c>
      <c r="AG21" s="57">
        <f t="shared" si="10"/>
        <v>2</v>
      </c>
      <c r="AH21" s="56">
        <f t="shared" si="11"/>
        <v>3</v>
      </c>
      <c r="AI21" s="21" t="str">
        <f>Predloge!$B$21</f>
        <v>☺</v>
      </c>
      <c r="AJ21" s="58" t="str">
        <f t="shared" si="12"/>
        <v>1</v>
      </c>
      <c r="AK21" s="58" t="str">
        <f t="shared" si="13"/>
        <v>O</v>
      </c>
      <c r="AL21" s="58" t="str">
        <f t="shared" si="14"/>
        <v>T</v>
      </c>
      <c r="AM21" s="58" t="str">
        <f t="shared" si="15"/>
        <v>☻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2</v>
      </c>
      <c r="AQ21" s="58" t="str">
        <f t="shared" si="19"/>
        <v>X</v>
      </c>
      <c r="AR21" s="58" t="str">
        <f t="shared" si="20"/>
        <v>T</v>
      </c>
      <c r="AS21" s="58" t="str">
        <f t="shared" si="21"/>
        <v>☺</v>
      </c>
      <c r="AT21" s="58" t="str">
        <f t="shared" si="22"/>
        <v>T</v>
      </c>
      <c r="AU21" s="58" t="str">
        <f t="shared" si="23"/>
        <v>D</v>
      </c>
      <c r="AV21" s="58" t="str">
        <f t="shared" si="24"/>
        <v/>
      </c>
      <c r="AW21" s="58" t="str">
        <f t="shared" si="25"/>
        <v>C</v>
      </c>
      <c r="AX21" s="58" t="str">
        <f t="shared" si="26"/>
        <v>X</v>
      </c>
      <c r="AY21" s="58" t="str">
        <f t="shared" si="27"/>
        <v/>
      </c>
      <c r="AZ21" s="58" t="str">
        <f t="shared" si="28"/>
        <v>T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A22" s="42"/>
      <c r="B22" s="52">
        <v>45220</v>
      </c>
      <c r="C22" s="59" t="str">
        <f t="shared" si="0"/>
        <v>Sat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13" t="str">
        <f>Predloge!$B$14</f>
        <v>☻</v>
      </c>
      <c r="U22" s="66"/>
      <c r="V22" s="66" t="s">
        <v>39</v>
      </c>
      <c r="W22" s="8" t="s">
        <v>29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/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45221</v>
      </c>
      <c r="C23" s="59" t="str">
        <f t="shared" si="0"/>
        <v>Sun</v>
      </c>
      <c r="D23" s="66"/>
      <c r="E23" s="66"/>
      <c r="F23" s="66"/>
      <c r="G23" s="66"/>
      <c r="H23" s="66"/>
      <c r="I23" s="66"/>
      <c r="J23" s="66"/>
      <c r="K23" s="66"/>
      <c r="L23" s="66"/>
      <c r="M23" s="21" t="str">
        <f>Predloge!$B$21</f>
        <v>☺</v>
      </c>
      <c r="N23" s="66"/>
      <c r="O23" s="13" t="str">
        <f>Predloge!$B$14</f>
        <v>☻</v>
      </c>
      <c r="P23" s="66"/>
      <c r="Q23" s="66"/>
      <c r="R23" s="66"/>
      <c r="S23" s="66"/>
      <c r="T23" s="66"/>
      <c r="U23" s="66"/>
      <c r="V23" s="66" t="s">
        <v>21</v>
      </c>
      <c r="W23" s="8" t="s">
        <v>29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/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>☻</v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45222</v>
      </c>
      <c r="C24" s="59" t="str">
        <f t="shared" si="0"/>
        <v>Mon</v>
      </c>
      <c r="D24" s="6" t="str">
        <f>Predloge!$B$13</f>
        <v>BOL</v>
      </c>
      <c r="E24" s="11" t="str">
        <f>Predloge!$B$26</f>
        <v>52¶</v>
      </c>
      <c r="F24" s="6" t="str">
        <f>Predloge!$B$6</f>
        <v>KVIT</v>
      </c>
      <c r="G24" s="6" t="str">
        <f>Predloge!$B$13</f>
        <v>BOL</v>
      </c>
      <c r="H24" s="83" t="str">
        <f>Predloge!$B$28</f>
        <v>KO</v>
      </c>
      <c r="I24" s="6" t="str">
        <f>Predloge!$B$5</f>
        <v>52</v>
      </c>
      <c r="J24" s="6" t="str">
        <f>Predloge!$B$15</f>
        <v>SO</v>
      </c>
      <c r="K24" s="6" t="str">
        <f>Predloge!$B$12</f>
        <v>D</v>
      </c>
      <c r="L24" s="116" t="str">
        <f>Predloge!$B$6</f>
        <v>KVIT</v>
      </c>
      <c r="M24" s="11" t="str">
        <f>Predloge!$B$11</f>
        <v>X</v>
      </c>
      <c r="N24" s="9" t="str">
        <f>Predloge!$B$7</f>
        <v>KVIT☻</v>
      </c>
      <c r="O24" s="11" t="str">
        <f>Predloge!$B$11</f>
        <v>X</v>
      </c>
      <c r="P24" s="66"/>
      <c r="Q24" s="66" t="s">
        <v>93</v>
      </c>
      <c r="R24" s="6" t="str">
        <f>Predloge!$B$4</f>
        <v>51</v>
      </c>
      <c r="S24" s="66"/>
      <c r="T24" s="54" t="s">
        <v>78</v>
      </c>
      <c r="U24" s="66"/>
      <c r="V24" s="66" t="s">
        <v>39</v>
      </c>
      <c r="W24" s="8" t="s">
        <v>30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3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/>
      </c>
      <c r="AK24" s="58" t="str">
        <f t="shared" ref="AK24:AK32" si="30">RIGHT(E24,1)</f>
        <v>¶</v>
      </c>
      <c r="AL24" s="58" t="str">
        <f t="shared" ref="AL24:AL32" si="31">RIGHT(F24,1)</f>
        <v>T</v>
      </c>
      <c r="AM24" s="58" t="str">
        <f t="shared" ref="AM24:AM32" si="32">RIGHT(G24,1)</f>
        <v>L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O</v>
      </c>
      <c r="AQ24" s="58" t="str">
        <f t="shared" ref="AQ24:AQ32" si="36">RIGHT(K24,1)</f>
        <v>D</v>
      </c>
      <c r="AR24" s="58" t="str">
        <f t="shared" ref="AR24:AR32" si="37">RIGHT(L24,1)</f>
        <v>T</v>
      </c>
      <c r="AS24" s="58" t="str">
        <f t="shared" ref="AS24:AS32" si="38">RIGHT(M24,1)</f>
        <v>X</v>
      </c>
      <c r="AT24" s="58" t="str">
        <f t="shared" ref="AT24:AT32" si="39">RIGHT(N24,1)</f>
        <v>☻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C</v>
      </c>
      <c r="AX24" s="58" t="str">
        <f t="shared" ref="AX24:AX32" si="43">RIGHT(R24,1)</f>
        <v>1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45223</v>
      </c>
      <c r="C25" s="59" t="str">
        <f t="shared" si="0"/>
        <v>Tue</v>
      </c>
      <c r="D25" s="6" t="str">
        <f>Predloge!$B$12</f>
        <v>D</v>
      </c>
      <c r="E25" s="6" t="str">
        <f>Predloge!$B$6</f>
        <v>KVIT</v>
      </c>
      <c r="F25" s="116" t="str">
        <f>Predloge!$B$6</f>
        <v>KVIT</v>
      </c>
      <c r="G25" s="6" t="str">
        <f>Predloge!$B$4</f>
        <v>51</v>
      </c>
      <c r="H25" s="83" t="str">
        <f>Predloge!$B$28</f>
        <v>KO</v>
      </c>
      <c r="I25" s="11" t="str">
        <f>Predloge!$B$26</f>
        <v>52¶</v>
      </c>
      <c r="J25" s="6" t="str">
        <f>Predloge!$B$15</f>
        <v>SO</v>
      </c>
      <c r="K25" s="6" t="str">
        <f>Predloge!$B$12</f>
        <v>D</v>
      </c>
      <c r="L25" s="9" t="str">
        <f>Predloge!$B$7</f>
        <v>KVIT☻</v>
      </c>
      <c r="M25" s="6" t="str">
        <f>Predloge!$B$5</f>
        <v>52</v>
      </c>
      <c r="N25" s="11" t="str">
        <f>Predloge!$B$11</f>
        <v>X</v>
      </c>
      <c r="O25" s="66" t="s">
        <v>91</v>
      </c>
      <c r="P25" s="66"/>
      <c r="Q25" s="66" t="s">
        <v>93</v>
      </c>
      <c r="R25" s="23" t="str">
        <f>Predloge!$B$23</f>
        <v>51☺</v>
      </c>
      <c r="S25" s="66"/>
      <c r="T25" s="6" t="str">
        <f>Predloge!$B$13</f>
        <v>BOL</v>
      </c>
      <c r="U25" s="66"/>
      <c r="V25" s="66" t="s">
        <v>30</v>
      </c>
      <c r="W25" s="8" t="str">
        <f>september!$F$1</f>
        <v>KON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3</v>
      </c>
      <c r="AF25" s="57">
        <f t="shared" si="9"/>
        <v>0</v>
      </c>
      <c r="AG25" s="57">
        <f t="shared" si="10"/>
        <v>1</v>
      </c>
      <c r="AH25" s="56">
        <f t="shared" si="11"/>
        <v>2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T</v>
      </c>
      <c r="AL25" s="58" t="str">
        <f t="shared" si="31"/>
        <v>T</v>
      </c>
      <c r="AM25" s="58" t="str">
        <f t="shared" si="32"/>
        <v>1</v>
      </c>
      <c r="AN25" s="58" t="str">
        <f t="shared" si="33"/>
        <v>O</v>
      </c>
      <c r="AO25" s="58" t="str">
        <f t="shared" si="34"/>
        <v>¶</v>
      </c>
      <c r="AP25" s="58" t="str">
        <f t="shared" si="35"/>
        <v>O</v>
      </c>
      <c r="AQ25" s="58" t="str">
        <f t="shared" si="36"/>
        <v>D</v>
      </c>
      <c r="AR25" s="58" t="str">
        <f t="shared" si="37"/>
        <v>☻</v>
      </c>
      <c r="AS25" s="58" t="str">
        <f t="shared" si="38"/>
        <v>2</v>
      </c>
      <c r="AT25" s="58" t="str">
        <f t="shared" si="39"/>
        <v>X</v>
      </c>
      <c r="AU25" s="58" t="str">
        <f t="shared" si="40"/>
        <v>B</v>
      </c>
      <c r="AV25" s="58" t="str">
        <f t="shared" si="41"/>
        <v/>
      </c>
      <c r="AW25" s="58" t="str">
        <f t="shared" si="42"/>
        <v>C</v>
      </c>
      <c r="AX25" s="58" t="str">
        <f t="shared" si="43"/>
        <v>☺</v>
      </c>
      <c r="AY25" s="58" t="str">
        <f t="shared" si="44"/>
        <v/>
      </c>
      <c r="AZ25" s="58" t="str">
        <f t="shared" si="45"/>
        <v>L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45224</v>
      </c>
      <c r="C26" s="59" t="str">
        <f t="shared" si="0"/>
        <v>Wed</v>
      </c>
      <c r="D26" s="11" t="str">
        <f>Predloge!$B$26</f>
        <v>52¶</v>
      </c>
      <c r="E26" s="23" t="str">
        <f>Predloge!$B$23</f>
        <v>51☺</v>
      </c>
      <c r="F26" s="6" t="str">
        <f>Predloge!$B$6</f>
        <v>KVIT</v>
      </c>
      <c r="G26" s="6" t="str">
        <f>Predloge!$B$6</f>
        <v>KVIT</v>
      </c>
      <c r="H26" s="83" t="str">
        <f>Predloge!$B$28</f>
        <v>KO</v>
      </c>
      <c r="I26" s="6" t="str">
        <f>Predloge!$B$5</f>
        <v>52</v>
      </c>
      <c r="J26" s="6" t="str">
        <f>Predloge!$B$15</f>
        <v>SO</v>
      </c>
      <c r="K26" s="9" t="str">
        <f>Predloge!$B$7</f>
        <v>KVIT☻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11" t="str">
        <f>Predloge!$B$25</f>
        <v>51¶</v>
      </c>
      <c r="P26" s="66"/>
      <c r="Q26" s="66" t="s">
        <v>93</v>
      </c>
      <c r="R26" s="11" t="str">
        <f>Predloge!$B$11</f>
        <v>X</v>
      </c>
      <c r="S26" s="66"/>
      <c r="T26" s="6" t="str">
        <f>Predloge!$B$4</f>
        <v>51</v>
      </c>
      <c r="U26" s="66"/>
      <c r="V26" s="66" t="s">
        <v>5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1</v>
      </c>
      <c r="AB26" s="56">
        <f t="shared" si="5"/>
        <v>1</v>
      </c>
      <c r="AC26" s="56">
        <f t="shared" si="6"/>
        <v>1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3</v>
      </c>
      <c r="AI26" s="11" t="str">
        <f>Predloge!$B$26</f>
        <v>52¶</v>
      </c>
      <c r="AJ26" s="58" t="str">
        <f t="shared" si="47"/>
        <v>¶</v>
      </c>
      <c r="AK26" s="58" t="str">
        <f t="shared" si="30"/>
        <v>☺</v>
      </c>
      <c r="AL26" s="58" t="str">
        <f t="shared" si="31"/>
        <v>T</v>
      </c>
      <c r="AM26" s="58" t="str">
        <f t="shared" si="32"/>
        <v>T</v>
      </c>
      <c r="AN26" s="58" t="str">
        <f t="shared" si="33"/>
        <v>O</v>
      </c>
      <c r="AO26" s="58" t="str">
        <f t="shared" si="34"/>
        <v>2</v>
      </c>
      <c r="AP26" s="58" t="str">
        <f t="shared" si="35"/>
        <v>O</v>
      </c>
      <c r="AQ26" s="58" t="str">
        <f t="shared" si="36"/>
        <v>☻</v>
      </c>
      <c r="AR26" s="58" t="str">
        <f t="shared" si="37"/>
        <v>X</v>
      </c>
      <c r="AS26" s="58" t="str">
        <f t="shared" si="38"/>
        <v>1</v>
      </c>
      <c r="AT26" s="58" t="str">
        <f t="shared" si="39"/>
        <v>T</v>
      </c>
      <c r="AU26" s="58" t="str">
        <f t="shared" si="40"/>
        <v>¶</v>
      </c>
      <c r="AV26" s="58" t="str">
        <f t="shared" si="41"/>
        <v/>
      </c>
      <c r="AW26" s="58" t="str">
        <f t="shared" si="42"/>
        <v>C</v>
      </c>
      <c r="AX26" s="58" t="str">
        <f t="shared" si="43"/>
        <v>X</v>
      </c>
      <c r="AY26" s="58" t="str">
        <f t="shared" si="44"/>
        <v/>
      </c>
      <c r="AZ26" s="58" t="str">
        <f t="shared" si="45"/>
        <v>1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45225</v>
      </c>
      <c r="C27" s="59" t="str">
        <f t="shared" si="0"/>
        <v>Thu</v>
      </c>
      <c r="D27" s="6" t="str">
        <f>Predloge!$B$5</f>
        <v>52</v>
      </c>
      <c r="E27" s="11" t="str">
        <f>Predloge!$B$11</f>
        <v>X</v>
      </c>
      <c r="F27" s="6" t="str">
        <f>Predloge!$B$6</f>
        <v>KVIT</v>
      </c>
      <c r="G27" s="6" t="str">
        <f>Predloge!$B$12</f>
        <v>D</v>
      </c>
      <c r="H27" s="6" t="str">
        <f>Predloge!$B$4</f>
        <v>51</v>
      </c>
      <c r="I27" s="6" t="str">
        <f>Predloge!$B$5</f>
        <v>52</v>
      </c>
      <c r="J27" s="23" t="str">
        <f>Predloge!$B$23</f>
        <v>51☺</v>
      </c>
      <c r="K27" s="11" t="str">
        <f>Predloge!$B$11</f>
        <v>X</v>
      </c>
      <c r="L27" s="11" t="str">
        <f>Predloge!$B$26</f>
        <v>52¶</v>
      </c>
      <c r="M27" s="6" t="str">
        <f>Predloge!$B$4</f>
        <v>51</v>
      </c>
      <c r="N27" s="116" t="str">
        <f>Predloge!$B$6</f>
        <v>KVIT</v>
      </c>
      <c r="O27" s="6" t="str">
        <f>Predloge!$B$6</f>
        <v>KVIT</v>
      </c>
      <c r="P27" s="66"/>
      <c r="Q27" s="66" t="s">
        <v>93</v>
      </c>
      <c r="R27" s="66" t="s">
        <v>77</v>
      </c>
      <c r="S27" s="66"/>
      <c r="T27" s="6" t="str">
        <f>Predloge!$B$6</f>
        <v>KVIT</v>
      </c>
      <c r="U27" s="66"/>
      <c r="V27" s="66" t="s">
        <v>76</v>
      </c>
      <c r="W27" s="8" t="s">
        <v>29</v>
      </c>
      <c r="X27" s="56">
        <f t="shared" si="1"/>
        <v>0</v>
      </c>
      <c r="Y27" s="56">
        <f t="shared" si="2"/>
        <v>1</v>
      </c>
      <c r="Z27" s="56">
        <f t="shared" si="3"/>
        <v>2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2</v>
      </c>
      <c r="AH27" s="56">
        <f t="shared" si="11"/>
        <v>4</v>
      </c>
      <c r="AI27" s="25" t="str">
        <f>Predloge!$B$27</f>
        <v>KVIT☺</v>
      </c>
      <c r="AJ27" s="58" t="str">
        <f t="shared" si="47"/>
        <v>2</v>
      </c>
      <c r="AK27" s="58" t="str">
        <f t="shared" si="30"/>
        <v>X</v>
      </c>
      <c r="AL27" s="58" t="str">
        <f t="shared" si="31"/>
        <v>T</v>
      </c>
      <c r="AM27" s="58" t="str">
        <f t="shared" si="32"/>
        <v>D</v>
      </c>
      <c r="AN27" s="58" t="str">
        <f t="shared" si="33"/>
        <v>1</v>
      </c>
      <c r="AO27" s="58" t="str">
        <f t="shared" si="34"/>
        <v>2</v>
      </c>
      <c r="AP27" s="58" t="str">
        <f t="shared" si="35"/>
        <v>☺</v>
      </c>
      <c r="AQ27" s="58" t="str">
        <f t="shared" si="36"/>
        <v>X</v>
      </c>
      <c r="AR27" s="58" t="str">
        <f t="shared" si="37"/>
        <v>¶</v>
      </c>
      <c r="AS27" s="58" t="str">
        <f t="shared" si="38"/>
        <v>1</v>
      </c>
      <c r="AT27" s="58" t="str">
        <f t="shared" si="39"/>
        <v>T</v>
      </c>
      <c r="AU27" s="58" t="str">
        <f t="shared" si="40"/>
        <v>T</v>
      </c>
      <c r="AV27" s="58" t="str">
        <f t="shared" si="41"/>
        <v/>
      </c>
      <c r="AW27" s="58" t="str">
        <f t="shared" si="42"/>
        <v>C</v>
      </c>
      <c r="AX27" s="58" t="str">
        <f t="shared" si="43"/>
        <v>K</v>
      </c>
      <c r="AY27" s="58" t="str">
        <f t="shared" si="44"/>
        <v/>
      </c>
      <c r="AZ27" s="58" t="str">
        <f t="shared" si="45"/>
        <v>T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45226</v>
      </c>
      <c r="C28" s="59" t="str">
        <f t="shared" si="0"/>
        <v>Fri</v>
      </c>
      <c r="D28" s="6" t="str">
        <f>Predloge!$B$5</f>
        <v>52</v>
      </c>
      <c r="E28" s="6" t="str">
        <f>Predloge!$B$12</f>
        <v>D</v>
      </c>
      <c r="F28" s="6" t="str">
        <f>Predloge!$B$6</f>
        <v>KVIT</v>
      </c>
      <c r="G28" s="6" t="str">
        <f>Predloge!$B$12</f>
        <v>D</v>
      </c>
      <c r="H28" s="23" t="str">
        <f>Predloge!$B$23</f>
        <v>51☺</v>
      </c>
      <c r="I28" s="11" t="str">
        <f>Predloge!$B$26</f>
        <v>52¶</v>
      </c>
      <c r="J28" s="11" t="str">
        <f>Predloge!$B$11</f>
        <v>X</v>
      </c>
      <c r="K28" s="6" t="str">
        <f>Predloge!$B$12</f>
        <v>D</v>
      </c>
      <c r="L28" s="9" t="str">
        <f>Predloge!$B$7</f>
        <v>KVIT☻</v>
      </c>
      <c r="M28" s="6" t="str">
        <f>Predloge!$B$4</f>
        <v>51</v>
      </c>
      <c r="N28" s="6" t="str">
        <f>Predloge!$B$12</f>
        <v>D</v>
      </c>
      <c r="O28" s="6" t="str">
        <f>Predloge!$B$12</f>
        <v>D</v>
      </c>
      <c r="P28" s="66"/>
      <c r="Q28" s="66" t="s">
        <v>93</v>
      </c>
      <c r="R28" s="11" t="str">
        <f>Predloge!$B$35</f>
        <v>Ta</v>
      </c>
      <c r="S28" s="66"/>
      <c r="T28" s="6" t="str">
        <f>Predloge!$B$6</f>
        <v>KVIT</v>
      </c>
      <c r="U28" s="66"/>
      <c r="V28" s="66" t="s">
        <v>11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0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2</v>
      </c>
      <c r="AK28" s="58" t="str">
        <f t="shared" si="30"/>
        <v>D</v>
      </c>
      <c r="AL28" s="58" t="str">
        <f t="shared" si="31"/>
        <v>T</v>
      </c>
      <c r="AM28" s="58" t="str">
        <f t="shared" si="32"/>
        <v>D</v>
      </c>
      <c r="AN28" s="58" t="str">
        <f t="shared" si="33"/>
        <v>☺</v>
      </c>
      <c r="AO28" s="58" t="str">
        <f t="shared" si="34"/>
        <v>¶</v>
      </c>
      <c r="AP28" s="58" t="str">
        <f t="shared" si="35"/>
        <v>X</v>
      </c>
      <c r="AQ28" s="58" t="str">
        <f t="shared" si="36"/>
        <v>D</v>
      </c>
      <c r="AR28" s="58" t="str">
        <f t="shared" si="37"/>
        <v>☻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C</v>
      </c>
      <c r="AX28" s="58" t="str">
        <f t="shared" si="43"/>
        <v>a</v>
      </c>
      <c r="AY28" s="58" t="str">
        <f t="shared" si="44"/>
        <v/>
      </c>
      <c r="AZ28" s="58" t="str">
        <f t="shared" si="45"/>
        <v>T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45227</v>
      </c>
      <c r="C29" s="59" t="str">
        <f t="shared" si="0"/>
        <v>Sat</v>
      </c>
      <c r="D29" s="21" t="str">
        <f>Predloge!$B$21</f>
        <v>☺</v>
      </c>
      <c r="E29" s="66"/>
      <c r="F29" s="13" t="str">
        <f>Predloge!$B$14</f>
        <v>☻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 t="s">
        <v>36</v>
      </c>
      <c r="W29" s="8" t="s">
        <v>30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>☺</v>
      </c>
      <c r="AK29" s="58" t="str">
        <f t="shared" si="30"/>
        <v/>
      </c>
      <c r="AL29" s="58" t="str">
        <f t="shared" si="31"/>
        <v>☻</v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/>
      </c>
      <c r="AQ29" s="58" t="str">
        <f t="shared" si="36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45228</v>
      </c>
      <c r="C30" s="59" t="str">
        <f t="shared" si="0"/>
        <v>Sun</v>
      </c>
      <c r="D30" s="66"/>
      <c r="E30" s="13" t="str">
        <f>Predloge!$B$14</f>
        <v>☻</v>
      </c>
      <c r="F30" s="66"/>
      <c r="G30" s="66"/>
      <c r="H30" s="66"/>
      <c r="I30" s="66"/>
      <c r="J30" s="66"/>
      <c r="K30" s="66"/>
      <c r="L30" s="66"/>
      <c r="M30" s="21" t="str">
        <f>Predloge!$B$21</f>
        <v>☺</v>
      </c>
      <c r="N30" s="66"/>
      <c r="O30" s="66"/>
      <c r="P30" s="66"/>
      <c r="Q30" s="66"/>
      <c r="R30" s="66"/>
      <c r="S30" s="66"/>
      <c r="T30" s="66"/>
      <c r="U30" s="66"/>
      <c r="V30" s="66" t="s">
        <v>21</v>
      </c>
      <c r="W30" s="8" t="s">
        <v>30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47"/>
        <v/>
      </c>
      <c r="AK30" s="58" t="str">
        <f t="shared" si="30"/>
        <v>☻</v>
      </c>
      <c r="AL30" s="58" t="str">
        <f t="shared" si="31"/>
        <v/>
      </c>
      <c r="AM30" s="58" t="str">
        <f t="shared" si="32"/>
        <v/>
      </c>
      <c r="AN30" s="58" t="str">
        <f t="shared" si="33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45229</v>
      </c>
      <c r="C31" s="59" t="str">
        <f t="shared" si="0"/>
        <v>Mon</v>
      </c>
      <c r="D31" s="23" t="str">
        <f>Predloge!$B$23</f>
        <v>51☺</v>
      </c>
      <c r="E31" s="11" t="str">
        <f>Predloge!$B$11</f>
        <v>X</v>
      </c>
      <c r="F31" s="6" t="str">
        <f>Predloge!$B$6</f>
        <v>KVIT</v>
      </c>
      <c r="G31" s="6" t="str">
        <f>Predloge!$B$12</f>
        <v>D</v>
      </c>
      <c r="H31" s="6" t="str">
        <f>Predloge!$B$12</f>
        <v>D</v>
      </c>
      <c r="I31" s="6" t="str">
        <f>Predloge!$B$4</f>
        <v>51</v>
      </c>
      <c r="J31" s="6" t="str">
        <f>Predloge!$B$12</f>
        <v>D</v>
      </c>
      <c r="K31" s="6" t="str">
        <f>Predloge!$B$12</f>
        <v>D</v>
      </c>
      <c r="L31" s="6" t="str">
        <f>Predloge!$B$6</f>
        <v>KVIT</v>
      </c>
      <c r="M31" s="11" t="str">
        <f>Predloge!$B$11</f>
        <v>X</v>
      </c>
      <c r="N31" s="66" t="s">
        <v>77</v>
      </c>
      <c r="O31" s="6" t="str">
        <f>Predloge!$B$6</f>
        <v>KVIT</v>
      </c>
      <c r="P31" s="66"/>
      <c r="Q31" s="11" t="str">
        <f>Predloge!$B$16</f>
        <v>☻</v>
      </c>
      <c r="R31" s="6" t="str">
        <f>Predloge!$B$5</f>
        <v>52</v>
      </c>
      <c r="S31" s="66"/>
      <c r="T31" s="6" t="str">
        <f>Predloge!$B$6</f>
        <v>KVIT</v>
      </c>
      <c r="U31" s="66"/>
      <c r="V31" s="66" t="s">
        <v>36</v>
      </c>
      <c r="W31" s="8" t="s">
        <v>25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4</v>
      </c>
      <c r="AF31" s="57">
        <f t="shared" si="9"/>
        <v>0</v>
      </c>
      <c r="AG31" s="57">
        <f t="shared" si="10"/>
        <v>2</v>
      </c>
      <c r="AH31" s="56">
        <f t="shared" si="11"/>
        <v>2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X</v>
      </c>
      <c r="AL31" s="58" t="str">
        <f t="shared" si="31"/>
        <v>T</v>
      </c>
      <c r="AM31" s="58" t="str">
        <f t="shared" si="32"/>
        <v>D</v>
      </c>
      <c r="AN31" s="58" t="str">
        <f t="shared" si="33"/>
        <v>D</v>
      </c>
      <c r="AO31" s="58" t="str">
        <f t="shared" si="34"/>
        <v>1</v>
      </c>
      <c r="AP31" s="58" t="str">
        <f t="shared" si="35"/>
        <v>D</v>
      </c>
      <c r="AQ31" s="58" t="str">
        <f t="shared" si="36"/>
        <v>D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K</v>
      </c>
      <c r="AU31" s="58" t="str">
        <f t="shared" si="40"/>
        <v>T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A32">
        <v>1</v>
      </c>
      <c r="B32" s="52">
        <v>45230</v>
      </c>
      <c r="C32" s="59" t="str">
        <f t="shared" si="0"/>
        <v>Tue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1" t="str">
        <f>Predloge!$B$21</f>
        <v>☺</v>
      </c>
      <c r="S32" s="66"/>
      <c r="T32" s="13" t="str">
        <f>Predloge!$B$14</f>
        <v>☻</v>
      </c>
      <c r="U32" s="66"/>
      <c r="V32" s="66" t="s">
        <v>30</v>
      </c>
      <c r="W32" s="8" t="s">
        <v>25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>☺</v>
      </c>
      <c r="AY32" s="58" t="str">
        <f t="shared" si="44"/>
        <v/>
      </c>
      <c r="AZ32" s="58" t="str">
        <f t="shared" si="45"/>
        <v>☻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5</v>
      </c>
      <c r="E35" s="68">
        <f t="shared" si="48"/>
        <v>1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1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4</v>
      </c>
      <c r="M36" s="68">
        <f t="shared" si="49"/>
        <v>0</v>
      </c>
      <c r="N36" s="68">
        <f t="shared" si="49"/>
        <v>3</v>
      </c>
      <c r="O36" s="68">
        <f t="shared" si="49"/>
        <v>3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5</v>
      </c>
      <c r="E37" s="73">
        <f t="shared" si="50"/>
        <v>4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4</v>
      </c>
      <c r="M37" s="73">
        <f t="shared" si="50"/>
        <v>4</v>
      </c>
      <c r="N37" s="73">
        <f t="shared" si="50"/>
        <v>3</v>
      </c>
      <c r="O37" s="73">
        <f t="shared" si="50"/>
        <v>4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3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12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10</v>
      </c>
      <c r="L38" s="68">
        <f t="shared" si="51"/>
        <v>12</v>
      </c>
      <c r="M38" s="68">
        <f t="shared" si="51"/>
        <v>0</v>
      </c>
      <c r="N38" s="68">
        <f t="shared" si="51"/>
        <v>10</v>
      </c>
      <c r="O38" s="68">
        <f t="shared" si="51"/>
        <v>6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7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3</v>
      </c>
      <c r="F40" s="68">
        <f t="shared" si="53"/>
        <v>3</v>
      </c>
      <c r="G40" s="68">
        <f t="shared" si="53"/>
        <v>3</v>
      </c>
      <c r="H40" s="68">
        <f t="shared" si="53"/>
        <v>1</v>
      </c>
      <c r="I40" s="68">
        <f t="shared" si="53"/>
        <v>0</v>
      </c>
      <c r="J40" s="68">
        <f t="shared" si="53"/>
        <v>2</v>
      </c>
      <c r="K40" s="68">
        <f t="shared" si="53"/>
        <v>6</v>
      </c>
      <c r="L40" s="68">
        <f t="shared" si="53"/>
        <v>3</v>
      </c>
      <c r="M40" s="68">
        <f t="shared" si="53"/>
        <v>0</v>
      </c>
      <c r="N40" s="68">
        <f t="shared" si="53"/>
        <v>1</v>
      </c>
      <c r="O40" s="68">
        <f t="shared" si="53"/>
        <v>8</v>
      </c>
      <c r="P40" s="68">
        <f t="shared" si="53"/>
        <v>0</v>
      </c>
      <c r="Q40" s="68">
        <f t="shared" si="53"/>
        <v>0</v>
      </c>
      <c r="R40" s="68">
        <f t="shared" si="53"/>
        <v>1</v>
      </c>
      <c r="S40" s="68">
        <f t="shared" si="53"/>
        <v>0</v>
      </c>
      <c r="T40" s="68">
        <f t="shared" si="53"/>
        <v>2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2</v>
      </c>
      <c r="F41" s="68">
        <f t="shared" si="54"/>
        <v>1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3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1</v>
      </c>
      <c r="E42" s="68">
        <f t="shared" si="55"/>
        <v>0</v>
      </c>
      <c r="F42" s="68">
        <f t="shared" si="55"/>
        <v>0</v>
      </c>
      <c r="G42" s="68">
        <f t="shared" si="55"/>
        <v>1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5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1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4</v>
      </c>
      <c r="F43" s="68">
        <f t="shared" si="56"/>
        <v>1</v>
      </c>
      <c r="G43" s="68">
        <f t="shared" si="56"/>
        <v>2</v>
      </c>
      <c r="H43" s="68">
        <f t="shared" si="56"/>
        <v>0</v>
      </c>
      <c r="I43" s="68">
        <f t="shared" si="56"/>
        <v>1</v>
      </c>
      <c r="J43" s="68">
        <f t="shared" si="56"/>
        <v>4</v>
      </c>
      <c r="K43" s="68">
        <f t="shared" si="56"/>
        <v>3</v>
      </c>
      <c r="L43" s="68">
        <f t="shared" si="56"/>
        <v>4</v>
      </c>
      <c r="M43" s="68">
        <f t="shared" si="56"/>
        <v>3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5</v>
      </c>
      <c r="H44" s="68">
        <f>COUNTIF(W2:W32,"oro")</f>
        <v>0</v>
      </c>
      <c r="I44" s="68">
        <f>COUNTIF(W2:W32,"MIO")</f>
        <v>0</v>
      </c>
      <c r="J44" s="68">
        <f>COUNTIF(W2:W32,"BOŽ")</f>
        <v>3</v>
      </c>
      <c r="K44" s="68">
        <f>COUNTIF(W2:W32,"TOM")</f>
        <v>1</v>
      </c>
      <c r="L44" s="68">
        <f>COUNTIF(W2:W32,"MŠŠ")</f>
        <v>0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11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4</v>
      </c>
      <c r="E45" s="68">
        <f t="shared" si="57"/>
        <v>1</v>
      </c>
      <c r="F45" s="68">
        <f t="shared" si="57"/>
        <v>1</v>
      </c>
      <c r="G45" s="68">
        <f t="shared" si="57"/>
        <v>1</v>
      </c>
      <c r="H45" s="68">
        <f t="shared" si="57"/>
        <v>0</v>
      </c>
      <c r="I45" s="68">
        <f t="shared" si="57"/>
        <v>3</v>
      </c>
      <c r="J45" s="68">
        <f t="shared" si="57"/>
        <v>0</v>
      </c>
      <c r="K45" s="68">
        <f t="shared" si="57"/>
        <v>0</v>
      </c>
      <c r="L45" s="68">
        <f t="shared" si="57"/>
        <v>2</v>
      </c>
      <c r="M45" s="68">
        <f t="shared" si="57"/>
        <v>0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3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I2 K2 M2:W2 P3:Q3 S3 A3:C7 U3:V7 P4:S4 N5 P5:Q5 S5 R6:S6 P6:P7 S7:S8 A8:F8 H8:Q8 T8:W8 A9:J9 L9:W9 P10:Q10 S10 A10:C14 U10:V14 P11:S11 P12:Q14 S12:S14 A15:P15 S15:W16 A16:M16 O16:R16 U17:W17 P17:Q18 A17:C21 S17:S21 U18:V21 P19 E20:E21 P20:Q21 H21 G22:S22 U22:W22 A22:F23 G23:L23 N23 P23:W23 P24:Q24 U24:V25 S24:S26 A24:C29 O25:Q25 P26:Q26 U26:W28 P27:S27 P28:Q28 S28 E29 G29:W29 A30:D30 F30:L30 N30:W30 A31:C31 P31 S31:S32 U31:W32 A32:Q32">
    <cfRule type="expression" dxfId="122" priority="34">
      <formula>ABS($A2)=1</formula>
    </cfRule>
  </conditionalFormatting>
  <conditionalFormatting sqref="B2:I2 K2 M2:W2 P3:Q3 S3 B3:C7 U3:V7 P4:S4 N5 P5:Q5 S5 R6:S6 P6:P7 S7:S8 B8:F8 H8:Q8 T8:W8 B9:J9 L9:W9 P10:Q10 S10 B10:C14 U10:V14 P11:S11 P12:Q14 S12:S14 B15:P15 S15:W16 B16:M16 O16:R16 U17:W17 P17:Q18 B17:C21 S17:S21 U18:V21 P19 E20:E21 P20:Q21 H21 G22:S22 U22:W22 B22:F23 G23:L23 N23 P23:W23 P24:Q24 U24:V25 S24:S26 B24:C29 O25:Q25 P26:Q26 U26:W28 P27:S27 P28:Q28 S28 E29 G29:W29 B30:D30 F30:L30 N30:W30 B31:C31 P31 S31:S32 U31:W32 B32:Q32">
    <cfRule type="expression" dxfId="121" priority="33">
      <formula>WEEKDAY($B2,2)=7</formula>
    </cfRule>
    <cfRule type="expression" dxfId="120" priority="32">
      <formula>WEEKDAY($B2,2)=6</formula>
    </cfRule>
  </conditionalFormatting>
  <conditionalFormatting sqref="N18">
    <cfRule type="expression" dxfId="119" priority="4">
      <formula>WEEKDAY($B18,2)=6</formula>
    </cfRule>
    <cfRule type="expression" dxfId="118" priority="5">
      <formula>WEEKDAY($B18,2)=7</formula>
    </cfRule>
    <cfRule type="expression" dxfId="117" priority="6">
      <formula>ABS($A18)=1</formula>
    </cfRule>
  </conditionalFormatting>
  <conditionalFormatting sqref="N31">
    <cfRule type="expression" dxfId="116" priority="1">
      <formula>WEEKDAY($B31,2)=6</formula>
    </cfRule>
    <cfRule type="expression" dxfId="115" priority="3">
      <formula>ABS($A31)=1</formula>
    </cfRule>
    <cfRule type="expression" dxfId="114" priority="2">
      <formula>WEEKDAY($B31,2)=7</formula>
    </cfRule>
  </conditionalFormatting>
  <conditionalFormatting sqref="U1">
    <cfRule type="expression" dxfId="113" priority="22">
      <formula>WEEKDAY($B1,2)=7</formula>
    </cfRule>
    <cfRule type="expression" dxfId="112" priority="23">
      <formula>ABS($A1)=1</formula>
    </cfRule>
    <cfRule type="expression" dxfId="111" priority="21">
      <formula>WEEKDAY($B1,2)=6</formula>
    </cfRule>
  </conditionalFormatting>
  <conditionalFormatting sqref="X2:AE32">
    <cfRule type="cellIs" dxfId="110" priority="26" operator="lessThan">
      <formula>1</formula>
    </cfRule>
    <cfRule type="cellIs" dxfId="109" priority="30" operator="greaterThan">
      <formula>1</formula>
    </cfRule>
  </conditionalFormatting>
  <conditionalFormatting sqref="AF2:AF32">
    <cfRule type="cellIs" dxfId="108" priority="25" operator="notEqual">
      <formula>0</formula>
    </cfRule>
  </conditionalFormatting>
  <conditionalFormatting sqref="AG2:AG32">
    <cfRule type="cellIs" dxfId="107" priority="28" operator="equal">
      <formula>1</formula>
    </cfRule>
    <cfRule type="cellIs" dxfId="106" priority="29" operator="greaterThan">
      <formula>1</formula>
    </cfRule>
  </conditionalFormatting>
  <conditionalFormatting sqref="AH2:AH32">
    <cfRule type="cellIs" dxfId="105" priority="31" operator="greaterThan">
      <formula>2</formula>
    </cfRule>
    <cfRule type="cellIs" dxfId="104" priority="2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
 Zadnja sprememba:&amp;D&amp;T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6"/>
  <sheetViews>
    <sheetView topLeftCell="B1" zoomScale="130" zoomScaleNormal="130" workbookViewId="0">
      <selection activeCell="E9" sqref="E9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4" width="3.7109375" style="41" customWidth="1"/>
    <col min="5" max="5" width="3.85546875" style="41" customWidth="1"/>
    <col min="6" max="11" width="3.7109375" style="41" customWidth="1"/>
    <col min="12" max="12" width="4" style="41" customWidth="1"/>
    <col min="13" max="15" width="3.7109375" style="41" customWidth="1"/>
    <col min="16" max="16" width="3.7109375" style="41" hidden="1" customWidth="1"/>
    <col min="17" max="18" width="3.7109375" style="41" customWidth="1"/>
    <col min="19" max="19" width="0.14062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103">
        <v>45231</v>
      </c>
      <c r="C2" s="59" t="str">
        <f t="shared" ref="C2:C31" si="0">TEXT(B2,"Ddd")</f>
        <v>Wed</v>
      </c>
      <c r="D2" s="21" t="str">
        <f>Predloge!$B$21</f>
        <v>☺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 t="str">
        <f>Predloge!$B$14</f>
        <v>☻</v>
      </c>
      <c r="P2" s="54"/>
      <c r="Q2" s="54"/>
      <c r="R2" s="54"/>
      <c r="S2" s="54"/>
      <c r="T2" s="54"/>
      <c r="U2" s="54"/>
      <c r="V2" s="54" t="s">
        <v>36</v>
      </c>
      <c r="W2" s="104" t="s">
        <v>30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>☺</v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103">
        <v>45232</v>
      </c>
      <c r="C3" s="59" t="str">
        <f t="shared" si="0"/>
        <v>Thu</v>
      </c>
      <c r="D3" s="11" t="str">
        <f>Predloge!$B$11</f>
        <v>X</v>
      </c>
      <c r="E3" s="116" t="str">
        <f>Predloge!$B$6</f>
        <v>KVIT</v>
      </c>
      <c r="F3" s="9" t="str">
        <f>Predloge!$B$7</f>
        <v>KVIT☻</v>
      </c>
      <c r="G3" s="54" t="str">
        <f>Predloge!$B$12</f>
        <v>D</v>
      </c>
      <c r="H3" s="54" t="str">
        <f>Predloge!$B$12</f>
        <v>D</v>
      </c>
      <c r="I3" s="54" t="str">
        <f>Predloge!$B$12</f>
        <v>D</v>
      </c>
      <c r="J3" s="54" t="str">
        <f>Predloge!$B$12</f>
        <v>D</v>
      </c>
      <c r="K3" s="54" t="str">
        <f>Predloge!$B$12</f>
        <v>D</v>
      </c>
      <c r="L3" s="6" t="str">
        <f>Predloge!$B$6</f>
        <v>KVIT</v>
      </c>
      <c r="M3" s="54" t="str">
        <f>Predloge!$B$12</f>
        <v>D</v>
      </c>
      <c r="N3" s="11" t="str">
        <f>Predloge!$B$11</f>
        <v>X</v>
      </c>
      <c r="O3" s="11" t="str">
        <f>Predloge!$B$11</f>
        <v>X</v>
      </c>
      <c r="P3" s="54"/>
      <c r="Q3" s="54" t="s">
        <v>94</v>
      </c>
      <c r="R3" s="6" t="str">
        <f>Predloge!$B$4</f>
        <v>51</v>
      </c>
      <c r="S3" s="54"/>
      <c r="T3" s="6" t="str">
        <f>Predloge!$B$5</f>
        <v>52</v>
      </c>
      <c r="U3" s="54"/>
      <c r="V3" s="54" t="s">
        <v>39</v>
      </c>
      <c r="W3" s="8" t="s">
        <v>29</v>
      </c>
      <c r="X3" s="56">
        <f t="shared" si="1"/>
        <v>1</v>
      </c>
      <c r="Y3" s="56">
        <f t="shared" si="2"/>
        <v>0</v>
      </c>
      <c r="Z3" s="56">
        <f t="shared" si="3"/>
        <v>1</v>
      </c>
      <c r="AA3" s="56">
        <f t="shared" si="4"/>
        <v>1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3</v>
      </c>
      <c r="AF3" s="57">
        <f t="shared" si="9"/>
        <v>0</v>
      </c>
      <c r="AG3" s="57">
        <f t="shared" si="10"/>
        <v>3</v>
      </c>
      <c r="AH3" s="56">
        <f t="shared" si="11"/>
        <v>2</v>
      </c>
      <c r="AI3" s="6" t="str">
        <f>Predloge!$B$3</f>
        <v>52☻</v>
      </c>
      <c r="AJ3" s="58" t="str">
        <f t="shared" si="12"/>
        <v>X</v>
      </c>
      <c r="AK3" s="58" t="str">
        <f t="shared" si="13"/>
        <v>T</v>
      </c>
      <c r="AL3" s="58" t="str">
        <f t="shared" si="14"/>
        <v>☻</v>
      </c>
      <c r="AM3" s="58" t="str">
        <f t="shared" si="15"/>
        <v>D</v>
      </c>
      <c r="AN3" s="58" t="str">
        <f t="shared" si="16"/>
        <v>D</v>
      </c>
      <c r="AO3" s="58" t="str">
        <f t="shared" si="17"/>
        <v>D</v>
      </c>
      <c r="AP3" s="58" t="str">
        <f t="shared" si="18"/>
        <v>D</v>
      </c>
      <c r="AQ3" s="58" t="str">
        <f t="shared" si="19"/>
        <v>D</v>
      </c>
      <c r="AR3" s="58" t="str">
        <f t="shared" si="20"/>
        <v>T</v>
      </c>
      <c r="AS3" s="58" t="str">
        <f t="shared" si="21"/>
        <v>D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K</v>
      </c>
      <c r="AX3" s="58" t="str">
        <f t="shared" si="26"/>
        <v>1</v>
      </c>
      <c r="AY3" s="58" t="str">
        <f t="shared" si="27"/>
        <v/>
      </c>
      <c r="AZ3" s="58" t="str">
        <f t="shared" si="28"/>
        <v>2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103">
        <v>45233</v>
      </c>
      <c r="C4" s="59" t="str">
        <f t="shared" si="0"/>
        <v>Fri</v>
      </c>
      <c r="D4" s="6" t="str">
        <f>Predloge!$B$4</f>
        <v>51</v>
      </c>
      <c r="E4" s="6" t="str">
        <f>Predloge!$B$15</f>
        <v>SO</v>
      </c>
      <c r="F4" s="11" t="str">
        <f>Predloge!$B$11</f>
        <v>X</v>
      </c>
      <c r="G4" s="54" t="str">
        <f>Predloge!$B$12</f>
        <v>D</v>
      </c>
      <c r="H4" s="54" t="str">
        <f>Predloge!$B$12</f>
        <v>D</v>
      </c>
      <c r="I4" s="54" t="str">
        <f>Predloge!$B$12</f>
        <v>D</v>
      </c>
      <c r="J4" s="54" t="str">
        <f>Predloge!$B$12</f>
        <v>D</v>
      </c>
      <c r="K4" s="54" t="str">
        <f>Predloge!$B$12</f>
        <v>D</v>
      </c>
      <c r="L4" s="6" t="str">
        <f>Predloge!$B$5</f>
        <v>52</v>
      </c>
      <c r="M4" s="54" t="str">
        <f>Predloge!$B$12</f>
        <v>D</v>
      </c>
      <c r="N4" s="6" t="str">
        <f>Predloge!$B$6</f>
        <v>KVIT</v>
      </c>
      <c r="O4" s="54" t="str">
        <f>Predloge!$B$12</f>
        <v>D</v>
      </c>
      <c r="P4" s="54"/>
      <c r="Q4" s="54" t="s">
        <v>94</v>
      </c>
      <c r="R4" s="23" t="str">
        <f>Predloge!$B$23</f>
        <v>51☺</v>
      </c>
      <c r="S4" s="54"/>
      <c r="T4" s="9" t="str">
        <f>Predloge!$B$7</f>
        <v>KVIT☻</v>
      </c>
      <c r="U4" s="54"/>
      <c r="V4" s="54" t="s">
        <v>30</v>
      </c>
      <c r="W4" s="8" t="s">
        <v>29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1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1</v>
      </c>
      <c r="AH4" s="56">
        <f t="shared" si="11"/>
        <v>2</v>
      </c>
      <c r="AI4" s="6" t="str">
        <f>Predloge!$B$4</f>
        <v>51</v>
      </c>
      <c r="AJ4" s="58" t="str">
        <f t="shared" si="12"/>
        <v>1</v>
      </c>
      <c r="AK4" s="58" t="str">
        <f t="shared" si="13"/>
        <v>O</v>
      </c>
      <c r="AL4" s="58" t="str">
        <f t="shared" si="14"/>
        <v>X</v>
      </c>
      <c r="AM4" s="58" t="str">
        <f t="shared" si="15"/>
        <v>D</v>
      </c>
      <c r="AN4" s="58" t="str">
        <f t="shared" si="16"/>
        <v>D</v>
      </c>
      <c r="AO4" s="58" t="str">
        <f t="shared" si="17"/>
        <v>D</v>
      </c>
      <c r="AP4" s="58" t="str">
        <f t="shared" si="18"/>
        <v>D</v>
      </c>
      <c r="AQ4" s="58" t="str">
        <f t="shared" si="19"/>
        <v>D</v>
      </c>
      <c r="AR4" s="58" t="str">
        <f t="shared" si="20"/>
        <v>2</v>
      </c>
      <c r="AS4" s="58" t="str">
        <f t="shared" si="21"/>
        <v>D</v>
      </c>
      <c r="AT4" s="58" t="str">
        <f t="shared" si="22"/>
        <v>T</v>
      </c>
      <c r="AU4" s="58" t="str">
        <f t="shared" si="23"/>
        <v>D</v>
      </c>
      <c r="AV4" s="58" t="str">
        <f t="shared" si="24"/>
        <v/>
      </c>
      <c r="AW4" s="58" t="str">
        <f t="shared" si="25"/>
        <v>K</v>
      </c>
      <c r="AX4" s="58" t="str">
        <f t="shared" si="26"/>
        <v>☺</v>
      </c>
      <c r="AY4" s="58" t="str">
        <f t="shared" si="27"/>
        <v/>
      </c>
      <c r="AZ4" s="58" t="str">
        <f t="shared" si="28"/>
        <v>☻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103">
        <v>45234</v>
      </c>
      <c r="C5" s="59" t="str">
        <f t="shared" si="0"/>
        <v>Sat</v>
      </c>
      <c r="D5" s="21" t="str">
        <f>Predloge!$B$21</f>
        <v>☺</v>
      </c>
      <c r="E5" s="54"/>
      <c r="F5" s="54"/>
      <c r="G5" s="54"/>
      <c r="H5" s="54"/>
      <c r="I5" s="54"/>
      <c r="J5" s="54"/>
      <c r="K5" s="54"/>
      <c r="L5" s="54"/>
      <c r="M5" s="54"/>
      <c r="N5" s="54" t="str">
        <f>Predloge!$B$14</f>
        <v>☻</v>
      </c>
      <c r="O5" s="54"/>
      <c r="P5" s="54"/>
      <c r="Q5" s="54"/>
      <c r="R5" s="54"/>
      <c r="S5" s="54"/>
      <c r="T5" s="54"/>
      <c r="U5" s="54"/>
      <c r="V5" s="54" t="s">
        <v>36</v>
      </c>
      <c r="W5" s="8" t="s">
        <v>25</v>
      </c>
      <c r="X5" s="56">
        <f t="shared" si="1"/>
        <v>1</v>
      </c>
      <c r="Y5" s="56">
        <f t="shared" si="2"/>
        <v>1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13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>☺</v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>☻</v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103">
        <v>45235</v>
      </c>
      <c r="C6" s="59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1" t="str">
        <f>Predloge!$B$21</f>
        <v>☺</v>
      </c>
      <c r="S6" s="54"/>
      <c r="T6" s="54" t="str">
        <f>Predloge!$B$14</f>
        <v>☻</v>
      </c>
      <c r="U6" s="54"/>
      <c r="V6" s="54" t="s">
        <v>30</v>
      </c>
      <c r="W6" s="8" t="s">
        <v>25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>☺</v>
      </c>
      <c r="AY6" s="58" t="str">
        <f t="shared" si="27"/>
        <v/>
      </c>
      <c r="AZ6" s="58" t="str">
        <f t="shared" si="28"/>
        <v>☻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103">
        <v>45236</v>
      </c>
      <c r="C7" s="59" t="str">
        <f t="shared" si="0"/>
        <v>Mon</v>
      </c>
      <c r="D7" s="11" t="str">
        <f>Predloge!$B$26</f>
        <v>52¶</v>
      </c>
      <c r="E7" s="54" t="str">
        <f>Predloge!$B$12</f>
        <v>D</v>
      </c>
      <c r="F7" s="6" t="str">
        <f>Predloge!$B$6</f>
        <v>KVIT</v>
      </c>
      <c r="G7" s="6" t="str">
        <f>Predloge!$B$6</f>
        <v>KVIT</v>
      </c>
      <c r="H7" s="54" t="str">
        <f>Predloge!$B$12</f>
        <v>D</v>
      </c>
      <c r="I7" s="6" t="str">
        <f>Predloge!$B$5</f>
        <v>52</v>
      </c>
      <c r="J7" s="6" t="str">
        <f>Predloge!$B$4</f>
        <v>51</v>
      </c>
      <c r="K7" s="54" t="str">
        <f>Predloge!$B$12</f>
        <v>D</v>
      </c>
      <c r="L7" s="116" t="str">
        <f>Predloge!$B$6</f>
        <v>KVIT</v>
      </c>
      <c r="M7" s="54" t="str">
        <f>Predloge!$B$12</f>
        <v>D</v>
      </c>
      <c r="N7" s="54" t="str">
        <f>Predloge!$B$12</f>
        <v>D</v>
      </c>
      <c r="O7" s="23" t="str">
        <f>Predloge!$B$23</f>
        <v>51☺</v>
      </c>
      <c r="P7" s="54"/>
      <c r="Q7" s="54" t="s">
        <v>94</v>
      </c>
      <c r="R7" s="11" t="str">
        <f>Predloge!$B$11</f>
        <v>X</v>
      </c>
      <c r="S7" s="54"/>
      <c r="T7" s="11" t="str">
        <f>Predloge!$B$11</f>
        <v>X</v>
      </c>
      <c r="U7" s="6" t="str">
        <f>Predloge!$B$6</f>
        <v>KVIT</v>
      </c>
      <c r="V7" s="54" t="s">
        <v>75</v>
      </c>
      <c r="W7" s="8" t="str">
        <f>Predloge!$E$15</f>
        <v>BUT</v>
      </c>
      <c r="X7" s="56">
        <f t="shared" si="1"/>
        <v>0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4</v>
      </c>
      <c r="AF7" s="57">
        <f t="shared" si="9"/>
        <v>-1</v>
      </c>
      <c r="AG7" s="57">
        <f t="shared" si="10"/>
        <v>2</v>
      </c>
      <c r="AH7" s="56">
        <f t="shared" si="11"/>
        <v>2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D</v>
      </c>
      <c r="AL7" s="58" t="str">
        <f t="shared" si="14"/>
        <v>T</v>
      </c>
      <c r="AM7" s="58" t="str">
        <f t="shared" si="15"/>
        <v>T</v>
      </c>
      <c r="AN7" s="58" t="str">
        <f t="shared" si="16"/>
        <v>D</v>
      </c>
      <c r="AO7" s="58" t="str">
        <f t="shared" si="17"/>
        <v>2</v>
      </c>
      <c r="AP7" s="58" t="str">
        <f t="shared" si="18"/>
        <v>1</v>
      </c>
      <c r="AQ7" s="58" t="str">
        <f t="shared" si="19"/>
        <v>D</v>
      </c>
      <c r="AR7" s="58" t="str">
        <f t="shared" si="20"/>
        <v>T</v>
      </c>
      <c r="AS7" s="58" t="str">
        <f t="shared" si="21"/>
        <v>D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K</v>
      </c>
      <c r="AX7" s="58" t="str">
        <f t="shared" si="26"/>
        <v>X</v>
      </c>
      <c r="AY7" s="58" t="str">
        <f t="shared" si="27"/>
        <v/>
      </c>
      <c r="AZ7" s="58" t="str">
        <f t="shared" si="28"/>
        <v>X</v>
      </c>
      <c r="BA7" s="58" t="str">
        <f t="shared" si="29"/>
        <v>T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103">
        <v>45237</v>
      </c>
      <c r="C8" s="59" t="str">
        <f t="shared" si="0"/>
        <v>Tue</v>
      </c>
      <c r="D8" s="54" t="str">
        <f>Predloge!$B$12</f>
        <v>D</v>
      </c>
      <c r="E8" s="54" t="str">
        <f>Predloge!$B$12</f>
        <v>D</v>
      </c>
      <c r="F8" s="116" t="str">
        <f>Predloge!$B$6</f>
        <v>KVIT</v>
      </c>
      <c r="G8" s="9" t="str">
        <f>Predloge!$B$7</f>
        <v>KVIT☻</v>
      </c>
      <c r="H8" s="54" t="str">
        <f>Predloge!$B$12</f>
        <v>D</v>
      </c>
      <c r="I8" s="6" t="str">
        <f>Predloge!$B$5</f>
        <v>52</v>
      </c>
      <c r="J8" s="23" t="str">
        <f>Predloge!$B$23</f>
        <v>51☺</v>
      </c>
      <c r="K8" s="6" t="str">
        <f>Predloge!$B$4</f>
        <v>51</v>
      </c>
      <c r="L8" s="6" t="str">
        <f>Predloge!$B$6</f>
        <v>KVIT</v>
      </c>
      <c r="M8" s="54" t="str">
        <f>Predloge!$B$12</f>
        <v>D</v>
      </c>
      <c r="N8" s="54" t="str">
        <f>Predloge!$B$12</f>
        <v>D</v>
      </c>
      <c r="O8" s="11" t="str">
        <f>Predloge!$B$11</f>
        <v>X</v>
      </c>
      <c r="P8" s="54"/>
      <c r="Q8" s="54" t="s">
        <v>94</v>
      </c>
      <c r="R8" s="11" t="str">
        <f>Predloge!$B$32</f>
        <v>Am</v>
      </c>
      <c r="S8" s="54"/>
      <c r="T8" s="11" t="str">
        <f>Predloge!$B$26</f>
        <v>52¶</v>
      </c>
      <c r="U8" s="6" t="str">
        <f>Predloge!$B$6</f>
        <v>KVIT</v>
      </c>
      <c r="V8" s="54" t="s">
        <v>15</v>
      </c>
      <c r="W8" s="8" t="str">
        <f>Predloge!$E$15</f>
        <v>BUT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D</v>
      </c>
      <c r="AK8" s="58" t="str">
        <f t="shared" si="13"/>
        <v>D</v>
      </c>
      <c r="AL8" s="58" t="str">
        <f t="shared" si="14"/>
        <v>T</v>
      </c>
      <c r="AM8" s="58" t="str">
        <f t="shared" si="15"/>
        <v>☻</v>
      </c>
      <c r="AN8" s="58" t="str">
        <f t="shared" si="16"/>
        <v>D</v>
      </c>
      <c r="AO8" s="58" t="str">
        <f t="shared" si="17"/>
        <v>2</v>
      </c>
      <c r="AP8" s="58" t="str">
        <f t="shared" si="18"/>
        <v>☺</v>
      </c>
      <c r="AQ8" s="58" t="str">
        <f t="shared" si="19"/>
        <v>1</v>
      </c>
      <c r="AR8" s="58" t="str">
        <f t="shared" si="20"/>
        <v>T</v>
      </c>
      <c r="AS8" s="58" t="str">
        <f t="shared" si="21"/>
        <v>D</v>
      </c>
      <c r="AT8" s="58" t="str">
        <f t="shared" si="22"/>
        <v>D</v>
      </c>
      <c r="AU8" s="58" t="str">
        <f t="shared" si="23"/>
        <v>X</v>
      </c>
      <c r="AV8" s="58" t="str">
        <f t="shared" si="24"/>
        <v/>
      </c>
      <c r="AW8" s="58" t="str">
        <f t="shared" si="25"/>
        <v>K</v>
      </c>
      <c r="AX8" s="58" t="str">
        <f t="shared" si="26"/>
        <v>m</v>
      </c>
      <c r="AY8" s="58" t="str">
        <f t="shared" si="27"/>
        <v/>
      </c>
      <c r="AZ8" s="58" t="str">
        <f t="shared" si="28"/>
        <v>¶</v>
      </c>
      <c r="BA8" s="58" t="str">
        <f t="shared" si="29"/>
        <v>T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103">
        <v>45238</v>
      </c>
      <c r="C9" s="59" t="str">
        <f t="shared" si="0"/>
        <v>Wed</v>
      </c>
      <c r="D9" s="6" t="str">
        <f>Predloge!$B$5</f>
        <v>52</v>
      </c>
      <c r="E9" s="54" t="str">
        <f>Predloge!$B$12</f>
        <v>D</v>
      </c>
      <c r="F9" s="11" t="str">
        <f>Predloge!$B$26</f>
        <v>52¶</v>
      </c>
      <c r="G9" s="11" t="str">
        <f>Predloge!$B$11</f>
        <v>X</v>
      </c>
      <c r="H9" s="54" t="str">
        <f>Predloge!$B$12</f>
        <v>D</v>
      </c>
      <c r="I9" s="23" t="str">
        <f>Predloge!$B$23</f>
        <v>51☺</v>
      </c>
      <c r="J9" s="11" t="str">
        <f>Predloge!$B$11</f>
        <v>X</v>
      </c>
      <c r="K9" s="11" t="str">
        <f>Predloge!$B$35</f>
        <v>Ta</v>
      </c>
      <c r="L9" s="9" t="str">
        <f>Predloge!$B$7</f>
        <v>KVIT☻</v>
      </c>
      <c r="M9" s="54" t="str">
        <f>Predloge!$B$12</f>
        <v>D</v>
      </c>
      <c r="N9" s="54" t="str">
        <f>Predloge!$B$12</f>
        <v>D</v>
      </c>
      <c r="O9" s="6" t="str">
        <f>Predloge!$B$6</f>
        <v>KVIT</v>
      </c>
      <c r="P9" s="54"/>
      <c r="Q9" s="54" t="s">
        <v>94</v>
      </c>
      <c r="R9" s="6" t="str">
        <f>Predloge!$B$4</f>
        <v>51</v>
      </c>
      <c r="S9" s="54"/>
      <c r="T9" s="54" t="s">
        <v>77</v>
      </c>
      <c r="U9" s="6" t="str">
        <f>Predloge!$B$6</f>
        <v>KVIT</v>
      </c>
      <c r="V9" s="54" t="s">
        <v>13</v>
      </c>
      <c r="W9" s="8" t="str">
        <f>Predloge!$E$15</f>
        <v>BUT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-1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¶</v>
      </c>
      <c r="AM9" s="58" t="str">
        <f t="shared" si="15"/>
        <v>X</v>
      </c>
      <c r="AN9" s="58" t="str">
        <f t="shared" si="16"/>
        <v>D</v>
      </c>
      <c r="AO9" s="58" t="str">
        <f t="shared" si="17"/>
        <v>☺</v>
      </c>
      <c r="AP9" s="58" t="str">
        <f t="shared" si="18"/>
        <v>X</v>
      </c>
      <c r="AQ9" s="58" t="str">
        <f t="shared" si="19"/>
        <v>a</v>
      </c>
      <c r="AR9" s="58" t="str">
        <f t="shared" si="20"/>
        <v>☻</v>
      </c>
      <c r="AS9" s="58" t="str">
        <f t="shared" si="21"/>
        <v>D</v>
      </c>
      <c r="AT9" s="58" t="str">
        <f t="shared" si="22"/>
        <v>D</v>
      </c>
      <c r="AU9" s="58" t="str">
        <f t="shared" si="23"/>
        <v>T</v>
      </c>
      <c r="AV9" s="58" t="str">
        <f t="shared" si="24"/>
        <v/>
      </c>
      <c r="AW9" s="58" t="str">
        <f t="shared" si="25"/>
        <v>K</v>
      </c>
      <c r="AX9" s="58" t="str">
        <f t="shared" si="26"/>
        <v>1</v>
      </c>
      <c r="AY9" s="58" t="str">
        <f t="shared" si="27"/>
        <v/>
      </c>
      <c r="AZ9" s="58" t="str">
        <f t="shared" si="28"/>
        <v>K</v>
      </c>
      <c r="BA9" s="58" t="str">
        <f t="shared" si="29"/>
        <v>T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103">
        <v>45239</v>
      </c>
      <c r="C10" s="59" t="str">
        <f t="shared" si="0"/>
        <v>Thu</v>
      </c>
      <c r="D10" s="6" t="str">
        <f>Predloge!$B$5</f>
        <v>52</v>
      </c>
      <c r="E10" s="54" t="str">
        <f>Predloge!$B$12</f>
        <v>D</v>
      </c>
      <c r="F10" s="116" t="str">
        <f>Predloge!$B$6</f>
        <v>KVIT</v>
      </c>
      <c r="G10" s="6" t="str">
        <f>Predloge!$B$6</f>
        <v>KVIT</v>
      </c>
      <c r="H10" s="54" t="str">
        <f>Predloge!$B$12</f>
        <v>D</v>
      </c>
      <c r="I10" s="11" t="str">
        <f>Predloge!$B$11</f>
        <v>X</v>
      </c>
      <c r="J10" s="6" t="str">
        <f>Predloge!$B$4</f>
        <v>51</v>
      </c>
      <c r="K10" s="6" t="str">
        <f>Predloge!$B$6</f>
        <v>KVIT</v>
      </c>
      <c r="L10" s="11" t="str">
        <f>Predloge!$B$11</f>
        <v>X</v>
      </c>
      <c r="M10" s="11" t="str">
        <f>Predloge!$B$26</f>
        <v>52¶</v>
      </c>
      <c r="N10" s="54" t="str">
        <f>Predloge!$B$12</f>
        <v>D</v>
      </c>
      <c r="O10" s="9" t="str">
        <f>Predloge!$B$7</f>
        <v>KVIT☻</v>
      </c>
      <c r="P10" s="54"/>
      <c r="Q10" s="54" t="s">
        <v>94</v>
      </c>
      <c r="R10" s="23" t="str">
        <f>Predloge!$B$23</f>
        <v>51☺</v>
      </c>
      <c r="S10" s="54"/>
      <c r="T10" s="11" t="s">
        <v>77</v>
      </c>
      <c r="U10" s="6" t="str">
        <f>Predloge!$B$6</f>
        <v>KVIT</v>
      </c>
      <c r="V10" s="54" t="s">
        <v>30</v>
      </c>
      <c r="W10" s="8" t="s">
        <v>9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5</v>
      </c>
      <c r="AF10" s="57">
        <f t="shared" si="9"/>
        <v>-1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T</v>
      </c>
      <c r="AM10" s="58" t="str">
        <f t="shared" si="15"/>
        <v>T</v>
      </c>
      <c r="AN10" s="58" t="str">
        <f t="shared" si="16"/>
        <v>D</v>
      </c>
      <c r="AO10" s="58" t="str">
        <f t="shared" si="17"/>
        <v>X</v>
      </c>
      <c r="AP10" s="58" t="str">
        <f t="shared" si="18"/>
        <v>1</v>
      </c>
      <c r="AQ10" s="58" t="str">
        <f t="shared" si="19"/>
        <v>T</v>
      </c>
      <c r="AR10" s="58" t="str">
        <f t="shared" si="20"/>
        <v>X</v>
      </c>
      <c r="AS10" s="58" t="str">
        <f t="shared" si="21"/>
        <v>¶</v>
      </c>
      <c r="AT10" s="58" t="str">
        <f t="shared" si="22"/>
        <v>D</v>
      </c>
      <c r="AU10" s="58" t="str">
        <f t="shared" si="23"/>
        <v>☻</v>
      </c>
      <c r="AV10" s="58" t="str">
        <f t="shared" si="24"/>
        <v/>
      </c>
      <c r="AW10" s="58" t="str">
        <f t="shared" si="25"/>
        <v>K</v>
      </c>
      <c r="AX10" s="58" t="str">
        <f t="shared" si="26"/>
        <v>☺</v>
      </c>
      <c r="AY10" s="58" t="str">
        <f t="shared" si="27"/>
        <v/>
      </c>
      <c r="AZ10" s="58" t="str">
        <f t="shared" si="28"/>
        <v>K</v>
      </c>
      <c r="BA10" s="58" t="str">
        <f t="shared" si="29"/>
        <v>T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103">
        <v>45240</v>
      </c>
      <c r="C11" s="59" t="str">
        <f t="shared" si="0"/>
        <v>Fri</v>
      </c>
      <c r="D11" s="6" t="str">
        <f>Predloge!$B$5</f>
        <v>52</v>
      </c>
      <c r="E11" s="6" t="str">
        <f>Predloge!$B$15</f>
        <v>SO</v>
      </c>
      <c r="F11" s="6" t="str">
        <f>Predloge!$B$6</f>
        <v>KVIT</v>
      </c>
      <c r="G11" s="6" t="str">
        <f>Predloge!$B$6</f>
        <v>KVIT</v>
      </c>
      <c r="H11" s="23" t="str">
        <f>Predloge!$B$23</f>
        <v>51☺</v>
      </c>
      <c r="I11" s="6" t="str">
        <f>Predloge!$B$4</f>
        <v>51</v>
      </c>
      <c r="J11" s="6" t="str">
        <f>Predloge!$B$4</f>
        <v>51</v>
      </c>
      <c r="K11" s="54" t="str">
        <f>Predloge!$B$12</f>
        <v>D</v>
      </c>
      <c r="L11" s="6" t="str">
        <f>Predloge!$B$6</f>
        <v>KVIT</v>
      </c>
      <c r="M11" s="6" t="str">
        <f>Predloge!$B$5</f>
        <v>52</v>
      </c>
      <c r="N11" s="54" t="str">
        <f>Predloge!$B$12</f>
        <v>D</v>
      </c>
      <c r="O11" s="11" t="str">
        <f>Predloge!$B$11</f>
        <v>X</v>
      </c>
      <c r="P11" s="54"/>
      <c r="Q11" s="11" t="str">
        <f>Predloge!$B$16</f>
        <v>☻</v>
      </c>
      <c r="R11" s="11" t="str">
        <f>Predloge!$B$11</f>
        <v>X</v>
      </c>
      <c r="S11" s="54"/>
      <c r="T11" s="54" t="str">
        <f>Predloge!$B$12</f>
        <v>D</v>
      </c>
      <c r="U11" s="6" t="str">
        <f>Predloge!$B$6</f>
        <v>KVIT</v>
      </c>
      <c r="V11" s="54" t="s">
        <v>11</v>
      </c>
      <c r="W11" s="8" t="str">
        <f>Predloge!$E$9</f>
        <v>TOM</v>
      </c>
      <c r="X11" s="56">
        <f t="shared" si="1"/>
        <v>1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4</v>
      </c>
      <c r="AF11" s="57">
        <f t="shared" si="9"/>
        <v>-1</v>
      </c>
      <c r="AG11" s="57">
        <f t="shared" si="10"/>
        <v>2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O</v>
      </c>
      <c r="AL11" s="58" t="str">
        <f t="shared" si="14"/>
        <v>T</v>
      </c>
      <c r="AM11" s="58" t="str">
        <f t="shared" si="15"/>
        <v>T</v>
      </c>
      <c r="AN11" s="58" t="str">
        <f t="shared" si="16"/>
        <v>☺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D</v>
      </c>
      <c r="AR11" s="58" t="str">
        <f t="shared" si="20"/>
        <v>T</v>
      </c>
      <c r="AS11" s="58" t="str">
        <f t="shared" si="21"/>
        <v>2</v>
      </c>
      <c r="AT11" s="58" t="str">
        <f t="shared" si="22"/>
        <v>D</v>
      </c>
      <c r="AU11" s="58" t="str">
        <f t="shared" si="23"/>
        <v>X</v>
      </c>
      <c r="AV11" s="58" t="str">
        <f t="shared" si="24"/>
        <v/>
      </c>
      <c r="AW11" s="58" t="str">
        <f t="shared" si="25"/>
        <v>☻</v>
      </c>
      <c r="AX11" s="58" t="str">
        <f t="shared" si="26"/>
        <v>X</v>
      </c>
      <c r="AY11" s="58" t="str">
        <f t="shared" si="27"/>
        <v/>
      </c>
      <c r="AZ11" s="58" t="str">
        <f t="shared" si="28"/>
        <v>D</v>
      </c>
      <c r="BA11" s="58" t="str">
        <f t="shared" si="29"/>
        <v>T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103">
        <v>45241</v>
      </c>
      <c r="C12" s="59" t="str">
        <f t="shared" si="0"/>
        <v>Sat</v>
      </c>
      <c r="D12" s="54"/>
      <c r="E12" s="54"/>
      <c r="F12" s="54"/>
      <c r="G12" s="54" t="str">
        <f>Predloge!$B$14</f>
        <v>☻</v>
      </c>
      <c r="H12" s="54"/>
      <c r="I12" s="54"/>
      <c r="J12" s="54"/>
      <c r="K12" s="54"/>
      <c r="L12" s="54"/>
      <c r="M12" s="21" t="str">
        <f>Predloge!$B$21</f>
        <v>☺</v>
      </c>
      <c r="N12" s="54"/>
      <c r="O12" s="54"/>
      <c r="P12" s="54"/>
      <c r="Q12" s="54"/>
      <c r="R12" s="54"/>
      <c r="S12" s="54"/>
      <c r="T12" s="54"/>
      <c r="U12" s="54"/>
      <c r="V12" s="54" t="s">
        <v>21</v>
      </c>
      <c r="W12" s="8" t="s">
        <v>17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13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>☻</v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>☺</v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103">
        <v>45242</v>
      </c>
      <c r="C13" s="59" t="str">
        <f t="shared" si="0"/>
        <v>Sun</v>
      </c>
      <c r="D13" s="21" t="str">
        <f>Predloge!$B$21</f>
        <v>☺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 t="str">
        <f>Predloge!$B$14</f>
        <v>☻</v>
      </c>
      <c r="P13" s="54"/>
      <c r="Q13" s="54"/>
      <c r="R13" s="54"/>
      <c r="S13" s="54"/>
      <c r="T13" s="54"/>
      <c r="U13" s="54"/>
      <c r="V13" s="54" t="s">
        <v>36</v>
      </c>
      <c r="W13" s="8" t="s">
        <v>17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>☻</v>
      </c>
      <c r="AV13" s="58" t="str">
        <f t="shared" si="24"/>
        <v/>
      </c>
      <c r="AW13" s="58" t="str">
        <f t="shared" si="25"/>
        <v/>
      </c>
      <c r="AX13" s="58" t="str">
        <f t="shared" si="26"/>
        <v/>
      </c>
      <c r="AY13" s="58" t="str">
        <f t="shared" si="27"/>
        <v/>
      </c>
      <c r="AZ13" s="58" t="str">
        <f t="shared" si="28"/>
        <v/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103">
        <v>45243</v>
      </c>
      <c r="C14" s="59" t="str">
        <f t="shared" si="0"/>
        <v>Mon</v>
      </c>
      <c r="D14" s="11" t="str">
        <f>Predloge!$B$11</f>
        <v>X</v>
      </c>
      <c r="E14" s="6" t="str">
        <f>Predloge!$B$6</f>
        <v>KVIT</v>
      </c>
      <c r="F14" s="54" t="str">
        <f>Predloge!$B$12</f>
        <v>D</v>
      </c>
      <c r="G14" s="116" t="str">
        <f>Predloge!$B$6</f>
        <v>KVIT</v>
      </c>
      <c r="H14" s="54" t="s">
        <v>46</v>
      </c>
      <c r="I14" s="6" t="str">
        <f>Predloge!$B$5</f>
        <v>52</v>
      </c>
      <c r="J14" s="6" t="str">
        <f>Predloge!$B$4</f>
        <v>51</v>
      </c>
      <c r="K14" s="6" t="str">
        <f>Predloge!$B$15</f>
        <v>SO</v>
      </c>
      <c r="L14" s="6" t="str">
        <f>Predloge!$B$6</f>
        <v>KVIT</v>
      </c>
      <c r="M14" s="11" t="str">
        <f>Predloge!$B$26</f>
        <v>52¶</v>
      </c>
      <c r="N14" s="54" t="str">
        <f>Predloge!$B$12</f>
        <v>D</v>
      </c>
      <c r="O14" s="11" t="str">
        <f>Predloge!$B$11</f>
        <v>X</v>
      </c>
      <c r="P14" s="54"/>
      <c r="Q14" s="54" t="s">
        <v>94</v>
      </c>
      <c r="R14" s="23" t="str">
        <f>Predloge!$B$23</f>
        <v>51☺</v>
      </c>
      <c r="S14" s="54"/>
      <c r="T14" s="54" t="s">
        <v>78</v>
      </c>
      <c r="U14" s="9" t="str">
        <f>Predloge!$B$7</f>
        <v>KVIT☻</v>
      </c>
      <c r="V14" s="54" t="s">
        <v>76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-1</v>
      </c>
      <c r="AG14" s="57">
        <f t="shared" si="10"/>
        <v>2</v>
      </c>
      <c r="AH14" s="56">
        <f t="shared" si="11"/>
        <v>2</v>
      </c>
      <c r="AI14" s="13" t="str">
        <f>Predloge!$B$14</f>
        <v>☻</v>
      </c>
      <c r="AJ14" s="58" t="str">
        <f t="shared" si="12"/>
        <v>X</v>
      </c>
      <c r="AK14" s="58" t="str">
        <f t="shared" si="13"/>
        <v>T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O</v>
      </c>
      <c r="AO14" s="58" t="str">
        <f t="shared" si="17"/>
        <v>2</v>
      </c>
      <c r="AP14" s="58" t="str">
        <f t="shared" si="18"/>
        <v>1</v>
      </c>
      <c r="AQ14" s="58" t="str">
        <f t="shared" si="19"/>
        <v>O</v>
      </c>
      <c r="AR14" s="58" t="str">
        <f t="shared" si="20"/>
        <v>T</v>
      </c>
      <c r="AS14" s="58" t="str">
        <f t="shared" si="21"/>
        <v>¶</v>
      </c>
      <c r="AT14" s="58" t="str">
        <f t="shared" si="22"/>
        <v>D</v>
      </c>
      <c r="AU14" s="58" t="str">
        <f t="shared" si="23"/>
        <v>X</v>
      </c>
      <c r="AV14" s="58" t="str">
        <f t="shared" si="24"/>
        <v/>
      </c>
      <c r="AW14" s="58" t="str">
        <f t="shared" si="25"/>
        <v>K</v>
      </c>
      <c r="AX14" s="58" t="str">
        <f t="shared" si="26"/>
        <v>☺</v>
      </c>
      <c r="AY14" s="58" t="str">
        <f t="shared" si="27"/>
        <v/>
      </c>
      <c r="AZ14" s="58" t="str">
        <f t="shared" si="28"/>
        <v>F</v>
      </c>
      <c r="BA14" s="58" t="str">
        <f t="shared" si="29"/>
        <v>☻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103">
        <v>45244</v>
      </c>
      <c r="C15" s="59" t="str">
        <f t="shared" si="0"/>
        <v>Tue</v>
      </c>
      <c r="D15" s="6" t="str">
        <f>Predloge!$B$5</f>
        <v>52</v>
      </c>
      <c r="E15" s="6" t="str">
        <f>Predloge!$B$6</f>
        <v>KVIT</v>
      </c>
      <c r="F15" s="54" t="str">
        <f>Predloge!$B$12</f>
        <v>D</v>
      </c>
      <c r="G15" s="6" t="str">
        <f>Predloge!$B$6</f>
        <v>KVIT</v>
      </c>
      <c r="H15" s="54" t="s">
        <v>46</v>
      </c>
      <c r="I15" s="11" t="str">
        <f>Predloge!$B$32</f>
        <v>Am</v>
      </c>
      <c r="J15" s="6" t="str">
        <f>Predloge!$B$4</f>
        <v>51</v>
      </c>
      <c r="K15" s="6" t="str">
        <f>Predloge!$B$15</f>
        <v>SO</v>
      </c>
      <c r="L15" s="116" t="str">
        <f>Predloge!$B$6</f>
        <v>KVIT</v>
      </c>
      <c r="M15" s="6" t="str">
        <f>Predloge!$B$5</f>
        <v>52</v>
      </c>
      <c r="N15" s="54" t="str">
        <f>Predloge!$B$12</f>
        <v>D</v>
      </c>
      <c r="O15" s="9" t="str">
        <f>Predloge!$B$7</f>
        <v>KVIT☻</v>
      </c>
      <c r="P15" s="54"/>
      <c r="Q15" s="19" t="str">
        <f>Predloge!$B$20</f>
        <v>☺</v>
      </c>
      <c r="R15" s="11" t="str">
        <f>Predloge!$B$11</f>
        <v>X</v>
      </c>
      <c r="S15" s="54"/>
      <c r="T15" s="11" t="str">
        <f>Predloge!$B$26</f>
        <v>52¶</v>
      </c>
      <c r="U15" s="11" t="str">
        <f>Predloge!$B$11</f>
        <v>X</v>
      </c>
      <c r="V15" s="54" t="s">
        <v>29</v>
      </c>
      <c r="W15" s="8" t="str">
        <f>Predloge!$E$5</f>
        <v>KON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4</v>
      </c>
      <c r="AF15" s="57">
        <f t="shared" si="9"/>
        <v>-1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O</v>
      </c>
      <c r="AO15" s="58" t="str">
        <f t="shared" si="17"/>
        <v>m</v>
      </c>
      <c r="AP15" s="58" t="str">
        <f t="shared" si="18"/>
        <v>1</v>
      </c>
      <c r="AQ15" s="58" t="str">
        <f t="shared" si="19"/>
        <v>O</v>
      </c>
      <c r="AR15" s="58" t="str">
        <f t="shared" si="20"/>
        <v>T</v>
      </c>
      <c r="AS15" s="58" t="str">
        <f t="shared" si="21"/>
        <v>2</v>
      </c>
      <c r="AT15" s="58" t="str">
        <f t="shared" si="22"/>
        <v>D</v>
      </c>
      <c r="AU15" s="58" t="str">
        <f t="shared" si="23"/>
        <v>☻</v>
      </c>
      <c r="AV15" s="58" t="str">
        <f t="shared" si="24"/>
        <v/>
      </c>
      <c r="AW15" s="58" t="str">
        <f t="shared" si="25"/>
        <v>☺</v>
      </c>
      <c r="AX15" s="58" t="str">
        <f t="shared" si="26"/>
        <v>X</v>
      </c>
      <c r="AY15" s="58" t="str">
        <f t="shared" si="27"/>
        <v/>
      </c>
      <c r="AZ15" s="58" t="str">
        <f t="shared" si="28"/>
        <v>¶</v>
      </c>
      <c r="BA15" s="58" t="str">
        <f t="shared" si="29"/>
        <v>X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103">
        <v>45245</v>
      </c>
      <c r="C16" s="59" t="str">
        <f t="shared" si="0"/>
        <v>Wed</v>
      </c>
      <c r="D16" s="11" t="str">
        <f>Predloge!$B$26</f>
        <v>52¶</v>
      </c>
      <c r="E16" s="6" t="str">
        <f>Predloge!$B$6</f>
        <v>KVIT</v>
      </c>
      <c r="F16" s="6" t="str">
        <f>Predloge!$B$6</f>
        <v>KVIT</v>
      </c>
      <c r="G16" s="6" t="str">
        <f>Predloge!$B$6</f>
        <v>KVIT</v>
      </c>
      <c r="H16" s="54" t="s">
        <v>46</v>
      </c>
      <c r="I16" s="6" t="str">
        <f>Predloge!$B$4</f>
        <v>51</v>
      </c>
      <c r="J16" s="11" t="str">
        <f>Predloge!$B$35</f>
        <v>Ta</v>
      </c>
      <c r="K16" s="6" t="str">
        <f>Predloge!$B$15</f>
        <v>SO</v>
      </c>
      <c r="L16" s="6" t="str">
        <f>Predloge!$B$6</f>
        <v>KVIT</v>
      </c>
      <c r="M16" s="11" t="s">
        <v>77</v>
      </c>
      <c r="N16" s="54" t="str">
        <f>Predloge!$B$12</f>
        <v>D</v>
      </c>
      <c r="O16" s="11" t="str">
        <f>Predloge!$B$11</f>
        <v>X</v>
      </c>
      <c r="P16" s="54"/>
      <c r="Q16" s="11" t="str">
        <f>Predloge!$B$11</f>
        <v>X</v>
      </c>
      <c r="R16" s="6" t="str">
        <f>Predloge!$B$5</f>
        <v>52</v>
      </c>
      <c r="S16" s="54"/>
      <c r="T16" s="23" t="str">
        <f>Predloge!$B$23</f>
        <v>51☺</v>
      </c>
      <c r="U16" s="6" t="str">
        <f>Predloge!$B$6</f>
        <v>KVIT</v>
      </c>
      <c r="V16" s="54" t="s">
        <v>75</v>
      </c>
      <c r="W16" s="8" t="str">
        <f>Predloge!$E$10</f>
        <v>MŠŠ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2</v>
      </c>
      <c r="AI16" s="11" t="str">
        <f>Predloge!$B$16</f>
        <v>☻</v>
      </c>
      <c r="AJ16" s="58" t="str">
        <f t="shared" si="12"/>
        <v>¶</v>
      </c>
      <c r="AK16" s="58" t="str">
        <f t="shared" si="13"/>
        <v>T</v>
      </c>
      <c r="AL16" s="58" t="str">
        <f t="shared" si="14"/>
        <v>T</v>
      </c>
      <c r="AM16" s="58" t="str">
        <f t="shared" si="15"/>
        <v>T</v>
      </c>
      <c r="AN16" s="58" t="str">
        <f t="shared" si="16"/>
        <v>O</v>
      </c>
      <c r="AO16" s="58" t="str">
        <f t="shared" si="17"/>
        <v>1</v>
      </c>
      <c r="AP16" s="58" t="str">
        <f t="shared" si="18"/>
        <v>a</v>
      </c>
      <c r="AQ16" s="58" t="str">
        <f t="shared" si="19"/>
        <v>O</v>
      </c>
      <c r="AR16" s="58" t="str">
        <f t="shared" si="20"/>
        <v>T</v>
      </c>
      <c r="AS16" s="58" t="str">
        <f t="shared" si="21"/>
        <v>K</v>
      </c>
      <c r="AT16" s="58" t="str">
        <f t="shared" si="22"/>
        <v>D</v>
      </c>
      <c r="AU16" s="58" t="str">
        <f t="shared" si="23"/>
        <v>X</v>
      </c>
      <c r="AV16" s="58" t="str">
        <f t="shared" si="24"/>
        <v/>
      </c>
      <c r="AW16" s="58" t="str">
        <f t="shared" si="25"/>
        <v>X</v>
      </c>
      <c r="AX16" s="58" t="str">
        <f t="shared" si="26"/>
        <v>2</v>
      </c>
      <c r="AY16" s="58" t="str">
        <f t="shared" si="27"/>
        <v/>
      </c>
      <c r="AZ16" s="58" t="str">
        <f t="shared" si="28"/>
        <v>☺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103">
        <v>45246</v>
      </c>
      <c r="C17" s="59" t="str">
        <f t="shared" si="0"/>
        <v>Thu</v>
      </c>
      <c r="D17" s="6" t="str">
        <f>Predloge!$B$5</f>
        <v>52</v>
      </c>
      <c r="E17" s="54" t="s">
        <v>78</v>
      </c>
      <c r="F17" s="6" t="str">
        <f>Predloge!$B$6</f>
        <v>KVIT</v>
      </c>
      <c r="G17" s="9" t="str">
        <f>Predloge!$B$7</f>
        <v>KVIT☻</v>
      </c>
      <c r="H17" s="6" t="str">
        <f>Predloge!$B$4</f>
        <v>51</v>
      </c>
      <c r="I17" s="6" t="str">
        <f>Predloge!$B$5</f>
        <v>52</v>
      </c>
      <c r="J17" s="11" t="str">
        <f>Predloge!$B$26</f>
        <v>52¶</v>
      </c>
      <c r="K17" s="6" t="str">
        <f>Predloge!$B$15</f>
        <v>SO</v>
      </c>
      <c r="L17" s="6" t="str">
        <f>Predloge!$B$6</f>
        <v>KVIT</v>
      </c>
      <c r="M17" s="23" t="str">
        <f>Predloge!$B$23</f>
        <v>51☺</v>
      </c>
      <c r="N17" s="54" t="str">
        <f>Predloge!$B$12</f>
        <v>D</v>
      </c>
      <c r="O17" s="116" t="str">
        <f>Predloge!$B$6</f>
        <v>KVIT</v>
      </c>
      <c r="P17" s="54"/>
      <c r="Q17" s="54" t="s">
        <v>94</v>
      </c>
      <c r="R17" s="11" t="s">
        <v>77</v>
      </c>
      <c r="S17" s="54"/>
      <c r="T17" s="11" t="str">
        <f>Predloge!$B$11</f>
        <v>X</v>
      </c>
      <c r="U17" s="11" t="s">
        <v>77</v>
      </c>
      <c r="V17" s="54" t="s">
        <v>21</v>
      </c>
      <c r="W17" s="8" t="s">
        <v>36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2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1</v>
      </c>
      <c r="AO17" s="58" t="str">
        <f t="shared" si="17"/>
        <v>2</v>
      </c>
      <c r="AP17" s="58" t="str">
        <f t="shared" si="18"/>
        <v>¶</v>
      </c>
      <c r="AQ17" s="58" t="str">
        <f t="shared" si="19"/>
        <v>O</v>
      </c>
      <c r="AR17" s="58" t="str">
        <f t="shared" si="20"/>
        <v>T</v>
      </c>
      <c r="AS17" s="58" t="str">
        <f t="shared" si="21"/>
        <v>☺</v>
      </c>
      <c r="AT17" s="58" t="str">
        <f t="shared" si="22"/>
        <v>D</v>
      </c>
      <c r="AU17" s="58" t="str">
        <f t="shared" si="23"/>
        <v>T</v>
      </c>
      <c r="AV17" s="58" t="str">
        <f t="shared" si="24"/>
        <v/>
      </c>
      <c r="AW17" s="58" t="str">
        <f t="shared" si="25"/>
        <v>K</v>
      </c>
      <c r="AX17" s="58" t="str">
        <f t="shared" si="26"/>
        <v>K</v>
      </c>
      <c r="AY17" s="58" t="str">
        <f t="shared" si="27"/>
        <v/>
      </c>
      <c r="AZ17" s="58" t="str">
        <f t="shared" si="28"/>
        <v>X</v>
      </c>
      <c r="BA17" s="58" t="str">
        <f t="shared" si="29"/>
        <v>K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103">
        <v>45247</v>
      </c>
      <c r="C18" s="59" t="str">
        <f t="shared" si="0"/>
        <v>Fri</v>
      </c>
      <c r="D18" s="6" t="str">
        <f>Predloge!$B$5</f>
        <v>52</v>
      </c>
      <c r="E18" s="6" t="str">
        <f>Predloge!$B$15</f>
        <v>SO</v>
      </c>
      <c r="F18" s="6" t="str">
        <f>Predloge!$B$6</f>
        <v>KVIT</v>
      </c>
      <c r="G18" s="11" t="str">
        <f>Predloge!$B$11</f>
        <v>X</v>
      </c>
      <c r="H18" s="23" t="str">
        <f>Predloge!$B$23</f>
        <v>51☺</v>
      </c>
      <c r="I18" s="11" t="str">
        <f>Predloge!$B$26</f>
        <v>52¶</v>
      </c>
      <c r="J18" s="6" t="str">
        <f>Predloge!$B$4</f>
        <v>51</v>
      </c>
      <c r="K18" s="6" t="str">
        <f>Predloge!$B$15</f>
        <v>SO</v>
      </c>
      <c r="L18" s="9" t="str">
        <f>Predloge!$B$7</f>
        <v>KVIT☻</v>
      </c>
      <c r="M18" s="11" t="str">
        <f>Predloge!$B$11</f>
        <v>X</v>
      </c>
      <c r="N18" s="54" t="str">
        <f>Predloge!$B$12</f>
        <v>D</v>
      </c>
      <c r="O18" s="54" t="str">
        <f>Predloge!$B$12</f>
        <v>D</v>
      </c>
      <c r="P18" s="54"/>
      <c r="Q18" s="54" t="s">
        <v>94</v>
      </c>
      <c r="R18" s="6" t="str">
        <f>Predloge!$B$15</f>
        <v>SO</v>
      </c>
      <c r="S18" s="54"/>
      <c r="T18" s="6" t="str">
        <f>Predloge!$B$15</f>
        <v>SO</v>
      </c>
      <c r="U18" s="6" t="str">
        <f>Predloge!$B$6</f>
        <v>KVIT</v>
      </c>
      <c r="V18" s="54" t="s">
        <v>11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-1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O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☺</v>
      </c>
      <c r="AO18" s="58" t="str">
        <f t="shared" si="17"/>
        <v>¶</v>
      </c>
      <c r="AP18" s="58" t="str">
        <f t="shared" si="18"/>
        <v>1</v>
      </c>
      <c r="AQ18" s="58" t="str">
        <f t="shared" si="19"/>
        <v>O</v>
      </c>
      <c r="AR18" s="58" t="str">
        <f t="shared" si="20"/>
        <v>☻</v>
      </c>
      <c r="AS18" s="58" t="str">
        <f t="shared" si="21"/>
        <v>X</v>
      </c>
      <c r="AT18" s="58" t="str">
        <f t="shared" si="22"/>
        <v>D</v>
      </c>
      <c r="AU18" s="58" t="str">
        <f t="shared" si="23"/>
        <v>D</v>
      </c>
      <c r="AV18" s="58" t="str">
        <f t="shared" si="24"/>
        <v/>
      </c>
      <c r="AW18" s="58" t="str">
        <f t="shared" si="25"/>
        <v>K</v>
      </c>
      <c r="AX18" s="58" t="str">
        <f t="shared" si="26"/>
        <v>O</v>
      </c>
      <c r="AY18" s="58" t="str">
        <f t="shared" si="27"/>
        <v/>
      </c>
      <c r="AZ18" s="58" t="str">
        <f t="shared" si="28"/>
        <v>O</v>
      </c>
      <c r="BA18" s="58" t="str">
        <f t="shared" si="29"/>
        <v>T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103">
        <v>45248</v>
      </c>
      <c r="C19" s="59" t="str">
        <f t="shared" si="0"/>
        <v>Sat</v>
      </c>
      <c r="D19" s="54"/>
      <c r="E19" s="54" t="s">
        <v>28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21" t="str">
        <f>Predloge!$B$21</f>
        <v>☺</v>
      </c>
      <c r="S19" s="54"/>
      <c r="T19" s="54"/>
      <c r="U19" s="54" t="str">
        <f>Predloge!$B$14</f>
        <v>☻</v>
      </c>
      <c r="V19" s="54" t="s">
        <v>30</v>
      </c>
      <c r="W19" s="8" t="s">
        <v>30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12"/>
        <v/>
      </c>
      <c r="AK19" s="58" t="str">
        <f t="shared" si="13"/>
        <v>O</v>
      </c>
      <c r="AL19" s="58" t="str">
        <f t="shared" si="14"/>
        <v/>
      </c>
      <c r="AM19" s="58" t="str">
        <f t="shared" si="15"/>
        <v/>
      </c>
      <c r="AN19" s="58" t="str">
        <f t="shared" si="16"/>
        <v/>
      </c>
      <c r="AO19" s="58" t="str">
        <f t="shared" si="17"/>
        <v/>
      </c>
      <c r="AP19" s="58" t="str">
        <f t="shared" si="18"/>
        <v/>
      </c>
      <c r="AQ19" s="58" t="str">
        <f t="shared" si="19"/>
        <v/>
      </c>
      <c r="AR19" s="58" t="str">
        <f t="shared" si="20"/>
        <v/>
      </c>
      <c r="AS19" s="58" t="str">
        <f t="shared" si="21"/>
        <v/>
      </c>
      <c r="AT19" s="58" t="str">
        <f t="shared" si="22"/>
        <v/>
      </c>
      <c r="AU19" s="58" t="str">
        <f t="shared" si="23"/>
        <v/>
      </c>
      <c r="AV19" s="58" t="str">
        <f t="shared" si="24"/>
        <v/>
      </c>
      <c r="AW19" s="58" t="str">
        <f t="shared" si="25"/>
        <v/>
      </c>
      <c r="AX19" s="58" t="str">
        <f t="shared" si="26"/>
        <v>☺</v>
      </c>
      <c r="AY19" s="58" t="str">
        <f t="shared" si="27"/>
        <v/>
      </c>
      <c r="AZ19" s="58" t="str">
        <f t="shared" si="28"/>
        <v/>
      </c>
      <c r="BA19" s="58" t="str">
        <f t="shared" si="29"/>
        <v>☻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103">
        <v>45249</v>
      </c>
      <c r="C20" s="59" t="str">
        <f t="shared" si="0"/>
        <v>Sun</v>
      </c>
      <c r="D20" s="54"/>
      <c r="E20" s="54"/>
      <c r="F20" s="54"/>
      <c r="G20" s="54"/>
      <c r="H20" s="54"/>
      <c r="I20" s="54"/>
      <c r="J20" s="21" t="str">
        <f>Predloge!$B$21</f>
        <v>☺</v>
      </c>
      <c r="K20" s="54"/>
      <c r="L20" s="54" t="str">
        <f>Predloge!$B$14</f>
        <v>☻</v>
      </c>
      <c r="M20" s="54"/>
      <c r="N20" s="54"/>
      <c r="O20" s="54"/>
      <c r="P20" s="54"/>
      <c r="Q20" s="54"/>
      <c r="R20" s="54"/>
      <c r="S20" s="54"/>
      <c r="T20" s="54"/>
      <c r="U20" s="54"/>
      <c r="V20" s="54" t="s">
        <v>15</v>
      </c>
      <c r="W20" s="76" t="s">
        <v>30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/>
      </c>
      <c r="AK20" s="58" t="str">
        <f t="shared" si="13"/>
        <v/>
      </c>
      <c r="AL20" s="58" t="str">
        <f t="shared" si="14"/>
        <v/>
      </c>
      <c r="AM20" s="58" t="str">
        <f t="shared" si="15"/>
        <v/>
      </c>
      <c r="AN20" s="58" t="str">
        <f t="shared" si="16"/>
        <v/>
      </c>
      <c r="AO20" s="58" t="str">
        <f t="shared" si="17"/>
        <v/>
      </c>
      <c r="AP20" s="58" t="str">
        <f t="shared" si="18"/>
        <v>☺</v>
      </c>
      <c r="AQ20" s="58" t="str">
        <f t="shared" si="19"/>
        <v/>
      </c>
      <c r="AR20" s="58" t="str">
        <f t="shared" si="20"/>
        <v>☻</v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103">
        <v>45250</v>
      </c>
      <c r="C21" s="59" t="str">
        <f t="shared" si="0"/>
        <v>Mon</v>
      </c>
      <c r="D21" s="23" t="str">
        <f>Predloge!$B$23</f>
        <v>51☺</v>
      </c>
      <c r="E21" s="11" t="str">
        <f>Predloge!$B$26</f>
        <v>52¶</v>
      </c>
      <c r="F21" s="6" t="str">
        <f>Predloge!$B$6</f>
        <v>KVIT</v>
      </c>
      <c r="G21" s="6" t="str">
        <f>Predloge!$B$6</f>
        <v>KVIT</v>
      </c>
      <c r="H21" s="54" t="s">
        <v>46</v>
      </c>
      <c r="I21" s="6" t="str">
        <f>Predloge!$B$13</f>
        <v>BOL</v>
      </c>
      <c r="J21" s="11" t="str">
        <f>Predloge!$B$11</f>
        <v>X</v>
      </c>
      <c r="K21" s="9" t="str">
        <f>Predloge!$B$7</f>
        <v>KVIT☻</v>
      </c>
      <c r="L21" s="11" t="str">
        <f>Predloge!$B$11</f>
        <v>X</v>
      </c>
      <c r="M21" s="6" t="str">
        <f>Predloge!$B$5</f>
        <v>52</v>
      </c>
      <c r="N21" s="54" t="str">
        <f>Predloge!$B$12</f>
        <v>D</v>
      </c>
      <c r="O21" s="116" t="str">
        <f>Predloge!$B$6</f>
        <v>KVIT</v>
      </c>
      <c r="P21" s="54"/>
      <c r="Q21" s="54" t="s">
        <v>94</v>
      </c>
      <c r="R21" s="6" t="str">
        <f>Predloge!$B$5</f>
        <v>52</v>
      </c>
      <c r="S21" s="54"/>
      <c r="T21" s="54" t="s">
        <v>78</v>
      </c>
      <c r="U21" s="6" t="str">
        <f>Predloge!$B$6</f>
        <v>KVIT</v>
      </c>
      <c r="V21" s="54" t="s">
        <v>36</v>
      </c>
      <c r="W21" s="8" t="str">
        <f>september!$Q$1</f>
        <v>ŽRJ</v>
      </c>
      <c r="X21" s="56">
        <f t="shared" si="1"/>
        <v>1</v>
      </c>
      <c r="Y21" s="56">
        <f t="shared" si="2"/>
        <v>1</v>
      </c>
      <c r="Z21" s="56">
        <f t="shared" si="3"/>
        <v>0</v>
      </c>
      <c r="AA21" s="56">
        <f t="shared" si="4"/>
        <v>2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5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¶</v>
      </c>
      <c r="AL21" s="58" t="str">
        <f t="shared" si="14"/>
        <v>T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L</v>
      </c>
      <c r="AP21" s="58" t="str">
        <f t="shared" si="18"/>
        <v>X</v>
      </c>
      <c r="AQ21" s="58" t="str">
        <f t="shared" si="19"/>
        <v>☻</v>
      </c>
      <c r="AR21" s="58" t="str">
        <f t="shared" si="20"/>
        <v>X</v>
      </c>
      <c r="AS21" s="58" t="str">
        <f t="shared" si="21"/>
        <v>2</v>
      </c>
      <c r="AT21" s="58" t="str">
        <f t="shared" si="22"/>
        <v>D</v>
      </c>
      <c r="AU21" s="58" t="str">
        <f t="shared" si="23"/>
        <v>T</v>
      </c>
      <c r="AV21" s="58" t="str">
        <f t="shared" si="24"/>
        <v/>
      </c>
      <c r="AW21" s="58" t="str">
        <f t="shared" si="25"/>
        <v>K</v>
      </c>
      <c r="AX21" s="58" t="str">
        <f t="shared" si="26"/>
        <v>2</v>
      </c>
      <c r="AY21" s="58" t="str">
        <f t="shared" si="27"/>
        <v/>
      </c>
      <c r="AZ21" s="58" t="str">
        <f t="shared" si="28"/>
        <v>F</v>
      </c>
      <c r="BA21" s="58" t="str">
        <f t="shared" si="29"/>
        <v>T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103">
        <v>45251</v>
      </c>
      <c r="C22" s="59" t="str">
        <f t="shared" si="0"/>
        <v>Tue</v>
      </c>
      <c r="D22" s="11" t="str">
        <f>Predloge!$B$11</f>
        <v>X</v>
      </c>
      <c r="E22" s="9" t="str">
        <f>Predloge!$B$7</f>
        <v>KVIT☻</v>
      </c>
      <c r="F22" s="116" t="str">
        <f>Predloge!$B$6</f>
        <v>KVIT</v>
      </c>
      <c r="G22" s="6" t="str">
        <f>Predloge!$B$6</f>
        <v>KVIT</v>
      </c>
      <c r="H22" s="54" t="s">
        <v>46</v>
      </c>
      <c r="I22" s="6" t="str">
        <f>Predloge!$B$13</f>
        <v>BOL</v>
      </c>
      <c r="J22" s="6" t="str">
        <f>Predloge!$B$4</f>
        <v>51</v>
      </c>
      <c r="K22" s="11" t="str">
        <f>Predloge!$B$11</f>
        <v>X</v>
      </c>
      <c r="L22" s="54" t="str">
        <f>Predloge!$B$12</f>
        <v>D</v>
      </c>
      <c r="M22" s="6" t="str">
        <f>Predloge!$B$5</f>
        <v>52</v>
      </c>
      <c r="N22" s="54" t="str">
        <f>Predloge!$B$12</f>
        <v>D</v>
      </c>
      <c r="O22" s="11" t="str">
        <f>Predloge!$B$26</f>
        <v>52¶</v>
      </c>
      <c r="P22" s="54"/>
      <c r="Q22" s="54" t="s">
        <v>94</v>
      </c>
      <c r="R22" s="11" t="str">
        <f>Predloge!$B$32</f>
        <v>Am</v>
      </c>
      <c r="S22" s="54"/>
      <c r="T22" s="6" t="str">
        <f>Predloge!$B$6</f>
        <v>KVIT</v>
      </c>
      <c r="U22" s="25" t="str">
        <f>Predloge!$B$27</f>
        <v>KVIT☺</v>
      </c>
      <c r="V22" s="54" t="s">
        <v>76</v>
      </c>
      <c r="W22" s="8" t="str">
        <f>september!$Q$1</f>
        <v>ŽRJ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1</v>
      </c>
      <c r="AD22" s="56">
        <f t="shared" si="7"/>
        <v>0</v>
      </c>
      <c r="AE22" s="56">
        <f t="shared" si="8"/>
        <v>4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☻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O</v>
      </c>
      <c r="AO22" s="58" t="str">
        <f t="shared" si="17"/>
        <v>L</v>
      </c>
      <c r="AP22" s="58" t="str">
        <f t="shared" si="18"/>
        <v>1</v>
      </c>
      <c r="AQ22" s="58" t="str">
        <f t="shared" si="19"/>
        <v>X</v>
      </c>
      <c r="AR22" s="58" t="str">
        <f t="shared" si="20"/>
        <v>D</v>
      </c>
      <c r="AS22" s="58" t="str">
        <f t="shared" si="21"/>
        <v>2</v>
      </c>
      <c r="AT22" s="58" t="str">
        <f t="shared" si="22"/>
        <v>D</v>
      </c>
      <c r="AU22" s="58" t="str">
        <f t="shared" si="23"/>
        <v>¶</v>
      </c>
      <c r="AV22" s="58" t="str">
        <f t="shared" si="24"/>
        <v/>
      </c>
      <c r="AW22" s="58" t="str">
        <f t="shared" si="25"/>
        <v>K</v>
      </c>
      <c r="AX22" s="58" t="str">
        <f t="shared" si="26"/>
        <v>m</v>
      </c>
      <c r="AY22" s="58" t="str">
        <f t="shared" si="27"/>
        <v/>
      </c>
      <c r="AZ22" s="58" t="str">
        <f t="shared" si="28"/>
        <v>T</v>
      </c>
      <c r="BA22" s="58" t="str">
        <f t="shared" si="29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103">
        <v>45252</v>
      </c>
      <c r="C23" s="59" t="str">
        <f t="shared" si="0"/>
        <v>Wed</v>
      </c>
      <c r="D23" s="6" t="str">
        <f>Predloge!$B$13</f>
        <v>BOL</v>
      </c>
      <c r="E23" s="11" t="str">
        <f>Predloge!$B$11</f>
        <v>X</v>
      </c>
      <c r="F23" s="11" t="str">
        <f>Predloge!$B$26</f>
        <v>52¶</v>
      </c>
      <c r="G23" s="6" t="str">
        <f>Predloge!$B$6</f>
        <v>KVIT</v>
      </c>
      <c r="H23" s="54" t="s">
        <v>46</v>
      </c>
      <c r="I23" s="6" t="str">
        <f>Predloge!$B$13</f>
        <v>BOL</v>
      </c>
      <c r="J23" s="23" t="str">
        <f>Predloge!$B$23</f>
        <v>51☺</v>
      </c>
      <c r="K23" s="6" t="str">
        <f>Predloge!$B$6</f>
        <v>KVIT</v>
      </c>
      <c r="L23" s="6" t="str">
        <f>Predloge!$B$6</f>
        <v>KVIT</v>
      </c>
      <c r="M23" s="6" t="str">
        <f>Predloge!$B$5</f>
        <v>52</v>
      </c>
      <c r="N23" s="54" t="str">
        <f>Predloge!$B$12</f>
        <v>D</v>
      </c>
      <c r="O23" s="9" t="str">
        <f>Predloge!$B$7</f>
        <v>KVIT☻</v>
      </c>
      <c r="P23" s="54"/>
      <c r="Q23" s="54" t="s">
        <v>94</v>
      </c>
      <c r="R23" s="11" t="str">
        <f>Predloge!$B$35</f>
        <v>Ta</v>
      </c>
      <c r="S23" s="54"/>
      <c r="T23" s="11" t="s">
        <v>77</v>
      </c>
      <c r="U23" s="11" t="str">
        <f>Predloge!$B$11</f>
        <v>X</v>
      </c>
      <c r="V23" s="54" t="s">
        <v>15</v>
      </c>
      <c r="W23" s="8" t="str">
        <f>september!$Q$1</f>
        <v>ŽRJ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4</v>
      </c>
      <c r="AF23" s="57">
        <f t="shared" si="9"/>
        <v>-1</v>
      </c>
      <c r="AG23" s="57">
        <f t="shared" si="10"/>
        <v>2</v>
      </c>
      <c r="AH23" s="56">
        <f t="shared" si="11"/>
        <v>1</v>
      </c>
      <c r="AI23" s="23" t="str">
        <f>Predloge!$B$23</f>
        <v>51☺</v>
      </c>
      <c r="AJ23" s="58" t="str">
        <f t="shared" si="12"/>
        <v>L</v>
      </c>
      <c r="AK23" s="58" t="str">
        <f t="shared" si="13"/>
        <v>X</v>
      </c>
      <c r="AL23" s="58" t="str">
        <f t="shared" si="14"/>
        <v>¶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L</v>
      </c>
      <c r="AP23" s="58" t="str">
        <f t="shared" si="18"/>
        <v>☺</v>
      </c>
      <c r="AQ23" s="58" t="str">
        <f t="shared" si="19"/>
        <v>T</v>
      </c>
      <c r="AR23" s="58" t="str">
        <f t="shared" si="20"/>
        <v>T</v>
      </c>
      <c r="AS23" s="58" t="str">
        <f t="shared" si="21"/>
        <v>2</v>
      </c>
      <c r="AT23" s="58" t="str">
        <f t="shared" si="22"/>
        <v>D</v>
      </c>
      <c r="AU23" s="58" t="str">
        <f t="shared" si="23"/>
        <v>☻</v>
      </c>
      <c r="AV23" s="58" t="str">
        <f t="shared" si="24"/>
        <v/>
      </c>
      <c r="AW23" s="58" t="str">
        <f t="shared" si="25"/>
        <v>K</v>
      </c>
      <c r="AX23" s="58" t="str">
        <f t="shared" si="26"/>
        <v>a</v>
      </c>
      <c r="AY23" s="58" t="str">
        <f t="shared" si="27"/>
        <v/>
      </c>
      <c r="AZ23" s="58" t="str">
        <f t="shared" si="28"/>
        <v>K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103">
        <v>45253</v>
      </c>
      <c r="C24" s="59" t="str">
        <f t="shared" si="0"/>
        <v>Thu</v>
      </c>
      <c r="D24" s="6" t="str">
        <f>Predloge!$B$13</f>
        <v>BOL</v>
      </c>
      <c r="E24" s="11" t="str">
        <f>Predloge!$B$35</f>
        <v>Ta</v>
      </c>
      <c r="F24" s="116" t="str">
        <f>Predloge!$B$6</f>
        <v>KVIT</v>
      </c>
      <c r="G24" s="6" t="str">
        <f>Predloge!$B$6</f>
        <v>KVIT</v>
      </c>
      <c r="H24" s="23" t="str">
        <f>Predloge!$B$23</f>
        <v>51☺</v>
      </c>
      <c r="I24" s="6" t="str">
        <f>Predloge!$B$13</f>
        <v>BOL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Predloge!$B$5</f>
        <v>52</v>
      </c>
      <c r="N24" s="11" t="s">
        <v>77</v>
      </c>
      <c r="O24" s="11" t="str">
        <f>Predloge!$B$11</f>
        <v>X</v>
      </c>
      <c r="P24" s="54"/>
      <c r="Q24" s="54" t="s">
        <v>94</v>
      </c>
      <c r="R24" s="11" t="s">
        <v>77</v>
      </c>
      <c r="S24" s="54"/>
      <c r="T24" s="6" t="str">
        <f>Predloge!$B$4</f>
        <v>51</v>
      </c>
      <c r="U24" s="54" t="str">
        <f>Predloge!$B$12</f>
        <v>D</v>
      </c>
      <c r="V24" s="54" t="s">
        <v>76</v>
      </c>
      <c r="W24" s="8" t="str">
        <f>september!$Q$1</f>
        <v>ŽRJ</v>
      </c>
      <c r="X24" s="56">
        <f t="shared" si="1"/>
        <v>0</v>
      </c>
      <c r="Y24" s="56">
        <f t="shared" si="2"/>
        <v>2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-1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☺</v>
      </c>
      <c r="AK24" s="58" t="str">
        <f t="shared" ref="AK24:AK32" si="30">RIGHT(E24,1)</f>
        <v>a</v>
      </c>
      <c r="AL24" s="58" t="str">
        <f t="shared" ref="AL24:AL32" si="31">RIGHT(F24,1)</f>
        <v>T</v>
      </c>
      <c r="AM24" s="58" t="str">
        <f t="shared" ref="AM24:AM32" si="32">RIGHT(G24,1)</f>
        <v>T</v>
      </c>
      <c r="AN24" s="58" t="str">
        <f t="shared" ref="AN24:AN32" si="33">RIGHT(H24,1)</f>
        <v>☺</v>
      </c>
      <c r="AO24" s="58" t="str">
        <f t="shared" ref="AO24:AO32" si="34">RIGHT(I24,1)</f>
        <v>L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2</v>
      </c>
      <c r="AT24" s="58" t="str">
        <f t="shared" ref="AT24:AT32" si="39">RIGHT(N24,1)</f>
        <v>K</v>
      </c>
      <c r="AU24" s="58" t="str">
        <f t="shared" ref="AU24:AU32" si="40">RIGHT(O24,1)</f>
        <v>X</v>
      </c>
      <c r="AV24" s="58" t="str">
        <f t="shared" ref="AV24:AV32" si="41">RIGHT(P24,1)</f>
        <v/>
      </c>
      <c r="AW24" s="58" t="str">
        <f t="shared" ref="AW24:AW32" si="42">RIGHT(Q24,1)</f>
        <v>K</v>
      </c>
      <c r="AX24" s="58" t="str">
        <f t="shared" ref="AX24:AX32" si="43">RIGHT(R24,1)</f>
        <v>K</v>
      </c>
      <c r="AY24" s="58" t="str">
        <f t="shared" ref="AY24:AY32" si="44">RIGHT(S24,1)</f>
        <v/>
      </c>
      <c r="AZ24" s="58" t="str">
        <f t="shared" ref="AZ24:AZ32" si="45">RIGHT(T24,1)</f>
        <v>1</v>
      </c>
      <c r="BA24" s="58" t="str">
        <f t="shared" ref="BA24:BA32" si="46">RIGHT(U24,1)</f>
        <v>D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103">
        <v>45254</v>
      </c>
      <c r="C25" s="59" t="str">
        <f t="shared" si="0"/>
        <v>Fri</v>
      </c>
      <c r="D25" s="6" t="str">
        <f>Predloge!$B$4</f>
        <v>51</v>
      </c>
      <c r="E25" s="54" t="s">
        <v>78</v>
      </c>
      <c r="F25" s="6" t="str">
        <f>Predloge!$B$6</f>
        <v>KVIT</v>
      </c>
      <c r="G25" s="6" t="str">
        <f>Predloge!$B$6</f>
        <v>KVIT</v>
      </c>
      <c r="H25" s="11" t="str">
        <f>Predloge!$B$11</f>
        <v>X</v>
      </c>
      <c r="I25" s="6" t="str">
        <f>Predloge!$B$13</f>
        <v>BOL</v>
      </c>
      <c r="J25" s="23" t="str">
        <f>Predloge!$B$23</f>
        <v>51☺</v>
      </c>
      <c r="K25" s="54" t="str">
        <f>Predloge!$B$12</f>
        <v>D</v>
      </c>
      <c r="L25" s="6" t="str">
        <f>Predloge!$B$6</f>
        <v>KVIT</v>
      </c>
      <c r="M25" s="6" t="str">
        <f>Predloge!$B$5</f>
        <v>52</v>
      </c>
      <c r="N25" s="6" t="str">
        <f>Predloge!$B$6</f>
        <v>KVIT</v>
      </c>
      <c r="O25" s="6" t="str">
        <f>Predloge!$B$6</f>
        <v>KVIT</v>
      </c>
      <c r="P25" s="54"/>
      <c r="Q25" s="11" t="str">
        <f>Predloge!$B$16</f>
        <v>☻</v>
      </c>
      <c r="R25" s="6" t="str">
        <f>Predloge!$B$5</f>
        <v>52</v>
      </c>
      <c r="S25" s="54"/>
      <c r="T25" s="6" t="str">
        <f>Predloge!$B$6</f>
        <v>KVIT</v>
      </c>
      <c r="U25" s="6" t="str">
        <f>Predloge!$B$6</f>
        <v>KVIT</v>
      </c>
      <c r="V25" s="54" t="s">
        <v>15</v>
      </c>
      <c r="W25" s="8" t="s">
        <v>23</v>
      </c>
      <c r="X25" s="56">
        <f t="shared" si="1"/>
        <v>1</v>
      </c>
      <c r="Y25" s="56">
        <f t="shared" si="2"/>
        <v>1</v>
      </c>
      <c r="Z25" s="56">
        <f t="shared" si="3"/>
        <v>1</v>
      </c>
      <c r="AA25" s="56">
        <f t="shared" si="4"/>
        <v>2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7</v>
      </c>
      <c r="AF25" s="57">
        <f t="shared" si="9"/>
        <v>-1</v>
      </c>
      <c r="AG25" s="57">
        <f t="shared" si="10"/>
        <v>1</v>
      </c>
      <c r="AH25" s="56">
        <f t="shared" si="11"/>
        <v>3</v>
      </c>
      <c r="AI25" s="11" t="str">
        <f>Predloge!$B$25</f>
        <v>51¶</v>
      </c>
      <c r="AJ25" s="58" t="str">
        <f t="shared" ref="AJ25:AJ32" si="47">RIGHT(D25,1)</f>
        <v>1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T</v>
      </c>
      <c r="AN25" s="58" t="str">
        <f t="shared" si="33"/>
        <v>X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D</v>
      </c>
      <c r="AR25" s="58" t="str">
        <f t="shared" si="37"/>
        <v>T</v>
      </c>
      <c r="AS25" s="58" t="str">
        <f t="shared" si="38"/>
        <v>2</v>
      </c>
      <c r="AT25" s="58" t="str">
        <f t="shared" si="39"/>
        <v>T</v>
      </c>
      <c r="AU25" s="58" t="str">
        <f t="shared" si="40"/>
        <v>T</v>
      </c>
      <c r="AV25" s="58" t="str">
        <f t="shared" si="41"/>
        <v/>
      </c>
      <c r="AW25" s="58" t="str">
        <f t="shared" si="42"/>
        <v>☻</v>
      </c>
      <c r="AX25" s="58" t="str">
        <f t="shared" si="43"/>
        <v>2</v>
      </c>
      <c r="AY25" s="58" t="str">
        <f t="shared" si="44"/>
        <v/>
      </c>
      <c r="AZ25" s="58" t="str">
        <f t="shared" si="45"/>
        <v>T</v>
      </c>
      <c r="BA25" s="58" t="str">
        <f t="shared" si="46"/>
        <v>T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103">
        <v>45255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 t="str">
        <f>Predloge!$B$14</f>
        <v>☻</v>
      </c>
      <c r="L26" s="54"/>
      <c r="M26" s="54"/>
      <c r="N26" s="54"/>
      <c r="O26" s="54"/>
      <c r="P26" s="54"/>
      <c r="Q26" s="54"/>
      <c r="R26" s="54"/>
      <c r="S26" s="54"/>
      <c r="T26" s="21" t="str">
        <f>Predloge!$B$21</f>
        <v>☺</v>
      </c>
      <c r="U26" s="54"/>
      <c r="V26" s="54" t="s">
        <v>34</v>
      </c>
      <c r="W26" s="8" t="s">
        <v>23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/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>☻</v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103">
        <v>45256</v>
      </c>
      <c r="C27" s="59" t="str">
        <f t="shared" si="0"/>
        <v>Sun</v>
      </c>
      <c r="D27" s="54"/>
      <c r="E27" s="54" t="str">
        <f>Predloge!$B$14</f>
        <v>☻</v>
      </c>
      <c r="F27" s="54"/>
      <c r="G27" s="54"/>
      <c r="H27" s="54"/>
      <c r="I27" s="54"/>
      <c r="J27" s="54"/>
      <c r="K27" s="54"/>
      <c r="L27" s="54"/>
      <c r="M27" s="21" t="str">
        <f>Predloge!$B$21</f>
        <v>☺</v>
      </c>
      <c r="N27" s="54"/>
      <c r="O27" s="54"/>
      <c r="P27" s="54"/>
      <c r="Q27" s="54"/>
      <c r="R27" s="54"/>
      <c r="S27" s="54"/>
      <c r="T27" s="54"/>
      <c r="U27" s="54"/>
      <c r="V27" s="54" t="s">
        <v>21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>☻</v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>☺</v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103">
        <v>45257</v>
      </c>
      <c r="C28" s="59" t="str">
        <f t="shared" si="0"/>
        <v>Mon</v>
      </c>
      <c r="D28" s="6" t="str">
        <f>Predloge!$B$4</f>
        <v>51</v>
      </c>
      <c r="E28" s="11" t="str">
        <f>Predloge!$B$11</f>
        <v>X</v>
      </c>
      <c r="F28" s="54" t="str">
        <f>Predloge!$B$12</f>
        <v>D</v>
      </c>
      <c r="G28" s="6" t="str">
        <f>Predloge!$B$6</f>
        <v>KVIT</v>
      </c>
      <c r="H28" s="54" t="s">
        <v>46</v>
      </c>
      <c r="I28" s="6" t="str">
        <f>Predloge!$B$5</f>
        <v>52</v>
      </c>
      <c r="J28" s="6" t="str">
        <f>Predloge!$B$5</f>
        <v>52</v>
      </c>
      <c r="K28" s="6" t="str">
        <f>Predloge!$B$6</f>
        <v>KVIT</v>
      </c>
      <c r="L28" s="6" t="str">
        <f>Predloge!$B$6</f>
        <v>KVIT</v>
      </c>
      <c r="M28" s="11" t="str">
        <f>Predloge!$B$11</f>
        <v>X</v>
      </c>
      <c r="N28" s="9" t="str">
        <f>Predloge!$B$7</f>
        <v>KVIT☻</v>
      </c>
      <c r="O28" s="6" t="str">
        <f>Predloge!$B$13</f>
        <v>BOL</v>
      </c>
      <c r="P28" s="54"/>
      <c r="Q28" s="19" t="str">
        <f>Predloge!$B$20</f>
        <v>☺</v>
      </c>
      <c r="R28" s="11" t="str">
        <f>Predloge!$B$26</f>
        <v>52¶</v>
      </c>
      <c r="S28" s="54"/>
      <c r="T28" s="54" t="s">
        <v>78</v>
      </c>
      <c r="U28" s="6" t="str">
        <f>Predloge!$B$6</f>
        <v>KVIT</v>
      </c>
      <c r="V28" s="54" t="s">
        <v>29</v>
      </c>
      <c r="W28" s="8" t="s">
        <v>36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5</v>
      </c>
      <c r="AF28" s="57">
        <f t="shared" si="9"/>
        <v>-1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47"/>
        <v>1</v>
      </c>
      <c r="AK28" s="58" t="str">
        <f t="shared" si="30"/>
        <v>X</v>
      </c>
      <c r="AL28" s="58" t="str">
        <f t="shared" si="31"/>
        <v>D</v>
      </c>
      <c r="AM28" s="58" t="str">
        <f t="shared" si="32"/>
        <v>T</v>
      </c>
      <c r="AN28" s="58" t="str">
        <f t="shared" si="33"/>
        <v>O</v>
      </c>
      <c r="AO28" s="58" t="str">
        <f t="shared" si="34"/>
        <v>2</v>
      </c>
      <c r="AP28" s="58" t="str">
        <f t="shared" si="35"/>
        <v>2</v>
      </c>
      <c r="AQ28" s="58" t="str">
        <f t="shared" si="36"/>
        <v>T</v>
      </c>
      <c r="AR28" s="58" t="str">
        <f t="shared" si="37"/>
        <v>T</v>
      </c>
      <c r="AS28" s="58" t="str">
        <f t="shared" si="38"/>
        <v>X</v>
      </c>
      <c r="AT28" s="58" t="str">
        <f t="shared" si="39"/>
        <v>☻</v>
      </c>
      <c r="AU28" s="58" t="str">
        <f t="shared" si="40"/>
        <v>L</v>
      </c>
      <c r="AV28" s="58" t="str">
        <f t="shared" si="41"/>
        <v/>
      </c>
      <c r="AW28" s="58" t="str">
        <f t="shared" si="42"/>
        <v>☺</v>
      </c>
      <c r="AX28" s="58" t="str">
        <f t="shared" si="43"/>
        <v>¶</v>
      </c>
      <c r="AY28" s="58" t="str">
        <f t="shared" si="44"/>
        <v/>
      </c>
      <c r="AZ28" s="58" t="str">
        <f t="shared" si="45"/>
        <v>F</v>
      </c>
      <c r="BA28" s="58" t="str">
        <f t="shared" si="46"/>
        <v>T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103">
        <v>45258</v>
      </c>
      <c r="C29" s="59" t="str">
        <f t="shared" si="0"/>
        <v>Tue</v>
      </c>
      <c r="D29" s="11" t="str">
        <f>Predloge!$B$32</f>
        <v>Am</v>
      </c>
      <c r="E29" s="6" t="str">
        <f>Predloge!$B$6</f>
        <v>KVIT</v>
      </c>
      <c r="F29" s="54" t="str">
        <f>Predloge!$B$12</f>
        <v>D</v>
      </c>
      <c r="G29" s="9" t="str">
        <f>Predloge!$B$7</f>
        <v>KVIT☻</v>
      </c>
      <c r="H29" s="54" t="s">
        <v>46</v>
      </c>
      <c r="I29" s="54" t="str">
        <f>Predloge!$B$12</f>
        <v>D</v>
      </c>
      <c r="J29" s="6" t="str">
        <f>Predloge!$B$4</f>
        <v>51</v>
      </c>
      <c r="K29" s="54" t="str">
        <f>Predloge!$B$12</f>
        <v>D</v>
      </c>
      <c r="L29" s="116" t="str">
        <f>Predloge!$B$6</f>
        <v>KVIT</v>
      </c>
      <c r="M29" s="11" t="str">
        <f>Predloge!$B$26</f>
        <v>52¶</v>
      </c>
      <c r="N29" s="11" t="str">
        <f>Predloge!$B$11</f>
        <v>X</v>
      </c>
      <c r="O29" s="6" t="str">
        <f>Predloge!$B$13</f>
        <v>BOL</v>
      </c>
      <c r="P29" s="54"/>
      <c r="Q29" s="11" t="str">
        <f>Predloge!$B$11</f>
        <v>X</v>
      </c>
      <c r="R29" s="6" t="str">
        <f>Predloge!$B$5</f>
        <v>52</v>
      </c>
      <c r="S29" s="54"/>
      <c r="T29" s="6" t="str">
        <f>Predloge!$B$6</f>
        <v>KVIT</v>
      </c>
      <c r="U29" s="6" t="str">
        <f>Predloge!$B$6</f>
        <v>KVIT</v>
      </c>
      <c r="V29" s="54" t="s">
        <v>39</v>
      </c>
      <c r="W29" s="8" t="s">
        <v>30</v>
      </c>
      <c r="X29" s="56">
        <f t="shared" si="1"/>
        <v>1</v>
      </c>
      <c r="Y29" s="56">
        <f t="shared" si="2"/>
        <v>0</v>
      </c>
      <c r="Z29" s="56">
        <f t="shared" si="3"/>
        <v>1</v>
      </c>
      <c r="AA29" s="56">
        <f t="shared" si="4"/>
        <v>1</v>
      </c>
      <c r="AB29" s="56">
        <f t="shared" si="5"/>
        <v>0</v>
      </c>
      <c r="AC29" s="56">
        <f t="shared" si="6"/>
        <v>1</v>
      </c>
      <c r="AD29" s="56">
        <f t="shared" si="7"/>
        <v>0</v>
      </c>
      <c r="AE29" s="56">
        <f t="shared" si="8"/>
        <v>5</v>
      </c>
      <c r="AF29" s="57">
        <f t="shared" si="9"/>
        <v>-1</v>
      </c>
      <c r="AG29" s="57">
        <f t="shared" si="10"/>
        <v>2</v>
      </c>
      <c r="AH29" s="56">
        <f t="shared" si="11"/>
        <v>2</v>
      </c>
      <c r="AI29" s="27" t="str">
        <f>Predloge!$B$29</f>
        <v>Rt</v>
      </c>
      <c r="AJ29" s="58" t="str">
        <f t="shared" si="47"/>
        <v>m</v>
      </c>
      <c r="AK29" s="58" t="str">
        <f t="shared" si="30"/>
        <v>T</v>
      </c>
      <c r="AL29" s="58" t="str">
        <f t="shared" si="31"/>
        <v>D</v>
      </c>
      <c r="AM29" s="58" t="str">
        <f t="shared" si="32"/>
        <v>☻</v>
      </c>
      <c r="AN29" s="58" t="str">
        <f t="shared" si="33"/>
        <v>O</v>
      </c>
      <c r="AO29" s="58" t="str">
        <f t="shared" si="34"/>
        <v>D</v>
      </c>
      <c r="AP29" s="58" t="str">
        <f t="shared" si="35"/>
        <v>1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¶</v>
      </c>
      <c r="AT29" s="58" t="str">
        <f t="shared" si="39"/>
        <v>X</v>
      </c>
      <c r="AU29" s="58" t="str">
        <f t="shared" si="40"/>
        <v>L</v>
      </c>
      <c r="AV29" s="58" t="str">
        <f t="shared" si="41"/>
        <v/>
      </c>
      <c r="AW29" s="58" t="str">
        <f t="shared" si="42"/>
        <v>X</v>
      </c>
      <c r="AX29" s="58" t="str">
        <f t="shared" si="43"/>
        <v>2</v>
      </c>
      <c r="AY29" s="58" t="str">
        <f t="shared" si="44"/>
        <v/>
      </c>
      <c r="AZ29" s="58" t="str">
        <f t="shared" si="45"/>
        <v>T</v>
      </c>
      <c r="BA29" s="58" t="str">
        <f t="shared" si="46"/>
        <v>T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103">
        <v>45259</v>
      </c>
      <c r="C30" s="59" t="str">
        <f t="shared" si="0"/>
        <v>Wed</v>
      </c>
      <c r="D30" s="23" t="str">
        <f>Predloge!$B$23</f>
        <v>51☺</v>
      </c>
      <c r="E30" s="6" t="str">
        <f>Predloge!$B$6</f>
        <v>KVIT</v>
      </c>
      <c r="F30" s="11" t="str">
        <f>Predloge!$B$26</f>
        <v>52¶</v>
      </c>
      <c r="G30" s="11" t="str">
        <f>Predloge!$B$11</f>
        <v>X</v>
      </c>
      <c r="H30" s="54" t="s">
        <v>46</v>
      </c>
      <c r="I30" s="54" t="str">
        <f>Predloge!$B$12</f>
        <v>D</v>
      </c>
      <c r="J30" s="11" t="str">
        <f>Predloge!$B$35</f>
        <v>Ta</v>
      </c>
      <c r="K30" s="54" t="str">
        <f>Predloge!$B$12</f>
        <v>D</v>
      </c>
      <c r="L30" s="6" t="str">
        <f>Predloge!$B$6</f>
        <v>KVIT</v>
      </c>
      <c r="M30" s="11" t="s">
        <v>77</v>
      </c>
      <c r="N30" s="6" t="str">
        <f>Predloge!$B$6</f>
        <v>KVIT</v>
      </c>
      <c r="O30" s="6" t="str">
        <f>Predloge!$B$13</f>
        <v>BOL</v>
      </c>
      <c r="P30" s="54"/>
      <c r="Q30" s="54" t="s">
        <v>94</v>
      </c>
      <c r="R30" s="6" t="str">
        <f>Predloge!$B$4</f>
        <v>51</v>
      </c>
      <c r="S30" s="54"/>
      <c r="T30" s="6" t="str">
        <f>Predloge!$B$4</f>
        <v>51</v>
      </c>
      <c r="U30" s="6" t="str">
        <f>Predloge!$B$6</f>
        <v>KVIT</v>
      </c>
      <c r="V30" s="54" t="s">
        <v>75</v>
      </c>
      <c r="W30" s="8" t="s">
        <v>30</v>
      </c>
      <c r="X30" s="56">
        <f t="shared" si="1"/>
        <v>0</v>
      </c>
      <c r="Y30" s="56">
        <f t="shared" si="2"/>
        <v>1</v>
      </c>
      <c r="Z30" s="56">
        <f t="shared" si="3"/>
        <v>2</v>
      </c>
      <c r="AA30" s="56">
        <f t="shared" si="4"/>
        <v>0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-1</v>
      </c>
      <c r="AG30" s="57">
        <f t="shared" si="10"/>
        <v>1</v>
      </c>
      <c r="AH30" s="56">
        <f t="shared" si="11"/>
        <v>2</v>
      </c>
      <c r="AI30" s="6" t="str">
        <f>Predloge!$B$30</f>
        <v>Rt☻</v>
      </c>
      <c r="AJ30" s="58" t="str">
        <f t="shared" si="47"/>
        <v>☺</v>
      </c>
      <c r="AK30" s="58" t="str">
        <f t="shared" si="30"/>
        <v>T</v>
      </c>
      <c r="AL30" s="58" t="str">
        <f t="shared" si="31"/>
        <v>¶</v>
      </c>
      <c r="AM30" s="58" t="str">
        <f t="shared" si="32"/>
        <v>X</v>
      </c>
      <c r="AN30" s="58" t="str">
        <f t="shared" si="33"/>
        <v>O</v>
      </c>
      <c r="AO30" s="58" t="str">
        <f t="shared" si="34"/>
        <v>D</v>
      </c>
      <c r="AP30" s="58" t="str">
        <f t="shared" si="35"/>
        <v>a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K</v>
      </c>
      <c r="AT30" s="58" t="str">
        <f t="shared" si="39"/>
        <v>T</v>
      </c>
      <c r="AU30" s="58" t="str">
        <f t="shared" si="40"/>
        <v>L</v>
      </c>
      <c r="AV30" s="58" t="str">
        <f t="shared" si="41"/>
        <v/>
      </c>
      <c r="AW30" s="58" t="str">
        <f t="shared" si="42"/>
        <v>K</v>
      </c>
      <c r="AX30" s="58" t="str">
        <f t="shared" si="43"/>
        <v>1</v>
      </c>
      <c r="AY30" s="58" t="str">
        <f t="shared" si="44"/>
        <v/>
      </c>
      <c r="AZ30" s="58" t="str">
        <f t="shared" si="45"/>
        <v>1</v>
      </c>
      <c r="BA30" s="58" t="str">
        <f t="shared" si="46"/>
        <v>T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103">
        <v>45260</v>
      </c>
      <c r="C31" s="59" t="str">
        <f t="shared" si="0"/>
        <v>Thu</v>
      </c>
      <c r="D31" s="11" t="str">
        <f>Predloge!$B$11</f>
        <v>X</v>
      </c>
      <c r="E31" s="54" t="s">
        <v>78</v>
      </c>
      <c r="F31" s="9" t="str">
        <f>Predloge!$B$7</f>
        <v>KVIT☻</v>
      </c>
      <c r="G31" s="116" t="str">
        <f>Predloge!$B$6</f>
        <v>KVIT</v>
      </c>
      <c r="H31" s="6" t="str">
        <f>Predloge!$B$4</f>
        <v>51</v>
      </c>
      <c r="I31" s="54" t="str">
        <f>Predloge!$B$12</f>
        <v>D</v>
      </c>
      <c r="J31" s="6" t="str">
        <f>Predloge!$B$5</f>
        <v>52</v>
      </c>
      <c r="K31" s="54" t="str">
        <f>Predloge!$B$12</f>
        <v>D</v>
      </c>
      <c r="L31" s="54" t="str">
        <f>Predloge!$B$12</f>
        <v>D</v>
      </c>
      <c r="M31" s="23" t="str">
        <f>Predloge!$B$23</f>
        <v>51☺</v>
      </c>
      <c r="N31" s="6" t="str">
        <f>Predloge!$B$15</f>
        <v>SO</v>
      </c>
      <c r="O31" s="6" t="str">
        <f>Predloge!$B$13</f>
        <v>BOL</v>
      </c>
      <c r="P31" s="54"/>
      <c r="Q31" s="54" t="s">
        <v>94</v>
      </c>
      <c r="R31" s="11" t="str">
        <f>Predloge!$B$26</f>
        <v>52¶</v>
      </c>
      <c r="S31" s="54"/>
      <c r="T31" s="54" t="str">
        <f>Predloge!$B$12</f>
        <v>D</v>
      </c>
      <c r="U31" s="11" t="s">
        <v>77</v>
      </c>
      <c r="V31" s="54" t="s">
        <v>21</v>
      </c>
      <c r="W31" s="8" t="s">
        <v>15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1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2</v>
      </c>
      <c r="AF31" s="57">
        <f t="shared" si="9"/>
        <v>-1</v>
      </c>
      <c r="AG31" s="57">
        <f t="shared" si="10"/>
        <v>1</v>
      </c>
      <c r="AH31" s="56">
        <f t="shared" si="11"/>
        <v>2</v>
      </c>
      <c r="AI31" s="28" t="str">
        <f>Predloge!$B$31</f>
        <v>Rt☺</v>
      </c>
      <c r="AJ31" s="58" t="str">
        <f t="shared" si="47"/>
        <v>X</v>
      </c>
      <c r="AK31" s="58" t="str">
        <f t="shared" si="30"/>
        <v>F</v>
      </c>
      <c r="AL31" s="58" t="str">
        <f t="shared" si="31"/>
        <v>☻</v>
      </c>
      <c r="AM31" s="58" t="str">
        <f t="shared" si="32"/>
        <v>T</v>
      </c>
      <c r="AN31" s="58" t="str">
        <f t="shared" si="33"/>
        <v>1</v>
      </c>
      <c r="AO31" s="58" t="str">
        <f t="shared" si="34"/>
        <v>D</v>
      </c>
      <c r="AP31" s="58" t="str">
        <f t="shared" si="35"/>
        <v>2</v>
      </c>
      <c r="AQ31" s="58" t="str">
        <f t="shared" si="36"/>
        <v>D</v>
      </c>
      <c r="AR31" s="58" t="str">
        <f t="shared" si="37"/>
        <v>D</v>
      </c>
      <c r="AS31" s="58" t="str">
        <f t="shared" si="38"/>
        <v>☺</v>
      </c>
      <c r="AT31" s="58" t="str">
        <f t="shared" si="39"/>
        <v>O</v>
      </c>
      <c r="AU31" s="58" t="str">
        <f t="shared" si="40"/>
        <v>L</v>
      </c>
      <c r="AV31" s="58" t="str">
        <f t="shared" si="41"/>
        <v/>
      </c>
      <c r="AW31" s="58" t="str">
        <f t="shared" si="42"/>
        <v>K</v>
      </c>
      <c r="AX31" s="58" t="str">
        <f t="shared" si="43"/>
        <v>¶</v>
      </c>
      <c r="AY31" s="58" t="str">
        <f t="shared" si="44"/>
        <v/>
      </c>
      <c r="AZ31" s="58" t="str">
        <f t="shared" si="45"/>
        <v>D</v>
      </c>
      <c r="BA31" s="58" t="str">
        <f t="shared" si="46"/>
        <v>K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6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1</v>
      </c>
      <c r="P35" s="68">
        <f t="shared" si="48"/>
        <v>0</v>
      </c>
      <c r="Q35" s="68">
        <f t="shared" si="48"/>
        <v>2</v>
      </c>
      <c r="R35" s="68">
        <f t="shared" si="48"/>
        <v>5</v>
      </c>
      <c r="S35" s="68">
        <f t="shared" si="48"/>
        <v>0</v>
      </c>
      <c r="T35" s="68">
        <f t="shared" si="48"/>
        <v>2</v>
      </c>
      <c r="U35" s="68">
        <f t="shared" si="48"/>
        <v>1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2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2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4</v>
      </c>
      <c r="P36" s="68">
        <f t="shared" si="49"/>
        <v>0</v>
      </c>
      <c r="Q36" s="68">
        <f t="shared" si="49"/>
        <v>2</v>
      </c>
      <c r="R36" s="68">
        <f t="shared" si="49"/>
        <v>0</v>
      </c>
      <c r="S36" s="68">
        <f t="shared" si="49"/>
        <v>0</v>
      </c>
      <c r="T36" s="68">
        <f t="shared" si="49"/>
        <v>2</v>
      </c>
      <c r="U36" s="68">
        <f t="shared" si="49"/>
        <v>2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6</v>
      </c>
      <c r="E37" s="73">
        <f t="shared" si="50"/>
        <v>2</v>
      </c>
      <c r="F37" s="73">
        <f t="shared" si="50"/>
        <v>2</v>
      </c>
      <c r="G37" s="73">
        <f t="shared" si="50"/>
        <v>4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2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3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7</v>
      </c>
      <c r="F38" s="68">
        <f t="shared" si="51"/>
        <v>13</v>
      </c>
      <c r="G38" s="68">
        <f t="shared" si="51"/>
        <v>16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5</v>
      </c>
      <c r="L38" s="68">
        <f t="shared" si="51"/>
        <v>16</v>
      </c>
      <c r="M38" s="68">
        <f t="shared" si="51"/>
        <v>0</v>
      </c>
      <c r="N38" s="68">
        <f t="shared" si="51"/>
        <v>4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4</v>
      </c>
      <c r="U38" s="68">
        <f t="shared" si="51"/>
        <v>14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</v>
      </c>
      <c r="E40" s="68">
        <f t="shared" si="53"/>
        <v>4</v>
      </c>
      <c r="F40" s="68">
        <f t="shared" si="53"/>
        <v>4</v>
      </c>
      <c r="G40" s="68">
        <f t="shared" si="53"/>
        <v>2</v>
      </c>
      <c r="H40" s="68">
        <f t="shared" si="53"/>
        <v>6</v>
      </c>
      <c r="I40" s="68">
        <f t="shared" si="53"/>
        <v>5</v>
      </c>
      <c r="J40" s="68">
        <f t="shared" si="53"/>
        <v>2</v>
      </c>
      <c r="K40" s="68">
        <f t="shared" si="53"/>
        <v>8</v>
      </c>
      <c r="L40" s="68">
        <f t="shared" si="53"/>
        <v>2</v>
      </c>
      <c r="M40" s="68">
        <f t="shared" si="53"/>
        <v>5</v>
      </c>
      <c r="N40" s="68">
        <f t="shared" si="53"/>
        <v>13</v>
      </c>
      <c r="O40" s="68">
        <f t="shared" si="53"/>
        <v>2</v>
      </c>
      <c r="P40" s="68">
        <f t="shared" si="53"/>
        <v>0</v>
      </c>
      <c r="Q40" s="68">
        <f t="shared" si="53"/>
        <v>0</v>
      </c>
      <c r="R40" s="68">
        <f t="shared" si="53"/>
        <v>0</v>
      </c>
      <c r="S40" s="68">
        <f t="shared" si="53"/>
        <v>0</v>
      </c>
      <c r="T40" s="68">
        <f t="shared" si="53"/>
        <v>2</v>
      </c>
      <c r="U40" s="68">
        <f t="shared" si="53"/>
        <v>1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5</v>
      </c>
      <c r="L41" s="68">
        <f t="shared" si="54"/>
        <v>0</v>
      </c>
      <c r="M41" s="68">
        <f t="shared" si="54"/>
        <v>0</v>
      </c>
      <c r="N41" s="68">
        <f t="shared" si="54"/>
        <v>1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1</v>
      </c>
      <c r="S41" s="68">
        <f t="shared" si="54"/>
        <v>0</v>
      </c>
      <c r="T41" s="68">
        <f t="shared" si="54"/>
        <v>1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2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4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4</v>
      </c>
      <c r="E43" s="68">
        <f t="shared" si="56"/>
        <v>2</v>
      </c>
      <c r="F43" s="68">
        <f t="shared" si="56"/>
        <v>1</v>
      </c>
      <c r="G43" s="68">
        <f t="shared" si="56"/>
        <v>3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1</v>
      </c>
      <c r="L43" s="68">
        <f t="shared" si="56"/>
        <v>2</v>
      </c>
      <c r="M43" s="68">
        <f t="shared" si="56"/>
        <v>2</v>
      </c>
      <c r="N43" s="68">
        <f t="shared" si="56"/>
        <v>2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2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3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2</v>
      </c>
      <c r="P44" s="68">
        <f>COUNTIF(W2:W32,"HOL")</f>
        <v>0</v>
      </c>
      <c r="Q44" s="68">
        <f>COUNTIF(W2:W32,Q1)</f>
        <v>5</v>
      </c>
      <c r="R44" s="68">
        <f>COUNTIF(W2:W32,R1)</f>
        <v>9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1</v>
      </c>
      <c r="F45" s="68">
        <f t="shared" si="57"/>
        <v>3</v>
      </c>
      <c r="G45" s="68">
        <f t="shared" si="57"/>
        <v>0</v>
      </c>
      <c r="H45" s="68">
        <f t="shared" si="57"/>
        <v>0</v>
      </c>
      <c r="I45" s="68">
        <f t="shared" si="57"/>
        <v>1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3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2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E2:W2 A2:C5 P3:Q3 S3:S4 U3:W4 O4:Q4 E5:W5 A6:Q6 S6:W6 A7:C7 S7:S8 M7:N9 E7:E10 H7:H10 P7:Q10 V7:V11 A8:D8 S9:T9 A9:C11 S10 N10:N11 P11 S11:T11 A12:L12 N12:W12 E13:W13 A13:C18 P14:Q14 F14:F15 H14:H16 V14:V16 N14:N17 S14:S18 P15:P17 Q17:Q18 V17:W19 N18:P18 A19:Q19 S19:U19 A20:I20 K20:W20 H21:H23 N21:N23 V21:V23 P21:Q24 A21:C25 S21:S26 U24:V24 P25 V25:W25 A26:R26 U26:W26 A27:L27 N27:W27 F28:F29 P28:P29 H28:H30 S28:S30 A28:C31 V28:W31 P30:Q31 S31:T31">
    <cfRule type="expression" dxfId="103" priority="44">
      <formula>ABS($A2)=1</formula>
    </cfRule>
  </conditionalFormatting>
  <conditionalFormatting sqref="E2:W2 B2:C5 P3:Q3 S3:S4 U3:W4 O4:Q4 E5:W5 B6:Q6 S6:W6 B7:C7 S7:S8 M7:N9 E7:E10 H7:H10 P7:Q10 V7:V11 B8:D8 S9:T9 B9:C11 S10 N10:N11 P11 S11:T11 B12:L12 N12:W12 E13:W13 B13:C18 P14:Q14 F14:F15 H14:H16 V14:V16 N14:N17 S14:S18 P15:P17 Q17:Q18 V17:W19 N18:P18 B19:Q19 S19:U19 B20:I20 K20:W20 H21:H23 N21:N23 V21:V23 P21:Q24 B21:C25 S21:S26 U24:V24 P25 V25:W25 B26:R26 U26:W26 B27:L27 N27:W27 F28:F29 P28:P29 H28:H30 S28:S30 B28:C31 V28:W31 P30:Q31 S31:T31">
    <cfRule type="expression" dxfId="102" priority="43">
      <formula>WEEKDAY($B2,2)=7</formula>
    </cfRule>
    <cfRule type="expression" dxfId="101" priority="42">
      <formula>WEEKDAY($B2,2)=6</formula>
    </cfRule>
  </conditionalFormatting>
  <conditionalFormatting sqref="G3:K4 M3:M4">
    <cfRule type="expression" dxfId="100" priority="33">
      <formula>ABS($A3)=1</formula>
    </cfRule>
    <cfRule type="expression" dxfId="99" priority="32">
      <formula>WEEKDAY($B3,2)=7</formula>
    </cfRule>
    <cfRule type="expression" dxfId="98" priority="31">
      <formula>WEEKDAY($B3,2)=6</formula>
    </cfRule>
  </conditionalFormatting>
  <conditionalFormatting sqref="I29:I31">
    <cfRule type="expression" dxfId="97" priority="13">
      <formula>WEEKDAY($B29,2)=6</formula>
    </cfRule>
    <cfRule type="expression" dxfId="96" priority="15">
      <formula>ABS($A29)=1</formula>
    </cfRule>
    <cfRule type="expression" dxfId="95" priority="14">
      <formula>WEEKDAY($B29,2)=7</formula>
    </cfRule>
  </conditionalFormatting>
  <conditionalFormatting sqref="K7">
    <cfRule type="expression" dxfId="94" priority="20">
      <formula>WEEKDAY($B7,2)=7</formula>
    </cfRule>
    <cfRule type="expression" dxfId="93" priority="19">
      <formula>WEEKDAY($B7,2)=6</formula>
    </cfRule>
    <cfRule type="expression" dxfId="92" priority="21">
      <formula>ABS($A7)=1</formula>
    </cfRule>
  </conditionalFormatting>
  <conditionalFormatting sqref="K11">
    <cfRule type="expression" dxfId="91" priority="18">
      <formula>ABS($A11)=1</formula>
    </cfRule>
    <cfRule type="expression" dxfId="90" priority="16">
      <formula>WEEKDAY($B11,2)=6</formula>
    </cfRule>
    <cfRule type="expression" dxfId="89" priority="17">
      <formula>WEEKDAY($B11,2)=7</formula>
    </cfRule>
  </conditionalFormatting>
  <conditionalFormatting sqref="K25">
    <cfRule type="expression" dxfId="88" priority="11">
      <formula>WEEKDAY($B25,2)=7</formula>
    </cfRule>
    <cfRule type="expression" dxfId="87" priority="10">
      <formula>WEEKDAY($B25,2)=6</formula>
    </cfRule>
    <cfRule type="expression" dxfId="86" priority="12">
      <formula>ABS($A25)=1</formula>
    </cfRule>
  </conditionalFormatting>
  <conditionalFormatting sqref="K29:K31">
    <cfRule type="expression" dxfId="85" priority="9">
      <formula>ABS($A29)=1</formula>
    </cfRule>
    <cfRule type="expression" dxfId="84" priority="8">
      <formula>WEEKDAY($B29,2)=7</formula>
    </cfRule>
    <cfRule type="expression" dxfId="83" priority="7">
      <formula>WEEKDAY($B29,2)=6</formula>
    </cfRule>
  </conditionalFormatting>
  <conditionalFormatting sqref="L22">
    <cfRule type="expression" dxfId="82" priority="6">
      <formula>ABS($A22)=1</formula>
    </cfRule>
    <cfRule type="expression" dxfId="81" priority="5">
      <formula>WEEKDAY($B22,2)=7</formula>
    </cfRule>
    <cfRule type="expression" dxfId="80" priority="4">
      <formula>WEEKDAY($B22,2)=6</formula>
    </cfRule>
  </conditionalFormatting>
  <conditionalFormatting sqref="L31">
    <cfRule type="expression" dxfId="79" priority="3">
      <formula>ABS($A31)=1</formula>
    </cfRule>
    <cfRule type="expression" dxfId="78" priority="2">
      <formula>WEEKDAY($B31,2)=7</formula>
    </cfRule>
    <cfRule type="expression" dxfId="77" priority="1">
      <formula>WEEKDAY($B31,2)=6</formula>
    </cfRule>
  </conditionalFormatting>
  <conditionalFormatting sqref="X2:AE31">
    <cfRule type="cellIs" dxfId="76" priority="36" operator="lessThan">
      <formula>1</formula>
    </cfRule>
    <cfRule type="cellIs" dxfId="75" priority="40" operator="greaterThan">
      <formula>1</formula>
    </cfRule>
  </conditionalFormatting>
  <conditionalFormatting sqref="AF2:AF31">
    <cfRule type="cellIs" dxfId="74" priority="35" operator="notEqual">
      <formula>0</formula>
    </cfRule>
  </conditionalFormatting>
  <conditionalFormatting sqref="AG2:AG31">
    <cfRule type="cellIs" dxfId="73" priority="38" operator="equal">
      <formula>1</formula>
    </cfRule>
    <cfRule type="cellIs" dxfId="72" priority="39" operator="greaterThan">
      <formula>1</formula>
    </cfRule>
  </conditionalFormatting>
  <conditionalFormatting sqref="AH2:AH31">
    <cfRule type="cellIs" dxfId="71" priority="37" operator="lessThan">
      <formula>2</formula>
    </cfRule>
    <cfRule type="cellIs" dxfId="70" priority="41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6"/>
  <sheetViews>
    <sheetView tabSelected="1" topLeftCell="B21" zoomScale="150" zoomScaleNormal="150" workbookViewId="0">
      <selection activeCell="M26" sqref="M26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2.7109375" style="3" hidden="1" customWidth="1"/>
    <col min="53" max="53" width="2.710937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">
        <v>76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45261</v>
      </c>
      <c r="C2" s="59" t="str">
        <f t="shared" ref="C2:C32" si="0">TEXT(B2,"Ddd")</f>
        <v>Fri</v>
      </c>
      <c r="D2" s="54" t="str">
        <f>Predloge!$B$12</f>
        <v>D</v>
      </c>
      <c r="E2" s="54" t="s">
        <v>78</v>
      </c>
      <c r="F2" s="11" t="str">
        <f>Predloge!$B$11</f>
        <v>X</v>
      </c>
      <c r="G2" s="54" t="str">
        <f>Predloge!$B$12</f>
        <v>D</v>
      </c>
      <c r="H2" s="64" t="s">
        <v>46</v>
      </c>
      <c r="I2" s="54" t="str">
        <f>Predloge!$B$12</f>
        <v>D</v>
      </c>
      <c r="J2" s="6" t="str">
        <f>Predloge!$B$5</f>
        <v>52</v>
      </c>
      <c r="K2" s="54" t="str">
        <f>Predloge!$B$12</f>
        <v>D</v>
      </c>
      <c r="L2" s="54" t="str">
        <f>Predloge!$B$12</f>
        <v>D</v>
      </c>
      <c r="M2" s="11" t="str">
        <f>Predloge!$B$11</f>
        <v>X</v>
      </c>
      <c r="N2" s="9" t="str">
        <f>Predloge!$B$7</f>
        <v>KVIT☻</v>
      </c>
      <c r="O2" s="6" t="str">
        <f>Predloge!$B$13</f>
        <v>BOL</v>
      </c>
      <c r="P2" s="64"/>
      <c r="Q2" s="66" t="s">
        <v>93</v>
      </c>
      <c r="R2" s="6" t="str">
        <f>Predloge!$B$4</f>
        <v>51</v>
      </c>
      <c r="S2" s="64"/>
      <c r="T2" s="54" t="str">
        <f>Predloge!$B$12</f>
        <v>D</v>
      </c>
      <c r="U2" s="123" t="str">
        <f>Predloge!$B$6</f>
        <v>KVIT</v>
      </c>
      <c r="V2" s="114" t="s">
        <v>39</v>
      </c>
      <c r="W2" s="8" t="s">
        <v>30</v>
      </c>
      <c r="X2" s="56">
        <f t="shared" ref="X2:X32" si="1">COUNTIF(AJ2:BA2,"☻")</f>
        <v>1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-1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D</v>
      </c>
      <c r="AK2" s="58" t="str">
        <f t="shared" ref="AK2:AK23" si="13">RIGHT(E2,1)</f>
        <v>F</v>
      </c>
      <c r="AL2" s="58" t="str">
        <f t="shared" ref="AL2:AL23" si="14">RIGHT(F2,1)</f>
        <v>X</v>
      </c>
      <c r="AM2" s="58" t="str">
        <f t="shared" ref="AM2:AM23" si="15">RIGHT(G2,1)</f>
        <v>D</v>
      </c>
      <c r="AN2" s="58" t="str">
        <f t="shared" ref="AN2:AN23" si="16">RIGHT(H2,1)</f>
        <v>O</v>
      </c>
      <c r="AO2" s="58" t="str">
        <f t="shared" ref="AO2:AO23" si="17">RIGHT(I2,1)</f>
        <v>D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D</v>
      </c>
      <c r="AS2" s="58" t="str">
        <f t="shared" ref="AS2:AS23" si="21">RIGHT(M2,1)</f>
        <v>X</v>
      </c>
      <c r="AT2" s="58" t="str">
        <f t="shared" ref="AT2:AT23" si="22">RIGHT(N2,1)</f>
        <v>☻</v>
      </c>
      <c r="AU2" s="58" t="str">
        <f t="shared" ref="AU2:AU23" si="23">RIGHT(O2,1)</f>
        <v>L</v>
      </c>
      <c r="AV2" s="58" t="str">
        <f t="shared" ref="AV2:AV23" si="24">RIGHT(P2,1)</f>
        <v/>
      </c>
      <c r="AW2" s="58" t="str">
        <f t="shared" ref="AW2:AW23" si="25">RIGHT(Q2,1)</f>
        <v>C</v>
      </c>
      <c r="AX2" s="58" t="str">
        <f t="shared" ref="AX2:AX23" si="26">RIGHT(R2,1)</f>
        <v>1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>T</v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45262</v>
      </c>
      <c r="C3" s="59" t="str">
        <f t="shared" si="0"/>
        <v>Sat</v>
      </c>
      <c r="D3" s="64"/>
      <c r="E3" s="64"/>
      <c r="F3" s="64"/>
      <c r="G3" s="64"/>
      <c r="H3" s="64"/>
      <c r="I3" s="64"/>
      <c r="J3" s="21" t="str">
        <f>Predloge!$B$21</f>
        <v>☺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13" t="str">
        <f>Predloge!$B$14</f>
        <v>☻</v>
      </c>
      <c r="V3" s="54" t="s">
        <v>15</v>
      </c>
      <c r="W3" s="82" t="s">
        <v>29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>☺</v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☻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45263</v>
      </c>
      <c r="C4" s="59" t="str">
        <f t="shared" si="0"/>
        <v>Sun</v>
      </c>
      <c r="D4" s="64"/>
      <c r="E4" s="64"/>
      <c r="F4" s="64"/>
      <c r="G4" s="64"/>
      <c r="H4" s="64"/>
      <c r="I4" s="64"/>
      <c r="J4" s="64"/>
      <c r="K4" s="13" t="str">
        <f>Predloge!$B$14</f>
        <v>☻</v>
      </c>
      <c r="L4" s="64"/>
      <c r="M4" s="64"/>
      <c r="N4" s="64"/>
      <c r="O4" s="64"/>
      <c r="P4" s="64"/>
      <c r="Q4" s="64"/>
      <c r="R4" s="21" t="str">
        <f>Predloge!$B$21</f>
        <v>☺</v>
      </c>
      <c r="S4" s="64"/>
      <c r="T4" s="64"/>
      <c r="U4" s="64"/>
      <c r="V4" s="54" t="s">
        <v>30</v>
      </c>
      <c r="W4" s="76" t="s">
        <v>15</v>
      </c>
      <c r="X4" s="56">
        <f t="shared" si="1"/>
        <v>1</v>
      </c>
      <c r="Y4" s="56">
        <f t="shared" si="2"/>
        <v>1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13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>☺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45264</v>
      </c>
      <c r="C5" s="59" t="str">
        <f t="shared" si="0"/>
        <v>Mon</v>
      </c>
      <c r="D5" s="54" t="str">
        <f>Predloge!$B$12</f>
        <v>D</v>
      </c>
      <c r="E5" s="6" t="str">
        <f>Predloge!$B$6</f>
        <v>KVIT</v>
      </c>
      <c r="F5" s="6" t="str">
        <f>Predloge!$B$13</f>
        <v>BOL</v>
      </c>
      <c r="G5" s="116" t="str">
        <f>Predloge!$B$6</f>
        <v>KVIT</v>
      </c>
      <c r="H5" s="11" t="str">
        <f>Predloge!$B$26</f>
        <v>52¶</v>
      </c>
      <c r="I5" s="54" t="str">
        <f>Predloge!$B$12</f>
        <v>D</v>
      </c>
      <c r="J5" s="6" t="str">
        <f>Predloge!$B$5</f>
        <v>52</v>
      </c>
      <c r="K5" s="11" t="str">
        <f>Predloge!$B$11</f>
        <v>X</v>
      </c>
      <c r="L5" s="9" t="str">
        <f>Predloge!$B$7</f>
        <v>KVIT☻</v>
      </c>
      <c r="M5" s="6" t="str">
        <f>Predloge!$B$4</f>
        <v>51</v>
      </c>
      <c r="N5" s="54" t="str">
        <f>Predloge!$B$12</f>
        <v>D</v>
      </c>
      <c r="O5" s="6" t="str">
        <f>Predloge!$B$13</f>
        <v>BOL</v>
      </c>
      <c r="P5" s="64"/>
      <c r="Q5" s="19" t="str">
        <f>Predloge!$B$20</f>
        <v>☺</v>
      </c>
      <c r="R5" s="11" t="str">
        <f>Predloge!$B$11</f>
        <v>X</v>
      </c>
      <c r="S5" s="64"/>
      <c r="T5" s="54" t="s">
        <v>78</v>
      </c>
      <c r="U5" s="6" t="str">
        <f>Predloge!$B$6</f>
        <v>KVIT</v>
      </c>
      <c r="V5" s="114" t="s">
        <v>29</v>
      </c>
      <c r="W5" s="8" t="str">
        <f>Predloge!$E$8</f>
        <v>BOŽ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-1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D</v>
      </c>
      <c r="AK5" s="58" t="str">
        <f t="shared" si="13"/>
        <v>T</v>
      </c>
      <c r="AL5" s="58" t="str">
        <f t="shared" si="14"/>
        <v>L</v>
      </c>
      <c r="AM5" s="58" t="str">
        <f t="shared" si="15"/>
        <v>T</v>
      </c>
      <c r="AN5" s="58" t="str">
        <f t="shared" si="16"/>
        <v>¶</v>
      </c>
      <c r="AO5" s="58" t="str">
        <f t="shared" si="17"/>
        <v>D</v>
      </c>
      <c r="AP5" s="58" t="str">
        <f t="shared" si="18"/>
        <v>2</v>
      </c>
      <c r="AQ5" s="58" t="str">
        <f t="shared" si="19"/>
        <v>X</v>
      </c>
      <c r="AR5" s="58" t="str">
        <f t="shared" si="20"/>
        <v>☻</v>
      </c>
      <c r="AS5" s="58" t="str">
        <f t="shared" si="21"/>
        <v>1</v>
      </c>
      <c r="AT5" s="58" t="str">
        <f t="shared" si="22"/>
        <v>D</v>
      </c>
      <c r="AU5" s="58" t="str">
        <f t="shared" si="23"/>
        <v>L</v>
      </c>
      <c r="AV5" s="58" t="str">
        <f t="shared" si="24"/>
        <v/>
      </c>
      <c r="AW5" s="58" t="str">
        <f t="shared" si="25"/>
        <v>☺</v>
      </c>
      <c r="AX5" s="58" t="str">
        <f t="shared" si="26"/>
        <v>X</v>
      </c>
      <c r="AY5" s="58" t="str">
        <f t="shared" si="27"/>
        <v/>
      </c>
      <c r="AZ5" s="58" t="str">
        <f t="shared" si="28"/>
        <v>F</v>
      </c>
      <c r="BA5" s="58" t="str">
        <f t="shared" si="29"/>
        <v>T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45265</v>
      </c>
      <c r="C6" s="59" t="str">
        <f t="shared" si="0"/>
        <v>Tue</v>
      </c>
      <c r="D6" s="23" t="str">
        <f>Predloge!$B$23</f>
        <v>51☺</v>
      </c>
      <c r="E6" s="6" t="str">
        <f>Predloge!$B$6</f>
        <v>KVIT</v>
      </c>
      <c r="F6" s="54" t="str">
        <f>Predloge!$B$12</f>
        <v>D</v>
      </c>
      <c r="G6" s="116" t="str">
        <f>Predloge!$B$6</f>
        <v>KVIT</v>
      </c>
      <c r="H6" s="64" t="s">
        <v>46</v>
      </c>
      <c r="I6" s="54" t="str">
        <f>Predloge!$B$12</f>
        <v>D</v>
      </c>
      <c r="J6" s="6" t="str">
        <f>Predloge!$B$5</f>
        <v>52</v>
      </c>
      <c r="K6" s="54" t="str">
        <f>Predloge!$B$12</f>
        <v>D</v>
      </c>
      <c r="L6" s="11" t="str">
        <f>Predloge!$B$11</f>
        <v>X</v>
      </c>
      <c r="M6" s="6" t="str">
        <f>Predloge!$B$4</f>
        <v>51</v>
      </c>
      <c r="N6" s="54" t="str">
        <f>Predloge!$B$12</f>
        <v>D</v>
      </c>
      <c r="O6" s="6" t="str">
        <f>Predloge!$B$13</f>
        <v>BOL</v>
      </c>
      <c r="P6" s="64"/>
      <c r="Q6" s="11" t="str">
        <f>Predloge!$B$11</f>
        <v>X</v>
      </c>
      <c r="R6" s="11" t="str">
        <f>Predloge!$B$26</f>
        <v>52¶</v>
      </c>
      <c r="S6" s="64"/>
      <c r="T6" s="54" t="str">
        <f>Predloge!$B$12</f>
        <v>D</v>
      </c>
      <c r="U6" s="126" t="s">
        <v>28</v>
      </c>
      <c r="V6" s="114" t="s">
        <v>75</v>
      </c>
      <c r="W6" s="8" t="str">
        <f>Predloge!$E$8</f>
        <v>BOŽ</v>
      </c>
      <c r="X6" s="56">
        <f t="shared" si="1"/>
        <v>0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2</v>
      </c>
      <c r="AF6" s="57">
        <f t="shared" si="9"/>
        <v>-1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>☺</v>
      </c>
      <c r="AK6" s="58" t="str">
        <f t="shared" si="13"/>
        <v>T</v>
      </c>
      <c r="AL6" s="58" t="str">
        <f t="shared" si="14"/>
        <v>D</v>
      </c>
      <c r="AM6" s="58" t="str">
        <f t="shared" si="15"/>
        <v>T</v>
      </c>
      <c r="AN6" s="58" t="str">
        <f t="shared" si="16"/>
        <v>O</v>
      </c>
      <c r="AO6" s="58" t="str">
        <f t="shared" si="17"/>
        <v>D</v>
      </c>
      <c r="AP6" s="58" t="str">
        <f t="shared" si="18"/>
        <v>2</v>
      </c>
      <c r="AQ6" s="58" t="str">
        <f t="shared" si="19"/>
        <v>D</v>
      </c>
      <c r="AR6" s="58" t="str">
        <f t="shared" si="20"/>
        <v>X</v>
      </c>
      <c r="AS6" s="58" t="str">
        <f t="shared" si="21"/>
        <v>1</v>
      </c>
      <c r="AT6" s="58" t="str">
        <f t="shared" si="22"/>
        <v>D</v>
      </c>
      <c r="AU6" s="58" t="str">
        <f t="shared" si="23"/>
        <v>L</v>
      </c>
      <c r="AV6" s="58" t="str">
        <f t="shared" si="24"/>
        <v/>
      </c>
      <c r="AW6" s="58" t="str">
        <f t="shared" si="25"/>
        <v>X</v>
      </c>
      <c r="AX6" s="58" t="str">
        <f t="shared" si="26"/>
        <v>¶</v>
      </c>
      <c r="AY6" s="58" t="str">
        <f t="shared" si="27"/>
        <v/>
      </c>
      <c r="AZ6" s="58" t="str">
        <f t="shared" si="28"/>
        <v>D</v>
      </c>
      <c r="BA6" s="58" t="str">
        <f t="shared" si="29"/>
        <v>O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45266</v>
      </c>
      <c r="C7" s="59" t="str">
        <f t="shared" si="0"/>
        <v>Wed</v>
      </c>
      <c r="D7" s="11" t="str">
        <f>Predloge!$B$11</f>
        <v>X</v>
      </c>
      <c r="E7" s="54" t="str">
        <f>Predloge!$B$12</f>
        <v>D</v>
      </c>
      <c r="F7" s="54" t="str">
        <f>Predloge!$B$12</f>
        <v>D</v>
      </c>
      <c r="G7" s="6" t="str">
        <f>Predloge!$B$6</f>
        <v>KVIT</v>
      </c>
      <c r="H7" s="64" t="s">
        <v>46</v>
      </c>
      <c r="I7" s="6" t="str">
        <f>Predloge!$B$5</f>
        <v>52</v>
      </c>
      <c r="J7" s="11" t="str">
        <f>Predloge!$B$35</f>
        <v>Ta</v>
      </c>
      <c r="K7" s="6" t="str">
        <f>Predloge!$B$4</f>
        <v>51</v>
      </c>
      <c r="L7" s="9" t="str">
        <f>Predloge!$B$7</f>
        <v>KVIT☻</v>
      </c>
      <c r="M7" s="11" t="str">
        <f>Predloge!$B$26</f>
        <v>52¶</v>
      </c>
      <c r="N7" s="54" t="str">
        <f>Predloge!$B$12</f>
        <v>D</v>
      </c>
      <c r="O7" s="23" t="str">
        <f>Predloge!$B$23</f>
        <v>51☺</v>
      </c>
      <c r="P7" s="64"/>
      <c r="Q7" s="66" t="s">
        <v>93</v>
      </c>
      <c r="R7" s="11" t="s">
        <v>77</v>
      </c>
      <c r="S7" s="64"/>
      <c r="T7" s="54" t="str">
        <f>Predloge!$B$12</f>
        <v>D</v>
      </c>
      <c r="U7" s="11" t="s">
        <v>77</v>
      </c>
      <c r="V7" s="114" t="s">
        <v>25</v>
      </c>
      <c r="W7" s="8" t="str">
        <f>Predloge!$E$8</f>
        <v>BOŽ</v>
      </c>
      <c r="X7" s="56">
        <f t="shared" si="1"/>
        <v>1</v>
      </c>
      <c r="Y7" s="56">
        <f t="shared" si="2"/>
        <v>1</v>
      </c>
      <c r="Z7" s="56">
        <f t="shared" si="3"/>
        <v>1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-1</v>
      </c>
      <c r="AG7" s="57">
        <f t="shared" si="10"/>
        <v>1</v>
      </c>
      <c r="AH7" s="56">
        <f t="shared" si="11"/>
        <v>2</v>
      </c>
      <c r="AI7" s="9" t="str">
        <f>Predloge!$B$7</f>
        <v>KVIT☻</v>
      </c>
      <c r="AJ7" s="58" t="str">
        <f t="shared" si="12"/>
        <v>X</v>
      </c>
      <c r="AK7" s="58" t="str">
        <f t="shared" si="13"/>
        <v>D</v>
      </c>
      <c r="AL7" s="58" t="str">
        <f t="shared" si="14"/>
        <v>D</v>
      </c>
      <c r="AM7" s="58" t="str">
        <f t="shared" si="15"/>
        <v>T</v>
      </c>
      <c r="AN7" s="58" t="str">
        <f t="shared" si="16"/>
        <v>O</v>
      </c>
      <c r="AO7" s="58" t="str">
        <f t="shared" si="17"/>
        <v>2</v>
      </c>
      <c r="AP7" s="58" t="str">
        <f t="shared" si="18"/>
        <v>a</v>
      </c>
      <c r="AQ7" s="58" t="str">
        <f t="shared" si="19"/>
        <v>1</v>
      </c>
      <c r="AR7" s="58" t="str">
        <f t="shared" si="20"/>
        <v>☻</v>
      </c>
      <c r="AS7" s="58" t="str">
        <f t="shared" si="21"/>
        <v>¶</v>
      </c>
      <c r="AT7" s="58" t="str">
        <f t="shared" si="22"/>
        <v>D</v>
      </c>
      <c r="AU7" s="58" t="str">
        <f t="shared" si="23"/>
        <v>☺</v>
      </c>
      <c r="AV7" s="58" t="str">
        <f t="shared" si="24"/>
        <v/>
      </c>
      <c r="AW7" s="58" t="str">
        <f t="shared" si="25"/>
        <v>C</v>
      </c>
      <c r="AX7" s="58" t="str">
        <f t="shared" si="26"/>
        <v>K</v>
      </c>
      <c r="AY7" s="58" t="str">
        <f t="shared" si="27"/>
        <v/>
      </c>
      <c r="AZ7" s="58" t="str">
        <f t="shared" si="28"/>
        <v>D</v>
      </c>
      <c r="BA7" s="58" t="str">
        <f t="shared" si="29"/>
        <v>K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45267</v>
      </c>
      <c r="C8" s="59" t="str">
        <f t="shared" si="0"/>
        <v>Thu</v>
      </c>
      <c r="D8" s="6" t="str">
        <f>Predloge!$B$5</f>
        <v>52</v>
      </c>
      <c r="E8" s="116" t="str">
        <f>Predloge!$B$6</f>
        <v>KVIT</v>
      </c>
      <c r="F8" s="54" t="str">
        <f>Predloge!$B$12</f>
        <v>D</v>
      </c>
      <c r="G8" s="6" t="str">
        <f>Predloge!$B$6</f>
        <v>KVIT</v>
      </c>
      <c r="H8" s="11" t="str">
        <f>Predloge!$B$26</f>
        <v>52¶</v>
      </c>
      <c r="I8" s="23" t="str">
        <f>Predloge!$B$23</f>
        <v>51☺</v>
      </c>
      <c r="J8" s="6" t="str">
        <f>Predloge!$B$4</f>
        <v>51</v>
      </c>
      <c r="K8" s="54" t="str">
        <f>Predloge!$B$12</f>
        <v>D</v>
      </c>
      <c r="L8" s="11" t="str">
        <f>Predloge!$B$11</f>
        <v>X</v>
      </c>
      <c r="M8" s="11" t="s">
        <v>77</v>
      </c>
      <c r="N8" s="6" t="str">
        <f>Predloge!$B$6</f>
        <v>KVIT</v>
      </c>
      <c r="O8" s="11" t="str">
        <f>Predloge!$B$11</f>
        <v>X</v>
      </c>
      <c r="P8" s="64"/>
      <c r="Q8" s="66" t="s">
        <v>93</v>
      </c>
      <c r="R8" s="11" t="s">
        <v>77</v>
      </c>
      <c r="S8" s="64"/>
      <c r="T8" s="54" t="str">
        <f>Predloge!$B$12</f>
        <v>D</v>
      </c>
      <c r="U8" s="9" t="str">
        <f>Predloge!$B$7</f>
        <v>KVIT☻</v>
      </c>
      <c r="V8" s="114" t="s">
        <v>13</v>
      </c>
      <c r="W8" s="8" t="str">
        <f>Predloge!$E$8</f>
        <v>BOŽ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1</v>
      </c>
      <c r="AD8" s="56">
        <f t="shared" si="7"/>
        <v>0</v>
      </c>
      <c r="AE8" s="56">
        <f t="shared" si="8"/>
        <v>4</v>
      </c>
      <c r="AF8" s="57">
        <f t="shared" si="9"/>
        <v>-1</v>
      </c>
      <c r="AG8" s="57">
        <f t="shared" si="10"/>
        <v>2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T</v>
      </c>
      <c r="AL8" s="58" t="str">
        <f t="shared" si="14"/>
        <v>D</v>
      </c>
      <c r="AM8" s="58" t="str">
        <f t="shared" si="15"/>
        <v>T</v>
      </c>
      <c r="AN8" s="58" t="str">
        <f t="shared" si="16"/>
        <v>¶</v>
      </c>
      <c r="AO8" s="58" t="str">
        <f t="shared" si="17"/>
        <v>☺</v>
      </c>
      <c r="AP8" s="58" t="str">
        <f t="shared" si="18"/>
        <v>1</v>
      </c>
      <c r="AQ8" s="58" t="str">
        <f t="shared" si="19"/>
        <v>D</v>
      </c>
      <c r="AR8" s="58" t="str">
        <f t="shared" si="20"/>
        <v>X</v>
      </c>
      <c r="AS8" s="58" t="str">
        <f t="shared" si="21"/>
        <v>K</v>
      </c>
      <c r="AT8" s="58" t="str">
        <f t="shared" si="22"/>
        <v>T</v>
      </c>
      <c r="AU8" s="58" t="str">
        <f t="shared" si="23"/>
        <v>X</v>
      </c>
      <c r="AV8" s="58" t="str">
        <f t="shared" si="24"/>
        <v/>
      </c>
      <c r="AW8" s="58" t="str">
        <f t="shared" si="25"/>
        <v>C</v>
      </c>
      <c r="AX8" s="58" t="str">
        <f t="shared" si="26"/>
        <v>K</v>
      </c>
      <c r="AY8" s="58" t="str">
        <f t="shared" si="27"/>
        <v/>
      </c>
      <c r="AZ8" s="58" t="str">
        <f t="shared" si="28"/>
        <v>D</v>
      </c>
      <c r="BA8" s="58" t="str">
        <f t="shared" si="29"/>
        <v>☻</v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45268</v>
      </c>
      <c r="C9" s="59" t="str">
        <f t="shared" si="0"/>
        <v>Fri</v>
      </c>
      <c r="D9" s="6" t="str">
        <f>Predloge!$B$5</f>
        <v>52</v>
      </c>
      <c r="E9" s="54" t="s">
        <v>78</v>
      </c>
      <c r="F9" s="54" t="str">
        <f>Predloge!$B$12</f>
        <v>D</v>
      </c>
      <c r="G9" s="6" t="str">
        <f>Predloge!$B$6</f>
        <v>KVIT</v>
      </c>
      <c r="H9" s="6" t="str">
        <f>Predloge!$B$13</f>
        <v>BOL</v>
      </c>
      <c r="I9" s="11" t="str">
        <f>Predloge!$B$11</f>
        <v>X</v>
      </c>
      <c r="J9" s="6" t="str">
        <f>Predloge!$B$5</f>
        <v>52</v>
      </c>
      <c r="K9" s="54" t="str">
        <f>Predloge!$B$12</f>
        <v>D</v>
      </c>
      <c r="L9" s="6" t="str">
        <f>Predloge!$B$6</f>
        <v>KVIT</v>
      </c>
      <c r="M9" s="23" t="str">
        <f>Predloge!$B$23</f>
        <v>51☺</v>
      </c>
      <c r="N9" s="6" t="str">
        <f>Predloge!$B$6</f>
        <v>KVIT</v>
      </c>
      <c r="O9" s="6" t="str">
        <f>Predloge!$B$6</f>
        <v>KVIT</v>
      </c>
      <c r="P9" s="64"/>
      <c r="Q9" s="6" t="str">
        <f>Predloge!$B$13</f>
        <v>BOL</v>
      </c>
      <c r="R9" s="6" t="str">
        <f>Predloge!$B$4</f>
        <v>51</v>
      </c>
      <c r="S9" s="64"/>
      <c r="T9" s="9" t="str">
        <f>Predloge!$B$7</f>
        <v>KVIT☻</v>
      </c>
      <c r="U9" s="124" t="str">
        <f>Predloge!$B$11</f>
        <v>X</v>
      </c>
      <c r="V9" s="11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2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5</v>
      </c>
      <c r="AF9" s="57">
        <f t="shared" si="9"/>
        <v>-1</v>
      </c>
      <c r="AG9" s="57">
        <f t="shared" si="10"/>
        <v>2</v>
      </c>
      <c r="AH9" s="56">
        <f t="shared" si="11"/>
        <v>3</v>
      </c>
      <c r="AI9" s="6" t="str">
        <f>Predloge!$B$9</f>
        <v>U☻</v>
      </c>
      <c r="AJ9" s="58" t="str">
        <f t="shared" si="12"/>
        <v>2</v>
      </c>
      <c r="AK9" s="58" t="str">
        <f t="shared" si="13"/>
        <v>F</v>
      </c>
      <c r="AL9" s="58" t="str">
        <f t="shared" si="14"/>
        <v>D</v>
      </c>
      <c r="AM9" s="58" t="str">
        <f t="shared" si="15"/>
        <v>T</v>
      </c>
      <c r="AN9" s="58" t="str">
        <f t="shared" si="16"/>
        <v>L</v>
      </c>
      <c r="AO9" s="58" t="str">
        <f t="shared" si="17"/>
        <v>X</v>
      </c>
      <c r="AP9" s="58" t="str">
        <f t="shared" si="18"/>
        <v>2</v>
      </c>
      <c r="AQ9" s="58" t="str">
        <f t="shared" si="19"/>
        <v>D</v>
      </c>
      <c r="AR9" s="58" t="str">
        <f t="shared" si="20"/>
        <v>T</v>
      </c>
      <c r="AS9" s="58" t="str">
        <f t="shared" si="21"/>
        <v>☺</v>
      </c>
      <c r="AT9" s="58" t="str">
        <f t="shared" si="22"/>
        <v>T</v>
      </c>
      <c r="AU9" s="58" t="str">
        <f t="shared" si="23"/>
        <v>T</v>
      </c>
      <c r="AV9" s="58" t="str">
        <f t="shared" si="24"/>
        <v/>
      </c>
      <c r="AW9" s="58" t="str">
        <f t="shared" si="25"/>
        <v>L</v>
      </c>
      <c r="AX9" s="58" t="str">
        <f t="shared" si="26"/>
        <v>1</v>
      </c>
      <c r="AY9" s="58" t="str">
        <f t="shared" si="27"/>
        <v/>
      </c>
      <c r="AZ9" s="58" t="str">
        <f t="shared" si="28"/>
        <v>☻</v>
      </c>
      <c r="BA9" s="58" t="str">
        <f t="shared" si="29"/>
        <v>X</v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45269</v>
      </c>
      <c r="C10" s="59" t="str">
        <f t="shared" si="0"/>
        <v>Sat</v>
      </c>
      <c r="D10" s="64"/>
      <c r="E10" s="64"/>
      <c r="F10" s="64"/>
      <c r="G10" s="13" t="str">
        <f>Predloge!$B$14</f>
        <v>☻</v>
      </c>
      <c r="H10" s="64"/>
      <c r="I10" s="64"/>
      <c r="J10" s="64"/>
      <c r="K10" s="64"/>
      <c r="L10" s="62"/>
      <c r="M10" s="105"/>
      <c r="N10" s="105"/>
      <c r="O10" s="64"/>
      <c r="P10" s="64"/>
      <c r="Q10" s="64"/>
      <c r="R10" s="21" t="str">
        <f>Predloge!$B$21</f>
        <v>☺</v>
      </c>
      <c r="S10" s="64"/>
      <c r="T10" s="105"/>
      <c r="U10" s="64"/>
      <c r="V10" s="54" t="s">
        <v>30</v>
      </c>
      <c r="W10" s="76" t="s">
        <v>25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>☻</v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>☺</v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45270</v>
      </c>
      <c r="C11" s="59" t="str">
        <f t="shared" si="0"/>
        <v>Sun</v>
      </c>
      <c r="D11" s="64"/>
      <c r="E11" s="13" t="str">
        <f>Predloge!$B$14</f>
        <v>☻</v>
      </c>
      <c r="F11" s="64"/>
      <c r="G11" s="64"/>
      <c r="H11" s="64"/>
      <c r="I11" s="64"/>
      <c r="J11" s="64"/>
      <c r="K11" s="64"/>
      <c r="L11" s="64"/>
      <c r="M11" s="105"/>
      <c r="N11" s="64"/>
      <c r="O11" s="21" t="str">
        <f>Predloge!$B$21</f>
        <v>☺</v>
      </c>
      <c r="P11" s="64"/>
      <c r="Q11" s="64"/>
      <c r="R11" s="105"/>
      <c r="S11" s="64"/>
      <c r="T11" s="105"/>
      <c r="U11" s="64"/>
      <c r="V11" s="54" t="s">
        <v>25</v>
      </c>
      <c r="W11" s="76" t="s">
        <v>15</v>
      </c>
      <c r="X11" s="56">
        <f t="shared" si="1"/>
        <v>1</v>
      </c>
      <c r="Y11" s="56">
        <f t="shared" si="2"/>
        <v>1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13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>☻</v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>☺</v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45271</v>
      </c>
      <c r="C12" s="59" t="str">
        <f t="shared" si="0"/>
        <v>Mon</v>
      </c>
      <c r="D12" s="11" t="str">
        <f>Predloge!$B$26</f>
        <v>52¶</v>
      </c>
      <c r="E12" s="11" t="str">
        <f>Predloge!$B$11</f>
        <v>X</v>
      </c>
      <c r="F12" s="9" t="str">
        <f>Predloge!$B$7</f>
        <v>KVIT☻</v>
      </c>
      <c r="G12" s="6" t="str">
        <f>Predloge!$B$6</f>
        <v>KVIT</v>
      </c>
      <c r="H12" s="6" t="str">
        <f>Predloge!$B$13</f>
        <v>BOL</v>
      </c>
      <c r="I12" s="6" t="str">
        <f>Predloge!$B$13</f>
        <v>BOL</v>
      </c>
      <c r="J12" s="6" t="str">
        <f>Predloge!$B$5</f>
        <v>52</v>
      </c>
      <c r="K12" s="116" t="str">
        <f>Predloge!$B$6</f>
        <v>KVIT</v>
      </c>
      <c r="L12" s="6" t="str">
        <f>Predloge!$B$6</f>
        <v>KVIT</v>
      </c>
      <c r="M12" s="6" t="str">
        <f>Predloge!$B$5</f>
        <v>52</v>
      </c>
      <c r="N12" s="6" t="str">
        <f>Predloge!$B$4</f>
        <v>51</v>
      </c>
      <c r="O12" s="11" t="str">
        <f>Predloge!$B$11</f>
        <v>X</v>
      </c>
      <c r="P12" s="64"/>
      <c r="Q12" s="66" t="s">
        <v>93</v>
      </c>
      <c r="R12" s="23" t="str">
        <f>Predloge!$B$23</f>
        <v>51☺</v>
      </c>
      <c r="S12" s="64"/>
      <c r="T12" s="54" t="s">
        <v>78</v>
      </c>
      <c r="U12" s="54" t="str">
        <f>Predloge!$B$12</f>
        <v>D</v>
      </c>
      <c r="V12" s="114" t="s">
        <v>30</v>
      </c>
      <c r="W12" s="8" t="str">
        <f>Predloge!$E$9</f>
        <v>TOM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2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-1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>¶</v>
      </c>
      <c r="AK12" s="58" t="str">
        <f t="shared" si="13"/>
        <v>X</v>
      </c>
      <c r="AL12" s="58" t="str">
        <f t="shared" si="14"/>
        <v>☻</v>
      </c>
      <c r="AM12" s="58" t="str">
        <f t="shared" si="15"/>
        <v>T</v>
      </c>
      <c r="AN12" s="58" t="str">
        <f t="shared" si="16"/>
        <v>L</v>
      </c>
      <c r="AO12" s="58" t="str">
        <f t="shared" si="17"/>
        <v>L</v>
      </c>
      <c r="AP12" s="58" t="str">
        <f t="shared" si="18"/>
        <v>2</v>
      </c>
      <c r="AQ12" s="58" t="str">
        <f t="shared" si="19"/>
        <v>T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1</v>
      </c>
      <c r="AU12" s="58" t="str">
        <f t="shared" si="23"/>
        <v>X</v>
      </c>
      <c r="AV12" s="58" t="str">
        <f t="shared" si="24"/>
        <v/>
      </c>
      <c r="AW12" s="58" t="str">
        <f t="shared" si="25"/>
        <v>C</v>
      </c>
      <c r="AX12" s="58" t="str">
        <f t="shared" si="26"/>
        <v>☺</v>
      </c>
      <c r="AY12" s="58" t="str">
        <f t="shared" si="27"/>
        <v/>
      </c>
      <c r="AZ12" s="58" t="str">
        <f t="shared" si="28"/>
        <v>F</v>
      </c>
      <c r="BA12" s="58" t="str">
        <f t="shared" si="29"/>
        <v>D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45272</v>
      </c>
      <c r="C13" s="59" t="str">
        <f t="shared" si="0"/>
        <v>Tue</v>
      </c>
      <c r="D13" s="11" t="str">
        <f>Predloge!$B$32</f>
        <v>Am</v>
      </c>
      <c r="E13" s="6" t="str">
        <f>Predloge!$B$6</f>
        <v>KVIT</v>
      </c>
      <c r="F13" s="11" t="str">
        <f>Predloge!$B$11</f>
        <v>X</v>
      </c>
      <c r="G13" s="116" t="str">
        <f>Predloge!$B$6</f>
        <v>KVIT</v>
      </c>
      <c r="H13" s="6" t="str">
        <f>Predloge!$B$13</f>
        <v>BOL</v>
      </c>
      <c r="I13" s="6" t="str">
        <f>Predloge!$B$13</f>
        <v>BOL</v>
      </c>
      <c r="J13" s="6" t="str">
        <f>Predloge!$B$5</f>
        <v>52</v>
      </c>
      <c r="K13" s="6" t="str">
        <f>Predloge!$B$6</f>
        <v>KVIT</v>
      </c>
      <c r="L13" s="9" t="str">
        <f>Predloge!$B$7</f>
        <v>KVIT☻</v>
      </c>
      <c r="M13" s="6" t="str">
        <f>Predloge!$B$4</f>
        <v>51</v>
      </c>
      <c r="N13" s="11" t="str">
        <f>Predloge!$B$26</f>
        <v>52¶</v>
      </c>
      <c r="O13" s="54" t="str">
        <f>Predloge!$B$12</f>
        <v>D</v>
      </c>
      <c r="P13" s="64"/>
      <c r="Q13" s="66" t="s">
        <v>93</v>
      </c>
      <c r="R13" s="11" t="str">
        <f>Predloge!$B$11</f>
        <v>X</v>
      </c>
      <c r="S13" s="64"/>
      <c r="T13" s="126" t="str">
        <f>Predloge!$B$6</f>
        <v>KVIT</v>
      </c>
      <c r="U13" s="6" t="s">
        <v>77</v>
      </c>
      <c r="V13" s="114" t="s">
        <v>39</v>
      </c>
      <c r="W13" s="8" t="str">
        <f>Predloge!$E$9</f>
        <v>TOM</v>
      </c>
      <c r="X13" s="56">
        <f t="shared" si="1"/>
        <v>1</v>
      </c>
      <c r="Y13" s="56">
        <f t="shared" si="2"/>
        <v>0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5</v>
      </c>
      <c r="AF13" s="57">
        <f t="shared" si="9"/>
        <v>-1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m</v>
      </c>
      <c r="AK13" s="58" t="str">
        <f t="shared" si="13"/>
        <v>T</v>
      </c>
      <c r="AL13" s="58" t="str">
        <f t="shared" si="14"/>
        <v>X</v>
      </c>
      <c r="AM13" s="58" t="str">
        <f t="shared" si="15"/>
        <v>T</v>
      </c>
      <c r="AN13" s="58" t="str">
        <f t="shared" si="16"/>
        <v>L</v>
      </c>
      <c r="AO13" s="58" t="str">
        <f t="shared" si="17"/>
        <v>L</v>
      </c>
      <c r="AP13" s="58" t="str">
        <f t="shared" si="18"/>
        <v>2</v>
      </c>
      <c r="AQ13" s="58" t="str">
        <f t="shared" si="19"/>
        <v>T</v>
      </c>
      <c r="AR13" s="58" t="str">
        <f t="shared" si="20"/>
        <v>☻</v>
      </c>
      <c r="AS13" s="58" t="str">
        <f t="shared" si="21"/>
        <v>1</v>
      </c>
      <c r="AT13" s="58" t="str">
        <f t="shared" si="22"/>
        <v>¶</v>
      </c>
      <c r="AU13" s="58" t="str">
        <f t="shared" si="23"/>
        <v>D</v>
      </c>
      <c r="AV13" s="58" t="str">
        <f t="shared" si="24"/>
        <v/>
      </c>
      <c r="AW13" s="58" t="str">
        <f t="shared" si="25"/>
        <v>C</v>
      </c>
      <c r="AX13" s="58" t="str">
        <f t="shared" si="26"/>
        <v>X</v>
      </c>
      <c r="AY13" s="58" t="str">
        <f t="shared" si="27"/>
        <v/>
      </c>
      <c r="AZ13" s="58" t="str">
        <f t="shared" si="28"/>
        <v>T</v>
      </c>
      <c r="BA13" s="58" t="str">
        <f t="shared" si="29"/>
        <v>K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45273</v>
      </c>
      <c r="C14" s="59" t="str">
        <f t="shared" si="0"/>
        <v>Wed</v>
      </c>
      <c r="D14" s="23" t="str">
        <f>Predloge!$B$23</f>
        <v>51☺</v>
      </c>
      <c r="E14" s="9" t="str">
        <f>Predloge!$B$7</f>
        <v>KVIT☻</v>
      </c>
      <c r="F14" s="54" t="str">
        <f>Predloge!$B$12</f>
        <v>D</v>
      </c>
      <c r="G14" s="6" t="str">
        <f>Predloge!$B$6</f>
        <v>KVIT</v>
      </c>
      <c r="H14" s="6" t="str">
        <f>Predloge!$B$13</f>
        <v>BOL</v>
      </c>
      <c r="I14" s="6" t="str">
        <f>Predloge!$B$13</f>
        <v>BOL</v>
      </c>
      <c r="J14" s="11" t="str">
        <f>Predloge!$B$35</f>
        <v>Ta</v>
      </c>
      <c r="K14" s="6" t="str">
        <f>Predloge!$B$5</f>
        <v>52</v>
      </c>
      <c r="L14" s="11" t="str">
        <f>Predloge!$B$11</f>
        <v>X</v>
      </c>
      <c r="M14" s="11" t="str">
        <f>Predloge!$B$26</f>
        <v>52¶</v>
      </c>
      <c r="N14" s="11" t="s">
        <v>77</v>
      </c>
      <c r="O14" s="54" t="str">
        <f>Predloge!$B$12</f>
        <v>D</v>
      </c>
      <c r="P14" s="64"/>
      <c r="Q14" s="66" t="s">
        <v>93</v>
      </c>
      <c r="R14" s="11" t="s">
        <v>77</v>
      </c>
      <c r="S14" s="64"/>
      <c r="T14" s="6" t="str">
        <f>Predloge!$B$6</f>
        <v>KVIT</v>
      </c>
      <c r="U14" s="6" t="str">
        <f>Predloge!$B$4</f>
        <v>51</v>
      </c>
      <c r="V14" s="114" t="s">
        <v>36</v>
      </c>
      <c r="W14" s="8" t="str">
        <f>Predloge!$E$9</f>
        <v>TOM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-1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☺</v>
      </c>
      <c r="AK14" s="58" t="str">
        <f t="shared" si="13"/>
        <v>☻</v>
      </c>
      <c r="AL14" s="58" t="str">
        <f t="shared" si="14"/>
        <v>D</v>
      </c>
      <c r="AM14" s="58" t="str">
        <f t="shared" si="15"/>
        <v>T</v>
      </c>
      <c r="AN14" s="58" t="str">
        <f t="shared" si="16"/>
        <v>L</v>
      </c>
      <c r="AO14" s="58" t="str">
        <f t="shared" si="17"/>
        <v>L</v>
      </c>
      <c r="AP14" s="58" t="str">
        <f t="shared" si="18"/>
        <v>a</v>
      </c>
      <c r="AQ14" s="58" t="str">
        <f t="shared" si="19"/>
        <v>2</v>
      </c>
      <c r="AR14" s="58" t="str">
        <f t="shared" si="20"/>
        <v>X</v>
      </c>
      <c r="AS14" s="58" t="str">
        <f t="shared" si="21"/>
        <v>¶</v>
      </c>
      <c r="AT14" s="58" t="str">
        <f t="shared" si="22"/>
        <v>K</v>
      </c>
      <c r="AU14" s="58" t="str">
        <f t="shared" si="23"/>
        <v>D</v>
      </c>
      <c r="AV14" s="58" t="str">
        <f t="shared" si="24"/>
        <v/>
      </c>
      <c r="AW14" s="58" t="str">
        <f t="shared" si="25"/>
        <v>C</v>
      </c>
      <c r="AX14" s="58" t="str">
        <f t="shared" si="26"/>
        <v>K</v>
      </c>
      <c r="AY14" s="58" t="str">
        <f t="shared" si="27"/>
        <v/>
      </c>
      <c r="AZ14" s="58" t="str">
        <f t="shared" si="28"/>
        <v>T</v>
      </c>
      <c r="BA14" s="58" t="str">
        <f t="shared" si="29"/>
        <v>1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45274</v>
      </c>
      <c r="C15" s="59" t="str">
        <f t="shared" si="0"/>
        <v>Thu</v>
      </c>
      <c r="D15" s="11" t="str">
        <f>Predloge!$B$11</f>
        <v>X</v>
      </c>
      <c r="E15" s="11" t="str">
        <f>Predloge!$B$11</f>
        <v>X</v>
      </c>
      <c r="F15" s="54" t="str">
        <f>Predloge!$B$12</f>
        <v>D</v>
      </c>
      <c r="G15" s="6" t="str">
        <f>Predloge!$B$6</f>
        <v>KVIT</v>
      </c>
      <c r="H15" s="6" t="str">
        <f>Predloge!$B$13</f>
        <v>BOL</v>
      </c>
      <c r="I15" s="6" t="str">
        <f>Predloge!$B$13</f>
        <v>BOL</v>
      </c>
      <c r="J15" s="6" t="str">
        <f>Predloge!$B$5</f>
        <v>52</v>
      </c>
      <c r="K15" s="9" t="str">
        <f>Predloge!$B$7</f>
        <v>KVIT☻</v>
      </c>
      <c r="L15" s="116" t="str">
        <f>Predloge!$B$6</f>
        <v>KVIT</v>
      </c>
      <c r="M15" s="23" t="str">
        <f>Predloge!$B$23</f>
        <v>51☺</v>
      </c>
      <c r="N15" s="11" t="s">
        <v>77</v>
      </c>
      <c r="O15" s="6" t="str">
        <f>Predloge!$B$4</f>
        <v>51</v>
      </c>
      <c r="P15" s="64"/>
      <c r="Q15" s="66" t="s">
        <v>93</v>
      </c>
      <c r="R15" s="11" t="s">
        <v>77</v>
      </c>
      <c r="S15" s="64"/>
      <c r="T15" s="11" t="str">
        <f>Predloge!$B$26</f>
        <v>52¶</v>
      </c>
      <c r="U15" s="54" t="str">
        <f>Predloge!$B$12</f>
        <v>D</v>
      </c>
      <c r="V15" s="64" t="s">
        <v>21</v>
      </c>
      <c r="W15" s="76" t="s">
        <v>9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1</v>
      </c>
      <c r="AB15" s="56">
        <f t="shared" si="5"/>
        <v>0</v>
      </c>
      <c r="AC15" s="56">
        <f t="shared" si="6"/>
        <v>1</v>
      </c>
      <c r="AD15" s="56">
        <f t="shared" si="7"/>
        <v>0</v>
      </c>
      <c r="AE15" s="56">
        <f t="shared" si="8"/>
        <v>3</v>
      </c>
      <c r="AF15" s="57">
        <f t="shared" si="9"/>
        <v>-1</v>
      </c>
      <c r="AG15" s="57">
        <f t="shared" si="10"/>
        <v>2</v>
      </c>
      <c r="AH15" s="56">
        <f t="shared" si="11"/>
        <v>2</v>
      </c>
      <c r="AI15" s="6" t="str">
        <f>Predloge!$B$15</f>
        <v>SO</v>
      </c>
      <c r="AJ15" s="58" t="str">
        <f t="shared" si="12"/>
        <v>X</v>
      </c>
      <c r="AK15" s="58" t="str">
        <f t="shared" si="13"/>
        <v>X</v>
      </c>
      <c r="AL15" s="58" t="str">
        <f t="shared" si="14"/>
        <v>D</v>
      </c>
      <c r="AM15" s="58" t="str">
        <f t="shared" si="15"/>
        <v>T</v>
      </c>
      <c r="AN15" s="58" t="str">
        <f t="shared" si="16"/>
        <v>L</v>
      </c>
      <c r="AO15" s="58" t="str">
        <f t="shared" si="17"/>
        <v>L</v>
      </c>
      <c r="AP15" s="58" t="str">
        <f t="shared" si="18"/>
        <v>2</v>
      </c>
      <c r="AQ15" s="58" t="str">
        <f t="shared" si="19"/>
        <v>☻</v>
      </c>
      <c r="AR15" s="58" t="str">
        <f t="shared" si="20"/>
        <v>T</v>
      </c>
      <c r="AS15" s="58" t="str">
        <f t="shared" si="21"/>
        <v>☺</v>
      </c>
      <c r="AT15" s="58" t="str">
        <f t="shared" si="22"/>
        <v>K</v>
      </c>
      <c r="AU15" s="58" t="str">
        <f t="shared" si="23"/>
        <v>1</v>
      </c>
      <c r="AV15" s="58" t="str">
        <f t="shared" si="24"/>
        <v/>
      </c>
      <c r="AW15" s="58" t="str">
        <f t="shared" si="25"/>
        <v>C</v>
      </c>
      <c r="AX15" s="58" t="str">
        <f t="shared" si="26"/>
        <v>K</v>
      </c>
      <c r="AY15" s="58" t="str">
        <f t="shared" si="27"/>
        <v/>
      </c>
      <c r="AZ15" s="58" t="str">
        <f t="shared" si="28"/>
        <v>¶</v>
      </c>
      <c r="BA15" s="58" t="str">
        <f t="shared" si="29"/>
        <v>D</v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45275</v>
      </c>
      <c r="C16" s="59" t="str">
        <f t="shared" si="0"/>
        <v>Fri</v>
      </c>
      <c r="D16" s="6" t="str">
        <f>Predloge!$B$5</f>
        <v>52</v>
      </c>
      <c r="E16" s="6" t="str">
        <f>Predloge!$B$6</f>
        <v>KVIT</v>
      </c>
      <c r="F16" s="54" t="str">
        <f>Predloge!$B$12</f>
        <v>D</v>
      </c>
      <c r="G16" s="6" t="str">
        <f>Predloge!$B$6</f>
        <v>KVIT</v>
      </c>
      <c r="H16" s="23" t="str">
        <f>Predloge!$B$23</f>
        <v>51☺</v>
      </c>
      <c r="I16" s="6" t="str">
        <f>Predloge!$B$13</f>
        <v>BOL</v>
      </c>
      <c r="J16" s="6" t="str">
        <f>Predloge!$B$4</f>
        <v>51</v>
      </c>
      <c r="K16" s="11" t="str">
        <f>Predloge!$B$11</f>
        <v>X</v>
      </c>
      <c r="L16" s="6" t="str">
        <f>Predloge!$B$6</f>
        <v>KVIT</v>
      </c>
      <c r="M16" s="11" t="str">
        <f>Predloge!$B$11</f>
        <v>X</v>
      </c>
      <c r="N16" s="11" t="s">
        <v>77</v>
      </c>
      <c r="O16" s="54" t="str">
        <f>Predloge!$B$12</f>
        <v>D</v>
      </c>
      <c r="P16" s="64"/>
      <c r="Q16" s="66" t="s">
        <v>93</v>
      </c>
      <c r="R16" s="6" t="str">
        <f>Predloge!$B$5</f>
        <v>52</v>
      </c>
      <c r="S16" s="64"/>
      <c r="T16" s="9" t="str">
        <f>Predloge!$B$7</f>
        <v>KVIT☻</v>
      </c>
      <c r="U16" s="123" t="str">
        <f>Predloge!$B$6</f>
        <v>KVIT</v>
      </c>
      <c r="V16" s="114" t="s">
        <v>11</v>
      </c>
      <c r="W16" s="76" t="s">
        <v>30</v>
      </c>
      <c r="X16" s="56">
        <f t="shared" si="1"/>
        <v>1</v>
      </c>
      <c r="Y16" s="56">
        <f t="shared" si="2"/>
        <v>1</v>
      </c>
      <c r="Z16" s="56">
        <f t="shared" si="3"/>
        <v>1</v>
      </c>
      <c r="AA16" s="56">
        <f t="shared" si="4"/>
        <v>2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5</v>
      </c>
      <c r="AF16" s="57">
        <f t="shared" si="9"/>
        <v>-1</v>
      </c>
      <c r="AG16" s="57">
        <f t="shared" si="10"/>
        <v>2</v>
      </c>
      <c r="AH16" s="56">
        <f t="shared" si="11"/>
        <v>3</v>
      </c>
      <c r="AI16" s="11" t="str">
        <f>Predloge!$B$16</f>
        <v>☻</v>
      </c>
      <c r="AJ16" s="58" t="str">
        <f t="shared" si="12"/>
        <v>2</v>
      </c>
      <c r="AK16" s="58" t="str">
        <f t="shared" si="13"/>
        <v>T</v>
      </c>
      <c r="AL16" s="58" t="str">
        <f t="shared" si="14"/>
        <v>D</v>
      </c>
      <c r="AM16" s="58" t="str">
        <f t="shared" si="15"/>
        <v>T</v>
      </c>
      <c r="AN16" s="58" t="str">
        <f t="shared" si="16"/>
        <v>☺</v>
      </c>
      <c r="AO16" s="58" t="str">
        <f t="shared" si="17"/>
        <v>L</v>
      </c>
      <c r="AP16" s="58" t="str">
        <f t="shared" si="18"/>
        <v>1</v>
      </c>
      <c r="AQ16" s="58" t="str">
        <f t="shared" si="19"/>
        <v>X</v>
      </c>
      <c r="AR16" s="58" t="str">
        <f t="shared" si="20"/>
        <v>T</v>
      </c>
      <c r="AS16" s="58" t="str">
        <f t="shared" si="21"/>
        <v>X</v>
      </c>
      <c r="AT16" s="58" t="str">
        <f t="shared" si="22"/>
        <v>K</v>
      </c>
      <c r="AU16" s="58" t="str">
        <f t="shared" si="23"/>
        <v>D</v>
      </c>
      <c r="AV16" s="58" t="str">
        <f t="shared" si="24"/>
        <v/>
      </c>
      <c r="AW16" s="58" t="str">
        <f t="shared" si="25"/>
        <v>C</v>
      </c>
      <c r="AX16" s="58" t="str">
        <f t="shared" si="26"/>
        <v>2</v>
      </c>
      <c r="AY16" s="58" t="str">
        <f t="shared" si="27"/>
        <v/>
      </c>
      <c r="AZ16" s="58" t="str">
        <f t="shared" si="28"/>
        <v>☻</v>
      </c>
      <c r="BA16" s="58" t="str">
        <f t="shared" si="29"/>
        <v>T</v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45276</v>
      </c>
      <c r="C17" s="59" t="str">
        <f t="shared" si="0"/>
        <v>Sat</v>
      </c>
      <c r="D17" s="21" t="str">
        <f>Predloge!$B$21</f>
        <v>☺</v>
      </c>
      <c r="E17" s="13" t="str">
        <f>Predloge!$B$14</f>
        <v>☻</v>
      </c>
      <c r="F17" s="62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2"/>
      <c r="V17" s="54" t="s">
        <v>36</v>
      </c>
      <c r="W17" s="76" t="s">
        <v>30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>☺</v>
      </c>
      <c r="AK17" s="58" t="str">
        <f t="shared" si="13"/>
        <v>☻</v>
      </c>
      <c r="AL17" s="58" t="str">
        <f t="shared" si="14"/>
        <v/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/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45277</v>
      </c>
      <c r="C18" s="59" t="str">
        <f t="shared" si="0"/>
        <v>Sun</v>
      </c>
      <c r="D18" s="64"/>
      <c r="E18" s="64"/>
      <c r="F18" s="62"/>
      <c r="G18" s="13" t="str">
        <f>Predloge!$B$14</f>
        <v>☻</v>
      </c>
      <c r="H18" s="64"/>
      <c r="I18" s="64"/>
      <c r="J18" s="21" t="str">
        <f>Predloge!$B$21</f>
        <v>☺</v>
      </c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54" t="s">
        <v>15</v>
      </c>
      <c r="W18" s="76" t="s">
        <v>30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13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12"/>
        <v/>
      </c>
      <c r="AK18" s="58" t="str">
        <f t="shared" si="13"/>
        <v/>
      </c>
      <c r="AL18" s="58" t="str">
        <f t="shared" si="14"/>
        <v/>
      </c>
      <c r="AM18" s="58" t="str">
        <f t="shared" si="15"/>
        <v>☻</v>
      </c>
      <c r="AN18" s="58" t="str">
        <f t="shared" si="16"/>
        <v/>
      </c>
      <c r="AO18" s="58" t="str">
        <f t="shared" si="17"/>
        <v/>
      </c>
      <c r="AP18" s="58" t="str">
        <f t="shared" si="18"/>
        <v>☺</v>
      </c>
      <c r="AQ18" s="58" t="str">
        <f t="shared" si="19"/>
        <v/>
      </c>
      <c r="AR18" s="58" t="str">
        <f t="shared" si="20"/>
        <v/>
      </c>
      <c r="AS18" s="58" t="str">
        <f t="shared" si="21"/>
        <v/>
      </c>
      <c r="AT18" s="58" t="str">
        <f t="shared" si="22"/>
        <v/>
      </c>
      <c r="AU18" s="58" t="str">
        <f t="shared" si="23"/>
        <v/>
      </c>
      <c r="AV18" s="58" t="str">
        <f t="shared" si="24"/>
        <v/>
      </c>
      <c r="AW18" s="58" t="str">
        <f t="shared" si="25"/>
        <v/>
      </c>
      <c r="AX18" s="58" t="str">
        <f t="shared" si="26"/>
        <v/>
      </c>
      <c r="AY18" s="58" t="str">
        <f t="shared" si="27"/>
        <v/>
      </c>
      <c r="AZ18" s="58" t="str">
        <f t="shared" si="28"/>
        <v/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45278</v>
      </c>
      <c r="C19" s="59" t="str">
        <f t="shared" si="0"/>
        <v>Mon</v>
      </c>
      <c r="D19" s="6" t="str">
        <f>Predloge!$B$4</f>
        <v>51</v>
      </c>
      <c r="E19" s="6" t="str">
        <f>Predloge!$B$6</f>
        <v>KVIT</v>
      </c>
      <c r="F19" s="6" t="str">
        <f>Predloge!$B$6</f>
        <v>KVIT</v>
      </c>
      <c r="G19" s="11" t="str">
        <f>Predloge!$B$11</f>
        <v>X</v>
      </c>
      <c r="H19" s="64" t="s">
        <v>46</v>
      </c>
      <c r="I19" s="6" t="str">
        <f>Predloge!$B$5</f>
        <v>52</v>
      </c>
      <c r="J19" s="11" t="str">
        <f>Predloge!$B$11</f>
        <v>X</v>
      </c>
      <c r="K19" s="6" t="str">
        <f>Predloge!$B$6</f>
        <v>KVIT</v>
      </c>
      <c r="L19" s="9" t="str">
        <f>Predloge!$B$7</f>
        <v>KVIT☻</v>
      </c>
      <c r="M19" s="6" t="str">
        <f>Predloge!$B$4</f>
        <v>51</v>
      </c>
      <c r="N19" s="116" t="str">
        <f>Predloge!$B$6</f>
        <v>KVIT</v>
      </c>
      <c r="O19" s="6" t="str">
        <f>Predloge!$B$6</f>
        <v>KVIT</v>
      </c>
      <c r="P19" s="64"/>
      <c r="Q19" s="66" t="s">
        <v>93</v>
      </c>
      <c r="R19" s="11" t="str">
        <f>Predloge!$B$26</f>
        <v>52¶</v>
      </c>
      <c r="S19" s="64"/>
      <c r="T19" s="54" t="s">
        <v>78</v>
      </c>
      <c r="U19" s="54" t="str">
        <f>Predloge!$B$12</f>
        <v>D</v>
      </c>
      <c r="V19" s="114" t="s">
        <v>75</v>
      </c>
      <c r="W19" s="8" t="str">
        <f>Predloge!$E$15</f>
        <v>BUT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6</v>
      </c>
      <c r="AF19" s="57">
        <f t="shared" si="9"/>
        <v>-1</v>
      </c>
      <c r="AG19" s="57">
        <f t="shared" si="10"/>
        <v>2</v>
      </c>
      <c r="AH19" s="56">
        <f t="shared" si="11"/>
        <v>3</v>
      </c>
      <c r="AI19" s="17" t="str">
        <f>Predloge!$B$19</f>
        <v>KVIT$</v>
      </c>
      <c r="AJ19" s="58" t="str">
        <f t="shared" si="12"/>
        <v>1</v>
      </c>
      <c r="AK19" s="58" t="str">
        <f t="shared" si="13"/>
        <v>T</v>
      </c>
      <c r="AL19" s="58" t="str">
        <f t="shared" si="14"/>
        <v>T</v>
      </c>
      <c r="AM19" s="58" t="str">
        <f t="shared" si="15"/>
        <v>X</v>
      </c>
      <c r="AN19" s="58" t="str">
        <f t="shared" si="16"/>
        <v>O</v>
      </c>
      <c r="AO19" s="58" t="str">
        <f t="shared" si="17"/>
        <v>2</v>
      </c>
      <c r="AP19" s="58" t="str">
        <f t="shared" si="18"/>
        <v>X</v>
      </c>
      <c r="AQ19" s="58" t="str">
        <f t="shared" si="19"/>
        <v>T</v>
      </c>
      <c r="AR19" s="58" t="str">
        <f t="shared" si="20"/>
        <v>☻</v>
      </c>
      <c r="AS19" s="58" t="str">
        <f t="shared" si="21"/>
        <v>1</v>
      </c>
      <c r="AT19" s="58" t="str">
        <f t="shared" si="22"/>
        <v>T</v>
      </c>
      <c r="AU19" s="58" t="str">
        <f t="shared" si="23"/>
        <v>T</v>
      </c>
      <c r="AV19" s="58" t="str">
        <f t="shared" si="24"/>
        <v/>
      </c>
      <c r="AW19" s="58" t="str">
        <f t="shared" si="25"/>
        <v>C</v>
      </c>
      <c r="AX19" s="58" t="str">
        <f t="shared" si="26"/>
        <v>¶</v>
      </c>
      <c r="AY19" s="58" t="str">
        <f t="shared" si="27"/>
        <v/>
      </c>
      <c r="AZ19" s="58" t="str">
        <f t="shared" si="28"/>
        <v>F</v>
      </c>
      <c r="BA19" s="58" t="str">
        <f t="shared" si="29"/>
        <v>D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45279</v>
      </c>
      <c r="C20" s="59" t="str">
        <f t="shared" si="0"/>
        <v>Tue</v>
      </c>
      <c r="D20" s="11" t="str">
        <f>Predloge!$B$26</f>
        <v>52¶</v>
      </c>
      <c r="E20" s="6" t="str">
        <f>Predloge!$B$6</f>
        <v>KVIT</v>
      </c>
      <c r="F20" s="9" t="str">
        <f>Predloge!$B$7</f>
        <v>KVIT☻</v>
      </c>
      <c r="G20" s="116" t="str">
        <f>Predloge!$B$6</f>
        <v>KVIT</v>
      </c>
      <c r="H20" s="64" t="s">
        <v>46</v>
      </c>
      <c r="I20" s="11" t="str">
        <f>Predloge!$B$32</f>
        <v>Am</v>
      </c>
      <c r="J20" s="6" t="str">
        <f>Predloge!$B$4</f>
        <v>51</v>
      </c>
      <c r="K20" s="54" t="str">
        <f>Predloge!$B$12</f>
        <v>D</v>
      </c>
      <c r="L20" s="11" t="str">
        <f>Predloge!$B$11</f>
        <v>X</v>
      </c>
      <c r="M20" s="23" t="str">
        <f>Predloge!$B$23</f>
        <v>51☺</v>
      </c>
      <c r="N20" s="6" t="str">
        <f>Predloge!$B$6</f>
        <v>KVIT</v>
      </c>
      <c r="O20" s="6" t="str">
        <f>Predloge!$B$6</f>
        <v>KVIT</v>
      </c>
      <c r="P20" s="64"/>
      <c r="Q20" s="66" t="s">
        <v>93</v>
      </c>
      <c r="R20" s="6" t="str">
        <f>Predloge!$B$5</f>
        <v>52</v>
      </c>
      <c r="S20" s="64"/>
      <c r="T20" s="6" t="str">
        <f>Predloge!$B$5</f>
        <v>52</v>
      </c>
      <c r="U20" s="6" t="str">
        <f>Predloge!$B$6</f>
        <v>KVIT</v>
      </c>
      <c r="V20" s="64" t="s">
        <v>21</v>
      </c>
      <c r="W20" s="8" t="str">
        <f>Predloge!$E$15</f>
        <v>BUT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2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6</v>
      </c>
      <c r="AF20" s="57">
        <f t="shared" si="9"/>
        <v>-1</v>
      </c>
      <c r="AG20" s="57">
        <f t="shared" si="10"/>
        <v>1</v>
      </c>
      <c r="AH20" s="56">
        <f t="shared" si="11"/>
        <v>3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☻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m</v>
      </c>
      <c r="AP20" s="58" t="str">
        <f t="shared" si="18"/>
        <v>1</v>
      </c>
      <c r="AQ20" s="58" t="str">
        <f t="shared" si="19"/>
        <v>D</v>
      </c>
      <c r="AR20" s="58" t="str">
        <f t="shared" si="20"/>
        <v>X</v>
      </c>
      <c r="AS20" s="58" t="str">
        <f t="shared" si="21"/>
        <v>☺</v>
      </c>
      <c r="AT20" s="58" t="str">
        <f t="shared" si="22"/>
        <v>T</v>
      </c>
      <c r="AU20" s="58" t="str">
        <f t="shared" si="23"/>
        <v>T</v>
      </c>
      <c r="AV20" s="58" t="str">
        <f t="shared" si="24"/>
        <v/>
      </c>
      <c r="AW20" s="58" t="str">
        <f t="shared" si="25"/>
        <v>C</v>
      </c>
      <c r="AX20" s="58" t="str">
        <f t="shared" si="26"/>
        <v>2</v>
      </c>
      <c r="AY20" s="58" t="str">
        <f t="shared" si="27"/>
        <v/>
      </c>
      <c r="AZ20" s="58" t="str">
        <f t="shared" si="28"/>
        <v>2</v>
      </c>
      <c r="BA20" s="58" t="str">
        <f t="shared" si="29"/>
        <v>T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45280</v>
      </c>
      <c r="C21" s="59" t="str">
        <f t="shared" si="0"/>
        <v>Wed</v>
      </c>
      <c r="D21" s="23" t="str">
        <f>Predloge!$B$23</f>
        <v>51☺</v>
      </c>
      <c r="E21" s="62" t="str">
        <f>Predloge!$B$12</f>
        <v>D</v>
      </c>
      <c r="F21" s="11" t="str">
        <f>Predloge!$B$11</f>
        <v>X</v>
      </c>
      <c r="G21" s="6" t="str">
        <f>Predloge!$B$6</f>
        <v>KVIT</v>
      </c>
      <c r="H21" s="64" t="s">
        <v>46</v>
      </c>
      <c r="I21" s="6" t="str">
        <f>Predloge!$B$5</f>
        <v>52</v>
      </c>
      <c r="J21" s="11" t="str">
        <f>Predloge!$B$35</f>
        <v>Ta</v>
      </c>
      <c r="K21" s="6" t="str">
        <f>Predloge!$B$6</f>
        <v>KVIT</v>
      </c>
      <c r="L21" s="6" t="str">
        <f>Predloge!$B$4</f>
        <v>51</v>
      </c>
      <c r="M21" s="11" t="str">
        <f>Predloge!$B$11</f>
        <v>X</v>
      </c>
      <c r="N21" s="6" t="str">
        <f>Predloge!$B$6</f>
        <v>KVIT</v>
      </c>
      <c r="O21" s="9" t="str">
        <f>Predloge!$B$7</f>
        <v>KVIT☻</v>
      </c>
      <c r="P21" s="64"/>
      <c r="Q21" s="66" t="s">
        <v>93</v>
      </c>
      <c r="R21" s="11" t="str">
        <f>Predloge!$B$26</f>
        <v>52¶</v>
      </c>
      <c r="S21" s="64"/>
      <c r="T21" s="11" t="s">
        <v>77</v>
      </c>
      <c r="U21" s="11" t="s">
        <v>77</v>
      </c>
      <c r="V21" s="114" t="s">
        <v>36</v>
      </c>
      <c r="W21" s="8" t="str">
        <f>Predloge!$E$15</f>
        <v>BUT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4</v>
      </c>
      <c r="AF21" s="57">
        <f t="shared" si="9"/>
        <v>-1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☺</v>
      </c>
      <c r="AK21" s="58" t="str">
        <f t="shared" si="13"/>
        <v>D</v>
      </c>
      <c r="AL21" s="58" t="str">
        <f t="shared" si="14"/>
        <v>X</v>
      </c>
      <c r="AM21" s="58" t="str">
        <f t="shared" si="15"/>
        <v>T</v>
      </c>
      <c r="AN21" s="58" t="str">
        <f t="shared" si="16"/>
        <v>O</v>
      </c>
      <c r="AO21" s="58" t="str">
        <f t="shared" si="17"/>
        <v>2</v>
      </c>
      <c r="AP21" s="58" t="str">
        <f t="shared" si="18"/>
        <v>a</v>
      </c>
      <c r="AQ21" s="58" t="str">
        <f t="shared" si="19"/>
        <v>T</v>
      </c>
      <c r="AR21" s="58" t="str">
        <f t="shared" si="20"/>
        <v>1</v>
      </c>
      <c r="AS21" s="58" t="str">
        <f t="shared" si="21"/>
        <v>X</v>
      </c>
      <c r="AT21" s="58" t="str">
        <f t="shared" si="22"/>
        <v>T</v>
      </c>
      <c r="AU21" s="58" t="str">
        <f t="shared" si="23"/>
        <v>☻</v>
      </c>
      <c r="AV21" s="58" t="str">
        <f t="shared" si="24"/>
        <v/>
      </c>
      <c r="AW21" s="58" t="str">
        <f t="shared" si="25"/>
        <v>C</v>
      </c>
      <c r="AX21" s="58" t="str">
        <f t="shared" si="26"/>
        <v>¶</v>
      </c>
      <c r="AY21" s="58" t="str">
        <f t="shared" si="27"/>
        <v/>
      </c>
      <c r="AZ21" s="58" t="str">
        <f t="shared" si="28"/>
        <v>K</v>
      </c>
      <c r="BA21" s="58" t="str">
        <f t="shared" si="29"/>
        <v>K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45281</v>
      </c>
      <c r="C22" s="59" t="str">
        <f t="shared" si="0"/>
        <v>Thu</v>
      </c>
      <c r="D22" s="11" t="str">
        <f>Predloge!$B$11</f>
        <v>X</v>
      </c>
      <c r="E22" s="62" t="str">
        <f>Predloge!$B$12</f>
        <v>D</v>
      </c>
      <c r="F22" s="6" t="str">
        <f>Predloge!$B$6</f>
        <v>KVIT</v>
      </c>
      <c r="G22" s="116" t="str">
        <f>Predloge!$B$6</f>
        <v>KVIT</v>
      </c>
      <c r="H22" s="6" t="str">
        <f>Predloge!$B$5</f>
        <v>52</v>
      </c>
      <c r="I22" s="11" t="str">
        <f>Predloge!$B$25</f>
        <v>51¶</v>
      </c>
      <c r="J22" s="23" t="str">
        <f>Predloge!$B$23</f>
        <v>51☺</v>
      </c>
      <c r="K22" s="6" t="str">
        <f>Predloge!$B$6</f>
        <v>KVIT</v>
      </c>
      <c r="L22" s="6" t="str">
        <f>Predloge!$B$4</f>
        <v>51</v>
      </c>
      <c r="M22" s="11" t="s">
        <v>77</v>
      </c>
      <c r="N22" s="6" t="str">
        <f>Predloge!$B$6</f>
        <v>KVIT</v>
      </c>
      <c r="O22" s="11" t="str">
        <f>Predloge!$B$11</f>
        <v>X</v>
      </c>
      <c r="P22" s="64"/>
      <c r="Q22" s="66" t="s">
        <v>93</v>
      </c>
      <c r="R22" s="11" t="s">
        <v>77</v>
      </c>
      <c r="S22" s="64"/>
      <c r="T22" s="11" t="str">
        <f>Predloge!$B$26</f>
        <v>52¶</v>
      </c>
      <c r="U22" s="9" t="str">
        <f>Predloge!$B$7</f>
        <v>KVIT☻</v>
      </c>
      <c r="V22" s="114" t="s">
        <v>15</v>
      </c>
      <c r="W22" s="8" t="str">
        <f>Predloge!$E$15</f>
        <v>BUT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1</v>
      </c>
      <c r="AC22" s="56">
        <f t="shared" si="6"/>
        <v>1</v>
      </c>
      <c r="AD22" s="56">
        <f t="shared" si="7"/>
        <v>0</v>
      </c>
      <c r="AE22" s="56">
        <f t="shared" si="8"/>
        <v>5</v>
      </c>
      <c r="AF22" s="57">
        <f t="shared" si="9"/>
        <v>-1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X</v>
      </c>
      <c r="AK22" s="58" t="str">
        <f t="shared" si="13"/>
        <v>D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2</v>
      </c>
      <c r="AO22" s="58" t="str">
        <f t="shared" si="17"/>
        <v>¶</v>
      </c>
      <c r="AP22" s="58" t="str">
        <f t="shared" si="18"/>
        <v>☺</v>
      </c>
      <c r="AQ22" s="58" t="str">
        <f t="shared" si="19"/>
        <v>T</v>
      </c>
      <c r="AR22" s="58" t="str">
        <f t="shared" si="20"/>
        <v>1</v>
      </c>
      <c r="AS22" s="58" t="str">
        <f t="shared" si="21"/>
        <v>K</v>
      </c>
      <c r="AT22" s="58" t="str">
        <f t="shared" si="22"/>
        <v>T</v>
      </c>
      <c r="AU22" s="58" t="str">
        <f t="shared" si="23"/>
        <v>X</v>
      </c>
      <c r="AV22" s="58" t="str">
        <f t="shared" si="24"/>
        <v/>
      </c>
      <c r="AW22" s="58" t="str">
        <f t="shared" si="25"/>
        <v>C</v>
      </c>
      <c r="AX22" s="58" t="str">
        <f t="shared" si="26"/>
        <v>K</v>
      </c>
      <c r="AY22" s="58" t="str">
        <f t="shared" si="27"/>
        <v/>
      </c>
      <c r="AZ22" s="58" t="str">
        <f t="shared" si="28"/>
        <v>¶</v>
      </c>
      <c r="BA22" s="58" t="str">
        <f t="shared" si="29"/>
        <v>☻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45282</v>
      </c>
      <c r="C23" s="59" t="str">
        <f t="shared" si="0"/>
        <v>Fri</v>
      </c>
      <c r="D23" s="6" t="str">
        <f>Predloge!$B$4</f>
        <v>51</v>
      </c>
      <c r="E23" s="54" t="s">
        <v>78</v>
      </c>
      <c r="F23" s="6" t="str">
        <f>Predloge!$B$6</f>
        <v>KVIT</v>
      </c>
      <c r="G23" s="6" t="str">
        <f>Predloge!$B$6</f>
        <v>KVIT</v>
      </c>
      <c r="H23" s="23" t="str">
        <f>Predloge!$B$23</f>
        <v>51☺</v>
      </c>
      <c r="I23" s="11" t="str">
        <f>Predloge!$B$26</f>
        <v>52¶</v>
      </c>
      <c r="J23" s="11" t="str">
        <f>Predloge!$B$11</f>
        <v>X</v>
      </c>
      <c r="K23" s="9" t="str">
        <f>Predloge!$B$7</f>
        <v>KVIT☻</v>
      </c>
      <c r="L23" s="6" t="str">
        <f>Predloge!$B$6</f>
        <v>KVIT</v>
      </c>
      <c r="M23" s="6" t="str">
        <f>Predloge!$B$4</f>
        <v>51</v>
      </c>
      <c r="N23" s="6" t="str">
        <f>Predloge!$B$6</f>
        <v>KVIT</v>
      </c>
      <c r="O23" s="6" t="str">
        <f>Predloge!$B$6</f>
        <v>KVIT</v>
      </c>
      <c r="P23" s="64"/>
      <c r="Q23" s="66" t="s">
        <v>93</v>
      </c>
      <c r="R23" s="6" t="str">
        <f>Predloge!$B$5</f>
        <v>52</v>
      </c>
      <c r="S23" s="64"/>
      <c r="T23" s="6" t="str">
        <f>Predloge!$B$4</f>
        <v>51</v>
      </c>
      <c r="U23" s="11" t="str">
        <f>Predloge!$B$11</f>
        <v>X</v>
      </c>
      <c r="V23" s="114" t="s">
        <v>11</v>
      </c>
      <c r="W23" s="76" t="s">
        <v>21</v>
      </c>
      <c r="X23" s="56">
        <f t="shared" si="1"/>
        <v>1</v>
      </c>
      <c r="Y23" s="56">
        <f t="shared" si="2"/>
        <v>1</v>
      </c>
      <c r="Z23" s="56">
        <f t="shared" si="3"/>
        <v>3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6</v>
      </c>
      <c r="AF23" s="57">
        <f t="shared" si="9"/>
        <v>-1</v>
      </c>
      <c r="AG23" s="57">
        <f t="shared" si="10"/>
        <v>2</v>
      </c>
      <c r="AH23" s="56">
        <f t="shared" si="11"/>
        <v>4</v>
      </c>
      <c r="AI23" s="23" t="str">
        <f>Predloge!$B$23</f>
        <v>51☺</v>
      </c>
      <c r="AJ23" s="58" t="str">
        <f t="shared" si="12"/>
        <v>1</v>
      </c>
      <c r="AK23" s="58" t="str">
        <f t="shared" si="13"/>
        <v>F</v>
      </c>
      <c r="AL23" s="58" t="str">
        <f t="shared" si="14"/>
        <v>T</v>
      </c>
      <c r="AM23" s="58" t="str">
        <f t="shared" si="15"/>
        <v>T</v>
      </c>
      <c r="AN23" s="58" t="str">
        <f t="shared" si="16"/>
        <v>☺</v>
      </c>
      <c r="AO23" s="58" t="str">
        <f t="shared" si="17"/>
        <v>¶</v>
      </c>
      <c r="AP23" s="58" t="str">
        <f t="shared" si="18"/>
        <v>X</v>
      </c>
      <c r="AQ23" s="58" t="str">
        <f t="shared" si="19"/>
        <v>☻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T</v>
      </c>
      <c r="AU23" s="58" t="str">
        <f t="shared" si="23"/>
        <v>T</v>
      </c>
      <c r="AV23" s="58" t="str">
        <f t="shared" si="24"/>
        <v/>
      </c>
      <c r="AW23" s="58" t="str">
        <f t="shared" si="25"/>
        <v>C</v>
      </c>
      <c r="AX23" s="58" t="str">
        <f t="shared" si="26"/>
        <v>2</v>
      </c>
      <c r="AY23" s="58" t="str">
        <f t="shared" si="27"/>
        <v/>
      </c>
      <c r="AZ23" s="58" t="str">
        <f t="shared" si="28"/>
        <v>1</v>
      </c>
      <c r="BA23" s="58" t="str">
        <f t="shared" si="29"/>
        <v>X</v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45283</v>
      </c>
      <c r="C24" s="59" t="str">
        <f t="shared" si="0"/>
        <v>Sat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13" t="str">
        <f>Predloge!$B$14</f>
        <v>☻</v>
      </c>
      <c r="O24" s="64"/>
      <c r="P24" s="64"/>
      <c r="Q24" s="64"/>
      <c r="R24" s="21" t="str">
        <f>Predloge!$B$21</f>
        <v>☺</v>
      </c>
      <c r="S24" s="64"/>
      <c r="T24" s="64"/>
      <c r="U24" s="64"/>
      <c r="V24" s="54" t="s">
        <v>30</v>
      </c>
      <c r="W24" s="54" t="s">
        <v>21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/>
      </c>
      <c r="AL24" s="58" t="str">
        <f t="shared" ref="AL24:AL32" si="31">RIGHT(F24,1)</f>
        <v/>
      </c>
      <c r="AM24" s="58" t="str">
        <f t="shared" ref="AM24:AM32" si="32">RIGHT(G24,1)</f>
        <v/>
      </c>
      <c r="AN24" s="58" t="str">
        <f t="shared" ref="AN24:AN32" si="33">RIGHT(H24,1)</f>
        <v/>
      </c>
      <c r="AO24" s="58" t="str">
        <f t="shared" ref="AO24:AO32" si="34">RIGHT(I24,1)</f>
        <v/>
      </c>
      <c r="AP24" s="58" t="str">
        <f t="shared" ref="AP24:AP32" si="35">RIGHT(J24,1)</f>
        <v/>
      </c>
      <c r="AQ24" s="58" t="str">
        <f t="shared" ref="AQ24:AQ32" si="36">RIGHT(K24,1)</f>
        <v/>
      </c>
      <c r="AR24" s="58" t="str">
        <f t="shared" ref="AR24:AR32" si="37">RIGHT(L24,1)</f>
        <v/>
      </c>
      <c r="AS24" s="58" t="str">
        <f t="shared" ref="AS24:AS32" si="38">RIGHT(M24,1)</f>
        <v/>
      </c>
      <c r="AT24" s="58" t="str">
        <f t="shared" ref="AT24:AT32" si="39">RIGHT(N24,1)</f>
        <v>☻</v>
      </c>
      <c r="AU24" s="58" t="str">
        <f t="shared" ref="AU24:AU32" si="40">RIGHT(O24,1)</f>
        <v/>
      </c>
      <c r="AV24" s="58" t="str">
        <f t="shared" ref="AV24:AV32" si="41">RIGHT(P24,1)</f>
        <v/>
      </c>
      <c r="AW24" s="58" t="str">
        <f t="shared" ref="AW24:AW32" si="42">RIGHT(Q24,1)</f>
        <v/>
      </c>
      <c r="AX24" s="58" t="str">
        <f t="shared" ref="AX24:AX32" si="43">RIGHT(R24,1)</f>
        <v>☺</v>
      </c>
      <c r="AY24" s="58" t="str">
        <f t="shared" ref="AY24:AY32" si="44">RIGHT(S24,1)</f>
        <v/>
      </c>
      <c r="AZ24" s="58" t="str">
        <f t="shared" ref="AZ24:AZ32" si="45">RIGHT(T24,1)</f>
        <v/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45284</v>
      </c>
      <c r="C25" s="59" t="str">
        <f t="shared" si="0"/>
        <v>Sun</v>
      </c>
      <c r="D25" s="64"/>
      <c r="E25" s="64"/>
      <c r="F25" s="64"/>
      <c r="G25" s="64"/>
      <c r="H25" s="64"/>
      <c r="I25" s="64"/>
      <c r="J25" s="64"/>
      <c r="K25" s="13" t="str">
        <f>Predloge!$B$14</f>
        <v>☻</v>
      </c>
      <c r="L25" s="64"/>
      <c r="M25" s="21" t="str">
        <f>Predloge!$B$21</f>
        <v>☺</v>
      </c>
      <c r="N25" s="64"/>
      <c r="O25" s="64"/>
      <c r="P25" s="64"/>
      <c r="Q25" s="64"/>
      <c r="R25" s="64"/>
      <c r="S25" s="64"/>
      <c r="T25" s="64"/>
      <c r="U25" s="64"/>
      <c r="V25" s="54" t="s">
        <v>21</v>
      </c>
      <c r="W25" s="54" t="s">
        <v>30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13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47">RIGHT(D25,1)</f>
        <v/>
      </c>
      <c r="AK25" s="58" t="str">
        <f t="shared" si="30"/>
        <v/>
      </c>
      <c r="AL25" s="58" t="str">
        <f t="shared" si="31"/>
        <v/>
      </c>
      <c r="AM25" s="58" t="str">
        <f t="shared" si="32"/>
        <v/>
      </c>
      <c r="AN25" s="58" t="str">
        <f t="shared" si="33"/>
        <v/>
      </c>
      <c r="AO25" s="58" t="str">
        <f t="shared" si="34"/>
        <v/>
      </c>
      <c r="AP25" s="58" t="str">
        <f t="shared" si="35"/>
        <v/>
      </c>
      <c r="AQ25" s="58" t="str">
        <f t="shared" si="36"/>
        <v>☻</v>
      </c>
      <c r="AR25" s="58" t="str">
        <f t="shared" si="37"/>
        <v/>
      </c>
      <c r="AS25" s="58" t="str">
        <f t="shared" si="38"/>
        <v>☺</v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A26">
        <v>1</v>
      </c>
      <c r="B26" s="52">
        <v>45285</v>
      </c>
      <c r="C26" s="59" t="str">
        <f t="shared" si="0"/>
        <v>Mon</v>
      </c>
      <c r="D26" s="64"/>
      <c r="E26" s="64"/>
      <c r="F26" s="64"/>
      <c r="G26" s="13" t="str">
        <f>Predloge!$B$14</f>
        <v>☻</v>
      </c>
      <c r="H26" s="64"/>
      <c r="I26" s="64"/>
      <c r="J26" s="64"/>
      <c r="K26" s="64"/>
      <c r="L26" s="64"/>
      <c r="M26" s="64"/>
      <c r="N26" s="64"/>
      <c r="O26" s="64"/>
      <c r="P26" s="106"/>
      <c r="Q26" s="64"/>
      <c r="R26" s="21" t="str">
        <f>Predloge!$B$21</f>
        <v>☺</v>
      </c>
      <c r="S26" s="106"/>
      <c r="T26" s="64"/>
      <c r="U26" s="64"/>
      <c r="V26" s="54" t="s">
        <v>30</v>
      </c>
      <c r="W26" s="82" t="s">
        <v>25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47"/>
        <v/>
      </c>
      <c r="AK26" s="58" t="str">
        <f t="shared" si="30"/>
        <v/>
      </c>
      <c r="AL26" s="58" t="str">
        <f t="shared" si="31"/>
        <v/>
      </c>
      <c r="AM26" s="58" t="str">
        <f t="shared" si="32"/>
        <v>☻</v>
      </c>
      <c r="AN26" s="58" t="str">
        <f t="shared" si="33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☺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A27">
        <v>1</v>
      </c>
      <c r="B27" s="52">
        <v>45286</v>
      </c>
      <c r="C27" s="59" t="str">
        <f t="shared" si="0"/>
        <v>Tue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13" t="str">
        <f>Predloge!$B$14</f>
        <v>☻</v>
      </c>
      <c r="O27" s="64"/>
      <c r="P27" s="106"/>
      <c r="Q27" s="64"/>
      <c r="R27" s="64"/>
      <c r="S27" s="106"/>
      <c r="T27" s="64"/>
      <c r="U27" s="64"/>
      <c r="V27" s="54" t="s">
        <v>39</v>
      </c>
      <c r="W27" s="82" t="s">
        <v>25</v>
      </c>
      <c r="X27" s="56">
        <f t="shared" si="1"/>
        <v>1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14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/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>☻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B28" s="52">
        <v>45287</v>
      </c>
      <c r="C28" s="59" t="str">
        <f t="shared" si="0"/>
        <v>Wed</v>
      </c>
      <c r="D28" s="62" t="str">
        <f>Predloge!$B$12</f>
        <v>D</v>
      </c>
      <c r="E28" s="62" t="str">
        <f>Predloge!$B$12</f>
        <v>D</v>
      </c>
      <c r="F28" s="6" t="str">
        <f>Predloge!$B$4</f>
        <v>51</v>
      </c>
      <c r="G28" s="6" t="str">
        <f>Predloge!$B$6</f>
        <v>KVIT</v>
      </c>
      <c r="H28" s="62" t="str">
        <f>Predloge!$B$12</f>
        <v>D</v>
      </c>
      <c r="I28" s="62" t="str">
        <f>Predloge!$B$12</f>
        <v>D</v>
      </c>
      <c r="J28" s="54" t="str">
        <f>Predloge!$B$12</f>
        <v>D</v>
      </c>
      <c r="K28" s="6" t="str">
        <f>Predloge!$B$5</f>
        <v>52</v>
      </c>
      <c r="L28" s="116" t="str">
        <f>Predloge!$B$6</f>
        <v>KVIT</v>
      </c>
      <c r="M28" s="23" t="s">
        <v>88</v>
      </c>
      <c r="N28" s="11" t="str">
        <f>Predloge!$B$11</f>
        <v>X</v>
      </c>
      <c r="O28" s="11" t="str">
        <f>Predloge!$B$35</f>
        <v>Ta</v>
      </c>
      <c r="P28" s="64"/>
      <c r="Q28" s="54" t="str">
        <f>Predloge!$B$12</f>
        <v>D</v>
      </c>
      <c r="R28" s="11" t="str">
        <f>Predloge!$B$26</f>
        <v>52¶</v>
      </c>
      <c r="S28" s="64"/>
      <c r="T28" s="9" t="str">
        <f>Predloge!$B$7</f>
        <v>KVIT☻</v>
      </c>
      <c r="U28" s="54" t="str">
        <f>Predloge!$B$12</f>
        <v>D</v>
      </c>
      <c r="V28" s="64" t="s">
        <v>21</v>
      </c>
      <c r="W28" s="76" t="s">
        <v>19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1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3</v>
      </c>
      <c r="AF28" s="57">
        <f t="shared" si="9"/>
        <v>-1</v>
      </c>
      <c r="AG28" s="57">
        <f t="shared" si="10"/>
        <v>1</v>
      </c>
      <c r="AH28" s="56">
        <f t="shared" si="11"/>
        <v>2</v>
      </c>
      <c r="AI28" s="27" t="str">
        <f>Predloge!$B$28</f>
        <v>KO</v>
      </c>
      <c r="AJ28" s="58" t="str">
        <f t="shared" si="47"/>
        <v>D</v>
      </c>
      <c r="AK28" s="58" t="str">
        <f t="shared" si="30"/>
        <v>D</v>
      </c>
      <c r="AL28" s="58" t="str">
        <f t="shared" si="31"/>
        <v>1</v>
      </c>
      <c r="AM28" s="58" t="str">
        <f t="shared" si="32"/>
        <v>T</v>
      </c>
      <c r="AN28" s="58" t="str">
        <f t="shared" si="33"/>
        <v>D</v>
      </c>
      <c r="AO28" s="58" t="str">
        <f t="shared" si="34"/>
        <v>D</v>
      </c>
      <c r="AP28" s="58" t="str">
        <f t="shared" si="35"/>
        <v>D</v>
      </c>
      <c r="AQ28" s="58" t="str">
        <f t="shared" si="36"/>
        <v>2</v>
      </c>
      <c r="AR28" s="58" t="str">
        <f t="shared" si="37"/>
        <v>T</v>
      </c>
      <c r="AS28" s="58" t="str">
        <f t="shared" si="38"/>
        <v>☺</v>
      </c>
      <c r="AT28" s="58" t="str">
        <f t="shared" si="39"/>
        <v>X</v>
      </c>
      <c r="AU28" s="58" t="str">
        <f t="shared" si="40"/>
        <v>a</v>
      </c>
      <c r="AV28" s="58" t="str">
        <f t="shared" si="41"/>
        <v/>
      </c>
      <c r="AW28" s="58" t="str">
        <f t="shared" si="42"/>
        <v>D</v>
      </c>
      <c r="AX28" s="58" t="str">
        <f t="shared" si="43"/>
        <v>¶</v>
      </c>
      <c r="AY28" s="58" t="str">
        <f t="shared" si="44"/>
        <v/>
      </c>
      <c r="AZ28" s="58" t="str">
        <f t="shared" si="45"/>
        <v>☻</v>
      </c>
      <c r="BA28" s="58" t="str">
        <f t="shared" si="46"/>
        <v>D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45288</v>
      </c>
      <c r="C29" s="59" t="str">
        <f t="shared" si="0"/>
        <v>Thu</v>
      </c>
      <c r="D29" s="62" t="str">
        <f>Predloge!$B$12</f>
        <v>D</v>
      </c>
      <c r="E29" s="62" t="str">
        <f>Predloge!$B$12</f>
        <v>D</v>
      </c>
      <c r="F29" s="54" t="str">
        <f>Predloge!$B$12</f>
        <v>D</v>
      </c>
      <c r="G29" s="6" t="str">
        <f>Predloge!$B$6</f>
        <v>KVIT</v>
      </c>
      <c r="H29" s="62" t="str">
        <f>Predloge!$B$12</f>
        <v>D</v>
      </c>
      <c r="I29" s="62" t="str">
        <f>Predloge!$B$12</f>
        <v>D</v>
      </c>
      <c r="J29" s="54" t="str">
        <f>Predloge!$B$12</f>
        <v>D</v>
      </c>
      <c r="K29" s="54" t="str">
        <f>Predloge!$B$12</f>
        <v>D</v>
      </c>
      <c r="L29" s="116" t="str">
        <f>Predloge!$B$6</f>
        <v>KVIT</v>
      </c>
      <c r="M29" s="11" t="str">
        <f>Predloge!$B$11</f>
        <v>X</v>
      </c>
      <c r="N29" s="11" t="s">
        <v>77</v>
      </c>
      <c r="O29" s="23" t="str">
        <f>Predloge!$B$23</f>
        <v>51☺</v>
      </c>
      <c r="P29" s="64"/>
      <c r="Q29" s="54" t="str">
        <f>Predloge!$B$12</f>
        <v>D</v>
      </c>
      <c r="R29" s="6" t="str">
        <f>Predloge!$B$5</f>
        <v>52</v>
      </c>
      <c r="S29" s="64"/>
      <c r="T29" s="11" t="str">
        <f>Predloge!$B$11</f>
        <v>X</v>
      </c>
      <c r="U29" s="9" t="str">
        <f>Predloge!$B$7</f>
        <v>KVIT☻</v>
      </c>
      <c r="V29" s="114" t="s">
        <v>25</v>
      </c>
      <c r="W29" s="76" t="s">
        <v>19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1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3</v>
      </c>
      <c r="AF29" s="57">
        <f t="shared" si="9"/>
        <v>-1</v>
      </c>
      <c r="AG29" s="57">
        <f t="shared" si="10"/>
        <v>2</v>
      </c>
      <c r="AH29" s="56">
        <f t="shared" si="11"/>
        <v>1</v>
      </c>
      <c r="AI29" s="27" t="str">
        <f>Predloge!$B$29</f>
        <v>Rt</v>
      </c>
      <c r="AJ29" s="58" t="str">
        <f t="shared" si="47"/>
        <v>D</v>
      </c>
      <c r="AK29" s="58" t="str">
        <f t="shared" si="30"/>
        <v>D</v>
      </c>
      <c r="AL29" s="58" t="str">
        <f t="shared" si="31"/>
        <v>D</v>
      </c>
      <c r="AM29" s="58" t="str">
        <f t="shared" si="32"/>
        <v>T</v>
      </c>
      <c r="AN29" s="58" t="str">
        <f t="shared" si="33"/>
        <v>D</v>
      </c>
      <c r="AO29" s="58" t="str">
        <f t="shared" si="34"/>
        <v>D</v>
      </c>
      <c r="AP29" s="58" t="str">
        <f t="shared" si="35"/>
        <v>D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X</v>
      </c>
      <c r="AT29" s="58" t="str">
        <f t="shared" si="39"/>
        <v>K</v>
      </c>
      <c r="AU29" s="58" t="str">
        <f t="shared" si="40"/>
        <v>☺</v>
      </c>
      <c r="AV29" s="58" t="str">
        <f t="shared" si="41"/>
        <v/>
      </c>
      <c r="AW29" s="58" t="str">
        <f t="shared" si="42"/>
        <v>D</v>
      </c>
      <c r="AX29" s="58" t="str">
        <f t="shared" si="43"/>
        <v>2</v>
      </c>
      <c r="AY29" s="58" t="str">
        <f t="shared" si="44"/>
        <v/>
      </c>
      <c r="AZ29" s="58" t="str">
        <f t="shared" si="45"/>
        <v>X</v>
      </c>
      <c r="BA29" s="58" t="str">
        <f t="shared" si="46"/>
        <v>☻</v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45289</v>
      </c>
      <c r="C30" s="59" t="str">
        <f t="shared" si="0"/>
        <v>Fri</v>
      </c>
      <c r="D30" s="62" t="str">
        <f>Predloge!$B$12</f>
        <v>D</v>
      </c>
      <c r="E30" s="62" t="str">
        <f>Predloge!$B$12</f>
        <v>D</v>
      </c>
      <c r="F30" s="54" t="str">
        <f>Predloge!$B$12</f>
        <v>D</v>
      </c>
      <c r="G30" s="9" t="str">
        <f>Predloge!$B$7</f>
        <v>KVIT☻</v>
      </c>
      <c r="H30" s="62" t="str">
        <f>Predloge!$B$12</f>
        <v>D</v>
      </c>
      <c r="I30" s="62" t="str">
        <f>Predloge!$B$12</f>
        <v>D</v>
      </c>
      <c r="J30" s="54" t="str">
        <f>Predloge!$B$12</f>
        <v>D</v>
      </c>
      <c r="K30" s="54" t="str">
        <f>Predloge!$B$12</f>
        <v>D</v>
      </c>
      <c r="L30" s="6" t="str">
        <f>Predloge!$B$6</f>
        <v>KVIT</v>
      </c>
      <c r="M30" s="62" t="str">
        <f>Predloge!$B$12</f>
        <v>D</v>
      </c>
      <c r="N30" s="6" t="str">
        <f>Predloge!$B$4</f>
        <v>51</v>
      </c>
      <c r="O30" s="11" t="str">
        <f>Predloge!$B$11</f>
        <v>X</v>
      </c>
      <c r="P30" s="64"/>
      <c r="Q30" s="54" t="str">
        <f>Predloge!$B$12</f>
        <v>D</v>
      </c>
      <c r="R30" s="6" t="str">
        <f>Predloge!$B$5</f>
        <v>52</v>
      </c>
      <c r="S30" s="64"/>
      <c r="T30" s="23" t="str">
        <f>Predloge!$B$23</f>
        <v>51☺</v>
      </c>
      <c r="U30" s="125" t="str">
        <f>Predloge!$B$11</f>
        <v>X</v>
      </c>
      <c r="V30" s="114" t="s">
        <v>34</v>
      </c>
      <c r="W30" s="122" t="s">
        <v>25</v>
      </c>
      <c r="X30" s="56">
        <f t="shared" si="1"/>
        <v>1</v>
      </c>
      <c r="Y30" s="56">
        <f t="shared" si="2"/>
        <v>1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2</v>
      </c>
      <c r="AF30" s="57">
        <f t="shared" si="9"/>
        <v>-1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D</v>
      </c>
      <c r="AL30" s="58" t="str">
        <f t="shared" si="31"/>
        <v>D</v>
      </c>
      <c r="AM30" s="58" t="str">
        <f t="shared" si="32"/>
        <v>☻</v>
      </c>
      <c r="AN30" s="58" t="str">
        <f t="shared" si="33"/>
        <v>D</v>
      </c>
      <c r="AO30" s="58" t="str">
        <f t="shared" si="34"/>
        <v>D</v>
      </c>
      <c r="AP30" s="58" t="str">
        <f t="shared" si="35"/>
        <v>D</v>
      </c>
      <c r="AQ30" s="58" t="str">
        <f t="shared" si="36"/>
        <v>D</v>
      </c>
      <c r="AR30" s="58" t="str">
        <f t="shared" si="37"/>
        <v>T</v>
      </c>
      <c r="AS30" s="58" t="str">
        <f t="shared" si="38"/>
        <v>D</v>
      </c>
      <c r="AT30" s="58" t="str">
        <f t="shared" si="39"/>
        <v>1</v>
      </c>
      <c r="AU30" s="58" t="str">
        <f t="shared" si="40"/>
        <v>X</v>
      </c>
      <c r="AV30" s="58" t="str">
        <f t="shared" si="41"/>
        <v/>
      </c>
      <c r="AW30" s="58" t="str">
        <f t="shared" si="42"/>
        <v>D</v>
      </c>
      <c r="AX30" s="58" t="str">
        <f t="shared" si="43"/>
        <v>2</v>
      </c>
      <c r="AY30" s="58" t="str">
        <f t="shared" si="44"/>
        <v/>
      </c>
      <c r="AZ30" s="58" t="str">
        <f t="shared" si="45"/>
        <v>☺</v>
      </c>
      <c r="BA30" s="58" t="str">
        <f t="shared" si="46"/>
        <v>X</v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45290</v>
      </c>
      <c r="C31" s="59" t="str">
        <f t="shared" si="0"/>
        <v>Sat</v>
      </c>
      <c r="D31" s="64"/>
      <c r="E31" s="64"/>
      <c r="F31" s="62"/>
      <c r="G31" s="64"/>
      <c r="H31" s="64"/>
      <c r="I31" s="62"/>
      <c r="J31" s="64"/>
      <c r="K31" s="64"/>
      <c r="L31" s="13" t="str">
        <f>Predloge!$B$14</f>
        <v>☻</v>
      </c>
      <c r="M31" s="64"/>
      <c r="N31" s="64"/>
      <c r="O31" s="64"/>
      <c r="P31" s="64"/>
      <c r="Q31" s="64"/>
      <c r="R31" s="21" t="str">
        <f>Predloge!$B$21</f>
        <v>☺</v>
      </c>
      <c r="S31" s="64"/>
      <c r="T31" s="64"/>
      <c r="U31" s="64"/>
      <c r="V31" s="54" t="s">
        <v>30</v>
      </c>
      <c r="W31" s="82" t="s">
        <v>9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47"/>
        <v/>
      </c>
      <c r="AK31" s="58" t="str">
        <f t="shared" si="30"/>
        <v/>
      </c>
      <c r="AL31" s="58" t="str">
        <f t="shared" si="31"/>
        <v/>
      </c>
      <c r="AM31" s="58" t="str">
        <f t="shared" si="32"/>
        <v/>
      </c>
      <c r="AN31" s="58" t="str">
        <f t="shared" si="33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>☻</v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>☺</v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 s="52">
        <v>45291</v>
      </c>
      <c r="C32" s="59" t="str">
        <f t="shared" si="0"/>
        <v>Sun</v>
      </c>
      <c r="D32" s="64"/>
      <c r="E32" s="64"/>
      <c r="F32" s="62"/>
      <c r="G32" s="64"/>
      <c r="H32" s="64"/>
      <c r="I32" s="62"/>
      <c r="J32" s="21" t="str">
        <f>Predloge!$B$21</f>
        <v>☺</v>
      </c>
      <c r="K32" s="64"/>
      <c r="L32" s="64"/>
      <c r="M32" s="62"/>
      <c r="N32" s="64"/>
      <c r="O32" s="64"/>
      <c r="P32" s="64"/>
      <c r="Q32" s="64"/>
      <c r="R32" s="64"/>
      <c r="S32" s="64"/>
      <c r="T32" s="64"/>
      <c r="U32" s="13" t="str">
        <f>Predloge!$B$14</f>
        <v>☻</v>
      </c>
      <c r="V32" s="54" t="s">
        <v>15</v>
      </c>
      <c r="W32" s="82" t="s">
        <v>30</v>
      </c>
      <c r="X32" s="56">
        <f t="shared" si="1"/>
        <v>1</v>
      </c>
      <c r="Y32" s="56">
        <f t="shared" si="2"/>
        <v>1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13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47"/>
        <v/>
      </c>
      <c r="AK32" s="58" t="str">
        <f t="shared" si="30"/>
        <v/>
      </c>
      <c r="AL32" s="58" t="str">
        <f t="shared" si="31"/>
        <v/>
      </c>
      <c r="AM32" s="58" t="str">
        <f t="shared" si="32"/>
        <v/>
      </c>
      <c r="AN32" s="58" t="str">
        <f t="shared" si="33"/>
        <v/>
      </c>
      <c r="AO32" s="58" t="str">
        <f t="shared" si="34"/>
        <v/>
      </c>
      <c r="AP32" s="58" t="str">
        <f t="shared" si="35"/>
        <v>☺</v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>☻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 t="s">
        <v>76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2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5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1</v>
      </c>
      <c r="R35" s="68">
        <f t="shared" si="48"/>
        <v>6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3</v>
      </c>
      <c r="F36" s="68">
        <f t="shared" si="49"/>
        <v>2</v>
      </c>
      <c r="G36" s="68">
        <f t="shared" si="49"/>
        <v>4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5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0</v>
      </c>
      <c r="R36" s="68">
        <f t="shared" si="49"/>
        <v>0</v>
      </c>
      <c r="S36" s="68">
        <f t="shared" si="49"/>
        <v>0</v>
      </c>
      <c r="T36" s="68">
        <f t="shared" si="49"/>
        <v>3</v>
      </c>
      <c r="U36" s="68">
        <f t="shared" si="49"/>
        <v>5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3</v>
      </c>
      <c r="F37" s="73">
        <f t="shared" si="50"/>
        <v>2</v>
      </c>
      <c r="G37" s="73">
        <f t="shared" si="50"/>
        <v>4</v>
      </c>
      <c r="H37" s="73">
        <f t="shared" si="50"/>
        <v>2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5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1</v>
      </c>
      <c r="R37" s="73">
        <f t="shared" si="50"/>
        <v>6</v>
      </c>
      <c r="S37" s="73">
        <f t="shared" si="50"/>
        <v>0</v>
      </c>
      <c r="T37" s="73">
        <f t="shared" si="50"/>
        <v>4</v>
      </c>
      <c r="U37" s="73">
        <f t="shared" si="50"/>
        <v>5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5</v>
      </c>
      <c r="G38" s="68">
        <f t="shared" si="51"/>
        <v>17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12</v>
      </c>
      <c r="M38" s="68">
        <f t="shared" si="51"/>
        <v>0</v>
      </c>
      <c r="N38" s="68">
        <f t="shared" si="51"/>
        <v>8</v>
      </c>
      <c r="O38" s="68">
        <f t="shared" si="51"/>
        <v>5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5</v>
      </c>
      <c r="U38" s="68">
        <f t="shared" si="51"/>
        <v>7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5</v>
      </c>
      <c r="E40" s="68">
        <f t="shared" si="53"/>
        <v>6</v>
      </c>
      <c r="F40" s="68">
        <f t="shared" si="53"/>
        <v>9</v>
      </c>
      <c r="G40" s="68">
        <f t="shared" si="53"/>
        <v>1</v>
      </c>
      <c r="H40" s="68">
        <f t="shared" si="53"/>
        <v>3</v>
      </c>
      <c r="I40" s="68">
        <f t="shared" si="53"/>
        <v>6</v>
      </c>
      <c r="J40" s="68">
        <f t="shared" si="53"/>
        <v>3</v>
      </c>
      <c r="K40" s="68">
        <f t="shared" si="53"/>
        <v>7</v>
      </c>
      <c r="L40" s="68">
        <f t="shared" si="53"/>
        <v>1</v>
      </c>
      <c r="M40" s="68">
        <f t="shared" si="53"/>
        <v>1</v>
      </c>
      <c r="N40" s="68">
        <f t="shared" si="53"/>
        <v>3</v>
      </c>
      <c r="O40" s="68">
        <f t="shared" si="53"/>
        <v>3</v>
      </c>
      <c r="P40" s="68">
        <f t="shared" si="53"/>
        <v>0</v>
      </c>
      <c r="Q40" s="68">
        <f t="shared" si="53"/>
        <v>3</v>
      </c>
      <c r="R40" s="68">
        <f t="shared" si="53"/>
        <v>0</v>
      </c>
      <c r="S40" s="68">
        <f t="shared" si="53"/>
        <v>0</v>
      </c>
      <c r="T40" s="68">
        <f t="shared" si="53"/>
        <v>4</v>
      </c>
      <c r="U40" s="68">
        <f t="shared" si="53"/>
        <v>4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0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1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1</v>
      </c>
      <c r="G42" s="68">
        <f t="shared" si="55"/>
        <v>0</v>
      </c>
      <c r="H42" s="68">
        <f t="shared" si="55"/>
        <v>5</v>
      </c>
      <c r="I42" s="68">
        <f t="shared" si="55"/>
        <v>5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3</v>
      </c>
      <c r="P42" s="68">
        <f t="shared" si="55"/>
        <v>0</v>
      </c>
      <c r="Q42" s="68">
        <f t="shared" si="55"/>
        <v>1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2</v>
      </c>
      <c r="F43" s="68">
        <f t="shared" si="56"/>
        <v>3</v>
      </c>
      <c r="G43" s="68">
        <f t="shared" si="56"/>
        <v>1</v>
      </c>
      <c r="H43" s="68">
        <f t="shared" si="56"/>
        <v>0</v>
      </c>
      <c r="I43" s="68">
        <f t="shared" si="56"/>
        <v>1</v>
      </c>
      <c r="J43" s="68">
        <f t="shared" si="56"/>
        <v>2</v>
      </c>
      <c r="K43" s="68">
        <f t="shared" si="56"/>
        <v>2</v>
      </c>
      <c r="L43" s="68">
        <f t="shared" si="56"/>
        <v>4</v>
      </c>
      <c r="M43" s="68">
        <f t="shared" si="56"/>
        <v>4</v>
      </c>
      <c r="N43" s="68">
        <f t="shared" si="56"/>
        <v>1</v>
      </c>
      <c r="O43" s="68">
        <f t="shared" si="56"/>
        <v>4</v>
      </c>
      <c r="P43" s="68">
        <f t="shared" si="56"/>
        <v>0</v>
      </c>
      <c r="Q43" s="68">
        <f t="shared" si="56"/>
        <v>1</v>
      </c>
      <c r="R43" s="68">
        <f t="shared" si="56"/>
        <v>2</v>
      </c>
      <c r="S43" s="68">
        <f t="shared" si="56"/>
        <v>0</v>
      </c>
      <c r="T43" s="68">
        <f t="shared" si="56"/>
        <v>1</v>
      </c>
      <c r="U43" s="68">
        <f t="shared" si="56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0</v>
      </c>
      <c r="G44" s="68">
        <f>COUNTIF(W2:W32,"KON")</f>
        <v>2</v>
      </c>
      <c r="H44" s="68">
        <f>COUNTIF(W2:W32,"oro")</f>
        <v>0</v>
      </c>
      <c r="I44" s="68">
        <f>COUNTIF(W2:W32,"MIO")</f>
        <v>0</v>
      </c>
      <c r="J44" s="68">
        <f>COUNTIF(W2:W32,"BOŽ")</f>
        <v>7</v>
      </c>
      <c r="K44" s="68">
        <f>COUNTIF(W2:W32,"TOM")</f>
        <v>3</v>
      </c>
      <c r="L44" s="68">
        <f>COUNTIF(W2:W32,"MŠŠ")</f>
        <v>2</v>
      </c>
      <c r="M44" s="68">
        <f>COUNTIF(W2:W32,"ŽIV")</f>
        <v>2</v>
      </c>
      <c r="N44" s="68">
        <f>COUNTIF(W2:W32,"TAL")</f>
        <v>0</v>
      </c>
      <c r="O44" s="68">
        <f>COUNTIF(W2:W32,"PIR")</f>
        <v>4</v>
      </c>
      <c r="P44" s="68">
        <f>COUNTIF(W2:W32,"HOL")</f>
        <v>0</v>
      </c>
      <c r="Q44" s="68">
        <f>COUNTIF(W2:W32,Q1)</f>
        <v>5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2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2</v>
      </c>
      <c r="I45" s="68">
        <f t="shared" si="57"/>
        <v>2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2</v>
      </c>
      <c r="N45" s="68">
        <f t="shared" si="57"/>
        <v>1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:D2 G2:I2 K2:L2 A3:I3 K3:T3 V3:W3 E4:J4 L4:Q4 S4:W4 A4:D5 I5 P5:P9 S5:S9 H6:I6 H6:H7 F6:F9 A6:C10 D10:F10 H10:Q10 S10:W10 A11:D11 F11:N11 P11:W11 V12:V14 F17:J17 A18:F18 H18:I18 H19:H21 A19:C23 S19:S23 E21:E22 W23 A24:M24 O24:Q24 S24:W24 A25:J25 L25 N25:W25 A26:F26 H26:Q26 S26:W26 A27:M27 O27:W27 A28:E28 H28:J28 P28:Q30 S28:S30 V28:W30 A29:F30 H29:K30 M30 A31:K31 M31:Q31 S31:W31 A32:I32 K32:T32 V32:W32">
    <cfRule type="expression" dxfId="69" priority="96">
      <formula>ABS($A2)=1</formula>
    </cfRule>
  </conditionalFormatting>
  <conditionalFormatting sqref="B2:D2 G2:I2 K2:L2 B3:I3 K3:T3 V3:W3 E4:J4 L4:Q4 S4:W4 B4:D5 I5 P5:P9 S5:S9 H6:I6 H6:H7 F6:F9 B6:C10 D10:F10 H10:Q10 S10:W10 B11:D11 F11:N11 P11:W11 V12:V14 F17:J17 B18:F18 H18:I18 H19:H21 B19:C23 S19:S23 E21:E22 W23 B24:M24 O24:Q24 S24:W24 B25:J25 L25 N25:W25 B26:F26 H26:Q26 S26:W26 B27:M27 O27:W27 B28:E28 H28:J28 P28:Q30 S28:S30 V28:W30 B29:F30 H29:K30 M30 B31:K31 M31:Q31 S31:W31 B32:I32 K32:T32 V32:W32">
    <cfRule type="expression" dxfId="68" priority="95">
      <formula>WEEKDAY($B2,2)=7</formula>
    </cfRule>
    <cfRule type="expression" dxfId="67" priority="94">
      <formula>WEEKDAY($B2,2)=6</formula>
    </cfRule>
  </conditionalFormatting>
  <conditionalFormatting sqref="E7">
    <cfRule type="expression" dxfId="66" priority="16">
      <formula>WEEKDAY($B7,2)=6</formula>
    </cfRule>
    <cfRule type="expression" dxfId="65" priority="17">
      <formula>WEEKDAY($B7,2)=7</formula>
    </cfRule>
    <cfRule type="expression" dxfId="64" priority="18">
      <formula>ABS($A7)=1</formula>
    </cfRule>
  </conditionalFormatting>
  <conditionalFormatting sqref="K6">
    <cfRule type="expression" dxfId="63" priority="29">
      <formula>WEEKDAY($B6,2)=7</formula>
    </cfRule>
    <cfRule type="expression" dxfId="62" priority="30">
      <formula>ABS($A6)=1</formula>
    </cfRule>
    <cfRule type="expression" dxfId="61" priority="28">
      <formula>WEEKDAY($B6,2)=6</formula>
    </cfRule>
  </conditionalFormatting>
  <conditionalFormatting sqref="K8:K9">
    <cfRule type="expression" dxfId="60" priority="23">
      <formula>WEEKDAY($B8,2)=7</formula>
    </cfRule>
    <cfRule type="expression" dxfId="59" priority="22">
      <formula>WEEKDAY($B8,2)=6</formula>
    </cfRule>
    <cfRule type="expression" dxfId="58" priority="24">
      <formula>ABS($A8)=1</formula>
    </cfRule>
  </conditionalFormatting>
  <conditionalFormatting sqref="K20">
    <cfRule type="expression" dxfId="57" priority="20">
      <formula>WEEKDAY($B20,2)=7</formula>
    </cfRule>
    <cfRule type="expression" dxfId="56" priority="19">
      <formula>WEEKDAY($B20,2)=6</formula>
    </cfRule>
    <cfRule type="expression" dxfId="55" priority="21">
      <formula>ABS($A20)=1</formula>
    </cfRule>
  </conditionalFormatting>
  <conditionalFormatting sqref="K17:W18">
    <cfRule type="expression" dxfId="54" priority="1">
      <formula>WEEKDAY($B17,2)=6</formula>
    </cfRule>
    <cfRule type="expression" dxfId="53" priority="3">
      <formula>ABS($A17)=1</formula>
    </cfRule>
    <cfRule type="expression" dxfId="52" priority="2">
      <formula>WEEKDAY($B17,2)=7</formula>
    </cfRule>
  </conditionalFormatting>
  <conditionalFormatting sqref="N5:N7">
    <cfRule type="expression" dxfId="51" priority="12">
      <formula>ABS($A5)=1</formula>
    </cfRule>
    <cfRule type="expression" dxfId="50" priority="11">
      <formula>WEEKDAY($B5,2)=7</formula>
    </cfRule>
    <cfRule type="expression" dxfId="49" priority="10">
      <formula>WEEKDAY($B5,2)=6</formula>
    </cfRule>
  </conditionalFormatting>
  <conditionalFormatting sqref="O13:O14">
    <cfRule type="expression" dxfId="48" priority="81">
      <formula>ABS($A13)=1</formula>
    </cfRule>
    <cfRule type="expression" dxfId="47" priority="80">
      <formula>WEEKDAY($B13,2)=7</formula>
    </cfRule>
    <cfRule type="expression" dxfId="46" priority="79">
      <formula>WEEKDAY($B13,2)=6</formula>
    </cfRule>
  </conditionalFormatting>
  <conditionalFormatting sqref="P2:Q2">
    <cfRule type="expression" dxfId="45" priority="34">
      <formula>WEEKDAY($B2,2)=6</formula>
    </cfRule>
    <cfRule type="expression" dxfId="44" priority="36">
      <formula>ABS($A2)=1</formula>
    </cfRule>
    <cfRule type="expression" dxfId="43" priority="35">
      <formula>WEEKDAY($B2,2)=7</formula>
    </cfRule>
  </conditionalFormatting>
  <conditionalFormatting sqref="P12:Q16 S12:S16 A12:C17 F14:F16 O16">
    <cfRule type="expression" dxfId="42" priority="87">
      <formula>ABS($A12)=1</formula>
    </cfRule>
  </conditionalFormatting>
  <conditionalFormatting sqref="P12:Q16 S12:S16 B12:C17 F14:F16 O16">
    <cfRule type="expression" dxfId="41" priority="85">
      <formula>WEEKDAY($B12,2)=6</formula>
    </cfRule>
    <cfRule type="expression" dxfId="40" priority="86">
      <formula>WEEKDAY($B12,2)=7</formula>
    </cfRule>
  </conditionalFormatting>
  <conditionalFormatting sqref="P19:Q23">
    <cfRule type="expression" dxfId="39" priority="83">
      <formula>WEEKDAY($B19,2)=7</formula>
    </cfRule>
    <cfRule type="expression" dxfId="38" priority="82">
      <formula>WEEKDAY($B19,2)=6</formula>
    </cfRule>
    <cfRule type="expression" dxfId="37" priority="84">
      <formula>ABS($A19)=1</formula>
    </cfRule>
  </conditionalFormatting>
  <conditionalFormatting sqref="Q7:Q8">
    <cfRule type="expression" dxfId="36" priority="90">
      <formula>ABS($A7)=1</formula>
    </cfRule>
    <cfRule type="expression" dxfId="35" priority="88">
      <formula>WEEKDAY($B7,2)=6</formula>
    </cfRule>
    <cfRule type="expression" dxfId="34" priority="89">
      <formula>WEEKDAY($B7,2)=7</formula>
    </cfRule>
  </conditionalFormatting>
  <conditionalFormatting sqref="S2:T2 V2">
    <cfRule type="expression" dxfId="33" priority="92">
      <formula>WEEKDAY($B2,2)=7</formula>
    </cfRule>
    <cfRule type="expression" dxfId="32" priority="93">
      <formula>ABS($A2)=1</formula>
    </cfRule>
    <cfRule type="expression" dxfId="31" priority="91">
      <formula>WEEKDAY($B2,2)=6</formula>
    </cfRule>
  </conditionalFormatting>
  <conditionalFormatting sqref="T6:T8">
    <cfRule type="expression" dxfId="30" priority="14">
      <formula>WEEKDAY($B6,2)=7</formula>
    </cfRule>
    <cfRule type="expression" dxfId="29" priority="15">
      <formula>ABS($A6)=1</formula>
    </cfRule>
    <cfRule type="expression" dxfId="28" priority="13">
      <formula>WEEKDAY($B6,2)=6</formula>
    </cfRule>
  </conditionalFormatting>
  <conditionalFormatting sqref="U12">
    <cfRule type="expression" dxfId="27" priority="7">
      <formula>WEEKDAY($B12,2)=6</formula>
    </cfRule>
    <cfRule type="expression" dxfId="26" priority="9">
      <formula>ABS($A12)=1</formula>
    </cfRule>
    <cfRule type="expression" dxfId="25" priority="8">
      <formula>WEEKDAY($B12,2)=7</formula>
    </cfRule>
  </conditionalFormatting>
  <conditionalFormatting sqref="U15">
    <cfRule type="expression" dxfId="24" priority="39">
      <formula>ABS($A15)=1</formula>
    </cfRule>
    <cfRule type="expression" dxfId="23" priority="38">
      <formula>WEEKDAY($B15,2)=7</formula>
    </cfRule>
    <cfRule type="expression" dxfId="22" priority="37">
      <formula>WEEKDAY($B15,2)=6</formula>
    </cfRule>
  </conditionalFormatting>
  <conditionalFormatting sqref="U19">
    <cfRule type="expression" dxfId="21" priority="4">
      <formula>WEEKDAY($B19,2)=6</formula>
    </cfRule>
    <cfRule type="expression" dxfId="20" priority="5">
      <formula>WEEKDAY($B19,2)=7</formula>
    </cfRule>
    <cfRule type="expression" dxfId="19" priority="6">
      <formula>ABS($A19)=1</formula>
    </cfRule>
  </conditionalFormatting>
  <conditionalFormatting sqref="U28">
    <cfRule type="expression" dxfId="18" priority="33">
      <formula>ABS($A28)=1</formula>
    </cfRule>
    <cfRule type="expression" dxfId="17" priority="32">
      <formula>WEEKDAY($B28,2)=7</formula>
    </cfRule>
    <cfRule type="expression" dxfId="16" priority="31">
      <formula>WEEKDAY($B28,2)=6</formula>
    </cfRule>
  </conditionalFormatting>
  <conditionalFormatting sqref="V5:V9">
    <cfRule type="expression" dxfId="15" priority="48">
      <formula>ABS($A5)=1</formula>
    </cfRule>
    <cfRule type="expression" dxfId="14" priority="46">
      <formula>WEEKDAY($B5,2)=6</formula>
    </cfRule>
    <cfRule type="expression" dxfId="13" priority="47">
      <formula>WEEKDAY($B5,2)=7</formula>
    </cfRule>
  </conditionalFormatting>
  <conditionalFormatting sqref="V19:V23">
    <cfRule type="expression" dxfId="12" priority="42">
      <formula>ABS($A19)=1</formula>
    </cfRule>
    <cfRule type="expression" dxfId="11" priority="41">
      <formula>WEEKDAY($B19,2)=7</formula>
    </cfRule>
    <cfRule type="expression" dxfId="10" priority="40">
      <formula>WEEKDAY($B19,2)=6</formula>
    </cfRule>
  </conditionalFormatting>
  <conditionalFormatting sqref="V15:W16">
    <cfRule type="expression" dxfId="9" priority="43">
      <formula>WEEKDAY($B15,2)=6</formula>
    </cfRule>
    <cfRule type="expression" dxfId="8" priority="44">
      <formula>WEEKDAY($B15,2)=7</formula>
    </cfRule>
    <cfRule type="expression" dxfId="7" priority="45">
      <formula>ABS($A15)=1</formula>
    </cfRule>
  </conditionalFormatting>
  <conditionalFormatting sqref="X2:AE32">
    <cfRule type="cellIs" dxfId="6" priority="108" operator="lessThan">
      <formula>1</formula>
    </cfRule>
    <cfRule type="cellIs" dxfId="5" priority="112" operator="greaterThan">
      <formula>1</formula>
    </cfRule>
  </conditionalFormatting>
  <conditionalFormatting sqref="AF2:AF32">
    <cfRule type="cellIs" dxfId="4" priority="107" operator="notEqual">
      <formula>0</formula>
    </cfRule>
  </conditionalFormatting>
  <conditionalFormatting sqref="AG2:AG32">
    <cfRule type="cellIs" dxfId="3" priority="110" operator="equal">
      <formula>1</formula>
    </cfRule>
    <cfRule type="cellIs" dxfId="2" priority="111" operator="greaterThan">
      <formula>1</formula>
    </cfRule>
  </conditionalFormatting>
  <conditionalFormatting sqref="AH2:AH32">
    <cfRule type="cellIs" dxfId="1" priority="109" operator="lessThan">
      <formula>2</formula>
    </cfRule>
    <cfRule type="cellIs" dxfId="0" priority="113" operator="greaterThan">
      <formula>2</formula>
    </cfRule>
  </conditionalFormatting>
  <pageMargins left="0" right="0" top="0.39513888888888898" bottom="0.39374999999999999" header="0" footer="0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="150" zoomScaleNormal="150" workbookViewId="0">
      <selection activeCell="I1" sqref="I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9" width="5.42578125" style="3" customWidth="1"/>
    <col min="20" max="64" width="6" style="3" customWidth="1"/>
  </cols>
  <sheetData>
    <row r="1" spans="1:64" ht="24.75" customHeight="1">
      <c r="A1" t="s">
        <v>73</v>
      </c>
      <c r="B1" s="127" t="s">
        <v>74</v>
      </c>
      <c r="C1" s="127"/>
      <c r="D1" s="127"/>
      <c r="E1" s="5" t="str">
        <f>Predloge!$F$2</f>
        <v>2023</v>
      </c>
      <c r="F1" s="107"/>
      <c r="G1" s="107"/>
      <c r="H1" s="107"/>
      <c r="I1" s="107"/>
      <c r="J1" s="107"/>
      <c r="K1" s="107"/>
    </row>
    <row r="4" spans="1:64" ht="12.75" customHeight="1">
      <c r="C4" s="8" t="str">
        <f>Predloge!$E$21</f>
        <v>DIV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POČ</v>
      </c>
    </row>
    <row r="5" spans="1:64" ht="21" customHeight="1">
      <c r="B5" s="108" t="str">
        <f>Predloge!$B$20</f>
        <v>☺</v>
      </c>
      <c r="C5" s="109">
        <f>SUM(januar!D35,februar!D35,marec!C35,april!D35,maj!D35,junij!C35,julij!C35,avgust!D35,september!C35,oktober!D35,november!D35,december!D35)</f>
        <v>53</v>
      </c>
      <c r="D5" s="109">
        <f>SUM(januar!E35,februar!E35,marec!D35,april!E35,maj!E35,junij!D35,julij!D35,avgust!E35,september!D35,oktober!E35,november!E35,december!E35)</f>
        <v>1</v>
      </c>
      <c r="E5" s="109">
        <f>SUM(januar!F35,februar!F35,marec!E35,april!F35,maj!F35,junij!E35,julij!E35,avgust!F35,september!E35,oktober!F35,november!F35,december!F35)</f>
        <v>0</v>
      </c>
      <c r="F5" s="109">
        <f>SUM(januar!G35,februar!G35,marec!F35,april!G35,maj!G35,junij!F35,julij!F35,avgust!G35,september!F35,oktober!G35,november!G35,december!G35)</f>
        <v>0</v>
      </c>
      <c r="G5" s="109">
        <f>SUM(januar!H35,februar!H35,marec!G35,april!H35,maj!H35,junij!G35,julij!G35,avgust!H35,september!G35,oktober!H35,november!H35,december!H35)</f>
        <v>35</v>
      </c>
      <c r="H5" s="109">
        <f>SUM(januar!I35,februar!I35,marec!H35,april!I35,maj!I35,junij!H35,julij!H35,avgust!I35,september!H35,oktober!I35,november!I35,december!I35)</f>
        <v>6</v>
      </c>
      <c r="I5" s="109">
        <f>SUM(januar!J35,februar!J35,marec!I35,april!J35,maj!J35,junij!I35,julij!I35,avgust!J35,september!I35,oktober!J35,november!J35,december!J35)</f>
        <v>50</v>
      </c>
      <c r="J5" s="109">
        <f>SUM(januar!K35,februar!K35,marec!J35,april!K35,maj!K35,junij!J35,julij!J35,avgust!K35,september!J35,oktober!K35,november!K35,december!K35)</f>
        <v>1</v>
      </c>
      <c r="K5" s="109">
        <f>SUM(januar!L35,februar!L35,marec!K35,april!L35,maj!L35,junij!K35,julij!K35,avgust!L35,september!K35,oktober!L35,november!L35,december!L35)</f>
        <v>0</v>
      </c>
      <c r="L5" s="109">
        <f>SUM(januar!M35,februar!M35,marec!L35,april!M35,maj!M35,junij!L35,julij!L35,avgust!M35,september!L35,oktober!M35,november!M35,december!M35)</f>
        <v>50</v>
      </c>
      <c r="M5" s="109">
        <f>SUM(januar!N35,februar!N35,marec!M35,april!N35,maj!N35,junij!M35,julij!M35,avgust!N35,september!M35,oktober!N35,november!N35,december!N35)</f>
        <v>1</v>
      </c>
      <c r="N5" s="109">
        <f>SUM(januar!O35,februar!O35,marec!N35,april!O35,maj!O35,junij!N35,julij!N35,avgust!O35,september!N35,oktober!O35,november!O35,december!O35)</f>
        <v>26</v>
      </c>
      <c r="O5" s="109">
        <f>SUM(januar!P35,februar!P35,marec!O35,april!P35,maj!P35,junij!O35,julij!O35,avgust!P35,september!O35,oktober!P35,november!P35,december!P35)</f>
        <v>0</v>
      </c>
      <c r="P5" s="109">
        <f>SUM(januar!Q35,februar!Q35,marec!P35,april!Q35,maj!Q35,junij!P35,julij!P35,avgust!Q35,september!P35,oktober!Q35,november!Q35,december!Q35)</f>
        <v>9</v>
      </c>
      <c r="Q5" s="109">
        <f>SUM(januar!R35,februar!R35,marec!Q35,april!R35,maj!R35,junij!Q35,julij!Q35,avgust!R35,september!Q35,oktober!R35,november!R35,december!R35)</f>
        <v>61</v>
      </c>
      <c r="R5" s="109">
        <f>SUM(januar!S35,februar!S35,marec!R35,april!S35,maj!S35,junij!R35,julij!R35,avgust!S35,september!R35,oktober!S35,november!S35,december!S35)</f>
        <v>0</v>
      </c>
      <c r="S5" s="109">
        <f>SUM(januar!T35,februar!T35,marec!S35,april!T35,maj!T35,junij!S35,julij!S35,avgust!T35,september!S35,oktober!T35,november!T35,december!T35)</f>
        <v>10</v>
      </c>
      <c r="T5" s="109">
        <f>SUM(januar!U35,februar!U35,marec!T35,april!U35,maj!U35,junij!T35,julij!T35,avgust!U35,september!T35,oktober!U35,november!U35,december!U35)</f>
        <v>5</v>
      </c>
      <c r="AB5" s="51"/>
    </row>
    <row r="6" spans="1:64" ht="19.5" customHeight="1">
      <c r="A6" s="71"/>
      <c r="B6" s="11" t="str">
        <f>Predloge!$B$16</f>
        <v>☻</v>
      </c>
      <c r="C6" s="109">
        <f>SUM(januar!D36,februar!D36,marec!C36,april!D36,maj!D36,junij!C36,julij!C36,avgust!D36,september!C36,oktober!D36,november!D36,december!D36)</f>
        <v>0</v>
      </c>
      <c r="D6" s="109">
        <f>SUM(januar!E36,februar!E36,marec!D36,april!E36,maj!E36,junij!D36,julij!D36,avgust!E36,september!D36,oktober!E36,november!E36,december!E36)</f>
        <v>20</v>
      </c>
      <c r="E6" s="109">
        <f>SUM(januar!F36,februar!F36,marec!E36,april!F36,maj!F36,junij!E36,julij!E36,avgust!F36,september!E36,oktober!F36,november!F36,december!F36)</f>
        <v>25</v>
      </c>
      <c r="F6" s="109">
        <f>SUM(januar!G36,februar!G36,marec!F36,april!G36,maj!G36,junij!F36,julij!F36,avgust!G36,september!F36,oktober!G36,november!G36,december!G36)</f>
        <v>47</v>
      </c>
      <c r="G6" s="109">
        <f>SUM(januar!H36,februar!H36,marec!G36,april!H36,maj!H36,junij!G36,julij!G36,avgust!H36,september!G36,oktober!H36,november!H36,december!H36)</f>
        <v>0</v>
      </c>
      <c r="H6" s="109">
        <f>SUM(januar!I36,februar!I36,marec!H36,april!I36,maj!I36,junij!H36,julij!H36,avgust!I36,september!H36,oktober!I36,november!I36,december!I36)</f>
        <v>0</v>
      </c>
      <c r="I6" s="109">
        <f>SUM(januar!J36,februar!J36,marec!I36,april!J36,maj!J36,junij!I36,julij!I36,avgust!J36,september!I36,oktober!J36,november!J36,december!J36)</f>
        <v>0</v>
      </c>
      <c r="J6" s="109">
        <f>SUM(januar!K36,februar!K36,marec!J36,april!K36,maj!K36,junij!J36,julij!J36,avgust!K36,september!J36,oktober!K36,november!K36,december!K36)</f>
        <v>44</v>
      </c>
      <c r="K6" s="109">
        <f>SUM(januar!L36,februar!L36,marec!K36,april!L36,maj!L36,junij!K36,julij!K36,avgust!L36,september!K36,oktober!L36,november!L36,december!L36)</f>
        <v>39</v>
      </c>
      <c r="L6" s="109">
        <f>SUM(januar!M36,februar!M36,marec!L36,april!M36,maj!M36,junij!L36,julij!L36,avgust!M36,september!L36,oktober!M36,november!M36,december!M36)</f>
        <v>0</v>
      </c>
      <c r="M6" s="109">
        <f>SUM(januar!N36,februar!N36,marec!M36,april!N36,maj!N36,junij!M36,julij!M36,avgust!N36,september!M36,oktober!N36,november!N36,december!N36)</f>
        <v>28</v>
      </c>
      <c r="N6" s="109">
        <f>SUM(januar!O36,februar!O36,marec!N36,april!O36,maj!O36,junij!N36,julij!N36,avgust!O36,september!N36,oktober!O36,november!O36,december!O36)</f>
        <v>30</v>
      </c>
      <c r="O6" s="109">
        <f>SUM(januar!P36,februar!P36,marec!O36,april!P36,maj!P36,junij!O36,julij!O36,avgust!P36,september!O36,oktober!P36,november!P36,december!P36)</f>
        <v>0</v>
      </c>
      <c r="P6" s="109">
        <f>SUM(januar!Q36,februar!Q36,marec!P36,april!Q36,maj!Q36,junij!P36,julij!P36,avgust!Q36,september!P36,oktober!Q36,november!Q36,december!Q36)</f>
        <v>32</v>
      </c>
      <c r="Q6" s="109">
        <f>SUM(januar!R36,februar!R36,marec!Q36,april!R36,maj!R36,junij!Q36,julij!Q36,avgust!R36,september!Q36,oktober!R36,november!R36,december!R36)</f>
        <v>0</v>
      </c>
      <c r="R6" s="109">
        <f>SUM(januar!S36,februar!S36,marec!R36,april!S36,maj!S36,junij!R36,julij!R36,avgust!S36,september!R36,oktober!S36,november!S36,december!S36)</f>
        <v>0</v>
      </c>
      <c r="S6" s="109">
        <f>SUM(januar!T36,februar!T36,marec!S36,april!T36,maj!T36,junij!S36,julij!S36,avgust!T36,september!S36,oktober!T36,november!T36,december!T36)</f>
        <v>39</v>
      </c>
      <c r="T6" s="109">
        <f>SUM(januar!U36,februar!U36,marec!T36,april!U36,maj!U36,junij!T36,julij!T36,avgust!U36,september!T36,oktober!U36,november!U36,december!U36)</f>
        <v>7</v>
      </c>
      <c r="U6" s="110"/>
      <c r="V6" s="110"/>
      <c r="W6" s="110"/>
      <c r="X6" s="110"/>
      <c r="Y6" s="110"/>
      <c r="Z6" s="71"/>
      <c r="AA6" s="71"/>
      <c r="AB6" s="5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</row>
    <row r="7" spans="1:64" ht="19.5" customHeight="1">
      <c r="A7" s="71"/>
      <c r="B7" s="30" t="str">
        <f>Predloge!$B$42</f>
        <v>Σ</v>
      </c>
      <c r="C7" s="109">
        <f>SUM(januar!D37,februar!D37,marec!C37,april!D37,maj!D37,junij!C37,julij!C37,avgust!D37,september!C37,oktober!D37,november!D37,december!D37)</f>
        <v>53</v>
      </c>
      <c r="D7" s="109">
        <f>SUM(januar!E37,februar!E37,marec!D37,april!E37,maj!E37,junij!D37,julij!D37,avgust!E37,september!D37,oktober!E37,november!E37,december!E37)</f>
        <v>21</v>
      </c>
      <c r="E7" s="109">
        <f>SUM(januar!F37,februar!F37,marec!E37,april!F37,maj!F37,junij!E37,julij!E37,avgust!F37,september!E37,oktober!F37,november!F37,december!F37)</f>
        <v>25</v>
      </c>
      <c r="F7" s="109">
        <f>SUM(januar!G37,februar!G37,marec!F37,april!G37,maj!G37,junij!F37,julij!F37,avgust!G37,september!F37,oktober!G37,november!G37,december!G37)</f>
        <v>47</v>
      </c>
      <c r="G7" s="109">
        <f>SUM(januar!H37,februar!H37,marec!G37,april!H37,maj!H37,junij!G37,julij!G37,avgust!H37,september!G37,oktober!H37,november!H37,december!H37)</f>
        <v>35</v>
      </c>
      <c r="H7" s="109">
        <f>SUM(januar!I37,februar!I37,marec!H37,april!I37,maj!I37,junij!H37,julij!H37,avgust!I37,september!H37,oktober!I37,november!I37,december!I37)</f>
        <v>6</v>
      </c>
      <c r="I7" s="109">
        <f>SUM(januar!J37,februar!J37,marec!I37,april!J37,maj!J37,junij!I37,julij!I37,avgust!J37,september!I37,oktober!J37,november!J37,december!J37)</f>
        <v>50</v>
      </c>
      <c r="J7" s="109">
        <f>SUM(januar!K37,februar!K37,marec!J37,april!K37,maj!K37,junij!J37,julij!J37,avgust!K37,september!J37,oktober!K37,november!K37,december!K37)</f>
        <v>45</v>
      </c>
      <c r="K7" s="109">
        <f>SUM(januar!L37,februar!L37,marec!K37,april!L37,maj!L37,junij!K37,julij!K37,avgust!L37,september!K37,oktober!L37,november!L37,december!L37)</f>
        <v>39</v>
      </c>
      <c r="L7" s="109">
        <f>SUM(januar!M37,februar!M37,marec!L37,april!M37,maj!M37,junij!L37,julij!L37,avgust!M37,september!L37,oktober!M37,november!M37,december!M37)</f>
        <v>50</v>
      </c>
      <c r="M7" s="109">
        <f>SUM(januar!N37,februar!N37,marec!M37,april!N37,maj!N37,junij!M37,julij!M37,avgust!N37,september!M37,oktober!N37,november!N37,december!N37)</f>
        <v>29</v>
      </c>
      <c r="N7" s="109">
        <f>SUM(januar!O37,februar!O37,marec!N37,april!O37,maj!O37,junij!N37,julij!N37,avgust!O37,september!N37,oktober!O37,november!O37,december!O37)</f>
        <v>56</v>
      </c>
      <c r="O7" s="109">
        <f>SUM(januar!P37,februar!P37,marec!O37,april!P37,maj!P37,junij!O37,julij!O37,avgust!P37,september!O37,oktober!P37,november!P37,december!P37)</f>
        <v>0</v>
      </c>
      <c r="P7" s="109">
        <f>SUM(januar!Q37,februar!Q37,marec!P37,april!Q37,maj!Q37,junij!P37,julij!P37,avgust!Q37,september!P37,oktober!Q37,november!Q37,december!Q37)</f>
        <v>41</v>
      </c>
      <c r="Q7" s="109">
        <f>SUM(januar!R37,februar!R37,marec!Q37,april!R37,maj!R37,junij!Q37,julij!Q37,avgust!R37,september!Q37,oktober!R37,november!R37,december!R37)</f>
        <v>61</v>
      </c>
      <c r="R7" s="109">
        <f>SUM(januar!S37,februar!S37,marec!R37,april!S37,maj!S37,junij!R37,julij!R37,avgust!S37,september!R37,oktober!S37,november!S37,december!S37)</f>
        <v>0</v>
      </c>
      <c r="S7" s="109">
        <f>SUM(januar!T37,februar!T37,marec!S37,april!T37,maj!T37,junij!S37,julij!S37,avgust!T37,september!S37,oktober!T37,november!T37,december!T37)</f>
        <v>49</v>
      </c>
      <c r="T7" s="109">
        <f>SUM(januar!U37,februar!U37,marec!T37,april!U37,maj!U37,junij!T37,julij!T37,avgust!U37,september!T37,oktober!U37,november!U37,december!U37)</f>
        <v>12</v>
      </c>
      <c r="U7" s="110"/>
      <c r="V7" s="110"/>
      <c r="W7" s="110"/>
      <c r="X7" s="110"/>
      <c r="Y7" s="110"/>
      <c r="Z7" s="71"/>
      <c r="AA7" s="71"/>
      <c r="AB7" s="5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</row>
    <row r="8" spans="1:64" ht="19.5" customHeight="1">
      <c r="A8" s="71"/>
      <c r="B8" s="6" t="str">
        <f>Predloge!$B$6</f>
        <v>KVIT</v>
      </c>
      <c r="C8" s="109">
        <f>SUM(januar!D37,februar!D37,marec!C37,april!D37,maj!D37,junij!C37,julij!C37,avgust!D37,september!C37,oktober!D37,november!D37,december!D37)</f>
        <v>53</v>
      </c>
      <c r="D8" s="109">
        <f>SUM(januar!E37,februar!E37,marec!D37,april!E37,maj!E37,junij!D37,julij!D37,avgust!E37,september!D37,oktober!E37,november!E37,december!E37)</f>
        <v>21</v>
      </c>
      <c r="E8" s="109">
        <f>SUM(januar!F37,februar!F37,marec!E37,april!F37,maj!F37,junij!E37,julij!E37,avgust!F37,september!E37,oktober!F37,november!F37,december!F37)</f>
        <v>25</v>
      </c>
      <c r="F8" s="109">
        <f>SUM(januar!G37,februar!G37,marec!F37,april!G37,maj!G37,junij!F37,julij!F37,avgust!G37,september!F37,oktober!G37,november!G37,december!G37)</f>
        <v>47</v>
      </c>
      <c r="G8" s="109">
        <f>SUM(januar!H37,februar!H37,marec!G37,april!H37,maj!H37,junij!G37,julij!G37,avgust!H37,september!G37,oktober!H37,november!H37,december!H37)</f>
        <v>35</v>
      </c>
      <c r="H8" s="109">
        <f>SUM(januar!I37,februar!I37,marec!H37,april!I37,maj!I37,junij!H37,julij!H37,avgust!I37,september!H37,oktober!I37,november!I37,december!I37)</f>
        <v>6</v>
      </c>
      <c r="I8" s="109">
        <f>SUM(januar!J37,februar!J37,marec!I37,april!J37,maj!J37,junij!I37,julij!I37,avgust!J37,september!I37,oktober!J37,november!J37,december!J37)</f>
        <v>50</v>
      </c>
      <c r="J8" s="109">
        <f>SUM(januar!K37,februar!K37,marec!J37,april!K37,maj!K37,junij!J37,julij!J37,avgust!K37,september!J37,oktober!K37,november!K37,december!K37)</f>
        <v>45</v>
      </c>
      <c r="K8" s="109">
        <f>SUM(januar!L37,februar!L37,marec!K37,april!L37,maj!L37,junij!K37,julij!K37,avgust!L37,september!K37,oktober!L37,november!L37,december!L37)</f>
        <v>39</v>
      </c>
      <c r="L8" s="109">
        <f>SUM(januar!M37,februar!M37,marec!L37,april!M37,maj!M37,junij!L37,julij!L37,avgust!M37,september!L37,oktober!M37,november!M37,december!M37)</f>
        <v>50</v>
      </c>
      <c r="M8" s="109">
        <f>SUM(januar!N37,februar!N37,marec!M37,april!N37,maj!N37,junij!M37,julij!M37,avgust!N37,september!M37,oktober!N37,november!N37,december!N37)</f>
        <v>29</v>
      </c>
      <c r="N8" s="109">
        <f>SUM(januar!O37,februar!O37,marec!N37,april!O37,maj!O37,junij!N37,julij!N37,avgust!O37,september!N37,oktober!O37,november!O37,december!O37)</f>
        <v>56</v>
      </c>
      <c r="O8" s="109">
        <f>SUM(januar!P37,februar!P37,marec!O37,april!P37,maj!P37,junij!O37,julij!O37,avgust!P37,september!O37,oktober!P37,november!P37,december!P37)</f>
        <v>0</v>
      </c>
      <c r="P8" s="109">
        <f>SUM(januar!Q37,februar!Q37,marec!P37,april!Q37,maj!Q37,junij!P37,julij!P37,avgust!Q37,september!P37,oktober!Q37,november!Q37,december!Q37)</f>
        <v>41</v>
      </c>
      <c r="Q8" s="109">
        <f>SUM(januar!R37,februar!R37,marec!Q37,april!R37,maj!R37,junij!Q37,julij!Q37,avgust!R37,september!Q37,oktober!R37,november!R37,december!R37)</f>
        <v>61</v>
      </c>
      <c r="R8" s="109">
        <f>SUM(januar!S37,februar!S37,marec!R37,april!S37,maj!S37,junij!R37,julij!R37,avgust!S37,september!R37,oktober!S37,november!S37,december!S37)</f>
        <v>0</v>
      </c>
      <c r="S8" s="109">
        <f>SUM(januar!T37,februar!T37,marec!S37,april!T37,maj!T37,junij!S37,julij!S37,avgust!T37,september!S37,oktober!T37,november!T37,december!T37)</f>
        <v>49</v>
      </c>
      <c r="T8" s="109">
        <f>SUM(januar!U37,februar!U37,marec!T37,april!U37,maj!U37,junij!T37,julij!T37,avgust!U37,september!T37,oktober!U37,november!U37,december!U37)</f>
        <v>12</v>
      </c>
      <c r="U8" s="110"/>
      <c r="V8" s="110"/>
      <c r="W8" s="110"/>
      <c r="X8" s="110"/>
      <c r="Y8" s="110"/>
      <c r="Z8" s="71"/>
      <c r="AA8" s="71"/>
      <c r="AB8" s="5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</row>
    <row r="9" spans="1:64" ht="15.75" customHeight="1">
      <c r="A9" s="71"/>
      <c r="B9" s="32" t="str">
        <f>Predloge!$B$43</f>
        <v>$</v>
      </c>
      <c r="C9" s="109">
        <f>SUM(januar!D39,februar!D39,marec!C39,april!D39,maj!D39,junij!C39,julij!C39,avgust!D39,september!C39,oktober!D39,november!D39,december!D39)</f>
        <v>0</v>
      </c>
      <c r="D9" s="109">
        <f>SUM(januar!E39,februar!E39,marec!D39,april!E39,maj!E39,junij!D39,julij!D39,avgust!E39,september!D39,oktober!E39,november!E39,december!E39)</f>
        <v>0</v>
      </c>
      <c r="E9" s="109">
        <f>SUM(januar!F39,februar!F39,marec!E39,april!F39,maj!F39,junij!E39,julij!E39,avgust!F39,september!E39,oktober!F39,november!F39,december!F39)</f>
        <v>0</v>
      </c>
      <c r="F9" s="109">
        <f>SUM(januar!G39,februar!G39,marec!F39,april!G39,maj!G39,junij!F39,julij!F39,avgust!G39,september!F39,oktober!G39,november!G39,december!G39)</f>
        <v>0</v>
      </c>
      <c r="G9" s="109">
        <f>SUM(januar!H39,februar!H39,marec!G39,april!H39,maj!H39,junij!G39,julij!G39,avgust!H39,september!G39,oktober!H39,november!H39,december!H39)</f>
        <v>0</v>
      </c>
      <c r="H9" s="109">
        <f>SUM(januar!I39,februar!I39,marec!H39,april!I39,maj!I39,junij!H39,julij!H39,avgust!I39,september!H39,oktober!I39,november!I39,december!I39)</f>
        <v>0</v>
      </c>
      <c r="I9" s="109">
        <f>SUM(januar!J39,februar!J39,marec!I39,april!J39,maj!J39,junij!I39,julij!I39,avgust!J39,september!I39,oktober!J39,november!J39,december!J39)</f>
        <v>0</v>
      </c>
      <c r="J9" s="109">
        <f>SUM(januar!K39,februar!K39,marec!J39,april!K39,maj!K39,junij!J39,julij!J39,avgust!K39,september!J39,oktober!K39,november!K39,december!K39)</f>
        <v>0</v>
      </c>
      <c r="K9" s="109">
        <f>SUM(januar!L39,februar!L39,marec!K39,april!L39,maj!L39,junij!K39,julij!K39,avgust!L39,september!K39,oktober!L39,november!L39,december!L39)</f>
        <v>0</v>
      </c>
      <c r="L9" s="109">
        <f>SUM(januar!M39,februar!M39,marec!L39,april!M39,maj!M39,junij!L39,julij!L39,avgust!M39,september!L39,oktober!M39,november!M39,december!M39)</f>
        <v>0</v>
      </c>
      <c r="M9" s="109">
        <f>SUM(januar!N39,februar!N39,marec!M39,april!N39,maj!N39,junij!M39,julij!M39,avgust!N39,september!M39,oktober!N39,november!N39,december!N39)</f>
        <v>0</v>
      </c>
      <c r="N9" s="109">
        <f>SUM(januar!O39,februar!O39,marec!N39,april!O39,maj!O39,junij!N39,julij!N39,avgust!O39,september!N39,oktober!O39,november!O39,december!O39)</f>
        <v>0</v>
      </c>
      <c r="O9" s="109">
        <f>SUM(januar!P39,februar!P39,marec!O39,april!P39,maj!P39,junij!O39,julij!O39,avgust!P39,september!O39,oktober!P39,november!P39,december!P39)</f>
        <v>0</v>
      </c>
      <c r="P9" s="109">
        <f>SUM(januar!Q39,februar!Q39,marec!P39,april!Q39,maj!Q39,junij!P39,julij!P39,avgust!Q39,september!P39,oktober!Q39,november!Q39,december!Q39)</f>
        <v>0</v>
      </c>
      <c r="Q9" s="109">
        <f>SUM(januar!R39,februar!R39,marec!Q39,april!R39,maj!R39,junij!Q39,julij!Q39,avgust!R39,september!Q39,oktober!R39,november!R39,december!R39)</f>
        <v>0</v>
      </c>
      <c r="R9" s="109">
        <f>SUM(januar!S39,februar!S39,marec!R39,april!S39,maj!S39,junij!R39,julij!R39,avgust!S39,september!R39,oktober!S39,november!S39,december!S39)</f>
        <v>0</v>
      </c>
      <c r="S9" s="109">
        <f>SUM(januar!T39,februar!T39,marec!S39,april!T39,maj!T39,junij!S39,julij!S39,avgust!T39,september!S39,oktober!T39,november!T39,december!T39)</f>
        <v>0</v>
      </c>
      <c r="T9" s="109">
        <f>SUM(januar!U39,februar!U39,marec!T39,april!U39,maj!U39,junij!T39,julij!T39,avgust!U39,september!T39,oktober!U39,november!U39,december!U39)</f>
        <v>0</v>
      </c>
      <c r="U9" s="110"/>
      <c r="V9" s="110"/>
      <c r="W9" s="110"/>
      <c r="X9" s="110"/>
      <c r="Y9" s="110"/>
      <c r="Z9" s="71"/>
      <c r="AA9" s="71"/>
      <c r="AB9" s="51"/>
      <c r="AC9" s="71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</row>
    <row r="10" spans="1:64" ht="13.5" customHeight="1">
      <c r="B10" s="6" t="str">
        <f>Predloge!$B$12</f>
        <v>D</v>
      </c>
      <c r="C10" s="109">
        <f>SUM(januar!D40,februar!D40,marec!C40,april!D40,maj!D40,junij!C40,julij!C40,avgust!D40,september!C40,oktober!D40,november!D40,december!D40)</f>
        <v>47</v>
      </c>
      <c r="D10" s="109">
        <f>SUM(januar!E40,februar!E40,marec!D40,april!E40,maj!E40,junij!D40,julij!D40,avgust!E40,september!D40,oktober!E40,november!E40,december!E40)</f>
        <v>57</v>
      </c>
      <c r="E10" s="109">
        <f>SUM(januar!F40,februar!F40,marec!E40,april!F40,maj!F40,junij!E40,julij!E40,avgust!F40,september!E40,oktober!F40,november!F40,december!F40)</f>
        <v>68</v>
      </c>
      <c r="F10" s="109">
        <f>SUM(januar!G40,februar!G40,marec!F40,april!G40,maj!G40,junij!F40,julij!F40,avgust!G40,september!F40,oktober!G40,november!G40,december!G40)</f>
        <v>57</v>
      </c>
      <c r="G10" s="109">
        <f>SUM(januar!H40,februar!H40,marec!G40,april!H40,maj!H40,junij!G40,julij!G40,avgust!H40,september!G40,oktober!H40,november!H40,december!H40)</f>
        <v>66</v>
      </c>
      <c r="H10" s="109">
        <f>SUM(januar!I40,februar!I40,marec!H40,april!I40,maj!I40,junij!H40,julij!H40,avgust!I40,september!H40,oktober!I40,november!I40,december!I40)</f>
        <v>64</v>
      </c>
      <c r="I10" s="109">
        <f>SUM(januar!J40,februar!J40,marec!I40,april!J40,maj!J40,junij!I40,julij!I40,avgust!J40,september!I40,oktober!J40,november!J40,december!J40)</f>
        <v>37</v>
      </c>
      <c r="J10" s="109">
        <f>SUM(januar!K40,februar!K40,marec!J40,april!K40,maj!K40,junij!J40,julij!J40,avgust!K40,september!J40,oktober!K40,november!K40,december!K40)</f>
        <v>62</v>
      </c>
      <c r="K10" s="109">
        <f>SUM(januar!L40,februar!L40,marec!K40,april!L40,maj!L40,junij!K40,julij!K40,avgust!L40,september!K40,oktober!L40,november!L40,december!L40)</f>
        <v>60</v>
      </c>
      <c r="L10" s="109">
        <f>SUM(januar!M40,februar!M40,marec!L40,april!M40,maj!M40,junij!L40,julij!L40,avgust!M40,september!L40,oktober!M40,november!M40,december!M40)</f>
        <v>56</v>
      </c>
      <c r="M10" s="109">
        <f>SUM(januar!N40,februar!N40,marec!M40,april!N40,maj!N40,junij!M40,julij!M40,avgust!N40,september!M40,oktober!N40,november!N40,december!N40)</f>
        <v>83</v>
      </c>
      <c r="N10" s="109">
        <f>SUM(januar!O40,februar!O40,marec!N40,april!O40,maj!O40,junij!N40,julij!N40,avgust!O40,september!N40,oktober!O40,november!O40,december!O40)</f>
        <v>50</v>
      </c>
      <c r="O10" s="109">
        <f>SUM(januar!P40,februar!P40,marec!O40,april!P40,maj!P40,junij!O40,julij!O40,avgust!P40,september!O40,oktober!P40,november!P40,december!P40)</f>
        <v>0</v>
      </c>
      <c r="P10" s="109">
        <f>SUM(januar!Q40,februar!Q40,marec!P40,april!Q40,maj!Q40,junij!P40,julij!P40,avgust!Q40,september!P40,oktober!Q40,november!Q40,december!Q40)</f>
        <v>27</v>
      </c>
      <c r="Q10" s="109">
        <f>SUM(januar!R40,februar!R40,marec!Q40,april!R40,maj!R40,junij!Q40,julij!Q40,avgust!R40,september!Q40,oktober!R40,november!R40,december!R40)</f>
        <v>44</v>
      </c>
      <c r="R10" s="109">
        <f>SUM(januar!S40,februar!S40,marec!R40,april!S40,maj!S40,junij!R40,julij!R40,avgust!S40,september!R40,oktober!S40,november!S40,december!S40)</f>
        <v>0</v>
      </c>
      <c r="S10" s="109">
        <f>SUM(januar!T40,februar!T40,marec!S40,april!T40,maj!T40,junij!S40,julij!S40,avgust!T40,september!S40,oktober!T40,november!T40,december!T40)</f>
        <v>62</v>
      </c>
      <c r="T10" s="109">
        <f>SUM(januar!U40,februar!U40,marec!T40,april!U40,maj!U40,junij!T40,julij!T40,avgust!U40,september!T40,oktober!U40,november!U40,december!U40)</f>
        <v>5</v>
      </c>
      <c r="AB10" s="51"/>
    </row>
    <row r="11" spans="1:64" ht="13.5" customHeight="1">
      <c r="B11" s="6" t="str">
        <f>Predloge!$B$15</f>
        <v>SO</v>
      </c>
      <c r="C11" s="109">
        <f>SUM(januar!D41,februar!D41,marec!C41,april!D41,maj!D41,junij!C41,julij!C41,avgust!D41,september!C41,oktober!D41,november!D41,december!D41)</f>
        <v>0</v>
      </c>
      <c r="D11" s="109">
        <f>SUM(januar!E41,februar!E41,marec!D41,april!E41,maj!E41,junij!D41,julij!D41,avgust!E41,september!D41,oktober!E41,november!E41,december!E41)</f>
        <v>20</v>
      </c>
      <c r="E11" s="109">
        <f>SUM(januar!F41,februar!F41,marec!E41,april!F41,maj!F41,junij!E41,julij!E41,avgust!F41,september!E41,oktober!F41,november!F41,december!F41)</f>
        <v>5</v>
      </c>
      <c r="F11" s="109">
        <f>SUM(januar!G41,februar!G41,marec!F41,april!G41,maj!G41,junij!F41,julij!F41,avgust!G41,september!F41,oktober!G41,november!G41,december!G41)</f>
        <v>6</v>
      </c>
      <c r="G11" s="109">
        <f>SUM(januar!H41,februar!H41,marec!G41,april!H41,maj!H41,junij!G41,julij!G41,avgust!H41,september!G41,oktober!H41,november!H41,december!H41)</f>
        <v>9</v>
      </c>
      <c r="H11" s="109">
        <f>SUM(januar!I41,februar!I41,marec!H41,april!I41,maj!I41,junij!H41,julij!H41,avgust!I41,september!H41,oktober!I41,november!I41,december!I41)</f>
        <v>8</v>
      </c>
      <c r="I11" s="109">
        <f>SUM(januar!J41,februar!J41,marec!I41,april!J41,maj!J41,junij!I41,julij!I41,avgust!J41,september!I41,oktober!J41,november!J41,december!J41)</f>
        <v>3</v>
      </c>
      <c r="J11" s="109">
        <f>SUM(januar!K41,februar!K41,marec!J41,april!K41,maj!K41,junij!J41,julij!J41,avgust!K41,september!J41,oktober!K41,november!K41,december!K41)</f>
        <v>32</v>
      </c>
      <c r="K11" s="109">
        <f>SUM(januar!L41,februar!L41,marec!K41,april!L41,maj!L41,junij!K41,julij!K41,avgust!L41,september!K41,oktober!L41,november!L41,december!L41)</f>
        <v>5</v>
      </c>
      <c r="L11" s="109">
        <f>SUM(januar!M41,februar!M41,marec!L41,april!M41,maj!M41,junij!L41,julij!L41,avgust!M41,september!L41,oktober!M41,november!M41,december!M41)</f>
        <v>3</v>
      </c>
      <c r="M11" s="109">
        <f>SUM(januar!N41,februar!N41,marec!M41,april!N41,maj!N41,junij!M41,julij!M41,avgust!N41,september!M41,oktober!N41,november!N41,december!N41)</f>
        <v>8</v>
      </c>
      <c r="N11" s="109">
        <f>SUM(januar!O41,februar!O41,marec!N41,april!O41,maj!O41,junij!N41,julij!N41,avgust!O41,september!N41,oktober!O41,november!O41,december!O41)</f>
        <v>5</v>
      </c>
      <c r="O11" s="109">
        <f>SUM(januar!P41,februar!P41,marec!O41,april!P41,maj!P41,junij!O41,julij!O41,avgust!P41,september!O41,oktober!P41,november!P41,december!P41)</f>
        <v>0</v>
      </c>
      <c r="P11" s="109">
        <f>SUM(januar!Q41,februar!Q41,marec!P41,april!Q41,maj!Q41,junij!P41,julij!P41,avgust!Q41,september!P41,oktober!Q41,november!Q41,december!Q41)</f>
        <v>0</v>
      </c>
      <c r="Q11" s="109">
        <f>SUM(januar!R41,februar!R41,marec!Q41,april!R41,maj!R41,junij!Q41,julij!Q41,avgust!R41,september!Q41,oktober!R41,november!R41,december!R41)</f>
        <v>3</v>
      </c>
      <c r="R11" s="109">
        <f>SUM(januar!S41,februar!S41,marec!R41,april!S41,maj!S41,junij!R41,julij!R41,avgust!S41,september!R41,oktober!S41,november!S41,december!S41)</f>
        <v>0</v>
      </c>
      <c r="S11" s="109">
        <f>SUM(januar!T41,februar!T41,marec!S41,april!T41,maj!T41,junij!S41,julij!S41,avgust!T41,september!S41,oktober!T41,november!T41,december!T41)</f>
        <v>2</v>
      </c>
      <c r="T11" s="109">
        <f>SUM(januar!U41,februar!U41,marec!T41,april!U41,maj!U41,junij!T41,julij!T41,avgust!U41,september!T41,oktober!U41,november!U41,december!U41)</f>
        <v>1</v>
      </c>
      <c r="AB11" s="51"/>
    </row>
    <row r="12" spans="1:64" ht="13.5" customHeight="1">
      <c r="B12" s="6" t="str">
        <f>Predloge!$B$13</f>
        <v>BOL</v>
      </c>
      <c r="C12" s="109">
        <f>SUM(januar!D42,februar!D42,marec!C42,april!D42,maj!D42,junij!C42,julij!C42,avgust!D42,september!C42,oktober!D42,november!D42,december!D42)</f>
        <v>3</v>
      </c>
      <c r="D12" s="109">
        <f>SUM(januar!E42,februar!E42,marec!D42,april!E42,maj!E42,junij!D42,julij!D42,avgust!E42,september!D42,oktober!E42,november!E42,december!E42)</f>
        <v>12</v>
      </c>
      <c r="E12" s="109">
        <f>SUM(januar!F42,februar!F42,marec!E42,april!F42,maj!F42,junij!E42,julij!E42,avgust!F42,september!E42,oktober!F42,november!F42,december!F42)</f>
        <v>1</v>
      </c>
      <c r="F12" s="109">
        <f>SUM(januar!G42,februar!G42,marec!F42,april!G42,maj!G42,junij!F42,julij!F42,avgust!G42,september!F42,oktober!G42,november!G42,december!G42)</f>
        <v>6</v>
      </c>
      <c r="G12" s="109">
        <f>SUM(januar!H42,februar!H42,marec!G42,april!H42,maj!H42,junij!G42,julij!G42,avgust!H42,september!G42,oktober!H42,november!H42,december!H42)</f>
        <v>5</v>
      </c>
      <c r="H12" s="109">
        <f>SUM(januar!I42,februar!I42,marec!H42,april!I42,maj!I42,junij!H42,julij!H42,avgust!I42,september!H42,oktober!I42,november!I42,december!I42)</f>
        <v>38</v>
      </c>
      <c r="I12" s="109">
        <f>SUM(januar!J42,februar!J42,marec!I42,april!J42,maj!J42,junij!I42,julij!I42,avgust!J42,september!I42,oktober!J42,november!J42,december!J42)</f>
        <v>2</v>
      </c>
      <c r="J12" s="109">
        <f>SUM(januar!K42,februar!K42,marec!J42,april!K42,maj!K42,junij!J42,julij!J42,avgust!K42,september!J42,oktober!K42,november!K42,december!K42)</f>
        <v>1</v>
      </c>
      <c r="K12" s="109">
        <f>SUM(januar!L42,februar!L42,marec!K42,april!L42,maj!L42,junij!K42,julij!K42,avgust!L42,september!K42,oktober!L42,november!L42,december!L42)</f>
        <v>0</v>
      </c>
      <c r="L12" s="109">
        <f>SUM(januar!M42,februar!M42,marec!L42,april!M42,maj!M42,junij!L42,julij!L42,avgust!M42,september!L42,oktober!M42,november!M42,december!M42)</f>
        <v>8</v>
      </c>
      <c r="M12" s="109">
        <f>SUM(januar!N42,februar!N42,marec!M42,april!N42,maj!N42,junij!M42,julij!M42,avgust!N42,september!M42,oktober!N42,november!N42,december!N42)</f>
        <v>0</v>
      </c>
      <c r="N12" s="109">
        <f>SUM(januar!O42,februar!O42,marec!N42,april!O42,maj!O42,junij!N42,julij!N42,avgust!O42,september!N42,oktober!O42,november!O42,december!O42)</f>
        <v>7</v>
      </c>
      <c r="O12" s="109">
        <f>SUM(januar!P42,februar!P42,marec!O42,april!P42,maj!P42,junij!O42,julij!O42,avgust!P42,september!O42,oktober!P42,november!P42,december!P42)</f>
        <v>0</v>
      </c>
      <c r="P12" s="109">
        <f>SUM(januar!Q42,februar!Q42,marec!P42,april!Q42,maj!Q42,junij!P42,julij!P42,avgust!Q42,september!P42,oktober!Q42,november!Q42,december!Q42)</f>
        <v>1</v>
      </c>
      <c r="Q12" s="109">
        <f>SUM(januar!R42,februar!R42,marec!Q42,april!R42,maj!R42,junij!Q42,julij!Q42,avgust!R42,september!Q42,oktober!R42,november!R42,december!R42)</f>
        <v>0</v>
      </c>
      <c r="R12" s="109">
        <f>SUM(januar!S42,februar!S42,marec!R42,april!S42,maj!S42,junij!R42,julij!R42,avgust!S42,september!R42,oktober!S42,november!S42,december!S42)</f>
        <v>0</v>
      </c>
      <c r="S12" s="109">
        <f>SUM(januar!T42,februar!T42,marec!S42,april!T42,maj!T42,junij!S42,julij!S42,avgust!T42,september!S42,oktober!T42,november!T42,december!T42)</f>
        <v>4</v>
      </c>
      <c r="T12" s="109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109">
        <f>SUM(januar!D43,februar!D43,marec!C43,april!D43,maj!D43,junij!C43,julij!C43,avgust!D43,september!C43,oktober!D43,november!D43,december!D43)</f>
        <v>27</v>
      </c>
      <c r="D13" s="109">
        <f>SUM(januar!E43,februar!E43,marec!D43,april!E43,maj!E43,junij!D43,julij!D43,avgust!E43,september!D43,oktober!E43,november!E43,december!E43)</f>
        <v>20</v>
      </c>
      <c r="E13" s="109">
        <f>SUM(januar!F43,februar!F43,marec!E43,april!F43,maj!F43,junij!E43,julij!E43,avgust!F43,september!E43,oktober!F43,november!F43,december!F43)</f>
        <v>21</v>
      </c>
      <c r="F13" s="109">
        <f>SUM(januar!G43,februar!G43,marec!F43,april!G43,maj!G43,junij!F43,julij!F43,avgust!G43,september!F43,oktober!G43,november!G43,december!G43)</f>
        <v>25</v>
      </c>
      <c r="G13" s="109">
        <f>SUM(januar!H43,februar!H43,marec!G43,april!H43,maj!H43,junij!G43,julij!G43,avgust!H43,september!G43,oktober!H43,november!H43,december!H43)</f>
        <v>5</v>
      </c>
      <c r="H13" s="109">
        <f>SUM(januar!I43,februar!I43,marec!H43,april!I43,maj!I43,junij!H43,julij!H43,avgust!I43,september!H43,oktober!I43,november!I43,december!I43)</f>
        <v>5</v>
      </c>
      <c r="I13" s="109">
        <f>SUM(januar!J43,februar!J43,marec!I43,april!J43,maj!J43,junij!I43,julij!I43,avgust!J43,september!I43,oktober!J43,november!J43,december!J43)</f>
        <v>38</v>
      </c>
      <c r="J13" s="109">
        <f>SUM(januar!K43,februar!K43,marec!J43,april!K43,maj!K43,junij!J43,julij!J43,avgust!K43,september!J43,oktober!K43,november!K43,december!K43)</f>
        <v>35</v>
      </c>
      <c r="K13" s="109">
        <f>SUM(januar!L43,februar!L43,marec!K43,april!L43,maj!L43,junij!K43,julij!K43,avgust!L43,september!K43,oktober!L43,november!L43,december!L43)</f>
        <v>30</v>
      </c>
      <c r="L13" s="109">
        <f>SUM(januar!M43,februar!M43,marec!L43,april!M43,maj!M43,junij!L43,julij!L43,avgust!M43,september!L43,oktober!M43,november!M43,december!M43)</f>
        <v>40</v>
      </c>
      <c r="M13" s="109">
        <f>SUM(januar!N43,februar!N43,marec!M43,april!N43,maj!N43,junij!M43,julij!M43,avgust!N43,september!M43,oktober!N43,november!N43,december!N43)</f>
        <v>24</v>
      </c>
      <c r="N13" s="109">
        <f>SUM(januar!O43,februar!O43,marec!N43,april!O43,maj!O43,junij!N43,julij!N43,avgust!O43,september!N43,oktober!O43,november!O43,december!O43)</f>
        <v>57</v>
      </c>
      <c r="O13" s="109">
        <f>SUM(januar!P43,februar!P43,marec!O43,april!P43,maj!P43,junij!O43,julij!O43,avgust!P43,september!O43,oktober!P43,november!P43,december!P43)</f>
        <v>0</v>
      </c>
      <c r="P13" s="109">
        <f>SUM(januar!Q43,februar!Q43,marec!P43,april!Q43,maj!Q43,junij!P43,julij!P43,avgust!Q43,september!P43,oktober!Q43,november!Q43,december!Q43)</f>
        <v>25</v>
      </c>
      <c r="Q13" s="109">
        <f>SUM(januar!R43,februar!R43,marec!Q43,april!R43,maj!R43,junij!Q43,julij!Q43,avgust!R43,september!Q43,oktober!R43,november!R43,december!R43)</f>
        <v>32</v>
      </c>
      <c r="R13" s="109">
        <f>SUM(januar!S43,februar!S43,marec!R43,april!S43,maj!S43,junij!R43,julij!R43,avgust!S43,september!R43,oktober!S43,november!S43,december!S43)</f>
        <v>0</v>
      </c>
      <c r="S13" s="109">
        <f>SUM(januar!T43,februar!T43,marec!S43,april!T43,maj!T43,junij!S43,julij!S43,avgust!T43,september!S43,oktober!T43,november!T43,december!T43)</f>
        <v>22</v>
      </c>
      <c r="T13" s="109">
        <f>SUM(januar!U43,februar!U43,marec!T43,april!U43,maj!U43,junij!T43,julij!T43,avgust!U43,september!T43,oktober!U43,november!U43,december!U43)</f>
        <v>8</v>
      </c>
      <c r="AB13" s="51"/>
    </row>
    <row r="14" spans="1:64" ht="13.5" customHeight="1">
      <c r="B14" s="34" t="str">
        <f>Predloge!$B$44</f>
        <v>TX</v>
      </c>
      <c r="C14" s="109">
        <f>SUM(januar!D44,februar!D44,marec!C44,april!D44,maj!D44,junij!C44,julij!C44,avgust!D44,september!C44,oktober!D44,november!D44,december!D44)</f>
        <v>0</v>
      </c>
      <c r="D14" s="109">
        <f>SUM(januar!E44,februar!E44,marec!D44,april!E44,maj!E44,junij!D44,julij!D44,avgust!E44,september!D44,oktober!E44,november!E44,december!E44)</f>
        <v>13</v>
      </c>
      <c r="E14" s="109">
        <f>SUM(januar!F44,februar!F44,marec!E44,april!F44,maj!F44,junij!E44,julij!E44,avgust!F44,september!E44,oktober!F44,november!F44,december!F44)</f>
        <v>25</v>
      </c>
      <c r="F14" s="109">
        <f>SUM(januar!G44,februar!G44,marec!F44,april!G44,maj!G44,junij!F44,julij!F44,avgust!G44,september!F44,oktober!G44,november!G44,december!G44)</f>
        <v>45</v>
      </c>
      <c r="G14" s="109">
        <f>SUM(januar!H44,februar!H44,marec!G44,april!H44,maj!H44,junij!G44,julij!G44,avgust!H44,september!G44,oktober!H44,november!H44,december!H44)</f>
        <v>0</v>
      </c>
      <c r="H14" s="109">
        <f>SUM(januar!I44,februar!I44,marec!H44,april!I44,maj!I44,junij!H44,julij!H44,avgust!I44,september!H44,oktober!I44,november!I44,december!I44)</f>
        <v>22</v>
      </c>
      <c r="I14" s="109">
        <f>SUM(januar!J44,februar!J44,marec!I44,april!J44,maj!J44,junij!I44,julij!I44,avgust!J44,september!I44,oktober!J44,november!J44,december!J44)</f>
        <v>32</v>
      </c>
      <c r="J14" s="109">
        <f>SUM(januar!K44,februar!K44,marec!J44,april!K44,maj!K44,junij!J44,julij!J44,avgust!K44,september!J44,oktober!K44,november!K44,december!K44)</f>
        <v>18</v>
      </c>
      <c r="K14" s="109">
        <f>SUM(januar!L44,februar!L44,marec!K44,april!L44,maj!L44,junij!K44,julij!K44,avgust!L44,september!K44,oktober!L44,november!L44,december!L44)</f>
        <v>14</v>
      </c>
      <c r="L14" s="109">
        <f>SUM(januar!M44,februar!M44,marec!L44,april!M44,maj!M44,junij!L44,julij!L44,avgust!M44,september!L44,oktober!M44,november!M44,december!M44)</f>
        <v>24</v>
      </c>
      <c r="M14" s="109">
        <f>SUM(januar!N44,februar!N44,marec!M44,april!N44,maj!N44,junij!M44,julij!M44,avgust!N44,september!M44,oktober!N44,november!N44,december!N44)</f>
        <v>16</v>
      </c>
      <c r="N14" s="109">
        <f>SUM(januar!O44,februar!O44,marec!N44,april!O44,maj!O44,junij!N44,julij!N44,avgust!O44,september!N44,oktober!O44,november!O44,december!O44)</f>
        <v>22</v>
      </c>
      <c r="O14" s="109">
        <f>SUM(januar!P44,februar!P44,marec!O44,april!P44,maj!P44,junij!O44,julij!O44,avgust!P44,september!O44,oktober!P44,november!P44,december!P44)</f>
        <v>0</v>
      </c>
      <c r="P14" s="109">
        <f>SUM(januar!Q44,februar!Q44,marec!P44,april!Q44,maj!Q44,junij!P44,julij!P44,avgust!Q44,september!P44,oktober!Q44,november!Q44,december!Q44)</f>
        <v>36</v>
      </c>
      <c r="Q14" s="109">
        <f>SUM(januar!R44,februar!R44,marec!Q44,april!R44,maj!R44,junij!Q44,julij!Q44,avgust!R44,september!Q44,oktober!R44,november!R44,december!R44)</f>
        <v>62</v>
      </c>
      <c r="R14" s="109">
        <f>SUM(januar!S44,februar!S44,marec!R44,april!S44,maj!S44,junij!R44,julij!R44,avgust!S44,september!R44,oktober!S44,november!S44,december!S44)</f>
        <v>0</v>
      </c>
      <c r="S14" s="109">
        <f>SUM(januar!T44,februar!T44,marec!S44,april!T44,maj!T44,junij!S44,julij!S44,avgust!T44,september!S44,oktober!T44,november!T44,december!T44)</f>
        <v>0</v>
      </c>
      <c r="T14" s="109">
        <f>SUM(januar!U44,februar!U44,marec!T44,april!U44,maj!U44,junij!T44,julij!T44,avgust!U44,september!T44,oktober!U44,november!U44,december!U44)</f>
        <v>35</v>
      </c>
      <c r="AB14" s="51"/>
    </row>
    <row r="15" spans="1:64" ht="13.5" customHeight="1">
      <c r="B15" s="36" t="str">
        <f>Predloge!$B$45</f>
        <v>¶</v>
      </c>
      <c r="C15" s="109">
        <f>SUM(januar!D45,februar!D45,marec!C45,april!D45,maj!D45,junij!C45,julij!C45,avgust!D45,september!C45,oktober!D45,november!D45,december!D45)</f>
        <v>20</v>
      </c>
      <c r="D15" s="109">
        <f>SUM(januar!E45,februar!E45,marec!D45,april!E45,maj!E45,junij!D45,julij!D45,avgust!E45,september!D45,oktober!E45,november!E45,december!E45)</f>
        <v>13</v>
      </c>
      <c r="E15" s="109">
        <f>SUM(januar!F45,februar!F45,marec!E45,april!F45,maj!F45,junij!E45,julij!E45,avgust!F45,september!E45,oktober!F45,november!F45,december!F45)</f>
        <v>14</v>
      </c>
      <c r="F15" s="109">
        <f>SUM(januar!G45,februar!G45,marec!F45,april!G45,maj!G45,junij!F45,julij!F45,avgust!G45,september!F45,oktober!G45,november!G45,december!G45)</f>
        <v>10</v>
      </c>
      <c r="G15" s="109">
        <f>SUM(januar!H45,februar!H45,marec!G45,april!H45,maj!H45,junij!G45,julij!G45,avgust!H45,september!G45,oktober!H45,november!H45,december!H45)</f>
        <v>5</v>
      </c>
      <c r="H15" s="109">
        <f>SUM(januar!I45,februar!I45,marec!H45,april!I45,maj!I45,junij!H45,julij!H45,avgust!I45,september!H45,oktober!I45,november!I45,december!I45)</f>
        <v>26</v>
      </c>
      <c r="I15" s="109">
        <f>SUM(januar!J45,februar!J45,marec!I45,april!J45,maj!J45,junij!I45,julij!I45,avgust!J45,september!I45,oktober!J45,november!J45,december!J45)</f>
        <v>6</v>
      </c>
      <c r="J15" s="109">
        <f>SUM(januar!K45,februar!K45,marec!J45,april!K45,maj!K45,junij!J45,julij!J45,avgust!K45,september!J45,oktober!K45,november!K45,december!K45)</f>
        <v>6</v>
      </c>
      <c r="K15" s="109">
        <f>SUM(januar!L45,februar!L45,marec!K45,april!L45,maj!L45,junij!K45,julij!K45,avgust!L45,september!K45,oktober!L45,november!L45,december!L45)</f>
        <v>4</v>
      </c>
      <c r="L15" s="109">
        <f>SUM(januar!M45,februar!M45,marec!L45,april!M45,maj!M45,junij!L45,julij!L45,avgust!M45,september!L45,oktober!M45,november!M45,december!M45)</f>
        <v>12</v>
      </c>
      <c r="M15" s="109">
        <f>SUM(januar!N45,februar!N45,marec!M45,april!N45,maj!N45,junij!M45,julij!M45,avgust!N45,september!M45,oktober!N45,november!N45,december!N45)</f>
        <v>1</v>
      </c>
      <c r="N15" s="109">
        <f>SUM(januar!O45,februar!O45,marec!N45,april!O45,maj!O45,junij!N45,julij!N45,avgust!O45,september!N45,oktober!O45,november!O45,december!O45)</f>
        <v>12</v>
      </c>
      <c r="O15" s="109">
        <f>SUM(januar!P45,februar!P45,marec!O45,april!P45,maj!P45,junij!O45,julij!O45,avgust!P45,september!O45,oktober!P45,november!P45,december!P45)</f>
        <v>0</v>
      </c>
      <c r="P15" s="109">
        <f>SUM(januar!Q45,februar!Q45,marec!P45,april!Q45,maj!Q45,junij!P45,julij!P45,avgust!Q45,september!P45,oktober!Q45,november!Q45,december!Q45)</f>
        <v>0</v>
      </c>
      <c r="Q15" s="109">
        <f>SUM(januar!R45,februar!R45,marec!Q45,april!R45,maj!R45,junij!Q45,julij!Q45,avgust!R45,september!Q45,oktober!R45,november!R45,december!R45)</f>
        <v>23</v>
      </c>
      <c r="R15" s="109">
        <f>SUM(januar!S45,februar!S45,marec!R45,april!S45,maj!S45,junij!R45,julij!R45,avgust!S45,september!R45,oktober!S45,november!S45,december!S45)</f>
        <v>0</v>
      </c>
      <c r="S15" s="109">
        <f>SUM(januar!T45,februar!T45,marec!S45,april!T45,maj!T45,junij!S45,julij!S45,avgust!T45,september!S45,oktober!T45,november!T45,december!T45)</f>
        <v>17</v>
      </c>
      <c r="T15" s="109">
        <f>SUM(januar!U45,februar!U45,marec!T45,april!U45,maj!U45,junij!T45,julij!T45,avgust!U45,september!T45,oktober!U45,november!U45,december!U45)</f>
        <v>4</v>
      </c>
    </row>
    <row r="16" spans="1:64" ht="13.5" customHeight="1">
      <c r="B16" s="6" t="str">
        <f>Predloge!$B$8</f>
        <v>U</v>
      </c>
      <c r="C16" s="109">
        <f>SUM(januar!D46,februar!D46,marec!C46,april!D46,maj!D46,junij!C46,julij!C46,avgust!D46,september!C46,oktober!D46,november!D46,december!D46)</f>
        <v>0</v>
      </c>
      <c r="D16" s="109">
        <f>SUM(januar!E46,februar!E46,marec!D46,april!E46,maj!E46,junij!D46,julij!D46,avgust!E46,september!D46,oktober!E46,november!E46,december!E46)</f>
        <v>0</v>
      </c>
      <c r="E16" s="109">
        <f>SUM(januar!F46,februar!F46,marec!E46,april!F46,maj!F46,junij!E46,julij!E46,avgust!F46,september!E46,oktober!F46,november!F46,december!F46)</f>
        <v>0</v>
      </c>
      <c r="F16" s="109">
        <f>SUM(januar!G46,februar!G46,marec!F46,april!G46,maj!G46,junij!F46,julij!F46,avgust!G46,september!F46,oktober!G46,november!G46,december!G46)</f>
        <v>0</v>
      </c>
      <c r="G16" s="109">
        <f>SUM(januar!H46,februar!H46,marec!G46,april!H46,maj!H46,junij!G46,julij!G46,avgust!H46,september!G46,oktober!H46,november!H46,december!H46)</f>
        <v>0</v>
      </c>
      <c r="H16" s="109">
        <f>SUM(januar!I46,februar!I46,marec!H46,april!I46,maj!I46,junij!H46,julij!H46,avgust!I46,september!H46,oktober!I46,november!I46,december!I46)</f>
        <v>1</v>
      </c>
      <c r="I16" s="109">
        <f>SUM(januar!J46,februar!J46,marec!I46,april!J46,maj!J46,junij!I46,julij!I46,avgust!J46,september!I46,oktober!J46,november!J46,december!J46)</f>
        <v>0</v>
      </c>
      <c r="J16" s="109">
        <f>SUM(januar!K46,februar!K46,marec!J46,april!K46,maj!K46,junij!J46,julij!J46,avgust!K46,september!J46,oktober!K46,november!K46,december!K46)</f>
        <v>0</v>
      </c>
      <c r="K16" s="109">
        <f>SUM(januar!L46,februar!L46,marec!K46,april!L46,maj!L46,junij!K46,julij!K46,avgust!L46,september!K46,oktober!L46,november!L46,december!L46)</f>
        <v>0</v>
      </c>
      <c r="L16" s="109">
        <f>SUM(januar!M46,februar!M46,marec!L46,april!M46,maj!M46,junij!L46,julij!L46,avgust!M46,september!L46,oktober!M46,november!M46,december!M46)</f>
        <v>0</v>
      </c>
      <c r="M16" s="109">
        <f>SUM(januar!N46,februar!N46,marec!M46,april!N46,maj!N46,junij!M46,julij!M46,avgust!N46,september!M46,oktober!N46,november!N46,december!N46)</f>
        <v>0</v>
      </c>
      <c r="N16" s="109">
        <f>SUM(januar!O46,februar!O46,marec!N46,april!O46,maj!O46,junij!N46,julij!N46,avgust!O46,september!N46,oktober!O46,november!O46,december!O46)</f>
        <v>0</v>
      </c>
      <c r="O16" s="109">
        <f>SUM(januar!P46,februar!P46,marec!O46,april!P46,maj!P46,junij!O46,julij!O46,avgust!P46,september!O46,oktober!P46,november!P46,december!P46)</f>
        <v>0</v>
      </c>
      <c r="P16" s="109">
        <f>SUM(januar!Q46,februar!Q46,marec!P46,april!Q46,maj!Q46,junij!P46,julij!P46,avgust!Q46,september!P46,oktober!Q46,november!Q46,december!Q46)</f>
        <v>0</v>
      </c>
      <c r="Q16" s="109">
        <f>SUM(januar!R46,februar!R46,marec!Q46,april!R46,maj!R46,junij!Q46,julij!Q46,avgust!R46,september!Q46,oktober!R46,november!R46,december!R46)</f>
        <v>0</v>
      </c>
      <c r="R16" s="109">
        <f>SUM(januar!S46,februar!S46,marec!R46,april!S46,maj!S46,junij!R46,julij!R46,avgust!S46,september!R46,oktober!S46,november!S46,december!S46)</f>
        <v>0</v>
      </c>
      <c r="S16" s="109">
        <f>SUM(januar!T46,februar!T46,marec!S46,april!T46,maj!T46,junij!S46,julij!S46,avgust!T46,september!S46,oktober!T46,november!T46,december!T46)</f>
        <v>0</v>
      </c>
      <c r="T16" s="109">
        <f>SUM(januar!U46,februar!U46,marec!T46,april!U46,maj!U46,junij!T46,julij!T46,avgust!U46,september!T46,oktober!U46,november!U46,december!U46)</f>
        <v>0</v>
      </c>
    </row>
  </sheetData>
  <sheetProtection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opLeftCell="B1" zoomScale="130" zoomScaleNormal="130" workbookViewId="0">
      <selection activeCell="G32" sqref="G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tr">
        <f>Predloge!$E$21</f>
        <v>DIV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44927</v>
      </c>
      <c r="C2" s="53" t="str">
        <f t="shared" ref="C2:C32" si="0">TEXT(B2,"Ddd")</f>
        <v>Sun</v>
      </c>
      <c r="D2" s="54"/>
      <c r="E2" s="54"/>
      <c r="F2" s="54" t="str">
        <f>Predloge!$B$14</f>
        <v>☻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21" t="str">
        <f>Predloge!$B$21</f>
        <v>☺</v>
      </c>
      <c r="S2" s="54"/>
      <c r="T2" s="54"/>
      <c r="U2" s="54"/>
      <c r="V2" s="54" t="s">
        <v>30</v>
      </c>
      <c r="W2" s="55" t="s">
        <v>5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>☻</v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>☺</v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44928</v>
      </c>
      <c r="C3" s="59" t="str">
        <f t="shared" si="0"/>
        <v>Mon</v>
      </c>
      <c r="D3" s="54"/>
      <c r="E3" s="54"/>
      <c r="F3" s="54"/>
      <c r="G3" s="54"/>
      <c r="H3" s="54"/>
      <c r="I3" s="54"/>
      <c r="J3" s="54"/>
      <c r="K3" s="54" t="str">
        <f>Predloge!$B$14</f>
        <v>☻</v>
      </c>
      <c r="L3" s="54"/>
      <c r="M3" s="54"/>
      <c r="N3" s="54"/>
      <c r="O3" s="54"/>
      <c r="P3" s="54"/>
      <c r="Q3" s="54"/>
      <c r="R3" s="54"/>
      <c r="S3" s="54"/>
      <c r="T3" s="54"/>
      <c r="U3" s="21" t="str">
        <f>Predloge!$B$21</f>
        <v>☺</v>
      </c>
      <c r="V3" s="54" t="s">
        <v>36</v>
      </c>
      <c r="W3" s="55" t="s">
        <v>5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>☻</v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>☺</v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44929</v>
      </c>
      <c r="C4" s="59" t="str">
        <f t="shared" si="0"/>
        <v>Tue</v>
      </c>
      <c r="D4" s="19" t="str">
        <f>Predloge!$B$20</f>
        <v>☺</v>
      </c>
      <c r="E4" s="11" t="str">
        <f>Predloge!$B$26</f>
        <v>52¶</v>
      </c>
      <c r="F4" s="111" t="str">
        <f>[1]Predloge!$B$6</f>
        <v>KVIT</v>
      </c>
      <c r="G4" s="9" t="str">
        <f>Predloge!$B$7</f>
        <v>KVIT☻</v>
      </c>
      <c r="H4" s="54" t="str">
        <f>Predloge!$B$12</f>
        <v>D</v>
      </c>
      <c r="I4" s="54" t="str">
        <f>Predloge!$B$12</f>
        <v>D</v>
      </c>
      <c r="J4" s="6" t="str">
        <f>Predloge!$B$5</f>
        <v>52</v>
      </c>
      <c r="K4" s="11" t="str">
        <f>Predloge!$B$11</f>
        <v>X</v>
      </c>
      <c r="L4" s="6" t="str">
        <f>Predloge!$B$6</f>
        <v>KVIT</v>
      </c>
      <c r="M4" s="54" t="str">
        <f>Predloge!$B$12</f>
        <v>D</v>
      </c>
      <c r="N4" s="54" t="s">
        <v>81</v>
      </c>
      <c r="O4" s="6" t="str">
        <f>Predloge!$B$4</f>
        <v>51</v>
      </c>
      <c r="P4" s="54"/>
      <c r="Q4" s="54" t="s">
        <v>80</v>
      </c>
      <c r="R4" s="6" t="str">
        <f>Predloge!$B$5</f>
        <v>52</v>
      </c>
      <c r="S4" s="54"/>
      <c r="T4" s="6" t="str">
        <f>Predloge!$B$6</f>
        <v>KVIT</v>
      </c>
      <c r="U4" s="11" t="str">
        <f>Predloge!$B$11</f>
        <v>X</v>
      </c>
      <c r="V4" s="54" t="s">
        <v>39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-1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☺</v>
      </c>
      <c r="AK4" s="58" t="str">
        <f t="shared" si="13"/>
        <v>¶</v>
      </c>
      <c r="AL4" s="58" t="str">
        <f t="shared" si="14"/>
        <v>T</v>
      </c>
      <c r="AM4" s="58" t="str">
        <f t="shared" si="15"/>
        <v>☻</v>
      </c>
      <c r="AN4" s="58" t="str">
        <f t="shared" si="16"/>
        <v>D</v>
      </c>
      <c r="AO4" s="58" t="str">
        <f t="shared" si="17"/>
        <v>D</v>
      </c>
      <c r="AP4" s="58" t="str">
        <f t="shared" si="18"/>
        <v>2</v>
      </c>
      <c r="AQ4" s="58" t="str">
        <f t="shared" si="19"/>
        <v>X</v>
      </c>
      <c r="AR4" s="58" t="str">
        <f t="shared" si="20"/>
        <v>T</v>
      </c>
      <c r="AS4" s="58" t="str">
        <f t="shared" si="21"/>
        <v>D</v>
      </c>
      <c r="AT4" s="58" t="str">
        <f t="shared" si="22"/>
        <v>D</v>
      </c>
      <c r="AU4" s="58" t="str">
        <f t="shared" si="23"/>
        <v>1</v>
      </c>
      <c r="AV4" s="58" t="str">
        <f t="shared" si="24"/>
        <v/>
      </c>
      <c r="AW4" s="58" t="str">
        <f t="shared" si="25"/>
        <v>M</v>
      </c>
      <c r="AX4" s="58" t="str">
        <f t="shared" si="26"/>
        <v>2</v>
      </c>
      <c r="AY4" s="58" t="str">
        <f t="shared" si="27"/>
        <v/>
      </c>
      <c r="AZ4" s="58" t="str">
        <f t="shared" si="28"/>
        <v>T</v>
      </c>
      <c r="BA4" s="58" t="str">
        <f t="shared" si="29"/>
        <v>X</v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44930</v>
      </c>
      <c r="C5" s="59" t="str">
        <f t="shared" si="0"/>
        <v>Wed</v>
      </c>
      <c r="D5" s="54"/>
      <c r="E5" s="6" t="str">
        <f>Predloge!$B$6</f>
        <v>KVIT</v>
      </c>
      <c r="F5" s="6" t="str">
        <f>Predloge!$B$6</f>
        <v>KVIT</v>
      </c>
      <c r="G5" s="11" t="str">
        <f>Predloge!$B$11</f>
        <v>X</v>
      </c>
      <c r="H5" s="54" t="str">
        <f>Predloge!$B$12</f>
        <v>D</v>
      </c>
      <c r="I5" s="6" t="str">
        <f>Predloge!$B$4</f>
        <v>51</v>
      </c>
      <c r="J5" s="23" t="str">
        <f>Predloge!$B$23</f>
        <v>51☺</v>
      </c>
      <c r="K5" s="54" t="str">
        <f>Predloge!$B$12</f>
        <v>D</v>
      </c>
      <c r="L5" s="6" t="str">
        <f>Predloge!$B$6</f>
        <v>KVIT</v>
      </c>
      <c r="M5" s="54" t="str">
        <f>Predloge!$B$12</f>
        <v>D</v>
      </c>
      <c r="N5" s="54" t="s">
        <v>81</v>
      </c>
      <c r="O5" s="6" t="str">
        <f>Predloge!$B$5</f>
        <v>52</v>
      </c>
      <c r="P5" s="54"/>
      <c r="Q5" s="11" t="str">
        <f>Predloge!$B$16</f>
        <v>☻</v>
      </c>
      <c r="R5" s="11" t="str">
        <f>Predloge!$B$35</f>
        <v>Ta</v>
      </c>
      <c r="S5" s="54"/>
      <c r="T5" s="6" t="s">
        <v>77</v>
      </c>
      <c r="U5" s="11" t="str">
        <f>Predloge!$B$26</f>
        <v>52¶</v>
      </c>
      <c r="V5" s="54" t="s">
        <v>15</v>
      </c>
      <c r="W5" s="8" t="str">
        <f>Predloge!$E$16</f>
        <v>ŽRJ</v>
      </c>
      <c r="X5" s="56">
        <f t="shared" si="1"/>
        <v>1</v>
      </c>
      <c r="Y5" s="56">
        <f t="shared" si="2"/>
        <v>1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1</v>
      </c>
      <c r="AH5" s="56">
        <f t="shared" si="11"/>
        <v>2</v>
      </c>
      <c r="AI5" s="6" t="str">
        <f>Predloge!$B$5</f>
        <v>52</v>
      </c>
      <c r="AJ5" s="58" t="str">
        <f t="shared" si="12"/>
        <v/>
      </c>
      <c r="AK5" s="58" t="str">
        <f t="shared" si="13"/>
        <v>T</v>
      </c>
      <c r="AL5" s="58" t="str">
        <f t="shared" si="14"/>
        <v>T</v>
      </c>
      <c r="AM5" s="58" t="str">
        <f t="shared" si="15"/>
        <v>X</v>
      </c>
      <c r="AN5" s="58" t="str">
        <f t="shared" si="16"/>
        <v>D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D</v>
      </c>
      <c r="AR5" s="58" t="str">
        <f t="shared" si="20"/>
        <v>T</v>
      </c>
      <c r="AS5" s="58" t="str">
        <f t="shared" si="21"/>
        <v>D</v>
      </c>
      <c r="AT5" s="58" t="str">
        <f t="shared" si="22"/>
        <v>D</v>
      </c>
      <c r="AU5" s="58" t="str">
        <f t="shared" si="23"/>
        <v>2</v>
      </c>
      <c r="AV5" s="58" t="str">
        <f t="shared" si="24"/>
        <v/>
      </c>
      <c r="AW5" s="58" t="str">
        <f t="shared" si="25"/>
        <v>☻</v>
      </c>
      <c r="AX5" s="58" t="str">
        <f t="shared" si="26"/>
        <v>a</v>
      </c>
      <c r="AY5" s="58" t="str">
        <f t="shared" si="27"/>
        <v/>
      </c>
      <c r="AZ5" s="58" t="str">
        <f t="shared" si="28"/>
        <v>K</v>
      </c>
      <c r="BA5" s="58" t="str">
        <f t="shared" si="29"/>
        <v>¶</v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44931</v>
      </c>
      <c r="C6" s="59" t="str">
        <f t="shared" si="0"/>
        <v>Thu</v>
      </c>
      <c r="D6" s="54"/>
      <c r="E6" s="6" t="str">
        <f>Predloge!$B$6</f>
        <v>KVIT</v>
      </c>
      <c r="F6" s="9" t="str">
        <f>Predloge!$B$7</f>
        <v>KVIT☻</v>
      </c>
      <c r="G6" s="11" t="str">
        <f>Predloge!$B$26</f>
        <v>52¶</v>
      </c>
      <c r="H6" s="54" t="str">
        <f>Predloge!$B$12</f>
        <v>D</v>
      </c>
      <c r="I6" s="6" t="str">
        <f>Predloge!$B$4</f>
        <v>51</v>
      </c>
      <c r="J6" s="11" t="str">
        <f>Predloge!$B$11</f>
        <v>X</v>
      </c>
      <c r="K6" s="11" t="str">
        <f>[1]Predloge!$B$32</f>
        <v>Am</v>
      </c>
      <c r="L6" s="111" t="str">
        <f>[1]Predloge!$B$6</f>
        <v>KVIT</v>
      </c>
      <c r="M6" s="54" t="str">
        <f>Predloge!$B$12</f>
        <v>D</v>
      </c>
      <c r="N6" s="54" t="s">
        <v>81</v>
      </c>
      <c r="O6" s="23" t="str">
        <f>Predloge!$B$23</f>
        <v>51☺</v>
      </c>
      <c r="P6" s="54"/>
      <c r="Q6" s="11" t="str">
        <f>Predloge!$B$11</f>
        <v>X</v>
      </c>
      <c r="R6" s="6" t="s">
        <v>77</v>
      </c>
      <c r="S6" s="54"/>
      <c r="T6" s="6" t="s">
        <v>77</v>
      </c>
      <c r="U6" s="6" t="str">
        <f>Predloge!$B$5</f>
        <v>52</v>
      </c>
      <c r="V6" s="54" t="s">
        <v>25</v>
      </c>
      <c r="W6" s="8" t="str">
        <f>Predloge!$E$18</f>
        <v>JNK</v>
      </c>
      <c r="X6" s="56">
        <f t="shared" si="1"/>
        <v>1</v>
      </c>
      <c r="Y6" s="56">
        <f t="shared" si="2"/>
        <v>1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2</v>
      </c>
      <c r="AH6" s="56">
        <f t="shared" si="11"/>
        <v>2</v>
      </c>
      <c r="AI6" s="6" t="str">
        <f>Predloge!$B$6</f>
        <v>KVIT</v>
      </c>
      <c r="AJ6" s="58" t="str">
        <f t="shared" si="12"/>
        <v/>
      </c>
      <c r="AK6" s="58" t="str">
        <f t="shared" si="13"/>
        <v>T</v>
      </c>
      <c r="AL6" s="58" t="str">
        <f t="shared" si="14"/>
        <v>☻</v>
      </c>
      <c r="AM6" s="58" t="str">
        <f t="shared" si="15"/>
        <v>¶</v>
      </c>
      <c r="AN6" s="58" t="str">
        <f t="shared" si="16"/>
        <v>D</v>
      </c>
      <c r="AO6" s="58" t="str">
        <f t="shared" si="17"/>
        <v>1</v>
      </c>
      <c r="AP6" s="58" t="str">
        <f t="shared" si="18"/>
        <v>X</v>
      </c>
      <c r="AQ6" s="58" t="str">
        <f t="shared" si="19"/>
        <v>m</v>
      </c>
      <c r="AR6" s="58" t="str">
        <f t="shared" si="20"/>
        <v>T</v>
      </c>
      <c r="AS6" s="58" t="str">
        <f t="shared" si="21"/>
        <v>D</v>
      </c>
      <c r="AT6" s="58" t="str">
        <f t="shared" si="22"/>
        <v>D</v>
      </c>
      <c r="AU6" s="58" t="str">
        <f t="shared" si="23"/>
        <v>☺</v>
      </c>
      <c r="AV6" s="58" t="str">
        <f t="shared" si="24"/>
        <v/>
      </c>
      <c r="AW6" s="58" t="str">
        <f t="shared" si="25"/>
        <v>X</v>
      </c>
      <c r="AX6" s="58" t="str">
        <f t="shared" si="26"/>
        <v>K</v>
      </c>
      <c r="AY6" s="58" t="str">
        <f t="shared" si="27"/>
        <v/>
      </c>
      <c r="AZ6" s="58" t="str">
        <f t="shared" si="28"/>
        <v>K</v>
      </c>
      <c r="BA6" s="58" t="str">
        <f t="shared" si="29"/>
        <v>2</v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44932</v>
      </c>
      <c r="C7" s="59" t="str">
        <f t="shared" si="0"/>
        <v>Fri</v>
      </c>
      <c r="D7" s="54"/>
      <c r="E7" s="54" t="s">
        <v>78</v>
      </c>
      <c r="F7" s="11" t="str">
        <f>Predloge!$B$11</f>
        <v>X</v>
      </c>
      <c r="G7" s="6" t="str">
        <f>Predloge!$B$6</f>
        <v>KVIT</v>
      </c>
      <c r="H7" s="54" t="str">
        <f>Predloge!$B$12</f>
        <v>D</v>
      </c>
      <c r="I7" s="6" t="str">
        <f>Predloge!$B$4</f>
        <v>51</v>
      </c>
      <c r="J7" s="6" t="str">
        <f>Predloge!$B$4</f>
        <v>51</v>
      </c>
      <c r="K7" s="6" t="str">
        <f>Predloge!$B$6</f>
        <v>KVIT</v>
      </c>
      <c r="L7" s="9" t="str">
        <f>Predloge!$B$7</f>
        <v>KVIT☻</v>
      </c>
      <c r="M7" s="54" t="str">
        <f>Predloge!$B$12</f>
        <v>D</v>
      </c>
      <c r="N7" s="54" t="s">
        <v>81</v>
      </c>
      <c r="O7" s="11" t="str">
        <f>Predloge!$B$11</f>
        <v>X</v>
      </c>
      <c r="P7" s="54"/>
      <c r="Q7" s="54" t="s">
        <v>80</v>
      </c>
      <c r="R7" s="23" t="str">
        <f>Predloge!$B$23</f>
        <v>51☺</v>
      </c>
      <c r="S7" s="54"/>
      <c r="T7" s="11" t="str">
        <f>Predloge!$B$26</f>
        <v>52¶</v>
      </c>
      <c r="U7" s="6" t="str">
        <f>Predloge!$B$5</f>
        <v>52</v>
      </c>
      <c r="V7" s="54" t="s">
        <v>30</v>
      </c>
      <c r="W7" s="8" t="str">
        <f>Predloge!$E$5</f>
        <v>KON</v>
      </c>
      <c r="X7" s="56">
        <f t="shared" si="1"/>
        <v>1</v>
      </c>
      <c r="Y7" s="56">
        <f t="shared" si="2"/>
        <v>1</v>
      </c>
      <c r="Z7" s="56">
        <f t="shared" si="3"/>
        <v>2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3</v>
      </c>
      <c r="AF7" s="57">
        <f t="shared" si="9"/>
        <v>0</v>
      </c>
      <c r="AG7" s="57">
        <f t="shared" si="10"/>
        <v>2</v>
      </c>
      <c r="AH7" s="56">
        <f t="shared" si="11"/>
        <v>3</v>
      </c>
      <c r="AI7" s="9" t="str">
        <f>Predloge!$B$7</f>
        <v>KVIT☻</v>
      </c>
      <c r="AJ7" s="58" t="str">
        <f t="shared" si="12"/>
        <v/>
      </c>
      <c r="AK7" s="58" t="str">
        <f t="shared" si="13"/>
        <v>F</v>
      </c>
      <c r="AL7" s="58" t="str">
        <f t="shared" si="14"/>
        <v>X</v>
      </c>
      <c r="AM7" s="58" t="str">
        <f t="shared" si="15"/>
        <v>T</v>
      </c>
      <c r="AN7" s="58" t="str">
        <f t="shared" si="16"/>
        <v>D</v>
      </c>
      <c r="AO7" s="58" t="str">
        <f t="shared" si="17"/>
        <v>1</v>
      </c>
      <c r="AP7" s="58" t="str">
        <f t="shared" si="18"/>
        <v>1</v>
      </c>
      <c r="AQ7" s="58" t="str">
        <f t="shared" si="19"/>
        <v>T</v>
      </c>
      <c r="AR7" s="58" t="str">
        <f t="shared" si="20"/>
        <v>☻</v>
      </c>
      <c r="AS7" s="58" t="str">
        <f t="shared" si="21"/>
        <v>D</v>
      </c>
      <c r="AT7" s="58" t="str">
        <f t="shared" si="22"/>
        <v>D</v>
      </c>
      <c r="AU7" s="58" t="str">
        <f t="shared" si="23"/>
        <v>X</v>
      </c>
      <c r="AV7" s="58" t="str">
        <f t="shared" si="24"/>
        <v/>
      </c>
      <c r="AW7" s="58" t="str">
        <f t="shared" si="25"/>
        <v>M</v>
      </c>
      <c r="AX7" s="58" t="str">
        <f t="shared" si="26"/>
        <v>☺</v>
      </c>
      <c r="AY7" s="58" t="str">
        <f t="shared" si="27"/>
        <v/>
      </c>
      <c r="AZ7" s="58" t="str">
        <f t="shared" si="28"/>
        <v>¶</v>
      </c>
      <c r="BA7" s="58" t="str">
        <f t="shared" si="29"/>
        <v>2</v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44933</v>
      </c>
      <c r="C8" s="59" t="str">
        <f t="shared" si="0"/>
        <v>Sat</v>
      </c>
      <c r="D8" s="21" t="str">
        <f>Predloge!$B$21</f>
        <v>☺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 t="str">
        <f>Predloge!$B$14</f>
        <v>☻</v>
      </c>
      <c r="U8" s="54"/>
      <c r="V8" s="54" t="s">
        <v>39</v>
      </c>
      <c r="W8" s="60" t="s">
        <v>9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>☺</v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>☻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44934</v>
      </c>
      <c r="C9" s="59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 t="str">
        <f>Predloge!$B$14</f>
        <v>☻</v>
      </c>
      <c r="M9" s="54"/>
      <c r="N9" s="54"/>
      <c r="O9" s="54"/>
      <c r="P9" s="54"/>
      <c r="Q9" s="54"/>
      <c r="R9" s="21" t="str">
        <f>Predloge!$B$21</f>
        <v>☺</v>
      </c>
      <c r="S9" s="54"/>
      <c r="T9" s="54"/>
      <c r="U9" s="54"/>
      <c r="V9" s="54" t="s">
        <v>30</v>
      </c>
      <c r="W9" s="55" t="s">
        <v>9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>☻</v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44935</v>
      </c>
      <c r="C10" s="59" t="str">
        <f t="shared" si="0"/>
        <v>Mon</v>
      </c>
      <c r="D10" s="54"/>
      <c r="E10" s="54" t="s">
        <v>78</v>
      </c>
      <c r="F10" s="11" t="str">
        <f>Predloge!$B$26</f>
        <v>52¶</v>
      </c>
      <c r="G10" s="6" t="str">
        <f>Predloge!$B$6</f>
        <v>KVIT</v>
      </c>
      <c r="H10" s="27" t="str">
        <f>Predloge!$B$28</f>
        <v>KO</v>
      </c>
      <c r="I10" s="6" t="str">
        <f>Predloge!$B$5</f>
        <v>52</v>
      </c>
      <c r="J10" s="54" t="str">
        <f>Predloge!$B$12</f>
        <v>D</v>
      </c>
      <c r="K10" s="9" t="str">
        <f>Predloge!$B$7</f>
        <v>KVIT☻</v>
      </c>
      <c r="L10" s="11" t="str">
        <f>Predloge!$B$11</f>
        <v>X</v>
      </c>
      <c r="M10" s="54" t="str">
        <f>Predloge!$B$12</f>
        <v>D</v>
      </c>
      <c r="N10" s="54" t="s">
        <v>81</v>
      </c>
      <c r="O10" s="111" t="str">
        <f>[1]Predloge!$B$6</f>
        <v>KVIT</v>
      </c>
      <c r="P10" s="54"/>
      <c r="Q10" s="54" t="s">
        <v>80</v>
      </c>
      <c r="R10" s="11" t="str">
        <f>Predloge!$B$11</f>
        <v>X</v>
      </c>
      <c r="S10" s="54"/>
      <c r="T10" s="6" t="str">
        <f>Predloge!$B$4</f>
        <v>51</v>
      </c>
      <c r="U10" s="23" t="str">
        <f>Predloge!$B$23</f>
        <v>51☺</v>
      </c>
      <c r="V10" s="54" t="s">
        <v>36</v>
      </c>
      <c r="W10" s="8" t="str">
        <f>Predloge!$E$15</f>
        <v>BUT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/>
      </c>
      <c r="AK10" s="58" t="str">
        <f t="shared" si="13"/>
        <v>F</v>
      </c>
      <c r="AL10" s="58" t="str">
        <f t="shared" si="14"/>
        <v>¶</v>
      </c>
      <c r="AM10" s="58" t="str">
        <f t="shared" si="15"/>
        <v>T</v>
      </c>
      <c r="AN10" s="58" t="str">
        <f t="shared" si="16"/>
        <v>O</v>
      </c>
      <c r="AO10" s="58" t="str">
        <f t="shared" si="17"/>
        <v>2</v>
      </c>
      <c r="AP10" s="58" t="str">
        <f t="shared" si="18"/>
        <v>D</v>
      </c>
      <c r="AQ10" s="58" t="str">
        <f t="shared" si="19"/>
        <v>☻</v>
      </c>
      <c r="AR10" s="58" t="str">
        <f t="shared" si="20"/>
        <v>X</v>
      </c>
      <c r="AS10" s="58" t="str">
        <f t="shared" si="21"/>
        <v>D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M</v>
      </c>
      <c r="AX10" s="58" t="str">
        <f t="shared" si="26"/>
        <v>X</v>
      </c>
      <c r="AY10" s="58" t="str">
        <f t="shared" si="27"/>
        <v/>
      </c>
      <c r="AZ10" s="58" t="str">
        <f t="shared" si="28"/>
        <v>1</v>
      </c>
      <c r="BA10" s="58" t="str">
        <f t="shared" si="29"/>
        <v>☺</v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44936</v>
      </c>
      <c r="C11" s="59" t="str">
        <f t="shared" si="0"/>
        <v>Tue</v>
      </c>
      <c r="D11" s="54"/>
      <c r="E11" s="6" t="str">
        <f>Predloge!$B$6</f>
        <v>KVIT</v>
      </c>
      <c r="F11" s="111" t="str">
        <f>[1]Predloge!$B$6</f>
        <v>KVIT</v>
      </c>
      <c r="G11" s="9" t="str">
        <f>Predloge!$B$7</f>
        <v>KVIT☻</v>
      </c>
      <c r="H11" s="27" t="str">
        <f>Predloge!$B$28</f>
        <v>KO</v>
      </c>
      <c r="I11" s="11" t="str">
        <f>Predloge!$B$26</f>
        <v>52¶</v>
      </c>
      <c r="J11" s="6" t="str">
        <f>Predloge!$B$5</f>
        <v>52</v>
      </c>
      <c r="K11" s="11" t="str">
        <f>Predloge!$B$11</f>
        <v>X</v>
      </c>
      <c r="L11" s="6" t="str">
        <f>Predloge!$B$6</f>
        <v>KVIT</v>
      </c>
      <c r="M11" s="23" t="str">
        <f>Predloge!$B$23</f>
        <v>51☺</v>
      </c>
      <c r="N11" s="54" t="s">
        <v>81</v>
      </c>
      <c r="O11" s="11" t="str">
        <f>[1]Predloge!$B$32</f>
        <v>Am</v>
      </c>
      <c r="P11" s="54"/>
      <c r="Q11" s="54" t="s">
        <v>80</v>
      </c>
      <c r="R11" s="6" t="str">
        <f>Predloge!$B$4</f>
        <v>51</v>
      </c>
      <c r="S11" s="54"/>
      <c r="T11" s="6" t="s">
        <v>28</v>
      </c>
      <c r="U11" s="11" t="str">
        <f>Predloge!$B$11</f>
        <v>X</v>
      </c>
      <c r="V11" s="54" t="s">
        <v>21</v>
      </c>
      <c r="W11" s="8" t="str">
        <f>Predloge!$E$15</f>
        <v>BUT</v>
      </c>
      <c r="X11" s="56">
        <f t="shared" si="1"/>
        <v>1</v>
      </c>
      <c r="Y11" s="56">
        <f t="shared" si="2"/>
        <v>1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/>
      </c>
      <c r="AK11" s="58" t="str">
        <f t="shared" si="13"/>
        <v>T</v>
      </c>
      <c r="AL11" s="58" t="str">
        <f t="shared" si="14"/>
        <v>T</v>
      </c>
      <c r="AM11" s="58" t="str">
        <f t="shared" si="15"/>
        <v>☻</v>
      </c>
      <c r="AN11" s="58" t="str">
        <f t="shared" si="16"/>
        <v>O</v>
      </c>
      <c r="AO11" s="58" t="str">
        <f t="shared" si="17"/>
        <v>¶</v>
      </c>
      <c r="AP11" s="58" t="str">
        <f t="shared" si="18"/>
        <v>2</v>
      </c>
      <c r="AQ11" s="58" t="str">
        <f t="shared" si="19"/>
        <v>X</v>
      </c>
      <c r="AR11" s="58" t="str">
        <f t="shared" si="20"/>
        <v>T</v>
      </c>
      <c r="AS11" s="58" t="str">
        <f t="shared" si="21"/>
        <v>☺</v>
      </c>
      <c r="AT11" s="58" t="str">
        <f t="shared" si="22"/>
        <v>D</v>
      </c>
      <c r="AU11" s="58" t="str">
        <f t="shared" si="23"/>
        <v>m</v>
      </c>
      <c r="AV11" s="58" t="str">
        <f t="shared" si="24"/>
        <v/>
      </c>
      <c r="AW11" s="58" t="str">
        <f t="shared" si="25"/>
        <v>M</v>
      </c>
      <c r="AX11" s="58" t="str">
        <f t="shared" si="26"/>
        <v>1</v>
      </c>
      <c r="AY11" s="58" t="str">
        <f t="shared" si="27"/>
        <v/>
      </c>
      <c r="AZ11" s="58" t="str">
        <f t="shared" si="28"/>
        <v>O</v>
      </c>
      <c r="BA11" s="58" t="str">
        <f t="shared" si="29"/>
        <v>X</v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44937</v>
      </c>
      <c r="C12" s="59" t="str">
        <f t="shared" si="0"/>
        <v>Wed</v>
      </c>
      <c r="D12" s="54"/>
      <c r="E12" s="9" t="str">
        <f>Predloge!$B$7</f>
        <v>KVIT☻</v>
      </c>
      <c r="F12" s="6" t="str">
        <f>Predloge!$B$6</f>
        <v>KVIT</v>
      </c>
      <c r="G12" s="11" t="str">
        <f>Predloge!$B$11</f>
        <v>X</v>
      </c>
      <c r="H12" s="27" t="str">
        <f>Predloge!$B$28</f>
        <v>KO</v>
      </c>
      <c r="I12" s="11" t="str">
        <f>Predloge!$B$35</f>
        <v>Ta</v>
      </c>
      <c r="J12" s="6" t="str">
        <f>Predloge!$B$5</f>
        <v>52</v>
      </c>
      <c r="K12" s="6" t="str">
        <f>Predloge!$B$4</f>
        <v>51</v>
      </c>
      <c r="L12" s="11" t="str">
        <f>Predloge!$B$35</f>
        <v>Ta</v>
      </c>
      <c r="M12" s="11" t="str">
        <f>Predloge!$B$11</f>
        <v>X</v>
      </c>
      <c r="N12" s="54" t="s">
        <v>81</v>
      </c>
      <c r="O12" s="6" t="str">
        <f>Predloge!$B$6</f>
        <v>KVIT</v>
      </c>
      <c r="P12" s="54"/>
      <c r="Q12" s="54" t="s">
        <v>80</v>
      </c>
      <c r="R12" s="6" t="str">
        <f>Predloge!$B$4</f>
        <v>51</v>
      </c>
      <c r="S12" s="54"/>
      <c r="T12" s="6" t="str">
        <f>Predloge!$B$6</f>
        <v>KVIT</v>
      </c>
      <c r="U12" s="11" t="str">
        <f>Predloge!$B$26</f>
        <v>52¶</v>
      </c>
      <c r="V12" s="54" t="s">
        <v>75</v>
      </c>
      <c r="W12" s="8" t="str">
        <f>Predloge!$E$15</f>
        <v>BUT</v>
      </c>
      <c r="X12" s="56">
        <f t="shared" si="1"/>
        <v>1</v>
      </c>
      <c r="Y12" s="56">
        <f t="shared" si="2"/>
        <v>0</v>
      </c>
      <c r="Z12" s="56">
        <f t="shared" si="3"/>
        <v>2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2</v>
      </c>
      <c r="AH12" s="56">
        <f t="shared" si="11"/>
        <v>3</v>
      </c>
      <c r="AI12" s="6" t="str">
        <f>Predloge!$B$12</f>
        <v>D</v>
      </c>
      <c r="AJ12" s="58" t="str">
        <f t="shared" si="12"/>
        <v/>
      </c>
      <c r="AK12" s="58" t="str">
        <f t="shared" si="13"/>
        <v>☻</v>
      </c>
      <c r="AL12" s="58" t="str">
        <f t="shared" si="14"/>
        <v>T</v>
      </c>
      <c r="AM12" s="58" t="str">
        <f t="shared" si="15"/>
        <v>X</v>
      </c>
      <c r="AN12" s="58" t="str">
        <f t="shared" si="16"/>
        <v>O</v>
      </c>
      <c r="AO12" s="58" t="str">
        <f t="shared" si="17"/>
        <v>a</v>
      </c>
      <c r="AP12" s="58" t="str">
        <f t="shared" si="18"/>
        <v>2</v>
      </c>
      <c r="AQ12" s="58" t="str">
        <f t="shared" si="19"/>
        <v>1</v>
      </c>
      <c r="AR12" s="58" t="str">
        <f t="shared" si="20"/>
        <v>a</v>
      </c>
      <c r="AS12" s="58" t="str">
        <f t="shared" si="21"/>
        <v>X</v>
      </c>
      <c r="AT12" s="58" t="str">
        <f t="shared" si="22"/>
        <v>D</v>
      </c>
      <c r="AU12" s="58" t="str">
        <f t="shared" si="23"/>
        <v>T</v>
      </c>
      <c r="AV12" s="58" t="str">
        <f t="shared" si="24"/>
        <v/>
      </c>
      <c r="AW12" s="58" t="str">
        <f t="shared" si="25"/>
        <v>M</v>
      </c>
      <c r="AX12" s="58" t="str">
        <f t="shared" si="26"/>
        <v>1</v>
      </c>
      <c r="AY12" s="58" t="str">
        <f t="shared" si="27"/>
        <v/>
      </c>
      <c r="AZ12" s="58" t="str">
        <f t="shared" si="28"/>
        <v>T</v>
      </c>
      <c r="BA12" s="58" t="str">
        <f t="shared" si="29"/>
        <v>¶</v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44938</v>
      </c>
      <c r="C13" s="59" t="str">
        <f t="shared" si="0"/>
        <v>Thu</v>
      </c>
      <c r="D13" s="54"/>
      <c r="E13" s="11" t="str">
        <f>Predloge!$B$11</f>
        <v>X</v>
      </c>
      <c r="F13" s="6" t="str">
        <f>Predloge!$B$6</f>
        <v>KVIT</v>
      </c>
      <c r="G13" s="6" t="str">
        <f>Predloge!$B$6</f>
        <v>KVIT</v>
      </c>
      <c r="H13" s="23" t="str">
        <f>Predloge!$B$23</f>
        <v>51☺</v>
      </c>
      <c r="I13" s="6" t="str">
        <f>Predloge!$B$5</f>
        <v>52</v>
      </c>
      <c r="J13" s="6" t="str">
        <f>Predloge!$B$5</f>
        <v>52</v>
      </c>
      <c r="K13" s="6" t="str">
        <f>Predloge!$B$4</f>
        <v>51</v>
      </c>
      <c r="L13" s="111" t="str">
        <f>[1]Predloge!$B$6</f>
        <v>KVIT</v>
      </c>
      <c r="M13" s="11" t="str">
        <f>Predloge!$B$26</f>
        <v>52¶</v>
      </c>
      <c r="N13" s="54" t="s">
        <v>81</v>
      </c>
      <c r="O13" s="9" t="str">
        <f>Predloge!$B$7</f>
        <v>KVIT☻</v>
      </c>
      <c r="P13" s="54"/>
      <c r="Q13" s="54" t="s">
        <v>80</v>
      </c>
      <c r="R13" s="6" t="s">
        <v>77</v>
      </c>
      <c r="S13" s="54"/>
      <c r="T13" s="6" t="s">
        <v>77</v>
      </c>
      <c r="U13" s="11" t="str">
        <f>Predloge!$B$32</f>
        <v>Am</v>
      </c>
      <c r="V13" s="54" t="s">
        <v>11</v>
      </c>
      <c r="W13" s="8" t="str">
        <f>Predloge!$E$15</f>
        <v>BUT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2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4</v>
      </c>
      <c r="AF13" s="57">
        <f t="shared" si="9"/>
        <v>0</v>
      </c>
      <c r="AG13" s="57">
        <f t="shared" si="10"/>
        <v>1</v>
      </c>
      <c r="AH13" s="56">
        <f t="shared" si="11"/>
        <v>3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X</v>
      </c>
      <c r="AL13" s="58" t="str">
        <f t="shared" ref="AL13:AL23" si="32">RIGHT(F13,1)</f>
        <v>T</v>
      </c>
      <c r="AM13" s="58" t="str">
        <f t="shared" ref="AM13:AM23" si="33">RIGHT(G13,1)</f>
        <v>T</v>
      </c>
      <c r="AN13" s="58" t="str">
        <f t="shared" ref="AN13:AN23" si="34">RIGHT(H13,1)</f>
        <v>☺</v>
      </c>
      <c r="AO13" s="58" t="str">
        <f t="shared" ref="AO13:AO23" si="35">RIGHT(I13,1)</f>
        <v>2</v>
      </c>
      <c r="AP13" s="58" t="str">
        <f t="shared" ref="AP13:AP23" si="36">RIGHT(J13,1)</f>
        <v>2</v>
      </c>
      <c r="AQ13" s="58" t="str">
        <f>RIGHT(K14,1)</f>
        <v>1</v>
      </c>
      <c r="AR13" s="58" t="str">
        <f t="shared" ref="AR13:AR32" si="37">RIGHT(L13,1)</f>
        <v>T</v>
      </c>
      <c r="AS13" s="58" t="str">
        <f t="shared" ref="AS13:AS32" si="38">RIGHT(M13,1)</f>
        <v>¶</v>
      </c>
      <c r="AT13" s="58" t="str">
        <f t="shared" ref="AT13:AT32" si="39">RIGHT(N13,1)</f>
        <v>D</v>
      </c>
      <c r="AU13" s="58" t="str">
        <f t="shared" ref="AU13:AU32" si="40">RIGHT(O13,1)</f>
        <v>☻</v>
      </c>
      <c r="AV13" s="58" t="str">
        <f t="shared" ref="AV13:AV32" si="41">RIGHT(P13,1)</f>
        <v/>
      </c>
      <c r="AW13" s="58" t="str">
        <f t="shared" ref="AW13:AW32" si="42">RIGHT(Q13,1)</f>
        <v>M</v>
      </c>
      <c r="AX13" s="58" t="str">
        <f t="shared" ref="AX13:AX32" si="43">RIGHT(R13,1)</f>
        <v>K</v>
      </c>
      <c r="AY13" s="58" t="str">
        <f t="shared" ref="AY13:AY32" si="44">RIGHT(S13,1)</f>
        <v/>
      </c>
      <c r="AZ13" s="58" t="str">
        <f t="shared" ref="AZ13:AZ32" si="45">RIGHT(T13,1)</f>
        <v>K</v>
      </c>
      <c r="BA13" s="58" t="str">
        <f t="shared" ref="BA13:BA32" si="46">RIGHT(U13,1)</f>
        <v>m</v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44939</v>
      </c>
      <c r="C14" s="59" t="str">
        <f t="shared" si="0"/>
        <v>Fri</v>
      </c>
      <c r="D14" s="54"/>
      <c r="E14" s="6" t="str">
        <f>Predloge!$B$6</f>
        <v>KVIT</v>
      </c>
      <c r="F14" s="6" t="str">
        <f>Predloge!$B$6</f>
        <v>KVIT</v>
      </c>
      <c r="G14" s="6" t="str">
        <f>Predloge!$B$6</f>
        <v>KVIT</v>
      </c>
      <c r="H14" s="11" t="str">
        <f>Predloge!$B$11</f>
        <v>X</v>
      </c>
      <c r="I14" s="6" t="str">
        <f>Predloge!$B$5</f>
        <v>52</v>
      </c>
      <c r="J14" s="23" t="str">
        <f>Predloge!$B$23</f>
        <v>51☺</v>
      </c>
      <c r="K14" s="6" t="str">
        <f>Predloge!$B$4</f>
        <v>51</v>
      </c>
      <c r="L14" s="6" t="str">
        <f>Predloge!$B$6</f>
        <v>KVIT</v>
      </c>
      <c r="M14" s="6" t="str">
        <f>Predloge!$B$4</f>
        <v>51</v>
      </c>
      <c r="N14" s="11" t="str">
        <f>Predloge!$B$16</f>
        <v>☻</v>
      </c>
      <c r="O14" s="11" t="str">
        <f>Predloge!$B$11</f>
        <v>X</v>
      </c>
      <c r="P14" s="54"/>
      <c r="Q14" s="54" t="s">
        <v>80</v>
      </c>
      <c r="R14" s="6" t="str">
        <f>Predloge!$B$5</f>
        <v>52</v>
      </c>
      <c r="S14" s="54"/>
      <c r="T14" s="11" t="str">
        <f>Predloge!$B$26</f>
        <v>52¶</v>
      </c>
      <c r="U14" s="6" t="str">
        <f>Predloge!$B$5</f>
        <v>52</v>
      </c>
      <c r="V14" s="54" t="s">
        <v>15</v>
      </c>
      <c r="W14" s="8" t="str">
        <f>Predloge!$E$16</f>
        <v>ŽRJ</v>
      </c>
      <c r="X14" s="56">
        <f t="shared" si="1"/>
        <v>1</v>
      </c>
      <c r="Y14" s="56">
        <f t="shared" si="2"/>
        <v>1</v>
      </c>
      <c r="Z14" s="56">
        <f t="shared" si="3"/>
        <v>2</v>
      </c>
      <c r="AA14" s="56">
        <f t="shared" si="4"/>
        <v>3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4</v>
      </c>
      <c r="AF14" s="57">
        <f t="shared" si="9"/>
        <v>0</v>
      </c>
      <c r="AG14" s="57">
        <f t="shared" si="10"/>
        <v>2</v>
      </c>
      <c r="AH14" s="56">
        <f t="shared" si="11"/>
        <v>5</v>
      </c>
      <c r="AI14" s="13" t="str">
        <f>Predloge!$B$14</f>
        <v>☻</v>
      </c>
      <c r="AJ14" s="58" t="str">
        <f t="shared" si="30"/>
        <v/>
      </c>
      <c r="AK14" s="58" t="str">
        <f t="shared" si="31"/>
        <v>T</v>
      </c>
      <c r="AL14" s="58" t="str">
        <f t="shared" si="32"/>
        <v>T</v>
      </c>
      <c r="AM14" s="58" t="str">
        <f t="shared" si="33"/>
        <v>T</v>
      </c>
      <c r="AN14" s="58" t="str">
        <f t="shared" si="34"/>
        <v>X</v>
      </c>
      <c r="AO14" s="58" t="str">
        <f t="shared" si="35"/>
        <v>2</v>
      </c>
      <c r="AP14" s="58" t="str">
        <f t="shared" si="36"/>
        <v>☺</v>
      </c>
      <c r="AQ14" s="58" t="str">
        <f t="shared" ref="AQ14:AQ32" si="47">RIGHT(K14,1)</f>
        <v>1</v>
      </c>
      <c r="AR14" s="58" t="str">
        <f t="shared" si="37"/>
        <v>T</v>
      </c>
      <c r="AS14" s="58" t="str">
        <f t="shared" si="38"/>
        <v>1</v>
      </c>
      <c r="AT14" s="58" t="str">
        <f t="shared" si="39"/>
        <v>☻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2</v>
      </c>
      <c r="AY14" s="58" t="str">
        <f t="shared" si="44"/>
        <v/>
      </c>
      <c r="AZ14" s="58" t="str">
        <f t="shared" si="45"/>
        <v>¶</v>
      </c>
      <c r="BA14" s="58" t="str">
        <f t="shared" si="46"/>
        <v>2</v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44940</v>
      </c>
      <c r="C15" s="59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21" t="str">
        <f>Predloge!$B$21</f>
        <v>☺</v>
      </c>
      <c r="N15" s="54"/>
      <c r="O15" s="54"/>
      <c r="P15" s="54"/>
      <c r="Q15" s="54" t="str">
        <f>Predloge!$B$14</f>
        <v>☻</v>
      </c>
      <c r="R15" s="54"/>
      <c r="S15" s="54"/>
      <c r="T15" s="54"/>
      <c r="U15" s="54"/>
      <c r="V15" s="54" t="s">
        <v>21</v>
      </c>
      <c r="W15" s="60" t="s">
        <v>30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>☺</v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>☻</v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44941</v>
      </c>
      <c r="C16" s="59" t="str">
        <f t="shared" si="0"/>
        <v>Sun</v>
      </c>
      <c r="D16" s="54"/>
      <c r="E16" s="54"/>
      <c r="F16" s="54"/>
      <c r="G16" s="54"/>
      <c r="H16" s="54"/>
      <c r="I16" s="54"/>
      <c r="J16" s="21" t="str">
        <f>Predloge!$B$21</f>
        <v>☺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 t="s">
        <v>76</v>
      </c>
      <c r="W16" s="54" t="s">
        <v>30</v>
      </c>
      <c r="X16" s="56">
        <f t="shared" si="1"/>
        <v>0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14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>☺</v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44942</v>
      </c>
      <c r="C17" s="59" t="str">
        <f t="shared" si="0"/>
        <v>Mon</v>
      </c>
      <c r="D17" s="19" t="str">
        <f>Predloge!$B$20</f>
        <v>☺</v>
      </c>
      <c r="E17" s="54" t="s">
        <v>78</v>
      </c>
      <c r="F17" s="6" t="str">
        <f>Predloge!$B$6</f>
        <v>KVIT</v>
      </c>
      <c r="G17" s="111" t="str">
        <f>[1]Predloge!$B$6</f>
        <v>KVIT</v>
      </c>
      <c r="H17" s="27" t="str">
        <f>Predloge!$B$28</f>
        <v>KO</v>
      </c>
      <c r="I17" s="6" t="str">
        <f>Predloge!$B$4</f>
        <v>51</v>
      </c>
      <c r="J17" s="11" t="str">
        <f>Predloge!$B$11</f>
        <v>X</v>
      </c>
      <c r="K17" s="6" t="str">
        <f>Predloge!$B$6</f>
        <v>KVIT</v>
      </c>
      <c r="L17" s="6" t="str">
        <f>Predloge!$B$6</f>
        <v>KVIT</v>
      </c>
      <c r="M17" s="11" t="str">
        <f>Predloge!$B$26</f>
        <v>52¶</v>
      </c>
      <c r="N17" s="54" t="s">
        <v>81</v>
      </c>
      <c r="O17" s="9" t="str">
        <f>Predloge!$B$7</f>
        <v>KVIT☻</v>
      </c>
      <c r="P17" s="54"/>
      <c r="Q17" s="54" t="s">
        <v>80</v>
      </c>
      <c r="R17" s="6" t="str">
        <f>Predloge!$B$4</f>
        <v>51</v>
      </c>
      <c r="S17" s="54"/>
      <c r="T17" s="54" t="str">
        <f>Predloge!$B$12</f>
        <v>D</v>
      </c>
      <c r="U17" s="6" t="str">
        <f>Predloge!$B$5</f>
        <v>52</v>
      </c>
      <c r="V17" s="54" t="s">
        <v>39</v>
      </c>
      <c r="W17" s="8" t="str">
        <f>Predloge!$E$10</f>
        <v>MŠŠ</v>
      </c>
      <c r="X17" s="56">
        <f t="shared" si="1"/>
        <v>1</v>
      </c>
      <c r="Y17" s="56">
        <f t="shared" si="2"/>
        <v>1</v>
      </c>
      <c r="Z17" s="56">
        <f t="shared" si="3"/>
        <v>2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5</v>
      </c>
      <c r="AF17" s="57">
        <f t="shared" si="9"/>
        <v>-1</v>
      </c>
      <c r="AG17" s="57">
        <f t="shared" si="10"/>
        <v>1</v>
      </c>
      <c r="AH17" s="56">
        <f t="shared" si="11"/>
        <v>3</v>
      </c>
      <c r="AI17" s="15" t="str">
        <f>Predloge!$B$17</f>
        <v>51$</v>
      </c>
      <c r="AJ17" s="58" t="str">
        <f t="shared" si="30"/>
        <v>☺</v>
      </c>
      <c r="AK17" s="58" t="str">
        <f t="shared" si="31"/>
        <v>F</v>
      </c>
      <c r="AL17" s="58" t="str">
        <f t="shared" si="32"/>
        <v>T</v>
      </c>
      <c r="AM17" s="58" t="str">
        <f t="shared" si="33"/>
        <v>T</v>
      </c>
      <c r="AN17" s="58" t="str">
        <f t="shared" si="34"/>
        <v>O</v>
      </c>
      <c r="AO17" s="58" t="str">
        <f t="shared" si="35"/>
        <v>1</v>
      </c>
      <c r="AP17" s="58" t="str">
        <f t="shared" si="36"/>
        <v>X</v>
      </c>
      <c r="AQ17" s="58" t="str">
        <f t="shared" si="47"/>
        <v>T</v>
      </c>
      <c r="AR17" s="58" t="str">
        <f t="shared" si="37"/>
        <v>T</v>
      </c>
      <c r="AS17" s="58" t="str">
        <f t="shared" si="38"/>
        <v>¶</v>
      </c>
      <c r="AT17" s="58" t="str">
        <f t="shared" si="39"/>
        <v>D</v>
      </c>
      <c r="AU17" s="58" t="str">
        <f t="shared" si="40"/>
        <v>☻</v>
      </c>
      <c r="AV17" s="58" t="str">
        <f t="shared" si="41"/>
        <v/>
      </c>
      <c r="AW17" s="58" t="str">
        <f t="shared" si="42"/>
        <v>M</v>
      </c>
      <c r="AX17" s="58" t="str">
        <f t="shared" si="43"/>
        <v>1</v>
      </c>
      <c r="AY17" s="58" t="str">
        <f t="shared" si="44"/>
        <v/>
      </c>
      <c r="AZ17" s="58" t="str">
        <f t="shared" si="45"/>
        <v>D</v>
      </c>
      <c r="BA17" s="58" t="str">
        <f t="shared" si="46"/>
        <v>2</v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44943</v>
      </c>
      <c r="C18" s="59" t="str">
        <f t="shared" si="0"/>
        <v>Tue</v>
      </c>
      <c r="D18" s="54"/>
      <c r="E18" s="9" t="str">
        <f>Predloge!$B$7</f>
        <v>KVIT☻</v>
      </c>
      <c r="F18" s="111" t="str">
        <f>[1]Predloge!$B$6</f>
        <v>KVIT</v>
      </c>
      <c r="G18" s="6" t="str">
        <f>Predloge!$B$4</f>
        <v>51</v>
      </c>
      <c r="H18" s="27" t="str">
        <f>Predloge!$B$28</f>
        <v>KO</v>
      </c>
      <c r="I18" s="11" t="str">
        <f>Predloge!$B$26</f>
        <v>52¶</v>
      </c>
      <c r="J18" s="6" t="str">
        <f>Predloge!$B$5</f>
        <v>52</v>
      </c>
      <c r="K18" s="6" t="str">
        <f>Predloge!$B$6</f>
        <v>KVIT</v>
      </c>
      <c r="L18" s="6" t="str">
        <f>Predloge!$B$6</f>
        <v>KVIT</v>
      </c>
      <c r="M18" s="54" t="s">
        <v>77</v>
      </c>
      <c r="N18" s="54" t="s">
        <v>81</v>
      </c>
      <c r="O18" s="11" t="str">
        <f>Predloge!$B$11</f>
        <v>X</v>
      </c>
      <c r="P18" s="54"/>
      <c r="Q18" s="54" t="s">
        <v>80</v>
      </c>
      <c r="R18" s="54" t="str">
        <f>Predloge!$B$12</f>
        <v>D</v>
      </c>
      <c r="S18" s="54"/>
      <c r="T18" s="54" t="str">
        <f>Predloge!$B$12</f>
        <v>D</v>
      </c>
      <c r="U18" s="23" t="str">
        <f>Predloge!$B$23</f>
        <v>51☺</v>
      </c>
      <c r="V18" s="54" t="s">
        <v>36</v>
      </c>
      <c r="W18" s="8" t="str">
        <f>Predloge!$E$10</f>
        <v>MŠŠ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1</v>
      </c>
      <c r="AH18" s="56">
        <f t="shared" si="11"/>
        <v>2</v>
      </c>
      <c r="AI18" s="15" t="str">
        <f>Predloge!$B$18</f>
        <v>52$</v>
      </c>
      <c r="AJ18" s="58" t="str">
        <f t="shared" si="30"/>
        <v/>
      </c>
      <c r="AK18" s="58" t="str">
        <f t="shared" si="31"/>
        <v>☻</v>
      </c>
      <c r="AL18" s="58" t="str">
        <f t="shared" si="32"/>
        <v>T</v>
      </c>
      <c r="AM18" s="58" t="str">
        <f t="shared" si="33"/>
        <v>1</v>
      </c>
      <c r="AN18" s="58" t="str">
        <f t="shared" si="34"/>
        <v>O</v>
      </c>
      <c r="AO18" s="58" t="str">
        <f t="shared" si="35"/>
        <v>¶</v>
      </c>
      <c r="AP18" s="58" t="str">
        <f t="shared" si="36"/>
        <v>2</v>
      </c>
      <c r="AQ18" s="58" t="str">
        <f t="shared" si="47"/>
        <v>T</v>
      </c>
      <c r="AR18" s="58" t="str">
        <f t="shared" si="37"/>
        <v>T</v>
      </c>
      <c r="AS18" s="58" t="str">
        <f t="shared" si="38"/>
        <v>K</v>
      </c>
      <c r="AT18" s="58" t="str">
        <f t="shared" si="39"/>
        <v>D</v>
      </c>
      <c r="AU18" s="58" t="str">
        <f t="shared" si="40"/>
        <v>X</v>
      </c>
      <c r="AV18" s="58" t="str">
        <f t="shared" si="41"/>
        <v/>
      </c>
      <c r="AW18" s="58" t="str">
        <f t="shared" si="42"/>
        <v>M</v>
      </c>
      <c r="AX18" s="58" t="str">
        <f t="shared" si="43"/>
        <v>D</v>
      </c>
      <c r="AY18" s="58" t="str">
        <f t="shared" si="44"/>
        <v/>
      </c>
      <c r="AZ18" s="58" t="str">
        <f t="shared" si="45"/>
        <v>D</v>
      </c>
      <c r="BA18" s="58" t="str">
        <f t="shared" si="46"/>
        <v>☺</v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44944</v>
      </c>
      <c r="C19" s="59" t="str">
        <f t="shared" si="0"/>
        <v>Wed</v>
      </c>
      <c r="D19" s="54"/>
      <c r="E19" s="11" t="str">
        <f>Predloge!$B$11</f>
        <v>X</v>
      </c>
      <c r="F19" s="6" t="str">
        <f>Predloge!$B$6</f>
        <v>KVIT</v>
      </c>
      <c r="G19" s="6" t="str">
        <f>Predloge!$B$6</f>
        <v>KVIT</v>
      </c>
      <c r="H19" s="27" t="str">
        <f>Predloge!$B$28</f>
        <v>KO</v>
      </c>
      <c r="I19" s="6" t="str">
        <f>Predloge!$B$5</f>
        <v>52</v>
      </c>
      <c r="J19" s="11" t="str">
        <f>Predloge!$B$35</f>
        <v>Ta</v>
      </c>
      <c r="K19" s="54" t="str">
        <f>Predloge!$B$12</f>
        <v>D</v>
      </c>
      <c r="L19" s="6" t="str">
        <f>Predloge!$B$4</f>
        <v>51</v>
      </c>
      <c r="M19" s="54" t="s">
        <v>77</v>
      </c>
      <c r="N19" s="54" t="s">
        <v>81</v>
      </c>
      <c r="O19" s="11" t="str">
        <f>Predloge!$B$26</f>
        <v>52¶</v>
      </c>
      <c r="P19" s="54"/>
      <c r="Q19" s="54" t="s">
        <v>80</v>
      </c>
      <c r="R19" s="23" t="str">
        <f>Predloge!$B$23</f>
        <v>51☺</v>
      </c>
      <c r="S19" s="54"/>
      <c r="T19" s="54" t="s">
        <v>77</v>
      </c>
      <c r="U19" s="11" t="str">
        <f>Predloge!$B$11</f>
        <v>X</v>
      </c>
      <c r="V19" s="54" t="s">
        <v>76</v>
      </c>
      <c r="W19" s="8" t="str">
        <f>Predloge!$E$7</f>
        <v>MIO</v>
      </c>
      <c r="X19" s="56">
        <f t="shared" si="1"/>
        <v>0</v>
      </c>
      <c r="Y19" s="56">
        <f t="shared" si="2"/>
        <v>1</v>
      </c>
      <c r="Z19" s="56">
        <f t="shared" si="3"/>
        <v>1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2</v>
      </c>
      <c r="AI19" s="17" t="str">
        <f>Predloge!$B$19</f>
        <v>KVIT$</v>
      </c>
      <c r="AJ19" s="58" t="str">
        <f t="shared" si="30"/>
        <v/>
      </c>
      <c r="AK19" s="58" t="str">
        <f t="shared" si="31"/>
        <v>X</v>
      </c>
      <c r="AL19" s="58" t="str">
        <f t="shared" si="32"/>
        <v>T</v>
      </c>
      <c r="AM19" s="58" t="str">
        <f t="shared" si="33"/>
        <v>T</v>
      </c>
      <c r="AN19" s="58" t="str">
        <f t="shared" si="34"/>
        <v>O</v>
      </c>
      <c r="AO19" s="58" t="str">
        <f t="shared" si="35"/>
        <v>2</v>
      </c>
      <c r="AP19" s="58" t="str">
        <f t="shared" si="36"/>
        <v>a</v>
      </c>
      <c r="AQ19" s="58" t="str">
        <f t="shared" si="47"/>
        <v>D</v>
      </c>
      <c r="AR19" s="58" t="str">
        <f t="shared" si="37"/>
        <v>1</v>
      </c>
      <c r="AS19" s="58" t="str">
        <f t="shared" si="38"/>
        <v>K</v>
      </c>
      <c r="AT19" s="58" t="str">
        <f t="shared" si="39"/>
        <v>D</v>
      </c>
      <c r="AU19" s="58" t="str">
        <f t="shared" si="40"/>
        <v>¶</v>
      </c>
      <c r="AV19" s="58" t="str">
        <f t="shared" si="41"/>
        <v/>
      </c>
      <c r="AW19" s="58" t="str">
        <f t="shared" si="42"/>
        <v>M</v>
      </c>
      <c r="AX19" s="58" t="str">
        <f t="shared" si="43"/>
        <v>☺</v>
      </c>
      <c r="AY19" s="58" t="str">
        <f t="shared" si="44"/>
        <v/>
      </c>
      <c r="AZ19" s="58" t="str">
        <f t="shared" si="45"/>
        <v>K</v>
      </c>
      <c r="BA19" s="58" t="str">
        <f t="shared" si="46"/>
        <v>X</v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44945</v>
      </c>
      <c r="C20" s="59" t="str">
        <f t="shared" si="0"/>
        <v>Thu</v>
      </c>
      <c r="D20" s="54"/>
      <c r="E20" s="6" t="str">
        <f>Predloge!$B$6</f>
        <v>KVIT</v>
      </c>
      <c r="F20" s="111" t="str">
        <f>[1]Predloge!$B$6</f>
        <v>KVIT</v>
      </c>
      <c r="G20" s="6" t="str">
        <f>Predloge!$B$6</f>
        <v>KVIT</v>
      </c>
      <c r="H20" s="11" t="str">
        <f>Predloge!$B$32</f>
        <v>Am</v>
      </c>
      <c r="I20" s="11" t="str">
        <f>Predloge!$B$26</f>
        <v>52¶</v>
      </c>
      <c r="J20" s="6" t="str">
        <f>Predloge!$B$4</f>
        <v>51</v>
      </c>
      <c r="K20" s="54" t="str">
        <f>Predloge!$B$12</f>
        <v>D</v>
      </c>
      <c r="L20" s="9" t="str">
        <f>Predloge!$B$7</f>
        <v>KVIT☻</v>
      </c>
      <c r="M20" s="23" t="str">
        <f>Predloge!$B$23</f>
        <v>51☺</v>
      </c>
      <c r="N20" s="54" t="s">
        <v>81</v>
      </c>
      <c r="O20" s="54" t="str">
        <f>Predloge!$B$12</f>
        <v>D</v>
      </c>
      <c r="P20" s="54"/>
      <c r="Q20" s="54" t="s">
        <v>80</v>
      </c>
      <c r="R20" s="11" t="str">
        <f>Predloge!$B$11</f>
        <v>X</v>
      </c>
      <c r="S20" s="54"/>
      <c r="T20" s="54" t="s">
        <v>77</v>
      </c>
      <c r="U20" s="6" t="str">
        <f>Predloge!$B$5</f>
        <v>52</v>
      </c>
      <c r="V20" s="54" t="s">
        <v>21</v>
      </c>
      <c r="W20" s="8" t="str">
        <f>Predloge!$E$16</f>
        <v>ŽRJ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30"/>
        <v/>
      </c>
      <c r="AK20" s="58" t="str">
        <f t="shared" si="31"/>
        <v>T</v>
      </c>
      <c r="AL20" s="58" t="str">
        <f t="shared" si="32"/>
        <v>T</v>
      </c>
      <c r="AM20" s="58" t="str">
        <f t="shared" si="33"/>
        <v>T</v>
      </c>
      <c r="AN20" s="58" t="str">
        <f t="shared" si="34"/>
        <v>m</v>
      </c>
      <c r="AO20" s="58" t="str">
        <f t="shared" si="35"/>
        <v>¶</v>
      </c>
      <c r="AP20" s="58" t="str">
        <f t="shared" si="36"/>
        <v>1</v>
      </c>
      <c r="AQ20" s="58" t="str">
        <f t="shared" si="47"/>
        <v>D</v>
      </c>
      <c r="AR20" s="58" t="str">
        <f t="shared" si="37"/>
        <v>☻</v>
      </c>
      <c r="AS20" s="58" t="str">
        <f t="shared" si="38"/>
        <v>☺</v>
      </c>
      <c r="AT20" s="58" t="str">
        <f t="shared" si="39"/>
        <v>D</v>
      </c>
      <c r="AU20" s="58" t="str">
        <f t="shared" si="40"/>
        <v>D</v>
      </c>
      <c r="AV20" s="58" t="str">
        <f t="shared" si="41"/>
        <v/>
      </c>
      <c r="AW20" s="58" t="str">
        <f t="shared" si="42"/>
        <v>M</v>
      </c>
      <c r="AX20" s="58" t="str">
        <f t="shared" si="43"/>
        <v>X</v>
      </c>
      <c r="AY20" s="58" t="str">
        <f t="shared" si="44"/>
        <v/>
      </c>
      <c r="AZ20" s="58" t="str">
        <f t="shared" si="45"/>
        <v>K</v>
      </c>
      <c r="BA20" s="58" t="str">
        <f t="shared" si="46"/>
        <v>2</v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44946</v>
      </c>
      <c r="C21" s="59" t="str">
        <f t="shared" si="0"/>
        <v>Fri</v>
      </c>
      <c r="D21" s="54"/>
      <c r="E21" s="54" t="str">
        <f>Predloge!$B$12</f>
        <v>D</v>
      </c>
      <c r="F21" s="54" t="str">
        <f>Predloge!$B$12</f>
        <v>D</v>
      </c>
      <c r="G21" s="6" t="str">
        <f>Predloge!$B$6</f>
        <v>KVIT</v>
      </c>
      <c r="H21" s="23" t="str">
        <f>Predloge!$B$23</f>
        <v>51☺</v>
      </c>
      <c r="I21" s="6" t="str">
        <f>Predloge!$B$8</f>
        <v>U</v>
      </c>
      <c r="J21" s="6" t="str">
        <f>Predloge!$B$5</f>
        <v>52</v>
      </c>
      <c r="K21" s="54" t="str">
        <f>Predloge!$B$12</f>
        <v>D</v>
      </c>
      <c r="L21" s="11" t="str">
        <f>Predloge!$B$11</f>
        <v>X</v>
      </c>
      <c r="M21" s="11" t="str">
        <f>Predloge!$B$11</f>
        <v>X</v>
      </c>
      <c r="N21" s="11" t="str">
        <f>Predloge!$B$16</f>
        <v>☻</v>
      </c>
      <c r="O21" s="6" t="str">
        <f>Predloge!$B$6</f>
        <v>KVIT</v>
      </c>
      <c r="P21" s="54"/>
      <c r="Q21" s="54" t="s">
        <v>80</v>
      </c>
      <c r="R21" s="54" t="s">
        <v>77</v>
      </c>
      <c r="S21" s="54"/>
      <c r="T21" s="11" t="str">
        <f>Predloge!$B$26</f>
        <v>52¶</v>
      </c>
      <c r="U21" s="6" t="str">
        <f>Predloge!$B$4</f>
        <v>51</v>
      </c>
      <c r="V21" s="54" t="s">
        <v>11</v>
      </c>
      <c r="W21" s="8" t="str">
        <f>Predloge!$E$7</f>
        <v>MIO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1</v>
      </c>
      <c r="AE21" s="56">
        <f t="shared" si="8"/>
        <v>2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30"/>
        <v/>
      </c>
      <c r="AK21" s="58" t="str">
        <f t="shared" si="31"/>
        <v>D</v>
      </c>
      <c r="AL21" s="58" t="str">
        <f t="shared" si="32"/>
        <v>D</v>
      </c>
      <c r="AM21" s="58" t="str">
        <f t="shared" si="33"/>
        <v>T</v>
      </c>
      <c r="AN21" s="58" t="str">
        <f t="shared" si="34"/>
        <v>☺</v>
      </c>
      <c r="AO21" s="58" t="str">
        <f t="shared" si="35"/>
        <v>U</v>
      </c>
      <c r="AP21" s="58" t="str">
        <f t="shared" si="36"/>
        <v>2</v>
      </c>
      <c r="AQ21" s="58" t="str">
        <f t="shared" si="47"/>
        <v>D</v>
      </c>
      <c r="AR21" s="58" t="str">
        <f t="shared" si="37"/>
        <v>X</v>
      </c>
      <c r="AS21" s="58" t="str">
        <f t="shared" si="38"/>
        <v>X</v>
      </c>
      <c r="AT21" s="58" t="str">
        <f t="shared" si="39"/>
        <v>☻</v>
      </c>
      <c r="AU21" s="58" t="str">
        <f t="shared" si="40"/>
        <v>T</v>
      </c>
      <c r="AV21" s="58" t="str">
        <f t="shared" si="41"/>
        <v/>
      </c>
      <c r="AW21" s="58" t="str">
        <f t="shared" si="42"/>
        <v>M</v>
      </c>
      <c r="AX21" s="58" t="str">
        <f t="shared" si="43"/>
        <v>K</v>
      </c>
      <c r="AY21" s="58" t="str">
        <f t="shared" si="44"/>
        <v/>
      </c>
      <c r="AZ21" s="58" t="str">
        <f t="shared" si="45"/>
        <v>¶</v>
      </c>
      <c r="BA21" s="58" t="str">
        <f t="shared" si="46"/>
        <v>1</v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44947</v>
      </c>
      <c r="C22" s="59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 t="str">
        <f>Predloge!$B$14</f>
        <v>☻</v>
      </c>
      <c r="U22" s="21" t="str">
        <f>Predloge!$B$21</f>
        <v>☺</v>
      </c>
      <c r="V22" s="54" t="s">
        <v>36</v>
      </c>
      <c r="W22" s="60" t="s">
        <v>15</v>
      </c>
      <c r="X22" s="56">
        <f t="shared" si="1"/>
        <v>1</v>
      </c>
      <c r="Y22" s="56">
        <f t="shared" si="2"/>
        <v>1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13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>☻</v>
      </c>
      <c r="BA22" s="58" t="str">
        <f t="shared" si="46"/>
        <v>☺</v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44948</v>
      </c>
      <c r="C23" s="59" t="str">
        <f t="shared" si="0"/>
        <v>Sun</v>
      </c>
      <c r="D23" s="54"/>
      <c r="E23" s="54"/>
      <c r="F23" s="54"/>
      <c r="G23" s="54" t="str">
        <f>Predloge!$B$14</f>
        <v>☻</v>
      </c>
      <c r="H23" s="54"/>
      <c r="I23" s="54"/>
      <c r="J23" s="54"/>
      <c r="K23" s="54"/>
      <c r="L23" s="54"/>
      <c r="M23" s="54"/>
      <c r="N23" s="54"/>
      <c r="O23" s="54"/>
      <c r="P23" s="54"/>
      <c r="Q23" s="21" t="str">
        <f>Predloge!$B$21</f>
        <v>☺</v>
      </c>
      <c r="R23" s="54"/>
      <c r="S23" s="54"/>
      <c r="T23" s="54"/>
      <c r="U23" s="54"/>
      <c r="V23" s="54" t="s">
        <v>29</v>
      </c>
      <c r="W23" s="55" t="s">
        <v>15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>☻</v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>☺</v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44949</v>
      </c>
      <c r="C24" s="59" t="str">
        <f t="shared" si="0"/>
        <v>Mon</v>
      </c>
      <c r="D24" s="54"/>
      <c r="E24" s="6" t="str">
        <f>Predloge!$B$6</f>
        <v>KVIT</v>
      </c>
      <c r="F24" s="11" t="str">
        <f>Predloge!$B$26</f>
        <v>52¶</v>
      </c>
      <c r="G24" s="11" t="str">
        <f>Predloge!$B$11</f>
        <v>X</v>
      </c>
      <c r="H24" s="27" t="str">
        <f>Predloge!$B$28</f>
        <v>KO</v>
      </c>
      <c r="I24" s="6" t="str">
        <f>Predloge!$B$5</f>
        <v>52</v>
      </c>
      <c r="J24" s="6" t="str">
        <f>Predloge!$B$4</f>
        <v>51</v>
      </c>
      <c r="K24" s="9" t="str">
        <f>Predloge!$B$7</f>
        <v>KVIT☻</v>
      </c>
      <c r="L24" s="111" t="str">
        <f>[1]Predloge!$B$6</f>
        <v>KVIT</v>
      </c>
      <c r="M24" s="6" t="str">
        <f>Predloge!$B$4</f>
        <v>51</v>
      </c>
      <c r="N24" s="54" t="s">
        <v>81</v>
      </c>
      <c r="O24" s="6" t="str">
        <f>Predloge!$B$6</f>
        <v>KVIT</v>
      </c>
      <c r="P24" s="54"/>
      <c r="Q24" s="11" t="str">
        <f>Predloge!$B$11</f>
        <v>X</v>
      </c>
      <c r="R24" s="23" t="str">
        <f>Predloge!$B$23</f>
        <v>51☺</v>
      </c>
      <c r="S24" s="54"/>
      <c r="T24" s="54" t="str">
        <f>Predloge!$B$12</f>
        <v>D</v>
      </c>
      <c r="U24" s="6" t="str">
        <f>Predloge!$B$5</f>
        <v>52</v>
      </c>
      <c r="V24" s="54" t="s">
        <v>30</v>
      </c>
      <c r="W24" s="8" t="str">
        <f>september!$N$1</f>
        <v>PIR</v>
      </c>
      <c r="X24" s="56">
        <f t="shared" si="1"/>
        <v>1</v>
      </c>
      <c r="Y24" s="56">
        <f t="shared" si="2"/>
        <v>1</v>
      </c>
      <c r="Z24" s="56">
        <f t="shared" si="3"/>
        <v>2</v>
      </c>
      <c r="AA24" s="56">
        <f t="shared" si="4"/>
        <v>2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2</v>
      </c>
      <c r="AH24" s="56">
        <f t="shared" si="11"/>
        <v>4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T</v>
      </c>
      <c r="AL24" s="58" t="str">
        <f t="shared" ref="AL24:AL32" si="49">RIGHT(F24,1)</f>
        <v>¶</v>
      </c>
      <c r="AM24" s="58" t="str">
        <f t="shared" ref="AM24:AM32" si="50">RIGHT(G24,1)</f>
        <v>X</v>
      </c>
      <c r="AN24" s="58" t="str">
        <f t="shared" ref="AN24:AN32" si="51">RIGHT(H24,1)</f>
        <v>O</v>
      </c>
      <c r="AO24" s="58" t="str">
        <f t="shared" ref="AO24:AO32" si="52">RIGHT(I24,1)</f>
        <v>2</v>
      </c>
      <c r="AP24" s="58" t="str">
        <f t="shared" ref="AP24:AP32" si="53">RIGHT(J24,1)</f>
        <v>1</v>
      </c>
      <c r="AQ24" s="58" t="str">
        <f t="shared" si="47"/>
        <v>☻</v>
      </c>
      <c r="AR24" s="58" t="str">
        <f t="shared" si="37"/>
        <v>T</v>
      </c>
      <c r="AS24" s="58" t="str">
        <f t="shared" si="38"/>
        <v>1</v>
      </c>
      <c r="AT24" s="58" t="str">
        <f t="shared" si="39"/>
        <v>D</v>
      </c>
      <c r="AU24" s="58" t="str">
        <f t="shared" si="40"/>
        <v>T</v>
      </c>
      <c r="AV24" s="58" t="str">
        <f t="shared" si="41"/>
        <v/>
      </c>
      <c r="AW24" s="58" t="str">
        <f t="shared" si="42"/>
        <v>X</v>
      </c>
      <c r="AX24" s="58" t="str">
        <f t="shared" si="43"/>
        <v>☺</v>
      </c>
      <c r="AY24" s="58" t="str">
        <f t="shared" si="44"/>
        <v/>
      </c>
      <c r="AZ24" s="58" t="str">
        <f t="shared" si="45"/>
        <v>D</v>
      </c>
      <c r="BA24" s="58" t="str">
        <f t="shared" si="46"/>
        <v>2</v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44950</v>
      </c>
      <c r="C25" s="59" t="str">
        <f t="shared" si="0"/>
        <v>Tue</v>
      </c>
      <c r="D25" s="54"/>
      <c r="E25" s="6" t="str">
        <f>Predloge!$B$6</f>
        <v>KVIT</v>
      </c>
      <c r="F25" s="111" t="str">
        <f>[1]Predloge!$B$6</f>
        <v>KVIT</v>
      </c>
      <c r="G25" s="11" t="str">
        <f>Predloge!$B$26</f>
        <v>52¶</v>
      </c>
      <c r="H25" s="27" t="str">
        <f>Predloge!$B$28</f>
        <v>KO</v>
      </c>
      <c r="I25" s="11" t="str">
        <f>Predloge!$B$26</f>
        <v>52¶</v>
      </c>
      <c r="J25" s="6" t="str">
        <f>Predloge!$B$4</f>
        <v>51</v>
      </c>
      <c r="K25" s="11" t="str">
        <f>Predloge!$B$11</f>
        <v>X</v>
      </c>
      <c r="L25" s="6" t="str">
        <f>Predloge!$B$6</f>
        <v>KVIT</v>
      </c>
      <c r="M25" s="6" t="str">
        <f>Predloge!$B$4</f>
        <v>51</v>
      </c>
      <c r="N25" s="54" t="s">
        <v>81</v>
      </c>
      <c r="O25" s="11" t="str">
        <f>Predloge!$B$32</f>
        <v>Am</v>
      </c>
      <c r="P25" s="54"/>
      <c r="Q25" s="54" t="s">
        <v>80</v>
      </c>
      <c r="R25" s="11" t="str">
        <f>Predloge!$B$11</f>
        <v>X</v>
      </c>
      <c r="S25" s="54"/>
      <c r="T25" s="9" t="str">
        <f>Predloge!$B$7</f>
        <v>KVIT☻</v>
      </c>
      <c r="U25" s="6" t="str">
        <f>Predloge!$B$5</f>
        <v>52</v>
      </c>
      <c r="V25" s="54" t="s">
        <v>76</v>
      </c>
      <c r="W25" s="8" t="str">
        <f>september!$K$1</f>
        <v>MŠŠ</v>
      </c>
      <c r="X25" s="56">
        <f t="shared" si="1"/>
        <v>1</v>
      </c>
      <c r="Y25" s="56">
        <f t="shared" si="2"/>
        <v>0</v>
      </c>
      <c r="Z25" s="56">
        <f t="shared" si="3"/>
        <v>2</v>
      </c>
      <c r="AA25" s="56">
        <f t="shared" si="4"/>
        <v>1</v>
      </c>
      <c r="AB25" s="56">
        <f t="shared" si="5"/>
        <v>0</v>
      </c>
      <c r="AC25" s="56">
        <f t="shared" si="6"/>
        <v>2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2</v>
      </c>
      <c r="AH25" s="56">
        <f t="shared" si="11"/>
        <v>3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>T</v>
      </c>
      <c r="AL25" s="58" t="str">
        <f t="shared" si="49"/>
        <v>T</v>
      </c>
      <c r="AM25" s="58" t="str">
        <f t="shared" si="50"/>
        <v>¶</v>
      </c>
      <c r="AN25" s="58" t="str">
        <f t="shared" si="51"/>
        <v>O</v>
      </c>
      <c r="AO25" s="58" t="str">
        <f t="shared" si="52"/>
        <v>¶</v>
      </c>
      <c r="AP25" s="58" t="str">
        <f t="shared" si="53"/>
        <v>1</v>
      </c>
      <c r="AQ25" s="58" t="str">
        <f t="shared" si="47"/>
        <v>X</v>
      </c>
      <c r="AR25" s="58" t="str">
        <f t="shared" si="37"/>
        <v>T</v>
      </c>
      <c r="AS25" s="58" t="str">
        <f t="shared" si="38"/>
        <v>1</v>
      </c>
      <c r="AT25" s="58" t="str">
        <f t="shared" si="39"/>
        <v>D</v>
      </c>
      <c r="AU25" s="58" t="str">
        <f t="shared" si="40"/>
        <v>m</v>
      </c>
      <c r="AV25" s="58" t="str">
        <f t="shared" si="41"/>
        <v/>
      </c>
      <c r="AW25" s="58" t="str">
        <f t="shared" si="42"/>
        <v>M</v>
      </c>
      <c r="AX25" s="58" t="str">
        <f t="shared" si="43"/>
        <v>X</v>
      </c>
      <c r="AY25" s="58" t="str">
        <f t="shared" si="44"/>
        <v/>
      </c>
      <c r="AZ25" s="58" t="str">
        <f t="shared" si="45"/>
        <v>☻</v>
      </c>
      <c r="BA25" s="58" t="str">
        <f t="shared" si="46"/>
        <v>2</v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44951</v>
      </c>
      <c r="C26" s="61" t="str">
        <f t="shared" si="0"/>
        <v>Wed</v>
      </c>
      <c r="D26" s="54"/>
      <c r="E26" s="6" t="str">
        <f>Predloge!$B$6</f>
        <v>KVIT</v>
      </c>
      <c r="F26" s="6" t="str">
        <f>Predloge!$B$6</f>
        <v>KVIT</v>
      </c>
      <c r="G26" s="6" t="str">
        <f>Predloge!$B$5</f>
        <v>52</v>
      </c>
      <c r="H26" s="27" t="str">
        <f>Predloge!$B$28</f>
        <v>KO</v>
      </c>
      <c r="I26" s="11" t="str">
        <f>Predloge!$B$35</f>
        <v>Ta</v>
      </c>
      <c r="J26" s="6" t="str">
        <f>Predloge!$B$4</f>
        <v>51</v>
      </c>
      <c r="K26" s="11" t="str">
        <f>Predloge!$B$26</f>
        <v>52¶</v>
      </c>
      <c r="L26" s="6" t="str">
        <f>Predloge!$B$6</f>
        <v>KVIT</v>
      </c>
      <c r="M26" s="54" t="s">
        <v>77</v>
      </c>
      <c r="N26" s="54" t="s">
        <v>81</v>
      </c>
      <c r="O26" s="23" t="str">
        <f>Predloge!$B$23</f>
        <v>51☺</v>
      </c>
      <c r="P26" s="54"/>
      <c r="Q26" s="54" t="s">
        <v>80</v>
      </c>
      <c r="R26" s="54" t="s">
        <v>77</v>
      </c>
      <c r="S26" s="54"/>
      <c r="T26" s="11" t="str">
        <f>Predloge!$B$11</f>
        <v>X</v>
      </c>
      <c r="U26" s="6" t="str">
        <f>Predloge!$B$5</f>
        <v>52</v>
      </c>
      <c r="V26" s="54" t="s">
        <v>75</v>
      </c>
      <c r="W26" s="8" t="str">
        <f>september!$K$1</f>
        <v>MŠŠ</v>
      </c>
      <c r="X26" s="56">
        <f t="shared" si="1"/>
        <v>0</v>
      </c>
      <c r="Y26" s="56">
        <f t="shared" si="2"/>
        <v>1</v>
      </c>
      <c r="Z26" s="56">
        <f t="shared" si="3"/>
        <v>1</v>
      </c>
      <c r="AA26" s="56">
        <f t="shared" si="4"/>
        <v>2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3</v>
      </c>
      <c r="AF26" s="57">
        <f t="shared" si="9"/>
        <v>0</v>
      </c>
      <c r="AG26" s="57">
        <f t="shared" si="10"/>
        <v>1</v>
      </c>
      <c r="AH26" s="56">
        <f t="shared" si="11"/>
        <v>3</v>
      </c>
      <c r="AI26" s="11" t="str">
        <f>Predloge!$B$26</f>
        <v>52¶</v>
      </c>
      <c r="AJ26" s="58" t="str">
        <f t="shared" si="54"/>
        <v/>
      </c>
      <c r="AK26" s="58" t="str">
        <f t="shared" si="48"/>
        <v>T</v>
      </c>
      <c r="AL26" s="58" t="str">
        <f t="shared" si="49"/>
        <v>T</v>
      </c>
      <c r="AM26" s="58" t="str">
        <f t="shared" si="50"/>
        <v>2</v>
      </c>
      <c r="AN26" s="58" t="str">
        <f t="shared" si="51"/>
        <v>O</v>
      </c>
      <c r="AO26" s="58" t="str">
        <f t="shared" si="52"/>
        <v>a</v>
      </c>
      <c r="AP26" s="58" t="str">
        <f t="shared" si="53"/>
        <v>1</v>
      </c>
      <c r="AQ26" s="58" t="str">
        <f t="shared" si="47"/>
        <v>¶</v>
      </c>
      <c r="AR26" s="58" t="str">
        <f t="shared" si="37"/>
        <v>T</v>
      </c>
      <c r="AS26" s="58" t="str">
        <f t="shared" si="38"/>
        <v>K</v>
      </c>
      <c r="AT26" s="58" t="str">
        <f t="shared" si="39"/>
        <v>D</v>
      </c>
      <c r="AU26" s="58" t="str">
        <f t="shared" si="40"/>
        <v>☺</v>
      </c>
      <c r="AV26" s="58" t="str">
        <f t="shared" si="41"/>
        <v/>
      </c>
      <c r="AW26" s="58" t="str">
        <f t="shared" si="42"/>
        <v>M</v>
      </c>
      <c r="AX26" s="58" t="str">
        <f t="shared" si="43"/>
        <v>K</v>
      </c>
      <c r="AY26" s="58" t="str">
        <f t="shared" si="44"/>
        <v/>
      </c>
      <c r="AZ26" s="58" t="str">
        <f t="shared" si="45"/>
        <v>X</v>
      </c>
      <c r="BA26" s="58" t="str">
        <f t="shared" si="46"/>
        <v>2</v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44952</v>
      </c>
      <c r="C27" s="61" t="str">
        <f t="shared" si="0"/>
        <v>Thu</v>
      </c>
      <c r="D27" s="54"/>
      <c r="E27" s="6" t="str">
        <f>Predloge!$B$6</f>
        <v>KVIT</v>
      </c>
      <c r="F27" s="9" t="str">
        <f>Predloge!$B$7</f>
        <v>KVIT☻</v>
      </c>
      <c r="G27" s="6" t="str">
        <f>Predloge!$B$6</f>
        <v>KVIT</v>
      </c>
      <c r="H27" s="6" t="str">
        <f>Predloge!$B$4</f>
        <v>51</v>
      </c>
      <c r="I27" s="54" t="str">
        <f>Predloge!$B$12</f>
        <v>D</v>
      </c>
      <c r="J27" s="23" t="str">
        <f>Predloge!$B$23</f>
        <v>51☺</v>
      </c>
      <c r="K27" s="11" t="str">
        <f>Predloge!$B$32</f>
        <v>Am</v>
      </c>
      <c r="L27" s="111" t="str">
        <f>[1]Predloge!$B$6</f>
        <v>KVIT</v>
      </c>
      <c r="M27" s="6" t="str">
        <f>Predloge!$B$5</f>
        <v>52</v>
      </c>
      <c r="N27" s="54" t="s">
        <v>81</v>
      </c>
      <c r="O27" s="11" t="str">
        <f>Predloge!$B$11</f>
        <v>X</v>
      </c>
      <c r="P27" s="54"/>
      <c r="Q27" s="54" t="s">
        <v>80</v>
      </c>
      <c r="R27" s="6" t="str">
        <f>Predloge!$B$5</f>
        <v>52</v>
      </c>
      <c r="S27" s="54"/>
      <c r="T27" s="54" t="s">
        <v>77</v>
      </c>
      <c r="U27" s="11" t="str">
        <f>Predloge!$B$26</f>
        <v>52¶</v>
      </c>
      <c r="V27" s="54" t="s">
        <v>15</v>
      </c>
      <c r="W27" s="8" t="str">
        <f>september!$Q$1</f>
        <v>ŽRJ</v>
      </c>
      <c r="X27" s="56">
        <f t="shared" si="1"/>
        <v>1</v>
      </c>
      <c r="Y27" s="56">
        <f t="shared" si="2"/>
        <v>1</v>
      </c>
      <c r="Z27" s="56">
        <f t="shared" si="3"/>
        <v>1</v>
      </c>
      <c r="AA27" s="56">
        <f t="shared" si="4"/>
        <v>2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4</v>
      </c>
      <c r="AF27" s="57">
        <f t="shared" si="9"/>
        <v>0</v>
      </c>
      <c r="AG27" s="57">
        <f t="shared" si="10"/>
        <v>1</v>
      </c>
      <c r="AH27" s="56">
        <f t="shared" si="11"/>
        <v>3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>T</v>
      </c>
      <c r="AL27" s="58" t="str">
        <f t="shared" si="49"/>
        <v>☻</v>
      </c>
      <c r="AM27" s="58" t="str">
        <f t="shared" si="50"/>
        <v>T</v>
      </c>
      <c r="AN27" s="58" t="str">
        <f t="shared" si="51"/>
        <v>1</v>
      </c>
      <c r="AO27" s="58" t="str">
        <f t="shared" si="52"/>
        <v>D</v>
      </c>
      <c r="AP27" s="58" t="str">
        <f t="shared" si="53"/>
        <v>☺</v>
      </c>
      <c r="AQ27" s="58" t="str">
        <f t="shared" si="47"/>
        <v>m</v>
      </c>
      <c r="AR27" s="58" t="str">
        <f t="shared" si="37"/>
        <v>T</v>
      </c>
      <c r="AS27" s="58" t="str">
        <f t="shared" si="38"/>
        <v>2</v>
      </c>
      <c r="AT27" s="58" t="str">
        <f t="shared" si="39"/>
        <v>D</v>
      </c>
      <c r="AU27" s="58" t="str">
        <f t="shared" si="40"/>
        <v>X</v>
      </c>
      <c r="AV27" s="58" t="str">
        <f t="shared" si="41"/>
        <v/>
      </c>
      <c r="AW27" s="58" t="str">
        <f t="shared" si="42"/>
        <v>M</v>
      </c>
      <c r="AX27" s="58" t="str">
        <f t="shared" si="43"/>
        <v>2</v>
      </c>
      <c r="AY27" s="58" t="str">
        <f t="shared" si="44"/>
        <v/>
      </c>
      <c r="AZ27" s="58" t="str">
        <f t="shared" si="45"/>
        <v>K</v>
      </c>
      <c r="BA27" s="58" t="str">
        <f t="shared" si="46"/>
        <v>¶</v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44953</v>
      </c>
      <c r="C28" s="59" t="str">
        <f t="shared" si="0"/>
        <v>Fri</v>
      </c>
      <c r="D28" s="54"/>
      <c r="E28" s="6" t="str">
        <f>Predloge!$B$6</f>
        <v>KVIT</v>
      </c>
      <c r="F28" s="11" t="str">
        <f>Predloge!$B$11</f>
        <v>X</v>
      </c>
      <c r="G28" s="9" t="str">
        <f>Predloge!$B$7</f>
        <v>KVIT☻</v>
      </c>
      <c r="H28" s="23" t="str">
        <f>Predloge!$B$23</f>
        <v>51☺</v>
      </c>
      <c r="I28" s="54" t="str">
        <f>Predloge!$B$12</f>
        <v>D</v>
      </c>
      <c r="J28" s="11" t="str">
        <f>Predloge!$B$11</f>
        <v>X</v>
      </c>
      <c r="K28" s="6" t="str">
        <f>Predloge!$B$6</f>
        <v>KVIT</v>
      </c>
      <c r="L28" s="6" t="str">
        <f>Predloge!$B$6</f>
        <v>KVIT</v>
      </c>
      <c r="M28" s="6" t="str">
        <f>Predloge!$B$4</f>
        <v>51</v>
      </c>
      <c r="N28" s="54" t="s">
        <v>81</v>
      </c>
      <c r="O28" s="54" t="str">
        <f>Predloge!$B$12</f>
        <v>D</v>
      </c>
      <c r="P28" s="54"/>
      <c r="Q28" s="54" t="s">
        <v>80</v>
      </c>
      <c r="R28" s="6" t="str">
        <f>Predloge!$B$5</f>
        <v>52</v>
      </c>
      <c r="S28" s="54"/>
      <c r="T28" s="11" t="str">
        <f>Predloge!$B$26</f>
        <v>52¶</v>
      </c>
      <c r="U28" s="6" t="str">
        <f>Predloge!$B$5</f>
        <v>52</v>
      </c>
      <c r="V28" s="54" t="s">
        <v>11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3"/>
        <v>1</v>
      </c>
      <c r="AA28" s="56">
        <f t="shared" si="4"/>
        <v>2</v>
      </c>
      <c r="AB28" s="56">
        <f t="shared" si="5"/>
        <v>0</v>
      </c>
      <c r="AC28" s="56">
        <f t="shared" si="6"/>
        <v>1</v>
      </c>
      <c r="AD28" s="56">
        <f t="shared" si="7"/>
        <v>0</v>
      </c>
      <c r="AE28" s="56">
        <f t="shared" si="8"/>
        <v>4</v>
      </c>
      <c r="AF28" s="57">
        <f t="shared" si="9"/>
        <v>0</v>
      </c>
      <c r="AG28" s="57">
        <f t="shared" si="10"/>
        <v>2</v>
      </c>
      <c r="AH28" s="56">
        <f t="shared" si="11"/>
        <v>3</v>
      </c>
      <c r="AI28" s="27" t="str">
        <f>Predloge!$B$28</f>
        <v>KO</v>
      </c>
      <c r="AJ28" s="58" t="str">
        <f t="shared" si="54"/>
        <v/>
      </c>
      <c r="AK28" s="58" t="str">
        <f t="shared" si="48"/>
        <v>T</v>
      </c>
      <c r="AL28" s="58" t="str">
        <f t="shared" si="49"/>
        <v>X</v>
      </c>
      <c r="AM28" s="58" t="str">
        <f t="shared" si="50"/>
        <v>☻</v>
      </c>
      <c r="AN28" s="58" t="str">
        <f t="shared" si="51"/>
        <v>☺</v>
      </c>
      <c r="AO28" s="58" t="str">
        <f t="shared" si="52"/>
        <v>D</v>
      </c>
      <c r="AP28" s="58" t="str">
        <f t="shared" si="53"/>
        <v>X</v>
      </c>
      <c r="AQ28" s="58" t="str">
        <f t="shared" si="47"/>
        <v>T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D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¶</v>
      </c>
      <c r="BA28" s="58" t="str">
        <f t="shared" si="46"/>
        <v>2</v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44954</v>
      </c>
      <c r="C29" s="59" t="str">
        <f t="shared" si="0"/>
        <v>Sat</v>
      </c>
      <c r="D29" s="21" t="str">
        <f>Predloge!$B$21</f>
        <v>☺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 t="s">
        <v>79</v>
      </c>
      <c r="W29" s="60" t="s">
        <v>29</v>
      </c>
      <c r="X29" s="56">
        <f t="shared" si="1"/>
        <v>0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14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>☺</v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44955</v>
      </c>
      <c r="C30" s="59" t="str">
        <f t="shared" si="0"/>
        <v>Sun</v>
      </c>
      <c r="D30" s="54"/>
      <c r="E30" s="54"/>
      <c r="F30" s="54"/>
      <c r="G30" s="54"/>
      <c r="H30" s="54"/>
      <c r="I30" s="54"/>
      <c r="J30" s="54"/>
      <c r="K30" s="54" t="str">
        <f>Predloge!$B$14</f>
        <v>☻</v>
      </c>
      <c r="L30" s="54"/>
      <c r="M30" s="21" t="str">
        <f>Predloge!$B$21</f>
        <v>☺</v>
      </c>
      <c r="N30" s="54"/>
      <c r="O30" s="54"/>
      <c r="P30" s="54"/>
      <c r="Q30" s="54"/>
      <c r="R30" s="54"/>
      <c r="S30" s="54"/>
      <c r="T30" s="54"/>
      <c r="U30" s="54"/>
      <c r="V30" s="54" t="s">
        <v>21</v>
      </c>
      <c r="W30" s="55" t="s">
        <v>29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>☻</v>
      </c>
      <c r="AR30" s="58" t="str">
        <f t="shared" si="37"/>
        <v/>
      </c>
      <c r="AS30" s="58" t="str">
        <f t="shared" si="38"/>
        <v>☺</v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44956</v>
      </c>
      <c r="C31" s="59" t="str">
        <f t="shared" si="0"/>
        <v>Mon</v>
      </c>
      <c r="D31" s="54"/>
      <c r="E31" s="6" t="s">
        <v>82</v>
      </c>
      <c r="F31" s="9" t="str">
        <f>Predloge!$B$7</f>
        <v>KVIT☻</v>
      </c>
      <c r="G31" s="111" t="str">
        <f>[1]Predloge!$B$6</f>
        <v>KVIT</v>
      </c>
      <c r="H31" s="27" t="str">
        <f>Predloge!$B$28</f>
        <v>KO</v>
      </c>
      <c r="I31" s="6" t="str">
        <f>Predloge!$B$5</f>
        <v>52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11" t="str">
        <f>Predloge!$B$11</f>
        <v>X</v>
      </c>
      <c r="N31" s="54" t="s">
        <v>81</v>
      </c>
      <c r="O31" s="54" t="str">
        <f>Predloge!$B$12</f>
        <v>D</v>
      </c>
      <c r="P31" s="54"/>
      <c r="Q31" s="19" t="str">
        <f>Predloge!$B$20</f>
        <v>☺</v>
      </c>
      <c r="R31" s="6" t="str">
        <f>Predloge!$B$5</f>
        <v>52</v>
      </c>
      <c r="S31" s="54"/>
      <c r="T31" s="54" t="str">
        <f>Predloge!$B$12</f>
        <v>D</v>
      </c>
      <c r="U31" s="11" t="str">
        <f>Predloge!$B$26</f>
        <v>52¶</v>
      </c>
      <c r="V31" s="54" t="s">
        <v>29</v>
      </c>
      <c r="W31" s="8" t="str">
        <f>september!$N$1</f>
        <v>PIR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54"/>
        <v/>
      </c>
      <c r="AK31" s="58" t="str">
        <f t="shared" si="48"/>
        <v>S</v>
      </c>
      <c r="AL31" s="58" t="str">
        <f t="shared" si="49"/>
        <v>☻</v>
      </c>
      <c r="AM31" s="58" t="str">
        <f t="shared" si="50"/>
        <v>T</v>
      </c>
      <c r="AN31" s="58" t="str">
        <f t="shared" si="51"/>
        <v>O</v>
      </c>
      <c r="AO31" s="58" t="str">
        <f t="shared" si="52"/>
        <v>2</v>
      </c>
      <c r="AP31" s="58" t="str">
        <f t="shared" si="53"/>
        <v>1</v>
      </c>
      <c r="AQ31" s="58" t="str">
        <f t="shared" si="47"/>
        <v>X</v>
      </c>
      <c r="AR31" s="58" t="str">
        <f t="shared" si="37"/>
        <v>T</v>
      </c>
      <c r="AS31" s="58" t="str">
        <f t="shared" si="38"/>
        <v>X</v>
      </c>
      <c r="AT31" s="58" t="str">
        <f t="shared" si="39"/>
        <v>D</v>
      </c>
      <c r="AU31" s="58" t="str">
        <f t="shared" si="40"/>
        <v>D</v>
      </c>
      <c r="AV31" s="58" t="str">
        <f t="shared" si="41"/>
        <v/>
      </c>
      <c r="AW31" s="58" t="str">
        <f t="shared" si="42"/>
        <v>☺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>¶</v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44957</v>
      </c>
      <c r="C32" s="59" t="str">
        <f t="shared" si="0"/>
        <v>Tue</v>
      </c>
      <c r="D32" s="62"/>
      <c r="E32" s="6" t="str">
        <f>Predloge!$B$6</f>
        <v>KVIT</v>
      </c>
      <c r="F32" s="11" t="str">
        <f>Predloge!$B$11</f>
        <v>X</v>
      </c>
      <c r="G32" s="6" t="str">
        <f>Predloge!$B$6</f>
        <v>KVIT</v>
      </c>
      <c r="H32" s="27" t="str">
        <f>Predloge!$B$28</f>
        <v>KO</v>
      </c>
      <c r="I32" s="11" t="str">
        <f>Predloge!$B$26</f>
        <v>52¶</v>
      </c>
      <c r="J32" s="6" t="str">
        <f>Predloge!$B$4</f>
        <v>51</v>
      </c>
      <c r="K32" s="6" t="str">
        <f>Predloge!$B$6</f>
        <v>KVIT</v>
      </c>
      <c r="L32" s="9" t="str">
        <f>Predloge!$B$7</f>
        <v>KVIT☻</v>
      </c>
      <c r="M32" s="6" t="str">
        <f>Predloge!$B$4</f>
        <v>51</v>
      </c>
      <c r="N32" s="54" t="s">
        <v>81</v>
      </c>
      <c r="O32" s="6" t="str">
        <f>Predloge!$B$6</f>
        <v>KVIT</v>
      </c>
      <c r="P32" s="64"/>
      <c r="Q32" s="11" t="str">
        <f>Predloge!$B$11</f>
        <v>X</v>
      </c>
      <c r="R32" s="54" t="str">
        <f>Predloge!$B$12</f>
        <v>D</v>
      </c>
      <c r="S32" s="64"/>
      <c r="T32" s="54" t="str">
        <f>Predloge!$B$12</f>
        <v>D</v>
      </c>
      <c r="U32" s="6" t="str">
        <f>Predloge!$B$5</f>
        <v>52</v>
      </c>
      <c r="V32" s="54" t="s">
        <v>79</v>
      </c>
      <c r="W32" s="8" t="str">
        <f>september!$N$1</f>
        <v>PIR</v>
      </c>
      <c r="X32" s="56">
        <f t="shared" si="1"/>
        <v>1</v>
      </c>
      <c r="Y32" s="56">
        <f t="shared" si="2"/>
        <v>0</v>
      </c>
      <c r="Z32" s="56">
        <f t="shared" si="3"/>
        <v>2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5</v>
      </c>
      <c r="AF32" s="57">
        <f t="shared" si="9"/>
        <v>0</v>
      </c>
      <c r="AG32" s="57">
        <f t="shared" si="10"/>
        <v>2</v>
      </c>
      <c r="AH32" s="56">
        <f t="shared" si="11"/>
        <v>3</v>
      </c>
      <c r="AI32" s="11" t="str">
        <f>Predloge!$B$32</f>
        <v>Am</v>
      </c>
      <c r="AJ32" s="58" t="str">
        <f t="shared" si="54"/>
        <v/>
      </c>
      <c r="AK32" s="58" t="str">
        <f t="shared" si="48"/>
        <v>T</v>
      </c>
      <c r="AL32" s="58" t="str">
        <f t="shared" si="49"/>
        <v>X</v>
      </c>
      <c r="AM32" s="58" t="str">
        <f t="shared" si="50"/>
        <v>T</v>
      </c>
      <c r="AN32" s="58" t="str">
        <f t="shared" si="51"/>
        <v>O</v>
      </c>
      <c r="AO32" s="58" t="str">
        <f t="shared" si="52"/>
        <v>¶</v>
      </c>
      <c r="AP32" s="58" t="str">
        <f t="shared" si="53"/>
        <v>1</v>
      </c>
      <c r="AQ32" s="58" t="str">
        <f t="shared" si="47"/>
        <v>T</v>
      </c>
      <c r="AR32" s="58" t="str">
        <f t="shared" si="37"/>
        <v>☻</v>
      </c>
      <c r="AS32" s="58" t="str">
        <f t="shared" si="38"/>
        <v>1</v>
      </c>
      <c r="AT32" s="58" t="str">
        <f t="shared" si="39"/>
        <v>D</v>
      </c>
      <c r="AU32" s="58" t="str">
        <f t="shared" si="40"/>
        <v>T</v>
      </c>
      <c r="AV32" s="58" t="str">
        <f t="shared" si="41"/>
        <v/>
      </c>
      <c r="AW32" s="58" t="str">
        <f t="shared" si="42"/>
        <v>X</v>
      </c>
      <c r="AX32" s="58" t="str">
        <f t="shared" si="43"/>
        <v>D</v>
      </c>
      <c r="AY32" s="58" t="str">
        <f t="shared" si="44"/>
        <v/>
      </c>
      <c r="AZ32" s="58" t="str">
        <f t="shared" si="45"/>
        <v>D</v>
      </c>
      <c r="BA32" s="58" t="str">
        <f t="shared" si="46"/>
        <v>2</v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september!$C$1</f>
        <v>POČ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5">COUNTIF(AJ2:AJ32,"☺")</f>
        <v>4</v>
      </c>
      <c r="E35" s="68">
        <f t="shared" si="55"/>
        <v>0</v>
      </c>
      <c r="F35" s="68">
        <f t="shared" si="55"/>
        <v>0</v>
      </c>
      <c r="G35" s="68">
        <f t="shared" si="55"/>
        <v>0</v>
      </c>
      <c r="H35" s="68">
        <f t="shared" si="55"/>
        <v>3</v>
      </c>
      <c r="I35" s="68">
        <f t="shared" si="55"/>
        <v>0</v>
      </c>
      <c r="J35" s="68">
        <f t="shared" si="55"/>
        <v>4</v>
      </c>
      <c r="K35" s="68">
        <f t="shared" si="55"/>
        <v>0</v>
      </c>
      <c r="L35" s="68">
        <f t="shared" si="55"/>
        <v>0</v>
      </c>
      <c r="M35" s="68">
        <f t="shared" si="55"/>
        <v>4</v>
      </c>
      <c r="N35" s="68">
        <f t="shared" si="55"/>
        <v>0</v>
      </c>
      <c r="O35" s="68">
        <f t="shared" si="55"/>
        <v>2</v>
      </c>
      <c r="P35" s="68">
        <f t="shared" si="55"/>
        <v>0</v>
      </c>
      <c r="Q35" s="68">
        <f t="shared" si="55"/>
        <v>2</v>
      </c>
      <c r="R35" s="68">
        <f t="shared" si="55"/>
        <v>5</v>
      </c>
      <c r="S35" s="68">
        <f t="shared" si="55"/>
        <v>0</v>
      </c>
      <c r="T35" s="68">
        <f t="shared" si="55"/>
        <v>0</v>
      </c>
      <c r="U35" s="68">
        <f t="shared" si="55"/>
        <v>4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6">COUNTIF(AJ3:AJ33,"☻")</f>
        <v>0</v>
      </c>
      <c r="E36" s="68">
        <f t="shared" si="56"/>
        <v>2</v>
      </c>
      <c r="F36" s="68">
        <f t="shared" si="56"/>
        <v>3</v>
      </c>
      <c r="G36" s="68">
        <f t="shared" si="56"/>
        <v>4</v>
      </c>
      <c r="H36" s="68">
        <f t="shared" si="56"/>
        <v>0</v>
      </c>
      <c r="I36" s="68">
        <f t="shared" si="56"/>
        <v>0</v>
      </c>
      <c r="J36" s="68">
        <f t="shared" si="56"/>
        <v>0</v>
      </c>
      <c r="K36" s="68">
        <f t="shared" si="56"/>
        <v>4</v>
      </c>
      <c r="L36" s="68">
        <f t="shared" si="56"/>
        <v>4</v>
      </c>
      <c r="M36" s="68">
        <f t="shared" si="56"/>
        <v>0</v>
      </c>
      <c r="N36" s="68">
        <f t="shared" si="56"/>
        <v>2</v>
      </c>
      <c r="O36" s="68">
        <f t="shared" si="56"/>
        <v>2</v>
      </c>
      <c r="P36" s="68">
        <f t="shared" si="56"/>
        <v>0</v>
      </c>
      <c r="Q36" s="68">
        <f t="shared" si="56"/>
        <v>2</v>
      </c>
      <c r="R36" s="68">
        <f t="shared" si="56"/>
        <v>0</v>
      </c>
      <c r="S36" s="68">
        <f t="shared" si="56"/>
        <v>0</v>
      </c>
      <c r="T36" s="68">
        <f t="shared" si="56"/>
        <v>3</v>
      </c>
      <c r="U36" s="68">
        <f t="shared" si="56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7">SUM(D35:D36)</f>
        <v>4</v>
      </c>
      <c r="E37" s="73">
        <f t="shared" si="57"/>
        <v>2</v>
      </c>
      <c r="F37" s="73">
        <f t="shared" si="57"/>
        <v>3</v>
      </c>
      <c r="G37" s="73">
        <f t="shared" si="57"/>
        <v>4</v>
      </c>
      <c r="H37" s="73">
        <f t="shared" si="57"/>
        <v>3</v>
      </c>
      <c r="I37" s="73">
        <f t="shared" si="57"/>
        <v>0</v>
      </c>
      <c r="J37" s="73">
        <f t="shared" si="57"/>
        <v>4</v>
      </c>
      <c r="K37" s="73">
        <f t="shared" si="57"/>
        <v>4</v>
      </c>
      <c r="L37" s="73">
        <f t="shared" si="57"/>
        <v>4</v>
      </c>
      <c r="M37" s="73">
        <f t="shared" si="57"/>
        <v>4</v>
      </c>
      <c r="N37" s="73">
        <f t="shared" si="57"/>
        <v>2</v>
      </c>
      <c r="O37" s="73">
        <f t="shared" si="57"/>
        <v>4</v>
      </c>
      <c r="P37" s="73">
        <f t="shared" si="57"/>
        <v>0</v>
      </c>
      <c r="Q37" s="73">
        <f t="shared" si="57"/>
        <v>4</v>
      </c>
      <c r="R37" s="73">
        <f t="shared" si="57"/>
        <v>5</v>
      </c>
      <c r="S37" s="73">
        <f t="shared" si="57"/>
        <v>0</v>
      </c>
      <c r="T37" s="73">
        <f t="shared" si="57"/>
        <v>3</v>
      </c>
      <c r="U37" s="73">
        <f t="shared" si="57"/>
        <v>4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8">COUNTIF(D2:D32,"KVIT")+COUNTIF(D2:D32,"51KVIT")+COUNTIF(D2:D32,"52KVIT")+COUNTIF(D2:D32,"KVIT$")+COUNTIF(D2:D32,"KVIT☻")+COUNTIF(D2:D32,"KVIT☺")</f>
        <v>0</v>
      </c>
      <c r="E38" s="68">
        <f t="shared" si="58"/>
        <v>13</v>
      </c>
      <c r="F38" s="68">
        <f t="shared" si="58"/>
        <v>15</v>
      </c>
      <c r="G38" s="68">
        <f t="shared" si="58"/>
        <v>14</v>
      </c>
      <c r="H38" s="68">
        <f t="shared" si="58"/>
        <v>0</v>
      </c>
      <c r="I38" s="68">
        <f t="shared" si="58"/>
        <v>0</v>
      </c>
      <c r="J38" s="68">
        <f t="shared" si="58"/>
        <v>0</v>
      </c>
      <c r="K38" s="68">
        <f t="shared" si="58"/>
        <v>7</v>
      </c>
      <c r="L38" s="68">
        <f t="shared" si="58"/>
        <v>17</v>
      </c>
      <c r="M38" s="68">
        <f t="shared" si="58"/>
        <v>0</v>
      </c>
      <c r="N38" s="68">
        <f t="shared" si="58"/>
        <v>0</v>
      </c>
      <c r="O38" s="68">
        <f t="shared" si="58"/>
        <v>7</v>
      </c>
      <c r="P38" s="68">
        <f t="shared" si="58"/>
        <v>0</v>
      </c>
      <c r="Q38" s="68">
        <f t="shared" si="58"/>
        <v>0</v>
      </c>
      <c r="R38" s="68">
        <f t="shared" si="58"/>
        <v>0</v>
      </c>
      <c r="S38" s="68">
        <f t="shared" si="58"/>
        <v>0</v>
      </c>
      <c r="T38" s="68">
        <f t="shared" si="58"/>
        <v>3</v>
      </c>
      <c r="U38" s="68">
        <f t="shared" si="58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9">COUNTIF(D2:D32,"51$")+COUNTIF(D2:D32,"52$")+COUNTIF(D2:D32,"kvit$")</f>
        <v>0</v>
      </c>
      <c r="E39" s="68">
        <f t="shared" si="59"/>
        <v>0</v>
      </c>
      <c r="F39" s="68">
        <f t="shared" si="59"/>
        <v>0</v>
      </c>
      <c r="G39" s="68">
        <f t="shared" si="59"/>
        <v>0</v>
      </c>
      <c r="H39" s="68">
        <f t="shared" si="59"/>
        <v>0</v>
      </c>
      <c r="I39" s="68">
        <f t="shared" si="59"/>
        <v>0</v>
      </c>
      <c r="J39" s="68">
        <f t="shared" si="59"/>
        <v>0</v>
      </c>
      <c r="K39" s="68">
        <f t="shared" si="59"/>
        <v>0</v>
      </c>
      <c r="L39" s="68">
        <f t="shared" si="59"/>
        <v>0</v>
      </c>
      <c r="M39" s="68">
        <f t="shared" si="59"/>
        <v>0</v>
      </c>
      <c r="N39" s="68">
        <f t="shared" si="59"/>
        <v>0</v>
      </c>
      <c r="O39" s="68">
        <f t="shared" si="59"/>
        <v>0</v>
      </c>
      <c r="P39" s="68">
        <f t="shared" si="59"/>
        <v>0</v>
      </c>
      <c r="Q39" s="68">
        <f t="shared" si="59"/>
        <v>0</v>
      </c>
      <c r="R39" s="68">
        <f t="shared" si="59"/>
        <v>0</v>
      </c>
      <c r="S39" s="68">
        <f t="shared" si="59"/>
        <v>0</v>
      </c>
      <c r="T39" s="68">
        <f t="shared" si="59"/>
        <v>0</v>
      </c>
      <c r="U39" s="68">
        <f t="shared" si="59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60">COUNTIF(D2:D32,"D")</f>
        <v>0</v>
      </c>
      <c r="E40" s="68">
        <f t="shared" si="60"/>
        <v>1</v>
      </c>
      <c r="F40" s="68">
        <f t="shared" si="60"/>
        <v>1</v>
      </c>
      <c r="G40" s="68">
        <f t="shared" si="60"/>
        <v>0</v>
      </c>
      <c r="H40" s="68">
        <f t="shared" si="60"/>
        <v>4</v>
      </c>
      <c r="I40" s="68">
        <f t="shared" si="60"/>
        <v>3</v>
      </c>
      <c r="J40" s="68">
        <f t="shared" si="60"/>
        <v>1</v>
      </c>
      <c r="K40" s="68">
        <f t="shared" si="60"/>
        <v>4</v>
      </c>
      <c r="L40" s="68">
        <f t="shared" si="60"/>
        <v>0</v>
      </c>
      <c r="M40" s="68">
        <f t="shared" si="60"/>
        <v>5</v>
      </c>
      <c r="N40" s="68">
        <f t="shared" si="60"/>
        <v>0</v>
      </c>
      <c r="O40" s="68">
        <f t="shared" si="60"/>
        <v>3</v>
      </c>
      <c r="P40" s="68">
        <f t="shared" si="60"/>
        <v>0</v>
      </c>
      <c r="Q40" s="68">
        <f t="shared" si="60"/>
        <v>0</v>
      </c>
      <c r="R40" s="68">
        <f t="shared" si="60"/>
        <v>2</v>
      </c>
      <c r="S40" s="68">
        <f t="shared" si="60"/>
        <v>0</v>
      </c>
      <c r="T40" s="68">
        <f t="shared" si="60"/>
        <v>5</v>
      </c>
      <c r="U40" s="68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61">COUNTIF(D2:D32,"SO")</f>
        <v>0</v>
      </c>
      <c r="E41" s="68">
        <f t="shared" si="61"/>
        <v>0</v>
      </c>
      <c r="F41" s="68">
        <f t="shared" si="61"/>
        <v>0</v>
      </c>
      <c r="G41" s="68">
        <f t="shared" si="61"/>
        <v>0</v>
      </c>
      <c r="H41" s="68">
        <f t="shared" si="61"/>
        <v>0</v>
      </c>
      <c r="I41" s="68">
        <f t="shared" si="61"/>
        <v>0</v>
      </c>
      <c r="J41" s="68">
        <f t="shared" si="61"/>
        <v>0</v>
      </c>
      <c r="K41" s="68">
        <f t="shared" si="61"/>
        <v>0</v>
      </c>
      <c r="L41" s="68">
        <f t="shared" si="61"/>
        <v>0</v>
      </c>
      <c r="M41" s="68">
        <f t="shared" si="61"/>
        <v>0</v>
      </c>
      <c r="N41" s="68">
        <f t="shared" si="61"/>
        <v>0</v>
      </c>
      <c r="O41" s="68">
        <f t="shared" si="61"/>
        <v>0</v>
      </c>
      <c r="P41" s="68">
        <f t="shared" si="61"/>
        <v>0</v>
      </c>
      <c r="Q41" s="68">
        <f t="shared" si="61"/>
        <v>0</v>
      </c>
      <c r="R41" s="68">
        <f t="shared" si="61"/>
        <v>0</v>
      </c>
      <c r="S41" s="68">
        <f t="shared" si="61"/>
        <v>0</v>
      </c>
      <c r="T41" s="68">
        <f t="shared" si="61"/>
        <v>1</v>
      </c>
      <c r="U41" s="68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62">COUNTIF(D2:D32,"BOL")</f>
        <v>0</v>
      </c>
      <c r="E42" s="68">
        <f t="shared" si="62"/>
        <v>0</v>
      </c>
      <c r="F42" s="68">
        <f t="shared" si="62"/>
        <v>0</v>
      </c>
      <c r="G42" s="68">
        <f t="shared" si="62"/>
        <v>0</v>
      </c>
      <c r="H42" s="68">
        <f t="shared" si="62"/>
        <v>0</v>
      </c>
      <c r="I42" s="68">
        <f t="shared" si="62"/>
        <v>0</v>
      </c>
      <c r="J42" s="68">
        <f t="shared" si="62"/>
        <v>0</v>
      </c>
      <c r="K42" s="68">
        <f t="shared" si="62"/>
        <v>0</v>
      </c>
      <c r="L42" s="68">
        <f t="shared" si="62"/>
        <v>0</v>
      </c>
      <c r="M42" s="68">
        <f t="shared" si="62"/>
        <v>0</v>
      </c>
      <c r="N42" s="68">
        <f t="shared" si="62"/>
        <v>0</v>
      </c>
      <c r="O42" s="68">
        <f t="shared" si="62"/>
        <v>0</v>
      </c>
      <c r="P42" s="68">
        <f t="shared" si="62"/>
        <v>0</v>
      </c>
      <c r="Q42" s="68">
        <f t="shared" si="62"/>
        <v>0</v>
      </c>
      <c r="R42" s="68">
        <f t="shared" si="62"/>
        <v>0</v>
      </c>
      <c r="S42" s="68">
        <f t="shared" si="62"/>
        <v>0</v>
      </c>
      <c r="T42" s="68">
        <f t="shared" si="62"/>
        <v>0</v>
      </c>
      <c r="U42" s="68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63">COUNTIF(D2:D32,"X")</f>
        <v>0</v>
      </c>
      <c r="E43" s="68">
        <f t="shared" si="63"/>
        <v>2</v>
      </c>
      <c r="F43" s="68">
        <f t="shared" si="63"/>
        <v>3</v>
      </c>
      <c r="G43" s="68">
        <f t="shared" si="63"/>
        <v>3</v>
      </c>
      <c r="H43" s="68">
        <f t="shared" si="63"/>
        <v>1</v>
      </c>
      <c r="I43" s="68">
        <f t="shared" si="63"/>
        <v>0</v>
      </c>
      <c r="J43" s="68">
        <f t="shared" si="63"/>
        <v>3</v>
      </c>
      <c r="K43" s="68">
        <f t="shared" si="63"/>
        <v>4</v>
      </c>
      <c r="L43" s="68">
        <f t="shared" si="63"/>
        <v>2</v>
      </c>
      <c r="M43" s="68">
        <f t="shared" si="63"/>
        <v>3</v>
      </c>
      <c r="N43" s="68">
        <f t="shared" si="63"/>
        <v>0</v>
      </c>
      <c r="O43" s="68">
        <f t="shared" si="63"/>
        <v>4</v>
      </c>
      <c r="P43" s="68">
        <f t="shared" si="63"/>
        <v>0</v>
      </c>
      <c r="Q43" s="68">
        <f t="shared" si="63"/>
        <v>3</v>
      </c>
      <c r="R43" s="68">
        <f t="shared" si="63"/>
        <v>3</v>
      </c>
      <c r="S43" s="68">
        <f t="shared" si="63"/>
        <v>0</v>
      </c>
      <c r="T43" s="68">
        <f t="shared" si="63"/>
        <v>1</v>
      </c>
      <c r="U43" s="68">
        <f t="shared" si="63"/>
        <v>3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2</v>
      </c>
      <c r="F44" s="68">
        <f>COUNTIF(W2:W32,"PIN")</f>
        <v>1</v>
      </c>
      <c r="G44" s="68">
        <f>COUNTIF(W2:W32,"KON")</f>
        <v>3</v>
      </c>
      <c r="H44" s="68">
        <f>COUNTIF(W2:W32,"oro")</f>
        <v>0</v>
      </c>
      <c r="I44" s="68">
        <f>COUNTIF(W2:W32,"MIO")</f>
        <v>2</v>
      </c>
      <c r="J44" s="68">
        <f>COUNTIF(W2:W32,"BOŽ")</f>
        <v>2</v>
      </c>
      <c r="K44" s="68">
        <f>COUNTIF(W2:W32,"TOM")</f>
        <v>0</v>
      </c>
      <c r="L44" s="68">
        <f>COUNTIF(W2:W32,"MŠŠ")</f>
        <v>4</v>
      </c>
      <c r="M44" s="68">
        <f>COUNTIF(W2:W32,"ŽIV")</f>
        <v>0</v>
      </c>
      <c r="N44" s="68">
        <f>COUNTIF(W2:W32,"TAL")</f>
        <v>0</v>
      </c>
      <c r="O44" s="68">
        <f>COUNTIF(W2:W32,"PIR")</f>
        <v>3</v>
      </c>
      <c r="P44" s="68">
        <f>COUNTIF(W2:W32,"HOL")</f>
        <v>0</v>
      </c>
      <c r="Q44" s="68">
        <f>COUNTIF(W2:W32,Q1)</f>
        <v>6</v>
      </c>
      <c r="R44" s="68">
        <f>COUNTIF(W2:W32,R1)</f>
        <v>7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4">COUNTIF(D2:D32,"51¶")+COUNTIF(D2:D32,"52¶")+COUNTIF(D2:D32,"kvit¶")</f>
        <v>0</v>
      </c>
      <c r="E45" s="68">
        <f t="shared" si="64"/>
        <v>1</v>
      </c>
      <c r="F45" s="68">
        <f t="shared" si="64"/>
        <v>2</v>
      </c>
      <c r="G45" s="68">
        <f t="shared" si="64"/>
        <v>2</v>
      </c>
      <c r="H45" s="68">
        <f t="shared" si="64"/>
        <v>0</v>
      </c>
      <c r="I45" s="68">
        <f t="shared" si="64"/>
        <v>5</v>
      </c>
      <c r="J45" s="68">
        <f t="shared" si="64"/>
        <v>0</v>
      </c>
      <c r="K45" s="68">
        <f t="shared" si="64"/>
        <v>1</v>
      </c>
      <c r="L45" s="68">
        <f t="shared" si="64"/>
        <v>0</v>
      </c>
      <c r="M45" s="68">
        <f t="shared" si="64"/>
        <v>2</v>
      </c>
      <c r="N45" s="68">
        <f t="shared" si="64"/>
        <v>0</v>
      </c>
      <c r="O45" s="68">
        <f t="shared" si="64"/>
        <v>1</v>
      </c>
      <c r="P45" s="68">
        <f t="shared" si="64"/>
        <v>0</v>
      </c>
      <c r="Q45" s="68">
        <f t="shared" si="64"/>
        <v>0</v>
      </c>
      <c r="R45" s="68">
        <f t="shared" si="64"/>
        <v>0</v>
      </c>
      <c r="S45" s="68">
        <f t="shared" si="64"/>
        <v>0</v>
      </c>
      <c r="T45" s="68">
        <f t="shared" si="64"/>
        <v>4</v>
      </c>
      <c r="U45" s="68">
        <f t="shared" si="64"/>
        <v>4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5">COUNTIF(D2:D32,"U☺")+COUNTIF(D2:D32,"U☻")+COUNTIF(D2:D32,"U")</f>
        <v>0</v>
      </c>
      <c r="E46" s="68">
        <f t="shared" si="65"/>
        <v>0</v>
      </c>
      <c r="F46" s="68">
        <f t="shared" si="65"/>
        <v>0</v>
      </c>
      <c r="G46" s="68">
        <f t="shared" si="65"/>
        <v>0</v>
      </c>
      <c r="H46" s="68">
        <f t="shared" si="65"/>
        <v>0</v>
      </c>
      <c r="I46" s="68">
        <f t="shared" si="65"/>
        <v>1</v>
      </c>
      <c r="J46" s="68">
        <f t="shared" si="65"/>
        <v>0</v>
      </c>
      <c r="K46" s="68">
        <f t="shared" si="65"/>
        <v>0</v>
      </c>
      <c r="L46" s="68">
        <f t="shared" si="65"/>
        <v>0</v>
      </c>
      <c r="M46" s="68">
        <f t="shared" si="65"/>
        <v>0</v>
      </c>
      <c r="N46" s="68">
        <f t="shared" si="65"/>
        <v>0</v>
      </c>
      <c r="O46" s="68">
        <f t="shared" si="65"/>
        <v>0</v>
      </c>
      <c r="P46" s="68">
        <f t="shared" si="65"/>
        <v>0</v>
      </c>
      <c r="Q46" s="68">
        <f t="shared" si="65"/>
        <v>0</v>
      </c>
      <c r="R46" s="68">
        <f t="shared" si="65"/>
        <v>0</v>
      </c>
      <c r="S46" s="68">
        <f t="shared" si="65"/>
        <v>0</v>
      </c>
      <c r="T46" s="68">
        <f t="shared" si="65"/>
        <v>0</v>
      </c>
      <c r="U46" s="68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A2:Q2 S2:W2 A3:T3 V3:W3 H4:I4 P4:Q4 A4:C5 M4:N7 S4:S7 V4:V7 K5 P5:P6 H5:H7 A6:D6 A7:E7 P7:Q7 A8:C8 E8:W8 A9:Q9 S9:W9 J10 M10 N10:N13 A10:D14 P10:Q14 S10:S14 V10:V14 A15:L15 N15:W15 A16:I16 K16:W16 E17 S17:T17 A17:C18 N17:N20 P17:Q21 V17:V21 R18:T18 M18:M19 A19:D20 S19:S21 A21:F21 R21 A22:T22 V22:W22 A23:P23 R23:W23 P24 N24:N25 A24:D28 S24:S28 V24:V28 P25:Q25 M26:N26 P26:P27 Q26:Q28 N27 I27:I28 N28:P28 E29:W29 A29:C30 D30:L30 N30:W30 A31:D32 N31:N32 P31:P32 S31:T32 V31:V32">
    <cfRule type="expression" dxfId="538" priority="64">
      <formula>ABS($A2)=1</formula>
    </cfRule>
  </conditionalFormatting>
  <conditionalFormatting sqref="B2:Q2 S2:W2 B3:T3 V3:W3 H4:I4 P4:Q4 B4:C5 M4:N7 S4:S7 V4:V7 K5 P5:P6 H5:H7 B6:D6 B7:E7 P7:Q7 B8:C8 E8:W8 B9:Q9 S9:W9 J10 M10 N10:N13 B10:D14 P10:Q14 S10:S14 V10:V14 B15:L15 N15:W15 B16:I16 K16:W16 E17 S17:T17 B17:C18 N17:N20 P17:Q21 V17:V21 R18:T18 M18:M19 B19:D20 S19:S21 B21:F21 R21 B22:T22 V22:W22 B23:P23 R23:W23 P24 N24:N25 B24:D28 S24:S28 V24:V28 P25:Q25 M26:N26 P26:P27 Q26:Q28 N27 I27:I28 N28:P28 E29:W29 B29:C30 D30:L30 N30:W30 B31:D32 N31:N32 P31:P32 S31:T32 V31:V32">
    <cfRule type="expression" dxfId="537" priority="63">
      <formula>WEEKDAY($B2,2)=7</formula>
    </cfRule>
    <cfRule type="expression" dxfId="536" priority="62">
      <formula>WEEKDAY($B2,2)=6</formula>
    </cfRule>
  </conditionalFormatting>
  <conditionalFormatting sqref="D5">
    <cfRule type="expression" dxfId="535" priority="39">
      <formula>ABS($A5)=1</formula>
    </cfRule>
    <cfRule type="expression" dxfId="534" priority="38">
      <formula>WEEKDAY($B5,2)=7</formula>
    </cfRule>
    <cfRule type="expression" dxfId="533" priority="37">
      <formula>WEEKDAY($B5,2)=6</formula>
    </cfRule>
  </conditionalFormatting>
  <conditionalFormatting sqref="D18">
    <cfRule type="expression" dxfId="532" priority="36">
      <formula>ABS($A18)=1</formula>
    </cfRule>
    <cfRule type="expression" dxfId="531" priority="35">
      <formula>WEEKDAY($B18,2)=7</formula>
    </cfRule>
    <cfRule type="expression" dxfId="530" priority="34">
      <formula>WEEKDAY($B18,2)=6</formula>
    </cfRule>
  </conditionalFormatting>
  <conditionalFormatting sqref="E10">
    <cfRule type="expression" dxfId="529" priority="33">
      <formula>ABS($A10)=1</formula>
    </cfRule>
    <cfRule type="expression" dxfId="528" priority="32">
      <formula>WEEKDAY($B10,2)=7</formula>
    </cfRule>
    <cfRule type="expression" dxfId="527" priority="31">
      <formula>WEEKDAY($B10,2)=6</formula>
    </cfRule>
  </conditionalFormatting>
  <conditionalFormatting sqref="K19:K21">
    <cfRule type="expression" dxfId="526" priority="13">
      <formula>WEEKDAY($B19,2)=6</formula>
    </cfRule>
    <cfRule type="expression" dxfId="525" priority="14">
      <formula>WEEKDAY($B19,2)=7</formula>
    </cfRule>
    <cfRule type="expression" dxfId="524" priority="15">
      <formula>ABS($A19)=1</formula>
    </cfRule>
  </conditionalFormatting>
  <conditionalFormatting sqref="O20">
    <cfRule type="expression" dxfId="523" priority="27">
      <formula>ABS($A20)=1</formula>
    </cfRule>
    <cfRule type="expression" dxfId="522" priority="26">
      <formula>WEEKDAY($B20,2)=7</formula>
    </cfRule>
    <cfRule type="expression" dxfId="521" priority="25">
      <formula>WEEKDAY($B20,2)=6</formula>
    </cfRule>
  </conditionalFormatting>
  <conditionalFormatting sqref="O31">
    <cfRule type="expression" dxfId="520" priority="1">
      <formula>WEEKDAY($B31,2)=6</formula>
    </cfRule>
    <cfRule type="expression" dxfId="519" priority="3">
      <formula>ABS($A31)=1</formula>
    </cfRule>
    <cfRule type="expression" dxfId="518" priority="2">
      <formula>WEEKDAY($B31,2)=7</formula>
    </cfRule>
  </conditionalFormatting>
  <conditionalFormatting sqref="R26">
    <cfRule type="expression" dxfId="517" priority="21">
      <formula>ABS($A26)=1</formula>
    </cfRule>
    <cfRule type="expression" dxfId="516" priority="19">
      <formula>WEEKDAY($B26,2)=6</formula>
    </cfRule>
    <cfRule type="expression" dxfId="515" priority="20">
      <formula>WEEKDAY($B26,2)=7</formula>
    </cfRule>
  </conditionalFormatting>
  <conditionalFormatting sqref="R32">
    <cfRule type="expression" dxfId="514" priority="12">
      <formula>ABS($A32)=1</formula>
    </cfRule>
    <cfRule type="expression" dxfId="513" priority="11">
      <formula>WEEKDAY($B32,2)=7</formula>
    </cfRule>
    <cfRule type="expression" dxfId="512" priority="10">
      <formula>WEEKDAY($B32,2)=6</formula>
    </cfRule>
  </conditionalFormatting>
  <conditionalFormatting sqref="T19:T20">
    <cfRule type="expression" dxfId="511" priority="28">
      <formula>WEEKDAY($B19,2)=6</formula>
    </cfRule>
    <cfRule type="expression" dxfId="510" priority="29">
      <formula>WEEKDAY($B19,2)=7</formula>
    </cfRule>
    <cfRule type="expression" dxfId="509" priority="30">
      <formula>ABS($A19)=1</formula>
    </cfRule>
  </conditionalFormatting>
  <conditionalFormatting sqref="T24">
    <cfRule type="expression" dxfId="508" priority="8">
      <formula>WEEKDAY($B24,2)=7</formula>
    </cfRule>
    <cfRule type="expression" dxfId="507" priority="7">
      <formula>WEEKDAY($B24,2)=6</formula>
    </cfRule>
    <cfRule type="expression" dxfId="506" priority="9">
      <formula>ABS($A24)=1</formula>
    </cfRule>
  </conditionalFormatting>
  <conditionalFormatting sqref="T27">
    <cfRule type="expression" dxfId="505" priority="5">
      <formula>WEEKDAY($B27,2)=7</formula>
    </cfRule>
    <cfRule type="expression" dxfId="504" priority="6">
      <formula>ABS($A27)=1</formula>
    </cfRule>
    <cfRule type="expression" dxfId="503" priority="4">
      <formula>WEEKDAY($B27,2)=6</formula>
    </cfRule>
  </conditionalFormatting>
  <conditionalFormatting sqref="X2:AE32">
    <cfRule type="cellIs" dxfId="502" priority="60" operator="greaterThan">
      <formula>1</formula>
    </cfRule>
    <cfRule type="cellIs" dxfId="501" priority="56" operator="lessThan">
      <formula>1</formula>
    </cfRule>
  </conditionalFormatting>
  <conditionalFormatting sqref="AF2:AF32">
    <cfRule type="cellIs" dxfId="500" priority="55" operator="notEqual">
      <formula>0</formula>
    </cfRule>
  </conditionalFormatting>
  <conditionalFormatting sqref="AG2:AG32">
    <cfRule type="cellIs" dxfId="499" priority="59" operator="greaterThan">
      <formula>1</formula>
    </cfRule>
    <cfRule type="cellIs" dxfId="498" priority="58" operator="equal">
      <formula>1</formula>
    </cfRule>
  </conditionalFormatting>
  <conditionalFormatting sqref="AH2:AH32">
    <cfRule type="cellIs" dxfId="497" priority="61" operator="greaterThan">
      <formula>2</formula>
    </cfRule>
    <cfRule type="cellIs" dxfId="496" priority="57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view="pageLayout" topLeftCell="B1" zoomScaleNormal="100" workbookViewId="0">
      <selection activeCell="E12" sqref="E1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44958</v>
      </c>
      <c r="C2" s="59" t="str">
        <f t="shared" ref="C2:C29" si="0">TEXT(B2,"Ddd")</f>
        <v>Wed</v>
      </c>
      <c r="D2" s="62" t="str">
        <f>Predloge!$B$12</f>
        <v>D</v>
      </c>
      <c r="E2" s="11" t="str">
        <f>Predloge!$B$26</f>
        <v>52¶</v>
      </c>
      <c r="F2" s="111" t="str">
        <f>[1]Predloge!$B$6</f>
        <v>KVIT</v>
      </c>
      <c r="G2" s="6" t="str">
        <f>Predloge!$B$6</f>
        <v>KVIT</v>
      </c>
      <c r="H2" s="27" t="str">
        <f>Predloge!$B$28</f>
        <v>KO</v>
      </c>
      <c r="I2" s="11" t="str">
        <f>Predloge!$B$35</f>
        <v>Ta</v>
      </c>
      <c r="J2" s="6" t="str">
        <f>Predloge!$B$5</f>
        <v>52</v>
      </c>
      <c r="K2" s="6" t="str">
        <f>Predloge!$B$4</f>
        <v>51</v>
      </c>
      <c r="L2" s="11" t="str">
        <f>Predloge!$B$11</f>
        <v>X</v>
      </c>
      <c r="M2" s="62" t="s">
        <v>77</v>
      </c>
      <c r="N2" s="62" t="str">
        <f>Predloge!$B$12</f>
        <v>D</v>
      </c>
      <c r="O2" s="9" t="str">
        <f>Predloge!$B$7</f>
        <v>KVIT☻</v>
      </c>
      <c r="P2" s="62"/>
      <c r="Q2" s="54" t="s">
        <v>80</v>
      </c>
      <c r="R2" s="62" t="s">
        <v>77</v>
      </c>
      <c r="S2" s="62"/>
      <c r="T2" s="62" t="str">
        <f>Predloge!$B$12</f>
        <v>D</v>
      </c>
      <c r="U2" s="62"/>
      <c r="V2" s="62" t="s">
        <v>76</v>
      </c>
      <c r="W2" s="8" t="str">
        <f>Predloge!$E$8</f>
        <v>BOŽ</v>
      </c>
      <c r="X2" s="56">
        <f t="shared" ref="X2:X29" si="1">COUNTIF(AJ2:BA2,"☻")</f>
        <v>1</v>
      </c>
      <c r="Y2" s="56">
        <f t="shared" ref="Y2:Y29" si="2">COUNTIF(AJ2:BA2,"☺")</f>
        <v>0</v>
      </c>
      <c r="Z2" s="56">
        <f>COUNTIF(D2:V2,"51")+COUNTIF(D2:V2,"51$")+COUNTIF(D2:V2,"51☻")</f>
        <v>1</v>
      </c>
      <c r="AA2" s="56">
        <f t="shared" ref="AA2:AA29" si="3">COUNTIF(D2:V2,"52")+COUNTIF(D2:V2,"52$")+COUNTIF(D2:V2,"52☻")</f>
        <v>1</v>
      </c>
      <c r="AB2" s="56">
        <f t="shared" ref="AB2:AB29" si="4">COUNTIF(D2:V2,"51¶")</f>
        <v>0</v>
      </c>
      <c r="AC2" s="56">
        <f t="shared" ref="AC2:AC29" si="5">COUNTIF(D2:V2,"52¶")</f>
        <v>1</v>
      </c>
      <c r="AD2" s="56">
        <f t="shared" ref="AD2:AD29" si="6">COUNTIF(D2:V2,"U")+COUNTIF(D2:V2,"U☻")+COUNTIF(D2:V2,"U☺")</f>
        <v>0</v>
      </c>
      <c r="AE2" s="56">
        <f t="shared" ref="AE2:AE29" si="7">COUNTIF(D2:V2,"KVIT")+COUNTIF(D2:V2,"KVIT☻")+COUNTIF(D2:V2,"kvit$")</f>
        <v>3</v>
      </c>
      <c r="AF2" s="57">
        <f t="shared" ref="AF2:AF29" si="8">COUNTBLANK(D2:U2)-3</f>
        <v>0</v>
      </c>
      <c r="AG2" s="57">
        <f t="shared" ref="AG2:AG29" si="9">COUNTIF(D2:V2,"x")</f>
        <v>1</v>
      </c>
      <c r="AH2" s="56">
        <f t="shared" ref="AH2:AH29" si="10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11" si="11">RIGHT(D2,1)</f>
        <v>D</v>
      </c>
      <c r="AK2" s="58" t="str">
        <f t="shared" ref="AK2:AK11" si="12">RIGHT(E2,1)</f>
        <v>¶</v>
      </c>
      <c r="AL2" s="58" t="str">
        <f t="shared" ref="AL2:AL11" si="13">RIGHT(F2,1)</f>
        <v>T</v>
      </c>
      <c r="AM2" s="58" t="str">
        <f t="shared" ref="AM2:AM11" si="14">RIGHT(G2,1)</f>
        <v>T</v>
      </c>
      <c r="AN2" s="58" t="str">
        <f t="shared" ref="AN2:AN11" si="15">RIGHT(H2,1)</f>
        <v>O</v>
      </c>
      <c r="AO2" s="58" t="str">
        <f t="shared" ref="AO2:AO11" si="16">RIGHT(I2,1)</f>
        <v>a</v>
      </c>
      <c r="AP2" s="58" t="str">
        <f t="shared" ref="AP2:AP11" si="17">RIGHT(J2,1)</f>
        <v>2</v>
      </c>
      <c r="AQ2" s="58" t="str">
        <f t="shared" ref="AQ2:AQ11" si="18">RIGHT(K2,1)</f>
        <v>1</v>
      </c>
      <c r="AR2" s="58" t="str">
        <f t="shared" ref="AR2:AR11" si="19">RIGHT(L2,1)</f>
        <v>X</v>
      </c>
      <c r="AS2" s="58" t="str">
        <f t="shared" ref="AS2:AS11" si="20">RIGHT(M2,1)</f>
        <v>K</v>
      </c>
      <c r="AT2" s="58" t="str">
        <f t="shared" ref="AT2:AT11" si="21">RIGHT(N2,1)</f>
        <v>D</v>
      </c>
      <c r="AU2" s="58" t="str">
        <f t="shared" ref="AU2:AU11" si="22">RIGHT(O2,1)</f>
        <v>☻</v>
      </c>
      <c r="AV2" s="58" t="str">
        <f t="shared" ref="AV2:AV11" si="23">RIGHT(P2,1)</f>
        <v/>
      </c>
      <c r="AW2" s="58" t="str">
        <f t="shared" ref="AW2:AW11" si="24">RIGHT(Q2,1)</f>
        <v>M</v>
      </c>
      <c r="AX2" s="58" t="str">
        <f t="shared" ref="AX2:AX11" si="25">RIGHT(R2,1)</f>
        <v>K</v>
      </c>
      <c r="AY2" s="58" t="str">
        <f t="shared" ref="AY2:AY11" si="26">RIGHT(S2,1)</f>
        <v/>
      </c>
      <c r="AZ2" s="58" t="str">
        <f t="shared" ref="AZ2:AZ11" si="27">RIGHT(T2,1)</f>
        <v>D</v>
      </c>
      <c r="BA2" s="58" t="str">
        <f t="shared" ref="BA2:BA11" si="28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44959</v>
      </c>
      <c r="C3" s="59" t="str">
        <f t="shared" si="0"/>
        <v>Thu</v>
      </c>
      <c r="D3" s="62" t="str">
        <f>Predloge!$B$12</f>
        <v>D</v>
      </c>
      <c r="E3" s="111" t="str">
        <f>[1]Predloge!$B$6</f>
        <v>KVIT</v>
      </c>
      <c r="F3" s="6" t="str">
        <f>Predloge!$B$6</f>
        <v>KVIT</v>
      </c>
      <c r="G3" s="9" t="str">
        <f>Predloge!$B$7</f>
        <v>KVIT☻</v>
      </c>
      <c r="H3" s="11" t="s">
        <v>82</v>
      </c>
      <c r="I3" s="11" t="str">
        <f>Predloge!$B$32</f>
        <v>Am</v>
      </c>
      <c r="J3" s="6" t="str">
        <f>Predloge!$B$5</f>
        <v>52</v>
      </c>
      <c r="K3" s="62" t="str">
        <f>Predloge!$B$12</f>
        <v>D</v>
      </c>
      <c r="L3" s="6" t="str">
        <f>Predloge!$B$6</f>
        <v>KVIT</v>
      </c>
      <c r="M3" s="23" t="str">
        <f>Predloge!$B$23</f>
        <v>51☺</v>
      </c>
      <c r="N3" s="62" t="str">
        <f>Predloge!$B$12</f>
        <v>D</v>
      </c>
      <c r="O3" s="11" t="str">
        <f>Predloge!$B$11</f>
        <v>X</v>
      </c>
      <c r="P3" s="62"/>
      <c r="Q3" s="54" t="s">
        <v>80</v>
      </c>
      <c r="R3" s="11" t="str">
        <f>Predloge!$B$26</f>
        <v>52¶</v>
      </c>
      <c r="S3" s="62"/>
      <c r="T3" s="62" t="str">
        <f>Predloge!$B$12</f>
        <v>D</v>
      </c>
      <c r="U3" s="62"/>
      <c r="V3" s="62" t="s">
        <v>21</v>
      </c>
      <c r="W3" s="8" t="str">
        <f>Predloge!$E$8</f>
        <v>BOŽ</v>
      </c>
      <c r="X3" s="56">
        <f t="shared" si="1"/>
        <v>1</v>
      </c>
      <c r="Y3" s="56">
        <f t="shared" si="2"/>
        <v>1</v>
      </c>
      <c r="Z3" s="56">
        <f>COUNTIF(D3:V3,"51")+COUNTIF(D3:V3,"51$")+COUNTIF(D3:V3,"51☻")</f>
        <v>0</v>
      </c>
      <c r="AA3" s="56">
        <f t="shared" si="3"/>
        <v>1</v>
      </c>
      <c r="AB3" s="56">
        <f t="shared" si="4"/>
        <v>0</v>
      </c>
      <c r="AC3" s="56">
        <f t="shared" si="5"/>
        <v>1</v>
      </c>
      <c r="AD3" s="56">
        <f t="shared" si="6"/>
        <v>0</v>
      </c>
      <c r="AE3" s="56">
        <f t="shared" si="7"/>
        <v>4</v>
      </c>
      <c r="AF3" s="57">
        <f t="shared" si="8"/>
        <v>0</v>
      </c>
      <c r="AG3" s="57">
        <f t="shared" si="9"/>
        <v>1</v>
      </c>
      <c r="AH3" s="56">
        <f t="shared" si="10"/>
        <v>1</v>
      </c>
      <c r="AI3" s="6" t="str">
        <f>Predloge!$B$3</f>
        <v>52☻</v>
      </c>
      <c r="AJ3" s="58" t="str">
        <f t="shared" si="11"/>
        <v>D</v>
      </c>
      <c r="AK3" s="58" t="str">
        <f t="shared" si="12"/>
        <v>T</v>
      </c>
      <c r="AL3" s="58" t="str">
        <f t="shared" si="13"/>
        <v>T</v>
      </c>
      <c r="AM3" s="58" t="str">
        <f t="shared" si="14"/>
        <v>☻</v>
      </c>
      <c r="AN3" s="58" t="str">
        <f t="shared" si="15"/>
        <v>S</v>
      </c>
      <c r="AO3" s="58" t="str">
        <f t="shared" si="16"/>
        <v>m</v>
      </c>
      <c r="AP3" s="58" t="str">
        <f t="shared" si="17"/>
        <v>2</v>
      </c>
      <c r="AQ3" s="58" t="str">
        <f t="shared" si="18"/>
        <v>D</v>
      </c>
      <c r="AR3" s="58" t="str">
        <f t="shared" si="19"/>
        <v>T</v>
      </c>
      <c r="AS3" s="58" t="str">
        <f t="shared" si="20"/>
        <v>☺</v>
      </c>
      <c r="AT3" s="58" t="str">
        <f t="shared" si="21"/>
        <v>D</v>
      </c>
      <c r="AU3" s="58" t="str">
        <f t="shared" si="22"/>
        <v>X</v>
      </c>
      <c r="AV3" s="58" t="str">
        <f t="shared" si="23"/>
        <v/>
      </c>
      <c r="AW3" s="58" t="str">
        <f t="shared" si="24"/>
        <v>M</v>
      </c>
      <c r="AX3" s="58" t="str">
        <f t="shared" si="25"/>
        <v>¶</v>
      </c>
      <c r="AY3" s="58" t="str">
        <f t="shared" si="26"/>
        <v/>
      </c>
      <c r="AZ3" s="58" t="str">
        <f t="shared" si="27"/>
        <v>D</v>
      </c>
      <c r="BA3" s="58" t="str">
        <f t="shared" si="28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44960</v>
      </c>
      <c r="C4" s="59" t="str">
        <f t="shared" si="0"/>
        <v>Fri</v>
      </c>
      <c r="D4" s="62" t="str">
        <f>Predloge!$B$12</f>
        <v>D</v>
      </c>
      <c r="E4" s="54" t="s">
        <v>78</v>
      </c>
      <c r="F4" s="6" t="str">
        <f>Predloge!$B$6</f>
        <v>KVIT</v>
      </c>
      <c r="G4" s="11" t="str">
        <f>Predloge!$B$11</f>
        <v>X</v>
      </c>
      <c r="H4" s="23" t="str">
        <f>Predloge!$B$23</f>
        <v>51☺</v>
      </c>
      <c r="I4" s="6" t="str">
        <f>Predloge!$B$4</f>
        <v>51</v>
      </c>
      <c r="J4" s="6" t="str">
        <f>Predloge!$B$5</f>
        <v>52</v>
      </c>
      <c r="K4" s="62" t="str">
        <f>Predloge!$B$12</f>
        <v>D</v>
      </c>
      <c r="L4" s="9" t="str">
        <f>Predloge!$B$7</f>
        <v>KVIT☻</v>
      </c>
      <c r="M4" s="11" t="str">
        <f>Predloge!$B$11</f>
        <v>X</v>
      </c>
      <c r="N4" s="62" t="str">
        <f>Predloge!$B$12</f>
        <v>D</v>
      </c>
      <c r="O4" s="11" t="str">
        <f>Predloge!$B$26</f>
        <v>52¶</v>
      </c>
      <c r="P4" s="62"/>
      <c r="Q4" s="54" t="s">
        <v>80</v>
      </c>
      <c r="R4" s="6" t="str">
        <f>Predloge!$B$5</f>
        <v>52</v>
      </c>
      <c r="S4" s="62"/>
      <c r="T4" s="62" t="str">
        <f>Predloge!$B$12</f>
        <v>D</v>
      </c>
      <c r="U4" s="62"/>
      <c r="V4" s="62" t="s">
        <v>11</v>
      </c>
      <c r="W4" s="8" t="s">
        <v>5</v>
      </c>
      <c r="X4" s="56">
        <f t="shared" si="1"/>
        <v>1</v>
      </c>
      <c r="Y4" s="56">
        <f t="shared" si="2"/>
        <v>1</v>
      </c>
      <c r="Z4" s="56">
        <f>COUNTIF(D4:V4,"51")+COUNTIF(D4:V4,"51$")+COUNTIF(D4:V4,"51☻")</f>
        <v>1</v>
      </c>
      <c r="AA4" s="56">
        <f t="shared" si="3"/>
        <v>2</v>
      </c>
      <c r="AB4" s="56">
        <f t="shared" si="4"/>
        <v>0</v>
      </c>
      <c r="AC4" s="56">
        <f t="shared" si="5"/>
        <v>1</v>
      </c>
      <c r="AD4" s="56">
        <f t="shared" si="6"/>
        <v>0</v>
      </c>
      <c r="AE4" s="56">
        <f t="shared" si="7"/>
        <v>2</v>
      </c>
      <c r="AF4" s="57">
        <f t="shared" si="8"/>
        <v>0</v>
      </c>
      <c r="AG4" s="57">
        <f t="shared" si="9"/>
        <v>2</v>
      </c>
      <c r="AH4" s="56">
        <f t="shared" si="10"/>
        <v>3</v>
      </c>
      <c r="AI4" s="6" t="str">
        <f>Predloge!$B$4</f>
        <v>51</v>
      </c>
      <c r="AJ4" s="58" t="str">
        <f t="shared" si="11"/>
        <v>D</v>
      </c>
      <c r="AK4" s="58" t="str">
        <f t="shared" si="12"/>
        <v>F</v>
      </c>
      <c r="AL4" s="58" t="str">
        <f t="shared" si="13"/>
        <v>T</v>
      </c>
      <c r="AM4" s="58" t="str">
        <f t="shared" si="14"/>
        <v>X</v>
      </c>
      <c r="AN4" s="58" t="str">
        <f t="shared" si="15"/>
        <v>☺</v>
      </c>
      <c r="AO4" s="58" t="str">
        <f t="shared" si="16"/>
        <v>1</v>
      </c>
      <c r="AP4" s="58" t="str">
        <f t="shared" si="17"/>
        <v>2</v>
      </c>
      <c r="AQ4" s="58" t="str">
        <f t="shared" si="18"/>
        <v>D</v>
      </c>
      <c r="AR4" s="58" t="str">
        <f t="shared" si="19"/>
        <v>☻</v>
      </c>
      <c r="AS4" s="58" t="str">
        <f t="shared" si="20"/>
        <v>X</v>
      </c>
      <c r="AT4" s="58" t="str">
        <f t="shared" si="21"/>
        <v>D</v>
      </c>
      <c r="AU4" s="58" t="str">
        <f t="shared" si="22"/>
        <v>¶</v>
      </c>
      <c r="AV4" s="58" t="str">
        <f t="shared" si="23"/>
        <v/>
      </c>
      <c r="AW4" s="58" t="str">
        <f t="shared" si="24"/>
        <v>M</v>
      </c>
      <c r="AX4" s="58" t="str">
        <f t="shared" si="25"/>
        <v>2</v>
      </c>
      <c r="AY4" s="58" t="str">
        <f t="shared" si="26"/>
        <v/>
      </c>
      <c r="AZ4" s="58" t="str">
        <f t="shared" si="27"/>
        <v>D</v>
      </c>
      <c r="BA4" s="58" t="str">
        <f t="shared" si="28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44961</v>
      </c>
      <c r="C5" s="59" t="str">
        <f t="shared" si="0"/>
        <v>Sat</v>
      </c>
      <c r="D5" s="62"/>
      <c r="E5" s="62"/>
      <c r="F5" s="13" t="str">
        <f>Predloge!$B$14</f>
        <v>☻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1" t="str">
        <f>Predloge!$B$21</f>
        <v>☺</v>
      </c>
      <c r="S5" s="62"/>
      <c r="T5" s="62"/>
      <c r="U5" s="62"/>
      <c r="V5" s="62" t="s">
        <v>30</v>
      </c>
      <c r="W5" s="8" t="s">
        <v>5</v>
      </c>
      <c r="X5" s="56">
        <f t="shared" si="1"/>
        <v>1</v>
      </c>
      <c r="Y5" s="56">
        <f t="shared" si="2"/>
        <v>1</v>
      </c>
      <c r="Z5" s="56">
        <f>COUNTIF(D5:V5,"51")+COUNTIF(D5:V5,"51$")+COUNTIF(D5:V5,"51☻")</f>
        <v>0</v>
      </c>
      <c r="AA5" s="56">
        <f t="shared" si="3"/>
        <v>0</v>
      </c>
      <c r="AB5" s="56">
        <f t="shared" si="4"/>
        <v>0</v>
      </c>
      <c r="AC5" s="56">
        <f t="shared" si="5"/>
        <v>0</v>
      </c>
      <c r="AD5" s="56">
        <f t="shared" si="6"/>
        <v>0</v>
      </c>
      <c r="AE5" s="56">
        <f t="shared" si="7"/>
        <v>0</v>
      </c>
      <c r="AF5" s="57">
        <f t="shared" si="8"/>
        <v>13</v>
      </c>
      <c r="AG5" s="57">
        <f t="shared" si="9"/>
        <v>0</v>
      </c>
      <c r="AH5" s="56">
        <f t="shared" si="10"/>
        <v>0</v>
      </c>
      <c r="AI5" s="6" t="str">
        <f>Predloge!$B$5</f>
        <v>52</v>
      </c>
      <c r="AJ5" s="58" t="str">
        <f t="shared" si="11"/>
        <v/>
      </c>
      <c r="AK5" s="58" t="str">
        <f t="shared" si="12"/>
        <v/>
      </c>
      <c r="AL5" s="58" t="str">
        <f t="shared" si="13"/>
        <v>☻</v>
      </c>
      <c r="AM5" s="58" t="str">
        <f t="shared" si="14"/>
        <v/>
      </c>
      <c r="AN5" s="58" t="str">
        <f t="shared" si="15"/>
        <v/>
      </c>
      <c r="AO5" s="58" t="str">
        <f t="shared" si="16"/>
        <v/>
      </c>
      <c r="AP5" s="58" t="str">
        <f t="shared" si="17"/>
        <v/>
      </c>
      <c r="AQ5" s="58" t="str">
        <f t="shared" si="18"/>
        <v/>
      </c>
      <c r="AR5" s="58" t="str">
        <f t="shared" si="19"/>
        <v/>
      </c>
      <c r="AS5" s="58" t="str">
        <f t="shared" si="20"/>
        <v/>
      </c>
      <c r="AT5" s="58" t="str">
        <f t="shared" si="21"/>
        <v/>
      </c>
      <c r="AU5" s="58" t="str">
        <f t="shared" si="22"/>
        <v/>
      </c>
      <c r="AV5" s="58" t="str">
        <f t="shared" si="23"/>
        <v/>
      </c>
      <c r="AW5" s="58" t="str">
        <f t="shared" si="24"/>
        <v/>
      </c>
      <c r="AX5" s="58" t="str">
        <f t="shared" si="25"/>
        <v>☺</v>
      </c>
      <c r="AY5" s="58" t="str">
        <f t="shared" si="26"/>
        <v/>
      </c>
      <c r="AZ5" s="58" t="str">
        <f t="shared" si="27"/>
        <v/>
      </c>
      <c r="BA5" s="58" t="str">
        <f t="shared" si="28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44962</v>
      </c>
      <c r="C6" s="59" t="str">
        <f t="shared" si="0"/>
        <v>Sun</v>
      </c>
      <c r="D6" s="62"/>
      <c r="E6" s="62"/>
      <c r="F6" s="62"/>
      <c r="G6" s="62"/>
      <c r="H6" s="62"/>
      <c r="I6" s="62"/>
      <c r="J6" s="62"/>
      <c r="K6" s="62"/>
      <c r="L6" s="13" t="str">
        <f>Predloge!$B$14</f>
        <v>☻</v>
      </c>
      <c r="M6" s="62"/>
      <c r="N6" s="62"/>
      <c r="O6" s="62"/>
      <c r="P6" s="62"/>
      <c r="Q6" s="62"/>
      <c r="R6" s="62"/>
      <c r="S6" s="62"/>
      <c r="T6" s="62"/>
      <c r="U6" s="62"/>
      <c r="V6" s="62" t="s">
        <v>39</v>
      </c>
      <c r="W6" s="60" t="s">
        <v>5</v>
      </c>
      <c r="X6" s="56">
        <f t="shared" si="1"/>
        <v>1</v>
      </c>
      <c r="Y6" s="56">
        <f t="shared" si="2"/>
        <v>0</v>
      </c>
      <c r="Z6" s="56">
        <f>COUNTIF(D6:V6,"51")+COUNTIF(D6:V6,"51$")+COUNTIF(D6:V6,"51☻")</f>
        <v>0</v>
      </c>
      <c r="AA6" s="56">
        <f t="shared" si="3"/>
        <v>0</v>
      </c>
      <c r="AB6" s="56">
        <f t="shared" si="4"/>
        <v>0</v>
      </c>
      <c r="AC6" s="56">
        <f t="shared" si="5"/>
        <v>0</v>
      </c>
      <c r="AD6" s="56">
        <f t="shared" si="6"/>
        <v>0</v>
      </c>
      <c r="AE6" s="56">
        <f t="shared" si="7"/>
        <v>0</v>
      </c>
      <c r="AF6" s="57">
        <f t="shared" si="8"/>
        <v>14</v>
      </c>
      <c r="AG6" s="57">
        <f t="shared" si="9"/>
        <v>0</v>
      </c>
      <c r="AH6" s="56">
        <f t="shared" si="10"/>
        <v>0</v>
      </c>
      <c r="AI6" s="6" t="str">
        <f>Predloge!$B$6</f>
        <v>KVIT</v>
      </c>
      <c r="AJ6" s="58" t="str">
        <f t="shared" si="11"/>
        <v/>
      </c>
      <c r="AK6" s="58" t="str">
        <f t="shared" si="12"/>
        <v/>
      </c>
      <c r="AL6" s="58" t="str">
        <f t="shared" si="13"/>
        <v/>
      </c>
      <c r="AM6" s="58" t="str">
        <f t="shared" si="14"/>
        <v/>
      </c>
      <c r="AN6" s="58" t="str">
        <f t="shared" si="15"/>
        <v/>
      </c>
      <c r="AO6" s="58" t="str">
        <f t="shared" si="16"/>
        <v/>
      </c>
      <c r="AP6" s="58" t="str">
        <f t="shared" si="17"/>
        <v/>
      </c>
      <c r="AQ6" s="58" t="str">
        <f t="shared" si="18"/>
        <v/>
      </c>
      <c r="AR6" s="58" t="str">
        <f t="shared" si="19"/>
        <v>☻</v>
      </c>
      <c r="AS6" s="58" t="str">
        <f t="shared" si="20"/>
        <v/>
      </c>
      <c r="AT6" s="58" t="str">
        <f t="shared" si="21"/>
        <v/>
      </c>
      <c r="AU6" s="58" t="str">
        <f t="shared" si="22"/>
        <v/>
      </c>
      <c r="AV6" s="58" t="str">
        <f t="shared" si="23"/>
        <v/>
      </c>
      <c r="AW6" s="58" t="str">
        <f t="shared" si="24"/>
        <v/>
      </c>
      <c r="AX6" s="58" t="str">
        <f t="shared" si="25"/>
        <v/>
      </c>
      <c r="AY6" s="58" t="str">
        <f t="shared" si="26"/>
        <v/>
      </c>
      <c r="AZ6" s="58" t="str">
        <f t="shared" si="27"/>
        <v/>
      </c>
      <c r="BA6" s="58" t="str">
        <f t="shared" si="28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44963</v>
      </c>
      <c r="C7" s="59" t="str">
        <f t="shared" si="0"/>
        <v>Mon</v>
      </c>
      <c r="D7" s="62" t="str">
        <f>Predloge!$B$12</f>
        <v>D</v>
      </c>
      <c r="E7" s="9" t="str">
        <f>Predloge!$B$7</f>
        <v>KVIT☻</v>
      </c>
      <c r="F7" s="6" t="str">
        <f>Predloge!$B$6</f>
        <v>KVIT</v>
      </c>
      <c r="G7" s="111" t="str">
        <f>[1]Predloge!$B$6</f>
        <v>KVIT</v>
      </c>
      <c r="H7" s="27" t="str">
        <f>Predloge!$B$28</f>
        <v>KO</v>
      </c>
      <c r="I7" s="62" t="str">
        <f>Predloge!$B$12</f>
        <v>D</v>
      </c>
      <c r="J7" s="62" t="str">
        <f>Predloge!$B$12</f>
        <v>D</v>
      </c>
      <c r="K7" s="62" t="str">
        <f>Predloge!$B$12</f>
        <v>D</v>
      </c>
      <c r="L7" s="11" t="str">
        <f>Predloge!$B$11</f>
        <v>X</v>
      </c>
      <c r="M7" s="6" t="str">
        <f>Predloge!$B$5</f>
        <v>52</v>
      </c>
      <c r="N7" s="62" t="str">
        <f>Predloge!$B$12</f>
        <v>D</v>
      </c>
      <c r="O7" s="6" t="str">
        <f>Predloge!$B$4</f>
        <v>51</v>
      </c>
      <c r="P7" s="62"/>
      <c r="Q7" s="62" t="str">
        <f>Predloge!$B$12</f>
        <v>D</v>
      </c>
      <c r="R7" s="6" t="str">
        <f>Predloge!$B$4</f>
        <v>51</v>
      </c>
      <c r="S7" s="62"/>
      <c r="T7" s="62" t="str">
        <f>Predloge!$B$12</f>
        <v>D</v>
      </c>
      <c r="U7" s="62"/>
      <c r="V7" s="62" t="s">
        <v>30</v>
      </c>
      <c r="W7" s="8" t="str">
        <f>Predloge!$E$11</f>
        <v>ŽIV</v>
      </c>
      <c r="X7" s="56">
        <f t="shared" si="1"/>
        <v>1</v>
      </c>
      <c r="Y7" s="56">
        <f t="shared" si="2"/>
        <v>0</v>
      </c>
      <c r="Z7" s="56">
        <f t="shared" ref="Z7:Z29" si="29">COUNTIF(D7:V7,"51")+COUNTIF(D7:V7,"51$")+COUNTIF(D7:V7,"51☻")+COUNTIF(D7:V7,"51☺")</f>
        <v>2</v>
      </c>
      <c r="AA7" s="56">
        <f t="shared" si="3"/>
        <v>1</v>
      </c>
      <c r="AB7" s="56">
        <f t="shared" si="4"/>
        <v>0</v>
      </c>
      <c r="AC7" s="56">
        <f t="shared" si="5"/>
        <v>0</v>
      </c>
      <c r="AD7" s="56">
        <f t="shared" si="6"/>
        <v>0</v>
      </c>
      <c r="AE7" s="56">
        <f t="shared" si="7"/>
        <v>3</v>
      </c>
      <c r="AF7" s="57">
        <f t="shared" si="8"/>
        <v>0</v>
      </c>
      <c r="AG7" s="57">
        <f t="shared" si="9"/>
        <v>1</v>
      </c>
      <c r="AH7" s="56">
        <f t="shared" si="10"/>
        <v>3</v>
      </c>
      <c r="AI7" s="9" t="str">
        <f>Predloge!$B$7</f>
        <v>KVIT☻</v>
      </c>
      <c r="AJ7" s="58" t="str">
        <f t="shared" si="11"/>
        <v>D</v>
      </c>
      <c r="AK7" s="58" t="str">
        <f t="shared" si="12"/>
        <v>☻</v>
      </c>
      <c r="AL7" s="58" t="str">
        <f t="shared" si="13"/>
        <v>T</v>
      </c>
      <c r="AM7" s="58" t="str">
        <f t="shared" si="14"/>
        <v>T</v>
      </c>
      <c r="AN7" s="58" t="str">
        <f t="shared" si="15"/>
        <v>O</v>
      </c>
      <c r="AO7" s="58" t="str">
        <f t="shared" si="16"/>
        <v>D</v>
      </c>
      <c r="AP7" s="58" t="str">
        <f t="shared" si="17"/>
        <v>D</v>
      </c>
      <c r="AQ7" s="58" t="str">
        <f t="shared" si="18"/>
        <v>D</v>
      </c>
      <c r="AR7" s="58" t="str">
        <f t="shared" si="19"/>
        <v>X</v>
      </c>
      <c r="AS7" s="58" t="str">
        <f t="shared" si="20"/>
        <v>2</v>
      </c>
      <c r="AT7" s="58" t="str">
        <f t="shared" si="21"/>
        <v>D</v>
      </c>
      <c r="AU7" s="58" t="str">
        <f t="shared" si="22"/>
        <v>1</v>
      </c>
      <c r="AV7" s="58" t="str">
        <f t="shared" si="23"/>
        <v/>
      </c>
      <c r="AW7" s="58" t="str">
        <f t="shared" si="24"/>
        <v>D</v>
      </c>
      <c r="AX7" s="58" t="str">
        <f t="shared" si="25"/>
        <v>1</v>
      </c>
      <c r="AY7" s="58" t="str">
        <f t="shared" si="26"/>
        <v/>
      </c>
      <c r="AZ7" s="58" t="str">
        <f t="shared" si="27"/>
        <v>D</v>
      </c>
      <c r="BA7" s="58" t="str">
        <f t="shared" si="28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44964</v>
      </c>
      <c r="C8" s="59" t="str">
        <f t="shared" si="0"/>
        <v>Tue</v>
      </c>
      <c r="D8" s="62" t="str">
        <f>Predloge!$B$12</f>
        <v>D</v>
      </c>
      <c r="E8" s="11" t="str">
        <f>Predloge!$B$11</f>
        <v>X</v>
      </c>
      <c r="F8" s="6" t="str">
        <f>Predloge!$B$5</f>
        <v>52</v>
      </c>
      <c r="G8" s="9" t="str">
        <f>Predloge!$B$7</f>
        <v>KVIT☻</v>
      </c>
      <c r="H8" s="27" t="str">
        <f>Predloge!$B$28</f>
        <v>KO</v>
      </c>
      <c r="I8" s="62" t="str">
        <f>Predloge!$B$12</f>
        <v>D</v>
      </c>
      <c r="J8" s="62" t="str">
        <f>Predloge!$B$12</f>
        <v>D</v>
      </c>
      <c r="K8" s="62" t="str">
        <f>Predloge!$B$12</f>
        <v>D</v>
      </c>
      <c r="L8" s="111" t="str">
        <f>[1]Predloge!$B$6</f>
        <v>KVIT</v>
      </c>
      <c r="M8" s="6" t="str">
        <f>Predloge!$B$4</f>
        <v>51</v>
      </c>
      <c r="N8" s="62" t="str">
        <f>Predloge!$B$12</f>
        <v>D</v>
      </c>
      <c r="O8" s="6" t="str">
        <f>Predloge!$B$6</f>
        <v>KVIT</v>
      </c>
      <c r="P8" s="62"/>
      <c r="Q8" s="62" t="str">
        <f>Predloge!$B$12</f>
        <v>D</v>
      </c>
      <c r="R8" s="23" t="str">
        <f>Predloge!$B$23</f>
        <v>51☺</v>
      </c>
      <c r="S8" s="62"/>
      <c r="T8" s="62" t="str">
        <f>Predloge!$B$12</f>
        <v>D</v>
      </c>
      <c r="U8" s="62"/>
      <c r="V8" s="62" t="s">
        <v>76</v>
      </c>
      <c r="W8" s="8" t="str">
        <f>Predloge!$E$10</f>
        <v>MŠŠ</v>
      </c>
      <c r="X8" s="56">
        <f t="shared" si="1"/>
        <v>1</v>
      </c>
      <c r="Y8" s="56">
        <f t="shared" si="2"/>
        <v>1</v>
      </c>
      <c r="Z8" s="56">
        <f t="shared" si="29"/>
        <v>2</v>
      </c>
      <c r="AA8" s="56">
        <f t="shared" si="3"/>
        <v>1</v>
      </c>
      <c r="AB8" s="56">
        <f t="shared" si="4"/>
        <v>0</v>
      </c>
      <c r="AC8" s="56">
        <f t="shared" si="5"/>
        <v>0</v>
      </c>
      <c r="AD8" s="56">
        <f t="shared" si="6"/>
        <v>0</v>
      </c>
      <c r="AE8" s="56">
        <f t="shared" si="7"/>
        <v>3</v>
      </c>
      <c r="AF8" s="57">
        <f t="shared" si="8"/>
        <v>0</v>
      </c>
      <c r="AG8" s="57">
        <f t="shared" si="9"/>
        <v>1</v>
      </c>
      <c r="AH8" s="56">
        <f t="shared" si="10"/>
        <v>2</v>
      </c>
      <c r="AI8" s="6" t="str">
        <f>Predloge!$B$8</f>
        <v>U</v>
      </c>
      <c r="AJ8" s="58" t="str">
        <f t="shared" si="11"/>
        <v>D</v>
      </c>
      <c r="AK8" s="58" t="str">
        <f t="shared" si="12"/>
        <v>X</v>
      </c>
      <c r="AL8" s="58" t="str">
        <f t="shared" si="13"/>
        <v>2</v>
      </c>
      <c r="AM8" s="58" t="str">
        <f t="shared" si="14"/>
        <v>☻</v>
      </c>
      <c r="AN8" s="58" t="str">
        <f t="shared" si="15"/>
        <v>O</v>
      </c>
      <c r="AO8" s="58" t="str">
        <f t="shared" si="16"/>
        <v>D</v>
      </c>
      <c r="AP8" s="58" t="str">
        <f t="shared" si="17"/>
        <v>D</v>
      </c>
      <c r="AQ8" s="58" t="str">
        <f t="shared" si="18"/>
        <v>D</v>
      </c>
      <c r="AR8" s="58" t="str">
        <f t="shared" si="19"/>
        <v>T</v>
      </c>
      <c r="AS8" s="58" t="str">
        <f t="shared" si="20"/>
        <v>1</v>
      </c>
      <c r="AT8" s="58" t="str">
        <f t="shared" si="21"/>
        <v>D</v>
      </c>
      <c r="AU8" s="58" t="str">
        <f t="shared" si="22"/>
        <v>T</v>
      </c>
      <c r="AV8" s="58" t="str">
        <f t="shared" si="23"/>
        <v/>
      </c>
      <c r="AW8" s="58" t="str">
        <f t="shared" si="24"/>
        <v>D</v>
      </c>
      <c r="AX8" s="58" t="str">
        <f t="shared" si="25"/>
        <v>☺</v>
      </c>
      <c r="AY8" s="58" t="str">
        <f t="shared" si="26"/>
        <v/>
      </c>
      <c r="AZ8" s="58" t="str">
        <f t="shared" si="27"/>
        <v>D</v>
      </c>
      <c r="BA8" s="58" t="str">
        <f t="shared" si="28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A9">
        <v>1</v>
      </c>
      <c r="B9" s="52">
        <v>44965</v>
      </c>
      <c r="C9" s="59" t="str">
        <f t="shared" si="0"/>
        <v>Wed</v>
      </c>
      <c r="D9" s="62"/>
      <c r="E9" s="62"/>
      <c r="F9" s="62"/>
      <c r="G9" s="62"/>
      <c r="H9" s="62"/>
      <c r="I9" s="62"/>
      <c r="J9" s="62"/>
      <c r="K9" s="62"/>
      <c r="L9" s="62"/>
      <c r="M9" s="21" t="str">
        <f>Predloge!$B$21</f>
        <v>☺</v>
      </c>
      <c r="N9" s="62"/>
      <c r="O9" s="13" t="str">
        <f>Predloge!$B$14</f>
        <v>☻</v>
      </c>
      <c r="P9" s="77"/>
      <c r="Q9" s="62"/>
      <c r="R9" s="62"/>
      <c r="S9" s="77"/>
      <c r="T9" s="62"/>
      <c r="U9" s="78"/>
      <c r="V9" s="62" t="s">
        <v>21</v>
      </c>
      <c r="W9" s="76" t="s">
        <v>30</v>
      </c>
      <c r="X9" s="56">
        <f t="shared" si="1"/>
        <v>1</v>
      </c>
      <c r="Y9" s="56">
        <f t="shared" si="2"/>
        <v>1</v>
      </c>
      <c r="Z9" s="56">
        <f t="shared" si="29"/>
        <v>0</v>
      </c>
      <c r="AA9" s="56">
        <f t="shared" si="3"/>
        <v>0</v>
      </c>
      <c r="AB9" s="56">
        <f t="shared" si="4"/>
        <v>0</v>
      </c>
      <c r="AC9" s="56">
        <f t="shared" si="5"/>
        <v>0</v>
      </c>
      <c r="AD9" s="56">
        <f t="shared" si="6"/>
        <v>0</v>
      </c>
      <c r="AE9" s="56">
        <f t="shared" si="7"/>
        <v>0</v>
      </c>
      <c r="AF9" s="57">
        <f t="shared" si="8"/>
        <v>13</v>
      </c>
      <c r="AG9" s="57">
        <f t="shared" si="9"/>
        <v>0</v>
      </c>
      <c r="AH9" s="56">
        <f t="shared" si="10"/>
        <v>0</v>
      </c>
      <c r="AI9" s="6" t="str">
        <f>Predloge!$B$9</f>
        <v>U☻</v>
      </c>
      <c r="AJ9" s="58" t="str">
        <f t="shared" si="11"/>
        <v/>
      </c>
      <c r="AK9" s="58" t="str">
        <f t="shared" si="12"/>
        <v/>
      </c>
      <c r="AL9" s="58" t="str">
        <f t="shared" si="13"/>
        <v/>
      </c>
      <c r="AM9" s="58" t="str">
        <f t="shared" si="14"/>
        <v/>
      </c>
      <c r="AN9" s="58" t="str">
        <f t="shared" si="15"/>
        <v/>
      </c>
      <c r="AO9" s="58" t="str">
        <f t="shared" si="16"/>
        <v/>
      </c>
      <c r="AP9" s="58" t="str">
        <f t="shared" si="17"/>
        <v/>
      </c>
      <c r="AQ9" s="58" t="str">
        <f t="shared" si="18"/>
        <v/>
      </c>
      <c r="AR9" s="58" t="str">
        <f t="shared" si="19"/>
        <v/>
      </c>
      <c r="AS9" s="58" t="str">
        <f t="shared" si="20"/>
        <v>☺</v>
      </c>
      <c r="AT9" s="58" t="str">
        <f t="shared" si="21"/>
        <v/>
      </c>
      <c r="AU9" s="58" t="str">
        <f t="shared" si="22"/>
        <v>☻</v>
      </c>
      <c r="AV9" s="58" t="str">
        <f t="shared" si="23"/>
        <v/>
      </c>
      <c r="AW9" s="58" t="str">
        <f t="shared" si="24"/>
        <v/>
      </c>
      <c r="AX9" s="58" t="str">
        <f t="shared" si="25"/>
        <v/>
      </c>
      <c r="AY9" s="58" t="str">
        <f t="shared" si="26"/>
        <v/>
      </c>
      <c r="AZ9" s="58" t="str">
        <f t="shared" si="27"/>
        <v/>
      </c>
      <c r="BA9" s="58" t="str">
        <f t="shared" si="28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44966</v>
      </c>
      <c r="C10" s="59" t="str">
        <f t="shared" si="0"/>
        <v>Thu</v>
      </c>
      <c r="D10" s="23" t="str">
        <f>Predloge!$B$23</f>
        <v>51☺</v>
      </c>
      <c r="E10" s="9" t="str">
        <f>Predloge!$B$7</f>
        <v>KVIT☻</v>
      </c>
      <c r="F10" s="62" t="str">
        <f>Predloge!$B$12</f>
        <v>D</v>
      </c>
      <c r="G10" s="6" t="str">
        <f>Predloge!$B$6</f>
        <v>KVIT</v>
      </c>
      <c r="H10" s="6" t="str">
        <f>Predloge!$B$5</f>
        <v>52</v>
      </c>
      <c r="I10" s="62" t="str">
        <f>Predloge!$B$12</f>
        <v>D</v>
      </c>
      <c r="J10" s="62" t="str">
        <f>Predloge!$B$12</f>
        <v>D</v>
      </c>
      <c r="K10" s="62" t="str">
        <f>Predloge!$B$12</f>
        <v>D</v>
      </c>
      <c r="L10" s="111" t="str">
        <f>[1]Predloge!$B$6</f>
        <v>KVIT</v>
      </c>
      <c r="M10" s="11" t="str">
        <f>Predloge!$B$11</f>
        <v>X</v>
      </c>
      <c r="N10" s="62" t="str">
        <f>Predloge!$B$12</f>
        <v>D</v>
      </c>
      <c r="O10" s="11" t="str">
        <f>Predloge!$B$11</f>
        <v>X</v>
      </c>
      <c r="P10" s="62"/>
      <c r="Q10" s="62" t="str">
        <f>Predloge!$B$12</f>
        <v>D</v>
      </c>
      <c r="R10" s="6" t="str">
        <f>Predloge!$B$4</f>
        <v>51</v>
      </c>
      <c r="S10" s="62"/>
      <c r="T10" s="62" t="str">
        <f>Predloge!$B$12</f>
        <v>D</v>
      </c>
      <c r="U10" s="62"/>
      <c r="V10" s="62" t="s">
        <v>36</v>
      </c>
      <c r="W10" s="8" t="str">
        <f>Predloge!$E$16</f>
        <v>ŽRJ</v>
      </c>
      <c r="X10" s="56">
        <f t="shared" si="1"/>
        <v>1</v>
      </c>
      <c r="Y10" s="56">
        <f t="shared" si="2"/>
        <v>1</v>
      </c>
      <c r="Z10" s="56">
        <f t="shared" si="29"/>
        <v>2</v>
      </c>
      <c r="AA10" s="56">
        <f t="shared" si="3"/>
        <v>1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3</v>
      </c>
      <c r="AF10" s="57">
        <f t="shared" si="8"/>
        <v>0</v>
      </c>
      <c r="AG10" s="57">
        <f t="shared" si="9"/>
        <v>2</v>
      </c>
      <c r="AH10" s="56">
        <f t="shared" si="10"/>
        <v>2</v>
      </c>
      <c r="AI10" s="6" t="str">
        <f>Predloge!$B$10</f>
        <v>12-20</v>
      </c>
      <c r="AJ10" s="58" t="str">
        <f t="shared" si="11"/>
        <v>☺</v>
      </c>
      <c r="AK10" s="58" t="str">
        <f t="shared" si="12"/>
        <v>☻</v>
      </c>
      <c r="AL10" s="58" t="str">
        <f t="shared" si="13"/>
        <v>D</v>
      </c>
      <c r="AM10" s="58" t="str">
        <f t="shared" si="14"/>
        <v>T</v>
      </c>
      <c r="AN10" s="58" t="str">
        <f t="shared" si="15"/>
        <v>2</v>
      </c>
      <c r="AO10" s="58" t="str">
        <f t="shared" si="16"/>
        <v>D</v>
      </c>
      <c r="AP10" s="58" t="str">
        <f t="shared" si="17"/>
        <v>D</v>
      </c>
      <c r="AQ10" s="58" t="str">
        <f t="shared" si="18"/>
        <v>D</v>
      </c>
      <c r="AR10" s="58" t="str">
        <f t="shared" si="19"/>
        <v>T</v>
      </c>
      <c r="AS10" s="58" t="str">
        <f t="shared" si="20"/>
        <v>X</v>
      </c>
      <c r="AT10" s="58" t="str">
        <f t="shared" si="21"/>
        <v>D</v>
      </c>
      <c r="AU10" s="58" t="str">
        <f t="shared" si="22"/>
        <v>X</v>
      </c>
      <c r="AV10" s="58" t="str">
        <f t="shared" si="23"/>
        <v/>
      </c>
      <c r="AW10" s="58" t="str">
        <f t="shared" si="24"/>
        <v>D</v>
      </c>
      <c r="AX10" s="58" t="str">
        <f t="shared" si="25"/>
        <v>1</v>
      </c>
      <c r="AY10" s="58" t="str">
        <f t="shared" si="26"/>
        <v/>
      </c>
      <c r="AZ10" s="58" t="str">
        <f t="shared" si="27"/>
        <v>D</v>
      </c>
      <c r="BA10" s="58" t="str">
        <f t="shared" si="28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44967</v>
      </c>
      <c r="C11" s="59" t="str">
        <f t="shared" si="0"/>
        <v>Fri</v>
      </c>
      <c r="D11" s="11" t="str">
        <f>Predloge!$B$11</f>
        <v>X</v>
      </c>
      <c r="E11" s="11" t="str">
        <f>Predloge!$B$11</f>
        <v>X</v>
      </c>
      <c r="F11" s="62" t="str">
        <f>Predloge!$B$12</f>
        <v>D</v>
      </c>
      <c r="G11" s="6" t="str">
        <f>Predloge!$B$6</f>
        <v>KVIT</v>
      </c>
      <c r="H11" s="23" t="str">
        <f>Predloge!$B$23</f>
        <v>51☺</v>
      </c>
      <c r="I11" s="62" t="str">
        <f>Predloge!$B$12</f>
        <v>D</v>
      </c>
      <c r="J11" s="62" t="str">
        <f>Predloge!$B$12</f>
        <v>D</v>
      </c>
      <c r="K11" s="62" t="str">
        <f>Predloge!$B$12</f>
        <v>D</v>
      </c>
      <c r="L11" s="62" t="str">
        <f>Predloge!$B$12</f>
        <v>D</v>
      </c>
      <c r="M11" s="6" t="str">
        <f>Predloge!$B$5</f>
        <v>52</v>
      </c>
      <c r="N11" s="62" t="str">
        <f>Predloge!$B$12</f>
        <v>D</v>
      </c>
      <c r="O11" s="6" t="str">
        <f>Predloge!$B$6</f>
        <v>KVIT</v>
      </c>
      <c r="P11" s="62"/>
      <c r="Q11" s="62" t="str">
        <f>Predloge!$B$12</f>
        <v>D</v>
      </c>
      <c r="R11" s="6" t="str">
        <f>Predloge!$B$4</f>
        <v>51</v>
      </c>
      <c r="S11" s="62"/>
      <c r="T11" s="62" t="str">
        <f>Predloge!$B$12</f>
        <v>D</v>
      </c>
      <c r="U11" s="62"/>
      <c r="V11" s="62" t="s">
        <v>75</v>
      </c>
      <c r="W11" s="8" t="str">
        <f>Predloge!$E$16</f>
        <v>ŽRJ</v>
      </c>
      <c r="X11" s="56">
        <f t="shared" si="1"/>
        <v>0</v>
      </c>
      <c r="Y11" s="56">
        <f t="shared" si="2"/>
        <v>1</v>
      </c>
      <c r="Z11" s="56">
        <f t="shared" si="29"/>
        <v>2</v>
      </c>
      <c r="AA11" s="56">
        <f t="shared" si="3"/>
        <v>1</v>
      </c>
      <c r="AB11" s="56">
        <f t="shared" si="4"/>
        <v>0</v>
      </c>
      <c r="AC11" s="56">
        <f t="shared" si="5"/>
        <v>0</v>
      </c>
      <c r="AD11" s="56">
        <f t="shared" si="6"/>
        <v>0</v>
      </c>
      <c r="AE11" s="56">
        <f t="shared" si="7"/>
        <v>2</v>
      </c>
      <c r="AF11" s="57">
        <f t="shared" si="8"/>
        <v>0</v>
      </c>
      <c r="AG11" s="57">
        <f t="shared" si="9"/>
        <v>2</v>
      </c>
      <c r="AH11" s="56">
        <f t="shared" si="10"/>
        <v>2</v>
      </c>
      <c r="AI11" s="11" t="str">
        <f>Predloge!$B$11</f>
        <v>X</v>
      </c>
      <c r="AJ11" s="58" t="str">
        <f t="shared" si="11"/>
        <v>X</v>
      </c>
      <c r="AK11" s="58" t="str">
        <f t="shared" si="12"/>
        <v>X</v>
      </c>
      <c r="AL11" s="58" t="str">
        <f t="shared" si="13"/>
        <v>D</v>
      </c>
      <c r="AM11" s="58" t="str">
        <f t="shared" si="14"/>
        <v>T</v>
      </c>
      <c r="AN11" s="58" t="str">
        <f t="shared" si="15"/>
        <v>☺</v>
      </c>
      <c r="AO11" s="58" t="str">
        <f t="shared" si="16"/>
        <v>D</v>
      </c>
      <c r="AP11" s="58" t="str">
        <f t="shared" si="17"/>
        <v>D</v>
      </c>
      <c r="AQ11" s="58" t="str">
        <f t="shared" si="18"/>
        <v>D</v>
      </c>
      <c r="AR11" s="58" t="str">
        <f t="shared" si="19"/>
        <v>D</v>
      </c>
      <c r="AS11" s="58" t="str">
        <f t="shared" si="20"/>
        <v>2</v>
      </c>
      <c r="AT11" s="58" t="str">
        <f t="shared" si="21"/>
        <v>D</v>
      </c>
      <c r="AU11" s="58" t="str">
        <f t="shared" si="22"/>
        <v>T</v>
      </c>
      <c r="AV11" s="58" t="str">
        <f t="shared" si="23"/>
        <v/>
      </c>
      <c r="AW11" s="58" t="str">
        <f t="shared" si="24"/>
        <v>D</v>
      </c>
      <c r="AX11" s="58" t="str">
        <f t="shared" si="25"/>
        <v>1</v>
      </c>
      <c r="AY11" s="58" t="str">
        <f t="shared" si="26"/>
        <v/>
      </c>
      <c r="AZ11" s="58" t="str">
        <f t="shared" si="27"/>
        <v>D</v>
      </c>
      <c r="BA11" s="58" t="str">
        <f t="shared" si="28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44968</v>
      </c>
      <c r="C12" s="59" t="str">
        <f t="shared" si="0"/>
        <v>Sat</v>
      </c>
      <c r="D12" s="62"/>
      <c r="E12" s="62"/>
      <c r="F12" s="62"/>
      <c r="G12" s="13" t="str">
        <f>Predloge!$B$14</f>
        <v>☻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 t="s">
        <v>39</v>
      </c>
      <c r="W12" s="8" t="s">
        <v>21</v>
      </c>
      <c r="X12" s="56">
        <f t="shared" si="1"/>
        <v>1</v>
      </c>
      <c r="Y12" s="56">
        <f t="shared" si="2"/>
        <v>0</v>
      </c>
      <c r="Z12" s="56">
        <f t="shared" si="29"/>
        <v>0</v>
      </c>
      <c r="AA12" s="56">
        <f t="shared" si="3"/>
        <v>0</v>
      </c>
      <c r="AB12" s="56">
        <f t="shared" si="4"/>
        <v>0</v>
      </c>
      <c r="AC12" s="56">
        <f t="shared" si="5"/>
        <v>0</v>
      </c>
      <c r="AD12" s="56">
        <f t="shared" si="6"/>
        <v>0</v>
      </c>
      <c r="AE12" s="56">
        <f t="shared" si="7"/>
        <v>0</v>
      </c>
      <c r="AF12" s="57">
        <f t="shared" si="8"/>
        <v>14</v>
      </c>
      <c r="AG12" s="57">
        <f t="shared" si="9"/>
        <v>0</v>
      </c>
      <c r="AH12" s="56">
        <f t="shared" si="10"/>
        <v>0</v>
      </c>
      <c r="AI12" s="6" t="str">
        <f>Predloge!$B$12</f>
        <v>D</v>
      </c>
      <c r="AJ12" s="58" t="str">
        <f t="shared" ref="AJ12:AJ23" si="30">RIGHT(D12,1)</f>
        <v/>
      </c>
      <c r="AK12" s="58" t="str">
        <f t="shared" ref="AK12:AK23" si="31">RIGHT(E12,1)</f>
        <v/>
      </c>
      <c r="AL12" s="58" t="str">
        <f t="shared" ref="AL12:AL23" si="32">RIGHT(F12,1)</f>
        <v/>
      </c>
      <c r="AM12" s="58" t="str">
        <f t="shared" ref="AM12:AM23" si="33">RIGHT(G12,1)</f>
        <v>☻</v>
      </c>
      <c r="AN12" s="58" t="str">
        <f>RIGHT(H13,1)</f>
        <v/>
      </c>
      <c r="AO12" s="58" t="str">
        <f t="shared" ref="AO12:AO32" si="34">RIGHT(I12,1)</f>
        <v/>
      </c>
      <c r="AP12" s="58" t="str">
        <f t="shared" ref="AP12:AP32" si="35">RIGHT(J12,1)</f>
        <v/>
      </c>
      <c r="AQ12" s="58" t="str">
        <f t="shared" ref="AQ12:AQ32" si="36">RIGHT(K12,1)</f>
        <v/>
      </c>
      <c r="AR12" s="58" t="str">
        <f t="shared" ref="AR12:AR32" si="37">RIGHT(L12,1)</f>
        <v/>
      </c>
      <c r="AS12" s="58" t="str">
        <f t="shared" ref="AS12:AS32" si="38">RIGHT(M12,1)</f>
        <v/>
      </c>
      <c r="AT12" s="58" t="str">
        <f t="shared" ref="AT12:AT32" si="39">RIGHT(N12,1)</f>
        <v/>
      </c>
      <c r="AU12" s="58" t="str">
        <f t="shared" ref="AU12:AU32" si="40">RIGHT(O12,1)</f>
        <v/>
      </c>
      <c r="AV12" s="58" t="str">
        <f t="shared" ref="AV12:AV32" si="41">RIGHT(P12,1)</f>
        <v/>
      </c>
      <c r="AW12" s="58" t="str">
        <f t="shared" ref="AW12:AW32" si="42">RIGHT(Q12,1)</f>
        <v/>
      </c>
      <c r="AX12" s="58" t="str">
        <f t="shared" ref="AX12:AX32" si="43">RIGHT(R12,1)</f>
        <v/>
      </c>
      <c r="AY12" s="58" t="str">
        <f t="shared" ref="AY12:AY32" si="44">RIGHT(S12,1)</f>
        <v/>
      </c>
      <c r="AZ12" s="58" t="str">
        <f t="shared" ref="AZ12:AZ32" si="45">RIGHT(T12,1)</f>
        <v/>
      </c>
      <c r="BA12" s="58" t="str">
        <f t="shared" ref="BA12:BA32" si="46">RIGHT(U12,1)</f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44969</v>
      </c>
      <c r="C13" s="59" t="str">
        <f t="shared" si="0"/>
        <v>Sun</v>
      </c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13" t="str">
        <f>Predloge!$B$14</f>
        <v>☻</v>
      </c>
      <c r="P13" s="62"/>
      <c r="Q13" s="62"/>
      <c r="R13" s="21" t="str">
        <f>Predloge!$B$21</f>
        <v>☺</v>
      </c>
      <c r="S13" s="62"/>
      <c r="T13" s="62"/>
      <c r="U13" s="62"/>
      <c r="V13" s="62" t="s">
        <v>30</v>
      </c>
      <c r="W13" s="76" t="s">
        <v>21</v>
      </c>
      <c r="X13" s="56">
        <f t="shared" si="1"/>
        <v>1</v>
      </c>
      <c r="Y13" s="56">
        <f t="shared" si="2"/>
        <v>1</v>
      </c>
      <c r="Z13" s="56">
        <f t="shared" si="29"/>
        <v>0</v>
      </c>
      <c r="AA13" s="56">
        <f t="shared" si="3"/>
        <v>0</v>
      </c>
      <c r="AB13" s="56">
        <f t="shared" si="4"/>
        <v>0</v>
      </c>
      <c r="AC13" s="56">
        <f t="shared" si="5"/>
        <v>0</v>
      </c>
      <c r="AD13" s="56">
        <f t="shared" si="6"/>
        <v>0</v>
      </c>
      <c r="AE13" s="56">
        <f t="shared" si="7"/>
        <v>0</v>
      </c>
      <c r="AF13" s="57">
        <f t="shared" si="8"/>
        <v>13</v>
      </c>
      <c r="AG13" s="57">
        <f t="shared" si="9"/>
        <v>0</v>
      </c>
      <c r="AH13" s="56">
        <f t="shared" si="10"/>
        <v>0</v>
      </c>
      <c r="AI13" s="6" t="str">
        <f>Predloge!$B$13</f>
        <v>BOL</v>
      </c>
      <c r="AJ13" s="58" t="str">
        <f t="shared" si="30"/>
        <v/>
      </c>
      <c r="AK13" s="58" t="str">
        <f t="shared" si="31"/>
        <v/>
      </c>
      <c r="AL13" s="58" t="str">
        <f t="shared" si="32"/>
        <v/>
      </c>
      <c r="AM13" s="58" t="str">
        <f t="shared" si="33"/>
        <v/>
      </c>
      <c r="AN13" s="58" t="str">
        <f t="shared" ref="AN13:AN32" si="47">RIGHT(H13,1)</f>
        <v/>
      </c>
      <c r="AO13" s="58" t="str">
        <f t="shared" si="34"/>
        <v/>
      </c>
      <c r="AP13" s="58" t="str">
        <f t="shared" si="35"/>
        <v/>
      </c>
      <c r="AQ13" s="58" t="str">
        <f t="shared" si="36"/>
        <v/>
      </c>
      <c r="AR13" s="58" t="str">
        <f t="shared" si="37"/>
        <v/>
      </c>
      <c r="AS13" s="58" t="str">
        <f t="shared" si="38"/>
        <v/>
      </c>
      <c r="AT13" s="58" t="str">
        <f t="shared" si="39"/>
        <v/>
      </c>
      <c r="AU13" s="58" t="str">
        <f t="shared" si="40"/>
        <v>☻</v>
      </c>
      <c r="AV13" s="58" t="str">
        <f t="shared" si="41"/>
        <v/>
      </c>
      <c r="AW13" s="58" t="str">
        <f t="shared" si="42"/>
        <v/>
      </c>
      <c r="AX13" s="58" t="str">
        <f t="shared" si="43"/>
        <v>☺</v>
      </c>
      <c r="AY13" s="58" t="str">
        <f t="shared" si="44"/>
        <v/>
      </c>
      <c r="AZ13" s="58" t="str">
        <f t="shared" si="45"/>
        <v/>
      </c>
      <c r="BA13" s="58" t="str">
        <f t="shared" si="46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44970</v>
      </c>
      <c r="C14" s="59" t="str">
        <f t="shared" si="0"/>
        <v>Mon</v>
      </c>
      <c r="D14" s="23" t="str">
        <f>Predloge!$B$23</f>
        <v>51☺</v>
      </c>
      <c r="E14" s="11" t="s">
        <v>82</v>
      </c>
      <c r="F14" s="11" t="str">
        <f>Predloge!$B$26</f>
        <v>52¶</v>
      </c>
      <c r="G14" s="6" t="str">
        <f>Predloge!$B$6</f>
        <v>KVIT</v>
      </c>
      <c r="H14" s="27" t="s">
        <v>46</v>
      </c>
      <c r="I14" s="62" t="str">
        <f>Predloge!$B$12</f>
        <v>D</v>
      </c>
      <c r="J14" s="62" t="str">
        <f>Predloge!$B$12</f>
        <v>D</v>
      </c>
      <c r="K14" s="9" t="str">
        <f>Predloge!$B$7</f>
        <v>KVIT☻</v>
      </c>
      <c r="L14" s="62" t="str">
        <f>Predloge!$B$12</f>
        <v>D</v>
      </c>
      <c r="M14" s="6" t="str">
        <f>Predloge!$B$5</f>
        <v>52</v>
      </c>
      <c r="N14" s="62" t="str">
        <f>Predloge!$B$12</f>
        <v>D</v>
      </c>
      <c r="O14" s="11" t="str">
        <f>Predloge!$B$11</f>
        <v>X</v>
      </c>
      <c r="P14" s="62"/>
      <c r="Q14" s="54" t="s">
        <v>80</v>
      </c>
      <c r="R14" s="11" t="str">
        <f>Predloge!$B$11</f>
        <v>X</v>
      </c>
      <c r="S14" s="62"/>
      <c r="T14" s="111" t="str">
        <f>[1]Predloge!$B$6</f>
        <v>KVIT</v>
      </c>
      <c r="U14" s="62"/>
      <c r="V14" s="62" t="s">
        <v>36</v>
      </c>
      <c r="W14" s="8" t="str">
        <f>Predloge!$E$5</f>
        <v>KON</v>
      </c>
      <c r="X14" s="56">
        <f t="shared" si="1"/>
        <v>1</v>
      </c>
      <c r="Y14" s="56">
        <f t="shared" si="2"/>
        <v>1</v>
      </c>
      <c r="Z14" s="56">
        <f t="shared" si="29"/>
        <v>1</v>
      </c>
      <c r="AA14" s="56">
        <f t="shared" si="3"/>
        <v>1</v>
      </c>
      <c r="AB14" s="56">
        <f t="shared" si="4"/>
        <v>0</v>
      </c>
      <c r="AC14" s="56">
        <f t="shared" si="5"/>
        <v>1</v>
      </c>
      <c r="AD14" s="56">
        <f t="shared" si="6"/>
        <v>0</v>
      </c>
      <c r="AE14" s="56">
        <f t="shared" si="7"/>
        <v>3</v>
      </c>
      <c r="AF14" s="57">
        <f t="shared" si="8"/>
        <v>0</v>
      </c>
      <c r="AG14" s="57">
        <f t="shared" si="9"/>
        <v>2</v>
      </c>
      <c r="AH14" s="56">
        <f t="shared" si="10"/>
        <v>1</v>
      </c>
      <c r="AI14" s="13" t="str">
        <f>Predloge!$B$14</f>
        <v>☻</v>
      </c>
      <c r="AJ14" s="58" t="str">
        <f t="shared" si="30"/>
        <v>☺</v>
      </c>
      <c r="AK14" s="58" t="str">
        <f t="shared" si="31"/>
        <v>S</v>
      </c>
      <c r="AL14" s="58" t="str">
        <f t="shared" si="32"/>
        <v>¶</v>
      </c>
      <c r="AM14" s="58" t="str">
        <f t="shared" si="33"/>
        <v>T</v>
      </c>
      <c r="AN14" s="58" t="str">
        <f t="shared" si="47"/>
        <v>O</v>
      </c>
      <c r="AO14" s="58" t="str">
        <f t="shared" si="34"/>
        <v>D</v>
      </c>
      <c r="AP14" s="58" t="str">
        <f t="shared" si="35"/>
        <v>D</v>
      </c>
      <c r="AQ14" s="58" t="str">
        <f t="shared" si="36"/>
        <v>☻</v>
      </c>
      <c r="AR14" s="58" t="str">
        <f t="shared" si="37"/>
        <v>D</v>
      </c>
      <c r="AS14" s="58" t="str">
        <f t="shared" si="38"/>
        <v>2</v>
      </c>
      <c r="AT14" s="58" t="str">
        <f t="shared" si="39"/>
        <v>D</v>
      </c>
      <c r="AU14" s="58" t="str">
        <f t="shared" si="40"/>
        <v>X</v>
      </c>
      <c r="AV14" s="58" t="str">
        <f t="shared" si="41"/>
        <v/>
      </c>
      <c r="AW14" s="58" t="str">
        <f t="shared" si="42"/>
        <v>M</v>
      </c>
      <c r="AX14" s="58" t="str">
        <f t="shared" si="43"/>
        <v>X</v>
      </c>
      <c r="AY14" s="58" t="str">
        <f t="shared" si="44"/>
        <v/>
      </c>
      <c r="AZ14" s="58" t="str">
        <f t="shared" si="45"/>
        <v>T</v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44971</v>
      </c>
      <c r="C15" s="59" t="str">
        <f t="shared" si="0"/>
        <v>Tue</v>
      </c>
      <c r="D15" s="11" t="str">
        <f>Predloge!$B$11</f>
        <v>X</v>
      </c>
      <c r="E15" s="6" t="str">
        <f>Predloge!$B$6</f>
        <v>KVIT</v>
      </c>
      <c r="F15" s="111" t="str">
        <f>[1]Predloge!$B$6</f>
        <v>KVIT</v>
      </c>
      <c r="G15" s="6" t="str">
        <f>Predloge!$B$6</f>
        <v>KVIT</v>
      </c>
      <c r="H15" s="27" t="s">
        <v>46</v>
      </c>
      <c r="I15" s="11" t="str">
        <f>Predloge!$B$26</f>
        <v>52¶</v>
      </c>
      <c r="J15" s="62" t="str">
        <f>Predloge!$B$12</f>
        <v>D</v>
      </c>
      <c r="K15" s="11" t="str">
        <f>Predloge!$B$11</f>
        <v>X</v>
      </c>
      <c r="L15" s="62" t="str">
        <f>Predloge!$B$12</f>
        <v>D</v>
      </c>
      <c r="M15" s="6" t="str">
        <f>Predloge!$B$5</f>
        <v>52</v>
      </c>
      <c r="N15" s="62" t="str">
        <f>Predloge!$B$12</f>
        <v>D</v>
      </c>
      <c r="O15" s="6" t="str">
        <f>Predloge!$B$4</f>
        <v>51</v>
      </c>
      <c r="P15" s="62"/>
      <c r="Q15" s="11" t="str">
        <f>Predloge!$B$16</f>
        <v>☻</v>
      </c>
      <c r="R15" s="23" t="str">
        <f>Predloge!$B$23</f>
        <v>51☺</v>
      </c>
      <c r="S15" s="62"/>
      <c r="T15" s="6" t="str">
        <f>Predloge!$B$6</f>
        <v>KVIT</v>
      </c>
      <c r="U15" s="62"/>
      <c r="V15" s="62" t="s">
        <v>30</v>
      </c>
      <c r="W15" s="8" t="str">
        <f>Predloge!$E$18</f>
        <v>JNK</v>
      </c>
      <c r="X15" s="56">
        <f t="shared" si="1"/>
        <v>1</v>
      </c>
      <c r="Y15" s="56">
        <f t="shared" si="2"/>
        <v>1</v>
      </c>
      <c r="Z15" s="56">
        <f t="shared" si="29"/>
        <v>2</v>
      </c>
      <c r="AA15" s="56">
        <f t="shared" si="3"/>
        <v>1</v>
      </c>
      <c r="AB15" s="56">
        <f t="shared" si="4"/>
        <v>0</v>
      </c>
      <c r="AC15" s="56">
        <f t="shared" si="5"/>
        <v>1</v>
      </c>
      <c r="AD15" s="56">
        <f t="shared" si="6"/>
        <v>0</v>
      </c>
      <c r="AE15" s="56">
        <f t="shared" si="7"/>
        <v>4</v>
      </c>
      <c r="AF15" s="57">
        <f t="shared" si="8"/>
        <v>0</v>
      </c>
      <c r="AG15" s="57">
        <f t="shared" si="9"/>
        <v>2</v>
      </c>
      <c r="AH15" s="56">
        <f t="shared" si="10"/>
        <v>2</v>
      </c>
      <c r="AI15" s="6" t="str">
        <f>Predloge!$B$15</f>
        <v>SO</v>
      </c>
      <c r="AJ15" s="58" t="str">
        <f t="shared" si="30"/>
        <v>X</v>
      </c>
      <c r="AK15" s="58" t="str">
        <f t="shared" si="31"/>
        <v>T</v>
      </c>
      <c r="AL15" s="58" t="str">
        <f t="shared" si="32"/>
        <v>T</v>
      </c>
      <c r="AM15" s="58" t="str">
        <f t="shared" si="33"/>
        <v>T</v>
      </c>
      <c r="AN15" s="58" t="str">
        <f t="shared" si="47"/>
        <v>O</v>
      </c>
      <c r="AO15" s="58" t="str">
        <f t="shared" si="34"/>
        <v>¶</v>
      </c>
      <c r="AP15" s="58" t="str">
        <f t="shared" si="35"/>
        <v>D</v>
      </c>
      <c r="AQ15" s="58" t="str">
        <f t="shared" si="36"/>
        <v>X</v>
      </c>
      <c r="AR15" s="58" t="str">
        <f t="shared" si="37"/>
        <v>D</v>
      </c>
      <c r="AS15" s="58" t="str">
        <f t="shared" si="38"/>
        <v>2</v>
      </c>
      <c r="AT15" s="58" t="str">
        <f t="shared" si="39"/>
        <v>D</v>
      </c>
      <c r="AU15" s="58" t="str">
        <f t="shared" si="40"/>
        <v>1</v>
      </c>
      <c r="AV15" s="58" t="str">
        <f t="shared" si="41"/>
        <v/>
      </c>
      <c r="AW15" s="58" t="str">
        <f t="shared" si="42"/>
        <v>☻</v>
      </c>
      <c r="AX15" s="58" t="str">
        <f t="shared" si="43"/>
        <v>☺</v>
      </c>
      <c r="AY15" s="58" t="str">
        <f t="shared" si="44"/>
        <v/>
      </c>
      <c r="AZ15" s="58" t="str">
        <f t="shared" si="45"/>
        <v>T</v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44972</v>
      </c>
      <c r="C16" s="59" t="str">
        <f t="shared" si="0"/>
        <v>Wed</v>
      </c>
      <c r="D16" s="6" t="str">
        <f>Predloge!$B$5</f>
        <v>52</v>
      </c>
      <c r="E16" s="11" t="str">
        <f>Predloge!$B$26</f>
        <v>52¶</v>
      </c>
      <c r="F16" s="9" t="str">
        <f>Predloge!$B$7</f>
        <v>KVIT☻</v>
      </c>
      <c r="G16" s="6" t="str">
        <f>Predloge!$B$4</f>
        <v>51</v>
      </c>
      <c r="H16" s="27" t="s">
        <v>46</v>
      </c>
      <c r="I16" s="6" t="str">
        <f>Predloge!$B$5</f>
        <v>52</v>
      </c>
      <c r="J16" s="62" t="str">
        <f>Predloge!$B$12</f>
        <v>D</v>
      </c>
      <c r="K16" s="11" t="str">
        <f>Predloge!$B$35</f>
        <v>Ta</v>
      </c>
      <c r="L16" s="62" t="str">
        <f>Predloge!$B$12</f>
        <v>D</v>
      </c>
      <c r="M16" s="62" t="s">
        <v>77</v>
      </c>
      <c r="N16" s="62" t="str">
        <f>Predloge!$B$12</f>
        <v>D</v>
      </c>
      <c r="O16" s="23" t="str">
        <f>Predloge!$B$23</f>
        <v>51☺</v>
      </c>
      <c r="P16" s="62"/>
      <c r="Q16" s="11" t="str">
        <f>Predloge!$B$11</f>
        <v>X</v>
      </c>
      <c r="R16" s="11" t="str">
        <f>Predloge!$B$11</f>
        <v>X</v>
      </c>
      <c r="S16" s="62"/>
      <c r="T16" s="6" t="str">
        <f>Predloge!$B$6</f>
        <v>KVIT</v>
      </c>
      <c r="U16" s="62"/>
      <c r="V16" s="62" t="s">
        <v>25</v>
      </c>
      <c r="W16" s="8" t="str">
        <f>Predloge!$E$18</f>
        <v>JNK</v>
      </c>
      <c r="X16" s="56">
        <f t="shared" si="1"/>
        <v>1</v>
      </c>
      <c r="Y16" s="56">
        <f t="shared" si="2"/>
        <v>1</v>
      </c>
      <c r="Z16" s="56">
        <f t="shared" si="29"/>
        <v>2</v>
      </c>
      <c r="AA16" s="56">
        <f t="shared" si="3"/>
        <v>2</v>
      </c>
      <c r="AB16" s="56">
        <f t="shared" si="4"/>
        <v>0</v>
      </c>
      <c r="AC16" s="56">
        <f t="shared" si="5"/>
        <v>1</v>
      </c>
      <c r="AD16" s="56">
        <f t="shared" si="6"/>
        <v>0</v>
      </c>
      <c r="AE16" s="56">
        <f t="shared" si="7"/>
        <v>2</v>
      </c>
      <c r="AF16" s="57">
        <f t="shared" si="8"/>
        <v>0</v>
      </c>
      <c r="AG16" s="57">
        <f t="shared" si="9"/>
        <v>2</v>
      </c>
      <c r="AH16" s="56">
        <f t="shared" si="10"/>
        <v>3</v>
      </c>
      <c r="AI16" s="11" t="str">
        <f>Predloge!$B$16</f>
        <v>☻</v>
      </c>
      <c r="AJ16" s="58" t="str">
        <f t="shared" si="30"/>
        <v>2</v>
      </c>
      <c r="AK16" s="58" t="str">
        <f t="shared" si="31"/>
        <v>¶</v>
      </c>
      <c r="AL16" s="58" t="str">
        <f t="shared" si="32"/>
        <v>☻</v>
      </c>
      <c r="AM16" s="58" t="str">
        <f t="shared" si="33"/>
        <v>1</v>
      </c>
      <c r="AN16" s="58" t="str">
        <f t="shared" si="47"/>
        <v>O</v>
      </c>
      <c r="AO16" s="58" t="str">
        <f t="shared" si="34"/>
        <v>2</v>
      </c>
      <c r="AP16" s="58" t="str">
        <f t="shared" si="35"/>
        <v>D</v>
      </c>
      <c r="AQ16" s="58" t="str">
        <f t="shared" si="36"/>
        <v>a</v>
      </c>
      <c r="AR16" s="58" t="str">
        <f t="shared" si="37"/>
        <v>D</v>
      </c>
      <c r="AS16" s="58" t="str">
        <f t="shared" si="38"/>
        <v>K</v>
      </c>
      <c r="AT16" s="58" t="str">
        <f t="shared" si="39"/>
        <v>D</v>
      </c>
      <c r="AU16" s="58" t="str">
        <f t="shared" si="40"/>
        <v>☺</v>
      </c>
      <c r="AV16" s="58" t="str">
        <f t="shared" si="41"/>
        <v/>
      </c>
      <c r="AW16" s="58" t="str">
        <f t="shared" si="42"/>
        <v>X</v>
      </c>
      <c r="AX16" s="58" t="str">
        <f t="shared" si="43"/>
        <v>X</v>
      </c>
      <c r="AY16" s="58" t="str">
        <f t="shared" si="44"/>
        <v/>
      </c>
      <c r="AZ16" s="58" t="str">
        <f t="shared" si="45"/>
        <v>T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44973</v>
      </c>
      <c r="C17" s="59" t="str">
        <f t="shared" si="0"/>
        <v>Thu</v>
      </c>
      <c r="D17" s="62" t="str">
        <f>Predloge!$B$12</f>
        <v>D</v>
      </c>
      <c r="E17" s="111" t="str">
        <f>[1]Predloge!$B$6</f>
        <v>KVIT</v>
      </c>
      <c r="F17" s="11" t="str">
        <f>Predloge!$B$11</f>
        <v>X</v>
      </c>
      <c r="G17" s="6" t="str">
        <f>Predloge!$B$6</f>
        <v>KVIT</v>
      </c>
      <c r="H17" s="6" t="str">
        <f>Predloge!$B$4</f>
        <v>51</v>
      </c>
      <c r="I17" s="11" t="str">
        <f>Predloge!$B$32</f>
        <v>Am</v>
      </c>
      <c r="J17" s="62" t="str">
        <f>Predloge!$B$12</f>
        <v>D</v>
      </c>
      <c r="K17" s="6" t="str">
        <f>Predloge!$B$5</f>
        <v>52</v>
      </c>
      <c r="L17" s="9" t="str">
        <f>Predloge!$B$7</f>
        <v>KVIT☻</v>
      </c>
      <c r="M17" s="62" t="s">
        <v>77</v>
      </c>
      <c r="N17" s="62" t="str">
        <f>Predloge!$B$12</f>
        <v>D</v>
      </c>
      <c r="O17" s="11" t="str">
        <f>Predloge!$B$11</f>
        <v>X</v>
      </c>
      <c r="P17" s="62"/>
      <c r="Q17" s="54" t="s">
        <v>80</v>
      </c>
      <c r="R17" s="23" t="str">
        <f>Predloge!$B$23</f>
        <v>51☺</v>
      </c>
      <c r="S17" s="62"/>
      <c r="T17" s="11" t="str">
        <f>Predloge!$B$26</f>
        <v>52¶</v>
      </c>
      <c r="U17" s="62"/>
      <c r="V17" s="62" t="s">
        <v>30</v>
      </c>
      <c r="W17" s="8" t="s">
        <v>5</v>
      </c>
      <c r="X17" s="56">
        <f t="shared" si="1"/>
        <v>1</v>
      </c>
      <c r="Y17" s="56">
        <f t="shared" si="2"/>
        <v>1</v>
      </c>
      <c r="Z17" s="56">
        <f t="shared" si="29"/>
        <v>2</v>
      </c>
      <c r="AA17" s="56">
        <f t="shared" si="3"/>
        <v>1</v>
      </c>
      <c r="AB17" s="56">
        <f t="shared" si="4"/>
        <v>0</v>
      </c>
      <c r="AC17" s="56">
        <f t="shared" si="5"/>
        <v>1</v>
      </c>
      <c r="AD17" s="56">
        <f t="shared" si="6"/>
        <v>0</v>
      </c>
      <c r="AE17" s="56">
        <f t="shared" si="7"/>
        <v>3</v>
      </c>
      <c r="AF17" s="57">
        <f t="shared" si="8"/>
        <v>0</v>
      </c>
      <c r="AG17" s="57">
        <f t="shared" si="9"/>
        <v>2</v>
      </c>
      <c r="AH17" s="56">
        <f t="shared" si="10"/>
        <v>2</v>
      </c>
      <c r="AI17" s="15" t="str">
        <f>Predloge!$B$17</f>
        <v>51$</v>
      </c>
      <c r="AJ17" s="58" t="str">
        <f t="shared" si="30"/>
        <v>D</v>
      </c>
      <c r="AK17" s="58" t="str">
        <f t="shared" si="31"/>
        <v>T</v>
      </c>
      <c r="AL17" s="58" t="str">
        <f t="shared" si="32"/>
        <v>X</v>
      </c>
      <c r="AM17" s="58" t="str">
        <f t="shared" si="33"/>
        <v>T</v>
      </c>
      <c r="AN17" s="58" t="str">
        <f t="shared" si="47"/>
        <v>1</v>
      </c>
      <c r="AO17" s="58" t="str">
        <f t="shared" si="34"/>
        <v>m</v>
      </c>
      <c r="AP17" s="58" t="str">
        <f t="shared" si="35"/>
        <v>D</v>
      </c>
      <c r="AQ17" s="58" t="str">
        <f t="shared" si="36"/>
        <v>2</v>
      </c>
      <c r="AR17" s="58" t="str">
        <f t="shared" si="37"/>
        <v>☻</v>
      </c>
      <c r="AS17" s="58" t="str">
        <f t="shared" si="38"/>
        <v>K</v>
      </c>
      <c r="AT17" s="58" t="str">
        <f t="shared" si="39"/>
        <v>D</v>
      </c>
      <c r="AU17" s="58" t="str">
        <f t="shared" si="40"/>
        <v>X</v>
      </c>
      <c r="AV17" s="58" t="str">
        <f t="shared" si="41"/>
        <v/>
      </c>
      <c r="AW17" s="58" t="str">
        <f t="shared" si="42"/>
        <v>M</v>
      </c>
      <c r="AX17" s="58" t="str">
        <f t="shared" si="43"/>
        <v>☺</v>
      </c>
      <c r="AY17" s="58" t="str">
        <f t="shared" si="44"/>
        <v/>
      </c>
      <c r="AZ17" s="58" t="str">
        <f t="shared" si="45"/>
        <v>¶</v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44974</v>
      </c>
      <c r="C18" s="59" t="str">
        <f t="shared" si="0"/>
        <v>Fri</v>
      </c>
      <c r="D18" s="6" t="str">
        <f>Predloge!$B$4</f>
        <v>51</v>
      </c>
      <c r="E18" s="6" t="str">
        <f>Predloge!$B$6</f>
        <v>KVIT</v>
      </c>
      <c r="F18" s="62" t="str">
        <f>Predloge!$B$12</f>
        <v>D</v>
      </c>
      <c r="G18" s="6" t="str">
        <f>Predloge!$B$6</f>
        <v>KVIT</v>
      </c>
      <c r="H18" s="23" t="str">
        <f>Predloge!$B$23</f>
        <v>51☺</v>
      </c>
      <c r="I18" s="6" t="str">
        <f>Predloge!$B$5</f>
        <v>52</v>
      </c>
      <c r="J18" s="6" t="str">
        <f>Predloge!$B$5</f>
        <v>52</v>
      </c>
      <c r="K18" s="62" t="str">
        <f>Predloge!$B$12</f>
        <v>D</v>
      </c>
      <c r="L18" s="11" t="str">
        <f>Predloge!$B$11</f>
        <v>X</v>
      </c>
      <c r="M18" s="6" t="str">
        <f>Predloge!$B$5</f>
        <v>52</v>
      </c>
      <c r="N18" s="62" t="str">
        <f>Predloge!$B$12</f>
        <v>D</v>
      </c>
      <c r="O18" s="62" t="str">
        <f>Predloge!$B$12</f>
        <v>D</v>
      </c>
      <c r="P18" s="62"/>
      <c r="Q18" s="9" t="str">
        <f>Predloge!$B$7</f>
        <v>KVIT☻</v>
      </c>
      <c r="R18" s="11" t="str">
        <f>Predloge!$B$11</f>
        <v>X</v>
      </c>
      <c r="S18" s="62"/>
      <c r="T18" s="11" t="str">
        <f>Predloge!$B$26</f>
        <v>52¶</v>
      </c>
      <c r="U18" s="62"/>
      <c r="V18" s="62" t="s">
        <v>11</v>
      </c>
      <c r="W18" s="8" t="str">
        <f>Predloge!$E$5</f>
        <v>KON</v>
      </c>
      <c r="X18" s="56">
        <f t="shared" si="1"/>
        <v>1</v>
      </c>
      <c r="Y18" s="56">
        <f t="shared" si="2"/>
        <v>1</v>
      </c>
      <c r="Z18" s="56">
        <f t="shared" si="29"/>
        <v>2</v>
      </c>
      <c r="AA18" s="56">
        <f t="shared" si="3"/>
        <v>3</v>
      </c>
      <c r="AB18" s="56">
        <f t="shared" si="4"/>
        <v>0</v>
      </c>
      <c r="AC18" s="56">
        <f t="shared" si="5"/>
        <v>1</v>
      </c>
      <c r="AD18" s="56">
        <f t="shared" si="6"/>
        <v>0</v>
      </c>
      <c r="AE18" s="56">
        <f t="shared" si="7"/>
        <v>3</v>
      </c>
      <c r="AF18" s="57">
        <f t="shared" si="8"/>
        <v>0</v>
      </c>
      <c r="AG18" s="57">
        <f t="shared" si="9"/>
        <v>2</v>
      </c>
      <c r="AH18" s="56">
        <f t="shared" si="10"/>
        <v>4</v>
      </c>
      <c r="AI18" s="15" t="str">
        <f>Predloge!$B$18</f>
        <v>52$</v>
      </c>
      <c r="AJ18" s="58" t="str">
        <f t="shared" si="30"/>
        <v>1</v>
      </c>
      <c r="AK18" s="58" t="str">
        <f t="shared" si="31"/>
        <v>T</v>
      </c>
      <c r="AL18" s="58" t="str">
        <f t="shared" si="32"/>
        <v>D</v>
      </c>
      <c r="AM18" s="58" t="str">
        <f t="shared" si="33"/>
        <v>T</v>
      </c>
      <c r="AN18" s="58" t="str">
        <f t="shared" si="47"/>
        <v>☺</v>
      </c>
      <c r="AO18" s="58" t="str">
        <f t="shared" si="34"/>
        <v>2</v>
      </c>
      <c r="AP18" s="58" t="str">
        <f t="shared" si="35"/>
        <v>2</v>
      </c>
      <c r="AQ18" s="58" t="str">
        <f t="shared" si="36"/>
        <v>D</v>
      </c>
      <c r="AR18" s="58" t="str">
        <f t="shared" si="37"/>
        <v>X</v>
      </c>
      <c r="AS18" s="58" t="str">
        <f t="shared" si="38"/>
        <v>2</v>
      </c>
      <c r="AT18" s="58" t="str">
        <f t="shared" si="39"/>
        <v>D</v>
      </c>
      <c r="AU18" s="58" t="str">
        <f t="shared" si="40"/>
        <v>D</v>
      </c>
      <c r="AV18" s="58" t="str">
        <f t="shared" si="41"/>
        <v/>
      </c>
      <c r="AW18" s="58" t="str">
        <f t="shared" si="42"/>
        <v>☻</v>
      </c>
      <c r="AX18" s="58" t="str">
        <f t="shared" si="43"/>
        <v>X</v>
      </c>
      <c r="AY18" s="58" t="str">
        <f t="shared" si="44"/>
        <v/>
      </c>
      <c r="AZ18" s="58" t="str">
        <f t="shared" si="45"/>
        <v>¶</v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44975</v>
      </c>
      <c r="C19" s="59" t="str">
        <f t="shared" si="0"/>
        <v>Sat</v>
      </c>
      <c r="D19" s="62"/>
      <c r="E19" s="62"/>
      <c r="F19" s="62"/>
      <c r="G19" s="62"/>
      <c r="H19" s="62"/>
      <c r="I19" s="62"/>
      <c r="J19" s="62"/>
      <c r="K19" s="62"/>
      <c r="L19" s="62"/>
      <c r="M19" s="21" t="str">
        <f>Predloge!$B$21</f>
        <v>☺</v>
      </c>
      <c r="N19" s="62"/>
      <c r="O19" s="62"/>
      <c r="P19" s="62"/>
      <c r="Q19" s="62"/>
      <c r="R19" s="62"/>
      <c r="S19" s="62"/>
      <c r="T19" s="13" t="str">
        <f>Predloge!$B$14</f>
        <v>☻</v>
      </c>
      <c r="U19" s="62"/>
      <c r="V19" s="62" t="s">
        <v>21</v>
      </c>
      <c r="W19" s="8" t="s">
        <v>9</v>
      </c>
      <c r="X19" s="56">
        <f t="shared" si="1"/>
        <v>1</v>
      </c>
      <c r="Y19" s="56">
        <f t="shared" si="2"/>
        <v>1</v>
      </c>
      <c r="Z19" s="56">
        <f t="shared" si="29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7">
        <f t="shared" si="8"/>
        <v>13</v>
      </c>
      <c r="AG19" s="57">
        <f t="shared" si="9"/>
        <v>0</v>
      </c>
      <c r="AH19" s="56">
        <f t="shared" si="10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47"/>
        <v/>
      </c>
      <c r="AO19" s="58" t="str">
        <f t="shared" si="34"/>
        <v/>
      </c>
      <c r="AP19" s="58" t="str">
        <f t="shared" si="35"/>
        <v/>
      </c>
      <c r="AQ19" s="58" t="str">
        <f t="shared" si="36"/>
        <v/>
      </c>
      <c r="AR19" s="58" t="str">
        <f t="shared" si="37"/>
        <v/>
      </c>
      <c r="AS19" s="58" t="str">
        <f t="shared" si="38"/>
        <v>☺</v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>☻</v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44976</v>
      </c>
      <c r="C20" s="59" t="str">
        <f t="shared" si="0"/>
        <v>Sun</v>
      </c>
      <c r="D20" s="21" t="str">
        <f>Predloge!$B$21</f>
        <v>☺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13" t="str">
        <f>Predloge!$B$14</f>
        <v>☻</v>
      </c>
      <c r="R20" s="62"/>
      <c r="S20" s="62"/>
      <c r="T20" s="62"/>
      <c r="U20" s="62"/>
      <c r="V20" s="62" t="s">
        <v>36</v>
      </c>
      <c r="W20" s="76" t="s">
        <v>9</v>
      </c>
      <c r="X20" s="56">
        <f t="shared" si="1"/>
        <v>1</v>
      </c>
      <c r="Y20" s="56">
        <f t="shared" si="2"/>
        <v>1</v>
      </c>
      <c r="Z20" s="56">
        <f t="shared" si="29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7">
        <f t="shared" si="8"/>
        <v>13</v>
      </c>
      <c r="AG20" s="57">
        <f t="shared" si="9"/>
        <v>0</v>
      </c>
      <c r="AH20" s="56">
        <f t="shared" si="10"/>
        <v>0</v>
      </c>
      <c r="AI20" s="19" t="str">
        <f>Predloge!$B$20</f>
        <v>☺</v>
      </c>
      <c r="AJ20" s="58" t="str">
        <f t="shared" si="30"/>
        <v>☺</v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47"/>
        <v/>
      </c>
      <c r="AO20" s="58" t="str">
        <f t="shared" si="34"/>
        <v/>
      </c>
      <c r="AP20" s="58" t="str">
        <f t="shared" si="35"/>
        <v/>
      </c>
      <c r="AQ20" s="58" t="str">
        <f t="shared" si="36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>☻</v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44977</v>
      </c>
      <c r="C21" s="59" t="str">
        <f t="shared" si="0"/>
        <v>Mon</v>
      </c>
      <c r="D21" s="6" t="str">
        <f>Predloge!$B$5</f>
        <v>52</v>
      </c>
      <c r="E21" s="54" t="s">
        <v>78</v>
      </c>
      <c r="F21" s="6" t="str">
        <f>Predloge!$B$6</f>
        <v>KVIT</v>
      </c>
      <c r="G21" s="6" t="str">
        <f>Predloge!$B$6</f>
        <v>KVIT</v>
      </c>
      <c r="H21" s="62" t="str">
        <f>Predloge!$B$12</f>
        <v>D</v>
      </c>
      <c r="I21" s="6" t="str">
        <f>Predloge!$B$13</f>
        <v>BOL</v>
      </c>
      <c r="J21" s="62" t="str">
        <f>Predloge!$B$12</f>
        <v>D</v>
      </c>
      <c r="K21" s="9" t="str">
        <f>Predloge!$B$7</f>
        <v>KVIT☻</v>
      </c>
      <c r="L21" s="6" t="str">
        <f>Predloge!$B$6</f>
        <v>KVIT</v>
      </c>
      <c r="M21" s="6" t="str">
        <f>Predloge!$B$4</f>
        <v>51</v>
      </c>
      <c r="N21" s="62" t="str">
        <f>Predloge!$B$12</f>
        <v>D</v>
      </c>
      <c r="O21" s="11" t="str">
        <f>Predloge!$B$26</f>
        <v>52¶</v>
      </c>
      <c r="P21" s="62"/>
      <c r="Q21" s="11" t="str">
        <f>Predloge!$B$11</f>
        <v>X</v>
      </c>
      <c r="R21" s="62" t="str">
        <f>Predloge!$B$12</f>
        <v>D</v>
      </c>
      <c r="S21" s="62"/>
      <c r="T21" s="111" t="str">
        <f>[1]Predloge!$B$6</f>
        <v>KVIT</v>
      </c>
      <c r="U21" s="62"/>
      <c r="V21" s="62" t="s">
        <v>39</v>
      </c>
      <c r="W21" s="8" t="str">
        <f>Predloge!$E$4</f>
        <v>PIN</v>
      </c>
      <c r="X21" s="56">
        <f t="shared" si="1"/>
        <v>1</v>
      </c>
      <c r="Y21" s="56">
        <f t="shared" si="2"/>
        <v>0</v>
      </c>
      <c r="Z21" s="56">
        <f t="shared" si="29"/>
        <v>1</v>
      </c>
      <c r="AA21" s="56">
        <f t="shared" si="3"/>
        <v>1</v>
      </c>
      <c r="AB21" s="56">
        <f t="shared" si="4"/>
        <v>0</v>
      </c>
      <c r="AC21" s="56">
        <f t="shared" si="5"/>
        <v>1</v>
      </c>
      <c r="AD21" s="56">
        <f t="shared" si="6"/>
        <v>0</v>
      </c>
      <c r="AE21" s="56">
        <f t="shared" si="7"/>
        <v>5</v>
      </c>
      <c r="AF21" s="57">
        <f t="shared" si="8"/>
        <v>0</v>
      </c>
      <c r="AG21" s="57">
        <f t="shared" si="9"/>
        <v>1</v>
      </c>
      <c r="AH21" s="56">
        <f t="shared" si="10"/>
        <v>2</v>
      </c>
      <c r="AI21" s="21" t="str">
        <f>Predloge!$B$21</f>
        <v>☺</v>
      </c>
      <c r="AJ21" s="58" t="str">
        <f t="shared" si="30"/>
        <v>2</v>
      </c>
      <c r="AK21" s="58" t="str">
        <f t="shared" si="31"/>
        <v>F</v>
      </c>
      <c r="AL21" s="58" t="str">
        <f t="shared" si="32"/>
        <v>T</v>
      </c>
      <c r="AM21" s="58" t="str">
        <f t="shared" si="33"/>
        <v>T</v>
      </c>
      <c r="AN21" s="58" t="str">
        <f t="shared" si="47"/>
        <v>D</v>
      </c>
      <c r="AO21" s="58" t="str">
        <f t="shared" si="34"/>
        <v>L</v>
      </c>
      <c r="AP21" s="58" t="str">
        <f t="shared" si="35"/>
        <v>D</v>
      </c>
      <c r="AQ21" s="58" t="str">
        <f t="shared" si="36"/>
        <v>☻</v>
      </c>
      <c r="AR21" s="58" t="str">
        <f t="shared" si="37"/>
        <v>T</v>
      </c>
      <c r="AS21" s="58" t="str">
        <f t="shared" si="38"/>
        <v>1</v>
      </c>
      <c r="AT21" s="58" t="str">
        <f t="shared" si="39"/>
        <v>D</v>
      </c>
      <c r="AU21" s="58" t="str">
        <f t="shared" si="40"/>
        <v>¶</v>
      </c>
      <c r="AV21" s="58" t="str">
        <f t="shared" si="41"/>
        <v/>
      </c>
      <c r="AW21" s="58" t="str">
        <f t="shared" si="42"/>
        <v>X</v>
      </c>
      <c r="AX21" s="58" t="str">
        <f t="shared" si="43"/>
        <v>D</v>
      </c>
      <c r="AY21" s="58" t="str">
        <f t="shared" si="44"/>
        <v/>
      </c>
      <c r="AZ21" s="58" t="str">
        <f t="shared" si="45"/>
        <v>T</v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44978</v>
      </c>
      <c r="C22" s="59" t="str">
        <f t="shared" si="0"/>
        <v>Tue</v>
      </c>
      <c r="D22" s="6" t="str">
        <f>Predloge!$B$4</f>
        <v>51</v>
      </c>
      <c r="E22" s="6" t="str">
        <f>Predloge!$B$6</f>
        <v>KVIT</v>
      </c>
      <c r="F22" s="111" t="str">
        <f>[1]Predloge!$B$6</f>
        <v>KVIT</v>
      </c>
      <c r="G22" s="6" t="str">
        <f>Predloge!$B$6</f>
        <v>KVIT</v>
      </c>
      <c r="H22" s="62" t="str">
        <f>Predloge!$B$12</f>
        <v>D</v>
      </c>
      <c r="I22" s="6" t="str">
        <f>Predloge!$B$13</f>
        <v>BOL</v>
      </c>
      <c r="J22" s="23" t="str">
        <f>Predloge!$B$23</f>
        <v>51☺</v>
      </c>
      <c r="K22" s="11" t="str">
        <f>Predloge!$B$11</f>
        <v>X</v>
      </c>
      <c r="L22" s="9" t="str">
        <f>Predloge!$B$7</f>
        <v>KVIT☻</v>
      </c>
      <c r="M22" s="6" t="str">
        <f>Predloge!$B$5</f>
        <v>52</v>
      </c>
      <c r="N22" s="62" t="str">
        <f>Predloge!$B$12</f>
        <v>D</v>
      </c>
      <c r="O22" s="6" t="str">
        <f>Predloge!$B$6</f>
        <v>KVIT</v>
      </c>
      <c r="P22" s="62"/>
      <c r="Q22" s="54" t="s">
        <v>80</v>
      </c>
      <c r="R22" s="62" t="str">
        <f>Predloge!$B$12</f>
        <v>D</v>
      </c>
      <c r="S22" s="62"/>
      <c r="T22" s="11" t="str">
        <f>Predloge!$B$26</f>
        <v>52¶</v>
      </c>
      <c r="U22" s="62"/>
      <c r="V22" s="62" t="s">
        <v>15</v>
      </c>
      <c r="W22" s="8" t="str">
        <f>Predloge!$E$4</f>
        <v>PIN</v>
      </c>
      <c r="X22" s="56">
        <f t="shared" si="1"/>
        <v>1</v>
      </c>
      <c r="Y22" s="56">
        <f t="shared" si="2"/>
        <v>1</v>
      </c>
      <c r="Z22" s="56">
        <f t="shared" si="29"/>
        <v>2</v>
      </c>
      <c r="AA22" s="56">
        <f t="shared" si="3"/>
        <v>1</v>
      </c>
      <c r="AB22" s="56">
        <f t="shared" si="4"/>
        <v>0</v>
      </c>
      <c r="AC22" s="56">
        <f t="shared" si="5"/>
        <v>1</v>
      </c>
      <c r="AD22" s="56">
        <f t="shared" si="6"/>
        <v>0</v>
      </c>
      <c r="AE22" s="56">
        <f t="shared" si="7"/>
        <v>5</v>
      </c>
      <c r="AF22" s="57">
        <f t="shared" si="8"/>
        <v>0</v>
      </c>
      <c r="AG22" s="57">
        <f t="shared" si="9"/>
        <v>1</v>
      </c>
      <c r="AH22" s="56">
        <f t="shared" si="10"/>
        <v>2</v>
      </c>
      <c r="AI22" s="23" t="str">
        <f>Predloge!$B$22</f>
        <v>U☺</v>
      </c>
      <c r="AJ22" s="58" t="str">
        <f t="shared" si="30"/>
        <v>1</v>
      </c>
      <c r="AK22" s="58" t="str">
        <f t="shared" si="31"/>
        <v>T</v>
      </c>
      <c r="AL22" s="58" t="str">
        <f t="shared" si="32"/>
        <v>T</v>
      </c>
      <c r="AM22" s="58" t="str">
        <f t="shared" si="33"/>
        <v>T</v>
      </c>
      <c r="AN22" s="58" t="str">
        <f t="shared" si="47"/>
        <v>D</v>
      </c>
      <c r="AO22" s="58" t="str">
        <f t="shared" si="34"/>
        <v>L</v>
      </c>
      <c r="AP22" s="58" t="str">
        <f t="shared" si="35"/>
        <v>☺</v>
      </c>
      <c r="AQ22" s="58" t="str">
        <f t="shared" si="36"/>
        <v>X</v>
      </c>
      <c r="AR22" s="58" t="str">
        <f t="shared" si="37"/>
        <v>☻</v>
      </c>
      <c r="AS22" s="58" t="str">
        <f t="shared" si="38"/>
        <v>2</v>
      </c>
      <c r="AT22" s="58" t="str">
        <f t="shared" si="39"/>
        <v>D</v>
      </c>
      <c r="AU22" s="58" t="str">
        <f t="shared" si="40"/>
        <v>T</v>
      </c>
      <c r="AV22" s="58" t="str">
        <f t="shared" si="41"/>
        <v/>
      </c>
      <c r="AW22" s="58" t="str">
        <f t="shared" si="42"/>
        <v>M</v>
      </c>
      <c r="AX22" s="58" t="str">
        <f t="shared" si="43"/>
        <v>D</v>
      </c>
      <c r="AY22" s="58" t="str">
        <f t="shared" si="44"/>
        <v/>
      </c>
      <c r="AZ22" s="58" t="str">
        <f t="shared" si="45"/>
        <v>¶</v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44979</v>
      </c>
      <c r="C23" s="59" t="str">
        <f t="shared" si="0"/>
        <v>Wed</v>
      </c>
      <c r="D23" s="6" t="str">
        <f>Predloge!$B$5</f>
        <v>52</v>
      </c>
      <c r="E23" s="9" t="str">
        <f>Predloge!$B$7</f>
        <v>KVIT☻</v>
      </c>
      <c r="F23" s="6" t="str">
        <f>Predloge!$B$6</f>
        <v>KVIT</v>
      </c>
      <c r="G23" s="62" t="str">
        <f>Predloge!$B$12</f>
        <v>D</v>
      </c>
      <c r="H23" s="62" t="str">
        <f>Predloge!$B$12</f>
        <v>D</v>
      </c>
      <c r="I23" s="6" t="str">
        <f>Predloge!$B$13</f>
        <v>BOL</v>
      </c>
      <c r="J23" s="11" t="str">
        <f>Predloge!$B$11</f>
        <v>X</v>
      </c>
      <c r="K23" s="11" t="str">
        <f>Predloge!$B$35</f>
        <v>Ta</v>
      </c>
      <c r="L23" s="11" t="str">
        <f>Predloge!$B$11</f>
        <v>X</v>
      </c>
      <c r="M23" s="62" t="s">
        <v>77</v>
      </c>
      <c r="N23" s="62" t="str">
        <f>Predloge!$B$12</f>
        <v>D</v>
      </c>
      <c r="O23" s="11" t="str">
        <f>Predloge!$B$26</f>
        <v>52¶</v>
      </c>
      <c r="P23" s="62"/>
      <c r="Q23" s="54" t="s">
        <v>80</v>
      </c>
      <c r="R23" s="62" t="str">
        <f>Predloge!$B$12</f>
        <v>D</v>
      </c>
      <c r="S23" s="62"/>
      <c r="T23" s="23" t="str">
        <f>Predloge!$B$23</f>
        <v>51☺</v>
      </c>
      <c r="U23" s="62"/>
      <c r="V23" s="62" t="s">
        <v>34</v>
      </c>
      <c r="W23" s="8" t="str">
        <f>Predloge!$E$4</f>
        <v>PIN</v>
      </c>
      <c r="X23" s="56">
        <f t="shared" si="1"/>
        <v>1</v>
      </c>
      <c r="Y23" s="56">
        <f t="shared" si="2"/>
        <v>1</v>
      </c>
      <c r="Z23" s="56">
        <f t="shared" si="29"/>
        <v>1</v>
      </c>
      <c r="AA23" s="56">
        <f t="shared" si="3"/>
        <v>1</v>
      </c>
      <c r="AB23" s="56">
        <f t="shared" si="4"/>
        <v>0</v>
      </c>
      <c r="AC23" s="56">
        <f t="shared" si="5"/>
        <v>1</v>
      </c>
      <c r="AD23" s="56">
        <f t="shared" si="6"/>
        <v>0</v>
      </c>
      <c r="AE23" s="56">
        <f t="shared" si="7"/>
        <v>2</v>
      </c>
      <c r="AF23" s="57">
        <f t="shared" si="8"/>
        <v>0</v>
      </c>
      <c r="AG23" s="57">
        <f t="shared" si="9"/>
        <v>2</v>
      </c>
      <c r="AH23" s="56">
        <f t="shared" si="10"/>
        <v>1</v>
      </c>
      <c r="AI23" s="23" t="str">
        <f>Predloge!$B$23</f>
        <v>51☺</v>
      </c>
      <c r="AJ23" s="58" t="str">
        <f t="shared" si="30"/>
        <v>2</v>
      </c>
      <c r="AK23" s="58" t="str">
        <f t="shared" si="31"/>
        <v>☻</v>
      </c>
      <c r="AL23" s="58" t="str">
        <f t="shared" si="32"/>
        <v>T</v>
      </c>
      <c r="AM23" s="58" t="str">
        <f t="shared" si="33"/>
        <v>D</v>
      </c>
      <c r="AN23" s="58" t="str">
        <f t="shared" si="47"/>
        <v>D</v>
      </c>
      <c r="AO23" s="58" t="str">
        <f t="shared" si="34"/>
        <v>L</v>
      </c>
      <c r="AP23" s="58" t="str">
        <f t="shared" si="35"/>
        <v>X</v>
      </c>
      <c r="AQ23" s="58" t="str">
        <f t="shared" si="36"/>
        <v>a</v>
      </c>
      <c r="AR23" s="58" t="str">
        <f t="shared" si="37"/>
        <v>X</v>
      </c>
      <c r="AS23" s="58" t="str">
        <f t="shared" si="38"/>
        <v>K</v>
      </c>
      <c r="AT23" s="58" t="str">
        <f t="shared" si="39"/>
        <v>D</v>
      </c>
      <c r="AU23" s="58" t="str">
        <f t="shared" si="40"/>
        <v>¶</v>
      </c>
      <c r="AV23" s="58" t="str">
        <f t="shared" si="41"/>
        <v/>
      </c>
      <c r="AW23" s="58" t="str">
        <f t="shared" si="42"/>
        <v>M</v>
      </c>
      <c r="AX23" s="58" t="str">
        <f t="shared" si="43"/>
        <v>D</v>
      </c>
      <c r="AY23" s="58" t="str">
        <f t="shared" si="44"/>
        <v/>
      </c>
      <c r="AZ23" s="58" t="str">
        <f t="shared" si="45"/>
        <v>☺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44980</v>
      </c>
      <c r="C24" s="59" t="str">
        <f t="shared" si="0"/>
        <v>Thu</v>
      </c>
      <c r="D24" s="11" t="str">
        <f>Predloge!$B$32</f>
        <v>Am</v>
      </c>
      <c r="E24" s="11" t="str">
        <f>Predloge!$B$11</f>
        <v>X</v>
      </c>
      <c r="F24" s="11" t="str">
        <f>Predloge!$B$26</f>
        <v>52¶</v>
      </c>
      <c r="G24" s="62" t="str">
        <f>Predloge!$B$12</f>
        <v>D</v>
      </c>
      <c r="H24" s="62" t="str">
        <f>Predloge!$B$12</f>
        <v>D</v>
      </c>
      <c r="I24" s="6" t="str">
        <f>Predloge!$B$13</f>
        <v>BOL</v>
      </c>
      <c r="J24" s="6" t="str">
        <f>Predloge!$B$5</f>
        <v>52</v>
      </c>
      <c r="K24" s="6" t="str">
        <f>Predloge!$B$6</f>
        <v>KVIT</v>
      </c>
      <c r="L24" s="111" t="str">
        <f>[1]Predloge!$B$6</f>
        <v>KVIT</v>
      </c>
      <c r="M24" s="23" t="str">
        <f>Predloge!$B$23</f>
        <v>51☺</v>
      </c>
      <c r="N24" s="62" t="str">
        <f>Predloge!$B$12</f>
        <v>D</v>
      </c>
      <c r="O24" s="9" t="str">
        <f>Predloge!$B$7</f>
        <v>KVIT☻</v>
      </c>
      <c r="P24" s="62"/>
      <c r="Q24" s="54" t="s">
        <v>80</v>
      </c>
      <c r="R24" s="62" t="str">
        <f>Predloge!$B$12</f>
        <v>D</v>
      </c>
      <c r="S24" s="62"/>
      <c r="T24" s="11" t="str">
        <f>Predloge!$B$11</f>
        <v>X</v>
      </c>
      <c r="U24" s="62"/>
      <c r="V24" s="62" t="s">
        <v>21</v>
      </c>
      <c r="W24" s="8" t="str">
        <f>september!$D$1</f>
        <v>ŠOŠ</v>
      </c>
      <c r="X24" s="56">
        <f t="shared" si="1"/>
        <v>1</v>
      </c>
      <c r="Y24" s="56">
        <f t="shared" si="2"/>
        <v>1</v>
      </c>
      <c r="Z24" s="56">
        <f t="shared" si="29"/>
        <v>1</v>
      </c>
      <c r="AA24" s="56">
        <f t="shared" si="3"/>
        <v>1</v>
      </c>
      <c r="AB24" s="56">
        <f t="shared" si="4"/>
        <v>0</v>
      </c>
      <c r="AC24" s="56">
        <f t="shared" si="5"/>
        <v>1</v>
      </c>
      <c r="AD24" s="56">
        <f t="shared" si="6"/>
        <v>0</v>
      </c>
      <c r="AE24" s="56">
        <f t="shared" si="7"/>
        <v>3</v>
      </c>
      <c r="AF24" s="57">
        <f t="shared" si="8"/>
        <v>0</v>
      </c>
      <c r="AG24" s="57">
        <f t="shared" si="9"/>
        <v>2</v>
      </c>
      <c r="AH24" s="56">
        <f t="shared" si="10"/>
        <v>1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>X</v>
      </c>
      <c r="AL24" s="58" t="str">
        <f t="shared" ref="AL24:AL32" si="49">RIGHT(F24,1)</f>
        <v>¶</v>
      </c>
      <c r="AM24" s="58" t="str">
        <f t="shared" ref="AM24:AM32" si="50">RIGHT(G24,1)</f>
        <v>D</v>
      </c>
      <c r="AN24" s="58" t="str">
        <f t="shared" si="47"/>
        <v>D</v>
      </c>
      <c r="AO24" s="58" t="str">
        <f t="shared" si="34"/>
        <v>L</v>
      </c>
      <c r="AP24" s="58" t="str">
        <f t="shared" si="35"/>
        <v>2</v>
      </c>
      <c r="AQ24" s="58" t="str">
        <f t="shared" si="36"/>
        <v>T</v>
      </c>
      <c r="AR24" s="58" t="str">
        <f t="shared" si="37"/>
        <v>T</v>
      </c>
      <c r="AS24" s="58" t="str">
        <f t="shared" si="38"/>
        <v>☺</v>
      </c>
      <c r="AT24" s="58" t="str">
        <f t="shared" si="39"/>
        <v>D</v>
      </c>
      <c r="AU24" s="58" t="str">
        <f t="shared" si="40"/>
        <v>☻</v>
      </c>
      <c r="AV24" s="58" t="str">
        <f t="shared" si="41"/>
        <v/>
      </c>
      <c r="AW24" s="58" t="str">
        <f t="shared" si="42"/>
        <v>M</v>
      </c>
      <c r="AX24" s="58" t="str">
        <f t="shared" si="43"/>
        <v>D</v>
      </c>
      <c r="AY24" s="58" t="str">
        <f t="shared" si="44"/>
        <v/>
      </c>
      <c r="AZ24" s="58" t="str">
        <f t="shared" si="45"/>
        <v>X</v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44981</v>
      </c>
      <c r="C25" s="59" t="str">
        <f t="shared" si="0"/>
        <v>Fri</v>
      </c>
      <c r="D25" s="6" t="str">
        <f>Predloge!$B$4</f>
        <v>51</v>
      </c>
      <c r="E25" s="6" t="str">
        <f>Predloge!$B$6</f>
        <v>KVIT</v>
      </c>
      <c r="F25" s="6" t="str">
        <f>Predloge!$B$5</f>
        <v>52</v>
      </c>
      <c r="G25" s="62" t="str">
        <f>Predloge!$B$12</f>
        <v>D</v>
      </c>
      <c r="H25" s="62" t="str">
        <f>Predloge!$B$12</f>
        <v>D</v>
      </c>
      <c r="I25" s="6" t="str">
        <f>Predloge!$B$13</f>
        <v>BOL</v>
      </c>
      <c r="J25" s="23" t="str">
        <f>Predloge!$B$23</f>
        <v>51☺</v>
      </c>
      <c r="K25" s="9" t="str">
        <f>Predloge!$B$7</f>
        <v>KVIT☻</v>
      </c>
      <c r="L25" s="6" t="str">
        <f>Predloge!$B$6</f>
        <v>KVIT</v>
      </c>
      <c r="M25" s="11" t="str">
        <f>Predloge!$B$11</f>
        <v>X</v>
      </c>
      <c r="N25" s="62" t="str">
        <f>Predloge!$B$12</f>
        <v>D</v>
      </c>
      <c r="O25" s="11" t="str">
        <f>Predloge!$B$11</f>
        <v>X</v>
      </c>
      <c r="P25" s="62"/>
      <c r="Q25" s="54" t="s">
        <v>80</v>
      </c>
      <c r="R25" s="62" t="str">
        <f>Predloge!$B$12</f>
        <v>D</v>
      </c>
      <c r="S25" s="62"/>
      <c r="T25" s="62" t="str">
        <f>Predloge!$B$12</f>
        <v>D</v>
      </c>
      <c r="U25" s="62"/>
      <c r="V25" s="62" t="s">
        <v>15</v>
      </c>
      <c r="W25" s="8" t="str">
        <f>september!$D$1</f>
        <v>ŠOŠ</v>
      </c>
      <c r="X25" s="56">
        <f t="shared" si="1"/>
        <v>1</v>
      </c>
      <c r="Y25" s="56">
        <f t="shared" si="2"/>
        <v>1</v>
      </c>
      <c r="Z25" s="56">
        <f t="shared" si="29"/>
        <v>2</v>
      </c>
      <c r="AA25" s="56">
        <f t="shared" si="3"/>
        <v>1</v>
      </c>
      <c r="AB25" s="56">
        <f t="shared" si="4"/>
        <v>0</v>
      </c>
      <c r="AC25" s="56">
        <f t="shared" si="5"/>
        <v>0</v>
      </c>
      <c r="AD25" s="56">
        <f t="shared" si="6"/>
        <v>0</v>
      </c>
      <c r="AE25" s="56">
        <f t="shared" si="7"/>
        <v>3</v>
      </c>
      <c r="AF25" s="57">
        <f t="shared" si="8"/>
        <v>0</v>
      </c>
      <c r="AG25" s="57">
        <f t="shared" si="9"/>
        <v>2</v>
      </c>
      <c r="AH25" s="56">
        <f t="shared" si="10"/>
        <v>2</v>
      </c>
      <c r="AI25" s="11" t="str">
        <f>Predloge!$B$25</f>
        <v>51¶</v>
      </c>
      <c r="AJ25" s="58" t="str">
        <f t="shared" ref="AJ25:AJ32" si="51">RIGHT(D25,1)</f>
        <v>1</v>
      </c>
      <c r="AK25" s="58" t="str">
        <f t="shared" si="48"/>
        <v>T</v>
      </c>
      <c r="AL25" s="58" t="str">
        <f t="shared" si="49"/>
        <v>2</v>
      </c>
      <c r="AM25" s="58" t="str">
        <f t="shared" si="50"/>
        <v>D</v>
      </c>
      <c r="AN25" s="58" t="str">
        <f t="shared" si="47"/>
        <v>D</v>
      </c>
      <c r="AO25" s="58" t="str">
        <f t="shared" si="34"/>
        <v>L</v>
      </c>
      <c r="AP25" s="58" t="str">
        <f t="shared" si="35"/>
        <v>☺</v>
      </c>
      <c r="AQ25" s="58" t="str">
        <f t="shared" si="36"/>
        <v>☻</v>
      </c>
      <c r="AR25" s="58" t="str">
        <f t="shared" si="37"/>
        <v>T</v>
      </c>
      <c r="AS25" s="58" t="str">
        <f t="shared" si="38"/>
        <v>X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M</v>
      </c>
      <c r="AX25" s="58" t="str">
        <f t="shared" si="43"/>
        <v>D</v>
      </c>
      <c r="AY25" s="58" t="str">
        <f t="shared" si="44"/>
        <v/>
      </c>
      <c r="AZ25" s="58" t="str">
        <f t="shared" si="45"/>
        <v>D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44982</v>
      </c>
      <c r="C26" s="61" t="str">
        <f t="shared" si="0"/>
        <v>Sat</v>
      </c>
      <c r="D26" s="62"/>
      <c r="E26" s="62"/>
      <c r="F26" s="62"/>
      <c r="G26" s="13" t="str">
        <f>Predloge!$B$14</f>
        <v>☻</v>
      </c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21" t="str">
        <f>Predloge!$B$21</f>
        <v>☺</v>
      </c>
      <c r="U26" s="62"/>
      <c r="V26" s="62" t="s">
        <v>34</v>
      </c>
      <c r="W26" s="8" t="s">
        <v>5</v>
      </c>
      <c r="X26" s="56">
        <f t="shared" si="1"/>
        <v>1</v>
      </c>
      <c r="Y26" s="56">
        <f t="shared" si="2"/>
        <v>1</v>
      </c>
      <c r="Z26" s="56">
        <f t="shared" si="29"/>
        <v>0</v>
      </c>
      <c r="AA26" s="56">
        <f t="shared" si="3"/>
        <v>0</v>
      </c>
      <c r="AB26" s="56">
        <f t="shared" si="4"/>
        <v>0</v>
      </c>
      <c r="AC26" s="56">
        <f t="shared" si="5"/>
        <v>0</v>
      </c>
      <c r="AD26" s="56">
        <f t="shared" si="6"/>
        <v>0</v>
      </c>
      <c r="AE26" s="56">
        <f t="shared" si="7"/>
        <v>0</v>
      </c>
      <c r="AF26" s="57">
        <f t="shared" si="8"/>
        <v>13</v>
      </c>
      <c r="AG26" s="57">
        <f t="shared" si="9"/>
        <v>0</v>
      </c>
      <c r="AH26" s="56">
        <f t="shared" si="10"/>
        <v>0</v>
      </c>
      <c r="AI26" s="11" t="str">
        <f>Predloge!$B$26</f>
        <v>52¶</v>
      </c>
      <c r="AJ26" s="58" t="str">
        <f t="shared" si="51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>☻</v>
      </c>
      <c r="AN26" s="58" t="str">
        <f t="shared" si="47"/>
        <v/>
      </c>
      <c r="AO26" s="58" t="str">
        <f t="shared" si="34"/>
        <v/>
      </c>
      <c r="AP26" s="58" t="str">
        <f t="shared" si="35"/>
        <v/>
      </c>
      <c r="AQ26" s="58" t="str">
        <f t="shared" si="36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>☺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44983</v>
      </c>
      <c r="C27" s="61" t="str">
        <f t="shared" si="0"/>
        <v>Sun</v>
      </c>
      <c r="D27" s="62"/>
      <c r="E27" s="62"/>
      <c r="F27" s="62"/>
      <c r="G27" s="62"/>
      <c r="H27" s="62"/>
      <c r="I27" s="62"/>
      <c r="J27" s="21" t="str">
        <f>Predloge!$B$21</f>
        <v>☺</v>
      </c>
      <c r="K27" s="13" t="str">
        <f>Predloge!$B$14</f>
        <v>☻</v>
      </c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 t="s">
        <v>15</v>
      </c>
      <c r="W27" s="76" t="s">
        <v>5</v>
      </c>
      <c r="X27" s="56">
        <f t="shared" si="1"/>
        <v>1</v>
      </c>
      <c r="Y27" s="56">
        <f t="shared" si="2"/>
        <v>1</v>
      </c>
      <c r="Z27" s="56">
        <f t="shared" si="29"/>
        <v>0</v>
      </c>
      <c r="AA27" s="56">
        <f t="shared" si="3"/>
        <v>0</v>
      </c>
      <c r="AB27" s="56">
        <f t="shared" si="4"/>
        <v>0</v>
      </c>
      <c r="AC27" s="56">
        <f t="shared" si="5"/>
        <v>0</v>
      </c>
      <c r="AD27" s="56">
        <f t="shared" si="6"/>
        <v>0</v>
      </c>
      <c r="AE27" s="56">
        <f t="shared" si="7"/>
        <v>0</v>
      </c>
      <c r="AF27" s="57">
        <f t="shared" si="8"/>
        <v>13</v>
      </c>
      <c r="AG27" s="57">
        <f t="shared" si="9"/>
        <v>0</v>
      </c>
      <c r="AH27" s="56">
        <f t="shared" si="10"/>
        <v>0</v>
      </c>
      <c r="AI27" s="25" t="str">
        <f>Predloge!$B$27</f>
        <v>KVIT☺</v>
      </c>
      <c r="AJ27" s="58" t="str">
        <f t="shared" si="51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47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>☻</v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44984</v>
      </c>
      <c r="C28" s="61" t="str">
        <f t="shared" si="0"/>
        <v>Mon</v>
      </c>
      <c r="D28" s="6" t="s">
        <v>83</v>
      </c>
      <c r="E28" s="11" t="str">
        <f>Predloge!$B$26</f>
        <v>52¶</v>
      </c>
      <c r="F28" s="9" t="str">
        <f>Predloge!$B$7</f>
        <v>KVIT☻</v>
      </c>
      <c r="G28" s="62" t="str">
        <f>Predloge!$B$12</f>
        <v>D</v>
      </c>
      <c r="H28" s="6" t="str">
        <f>Predloge!$B$15</f>
        <v>SO</v>
      </c>
      <c r="I28" s="6" t="str">
        <f>Predloge!$B$13</f>
        <v>BOL</v>
      </c>
      <c r="J28" s="11" t="str">
        <f>Predloge!$B$11</f>
        <v>X</v>
      </c>
      <c r="K28" s="11" t="str">
        <f>Predloge!$B$11</f>
        <v>X</v>
      </c>
      <c r="L28" s="6" t="str">
        <f>Predloge!$B$6</f>
        <v>KVIT</v>
      </c>
      <c r="M28" s="6" t="str">
        <f>Predloge!$B$4</f>
        <v>51</v>
      </c>
      <c r="N28" s="62" t="str">
        <f>Predloge!$B$12</f>
        <v>D</v>
      </c>
      <c r="O28" s="23" t="str">
        <f>Predloge!$B$23</f>
        <v>51☺</v>
      </c>
      <c r="P28" s="62"/>
      <c r="Q28" s="54" t="s">
        <v>80</v>
      </c>
      <c r="R28" s="6" t="str">
        <f>Predloge!$B$5</f>
        <v>52</v>
      </c>
      <c r="S28" s="62"/>
      <c r="T28" s="62" t="str">
        <f>Predloge!$B$12</f>
        <v>D</v>
      </c>
      <c r="U28" s="62"/>
      <c r="V28" s="62" t="s">
        <v>25</v>
      </c>
      <c r="W28" s="8" t="str">
        <f>september!$Q$1</f>
        <v>ŽRJ</v>
      </c>
      <c r="X28" s="56">
        <f t="shared" si="1"/>
        <v>1</v>
      </c>
      <c r="Y28" s="56">
        <f t="shared" si="2"/>
        <v>1</v>
      </c>
      <c r="Z28" s="56">
        <f t="shared" si="29"/>
        <v>2</v>
      </c>
      <c r="AA28" s="56">
        <f t="shared" si="3"/>
        <v>1</v>
      </c>
      <c r="AB28" s="56">
        <f t="shared" si="4"/>
        <v>0</v>
      </c>
      <c r="AC28" s="56">
        <f t="shared" si="5"/>
        <v>1</v>
      </c>
      <c r="AD28" s="56">
        <f t="shared" si="6"/>
        <v>0</v>
      </c>
      <c r="AE28" s="56">
        <f t="shared" si="7"/>
        <v>2</v>
      </c>
      <c r="AF28" s="57">
        <f t="shared" si="8"/>
        <v>0</v>
      </c>
      <c r="AG28" s="57">
        <f t="shared" si="9"/>
        <v>2</v>
      </c>
      <c r="AH28" s="56">
        <f t="shared" si="10"/>
        <v>2</v>
      </c>
      <c r="AI28" s="27" t="str">
        <f>Predloge!$B$28</f>
        <v>KO</v>
      </c>
      <c r="AJ28" s="58" t="str">
        <f t="shared" si="51"/>
        <v>G</v>
      </c>
      <c r="AK28" s="58" t="str">
        <f t="shared" si="48"/>
        <v>¶</v>
      </c>
      <c r="AL28" s="58" t="str">
        <f t="shared" si="49"/>
        <v>☻</v>
      </c>
      <c r="AM28" s="58" t="str">
        <f t="shared" si="50"/>
        <v>D</v>
      </c>
      <c r="AN28" s="58" t="str">
        <f t="shared" si="47"/>
        <v>O</v>
      </c>
      <c r="AO28" s="58" t="str">
        <f t="shared" si="34"/>
        <v>L</v>
      </c>
      <c r="AP28" s="58" t="str">
        <f t="shared" si="35"/>
        <v>X</v>
      </c>
      <c r="AQ28" s="58" t="str">
        <f t="shared" si="36"/>
        <v>X</v>
      </c>
      <c r="AR28" s="58" t="str">
        <f t="shared" si="37"/>
        <v>T</v>
      </c>
      <c r="AS28" s="58" t="str">
        <f t="shared" si="38"/>
        <v>1</v>
      </c>
      <c r="AT28" s="58" t="str">
        <f t="shared" si="39"/>
        <v>D</v>
      </c>
      <c r="AU28" s="58" t="str">
        <f t="shared" si="40"/>
        <v>☺</v>
      </c>
      <c r="AV28" s="58" t="str">
        <f t="shared" si="41"/>
        <v/>
      </c>
      <c r="AW28" s="58" t="str">
        <f t="shared" si="42"/>
        <v>M</v>
      </c>
      <c r="AX28" s="58" t="str">
        <f t="shared" si="43"/>
        <v>2</v>
      </c>
      <c r="AY28" s="58" t="str">
        <f t="shared" si="44"/>
        <v/>
      </c>
      <c r="AZ28" s="58" t="str">
        <f t="shared" si="45"/>
        <v>D</v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44620</v>
      </c>
      <c r="C29" s="59" t="str">
        <f t="shared" si="0"/>
        <v>Mon</v>
      </c>
      <c r="D29" s="23" t="str">
        <f>Predloge!$B$23</f>
        <v>51☺</v>
      </c>
      <c r="E29" s="6" t="str">
        <f>Predloge!$B$6</f>
        <v>KVIT</v>
      </c>
      <c r="F29" s="11" t="str">
        <f>Predloge!$B$11</f>
        <v>X</v>
      </c>
      <c r="G29" s="62" t="str">
        <f>Predloge!$B$12</f>
        <v>D</v>
      </c>
      <c r="H29" s="6" t="str">
        <f>Predloge!$B$15</f>
        <v>SO</v>
      </c>
      <c r="I29" s="6" t="str">
        <f>Predloge!$B$13</f>
        <v>BOL</v>
      </c>
      <c r="J29" s="6" t="str">
        <f>Predloge!$B$5</f>
        <v>52</v>
      </c>
      <c r="K29" s="62" t="str">
        <f>Predloge!$B$12</f>
        <v>D</v>
      </c>
      <c r="L29" s="6" t="str">
        <f>Predloge!$B$6</f>
        <v>KVIT</v>
      </c>
      <c r="M29" s="6" t="str">
        <f>Predloge!$B$4</f>
        <v>51</v>
      </c>
      <c r="N29" s="62" t="str">
        <f>Predloge!$B$12</f>
        <v>D</v>
      </c>
      <c r="O29" s="11" t="str">
        <f>Predloge!$B$11</f>
        <v>X</v>
      </c>
      <c r="P29" s="62"/>
      <c r="Q29" s="11" t="str">
        <f>Predloge!$B$16</f>
        <v>☻</v>
      </c>
      <c r="R29" s="11" t="str">
        <f>Predloge!$B$26</f>
        <v>52¶</v>
      </c>
      <c r="S29" s="62"/>
      <c r="T29" s="62" t="str">
        <f>Predloge!$B$12</f>
        <v>D</v>
      </c>
      <c r="U29" s="62"/>
      <c r="V29" s="62" t="s">
        <v>36</v>
      </c>
      <c r="W29" s="8" t="str">
        <f>Predloge!$E$18</f>
        <v>JNK</v>
      </c>
      <c r="X29" s="56">
        <f t="shared" si="1"/>
        <v>1</v>
      </c>
      <c r="Y29" s="56">
        <f t="shared" si="2"/>
        <v>1</v>
      </c>
      <c r="Z29" s="56">
        <f t="shared" si="29"/>
        <v>2</v>
      </c>
      <c r="AA29" s="56">
        <f t="shared" si="3"/>
        <v>1</v>
      </c>
      <c r="AB29" s="56">
        <f t="shared" si="4"/>
        <v>0</v>
      </c>
      <c r="AC29" s="56">
        <f t="shared" si="5"/>
        <v>1</v>
      </c>
      <c r="AD29" s="56">
        <f t="shared" si="6"/>
        <v>0</v>
      </c>
      <c r="AE29" s="56">
        <f t="shared" si="7"/>
        <v>2</v>
      </c>
      <c r="AF29" s="57">
        <f t="shared" si="8"/>
        <v>0</v>
      </c>
      <c r="AG29" s="57">
        <f t="shared" si="9"/>
        <v>2</v>
      </c>
      <c r="AH29" s="56">
        <f t="shared" si="10"/>
        <v>2</v>
      </c>
      <c r="AI29" s="27" t="str">
        <f>Predloge!$B$29</f>
        <v>Rt</v>
      </c>
      <c r="AJ29" s="58" t="str">
        <f t="shared" si="51"/>
        <v>☺</v>
      </c>
      <c r="AK29" s="58" t="str">
        <f t="shared" si="48"/>
        <v>T</v>
      </c>
      <c r="AL29" s="58" t="str">
        <f t="shared" si="49"/>
        <v>X</v>
      </c>
      <c r="AM29" s="58" t="str">
        <f t="shared" si="50"/>
        <v>D</v>
      </c>
      <c r="AN29" s="58" t="str">
        <f t="shared" si="47"/>
        <v>O</v>
      </c>
      <c r="AO29" s="58" t="str">
        <f t="shared" si="34"/>
        <v>L</v>
      </c>
      <c r="AP29" s="58" t="str">
        <f t="shared" si="35"/>
        <v>2</v>
      </c>
      <c r="AQ29" s="58" t="str">
        <f t="shared" si="36"/>
        <v>D</v>
      </c>
      <c r="AR29" s="58" t="str">
        <f t="shared" si="37"/>
        <v>T</v>
      </c>
      <c r="AS29" s="58" t="str">
        <f t="shared" si="38"/>
        <v>1</v>
      </c>
      <c r="AT29" s="58" t="str">
        <f t="shared" si="39"/>
        <v>D</v>
      </c>
      <c r="AU29" s="58" t="str">
        <f t="shared" si="40"/>
        <v>X</v>
      </c>
      <c r="AV29" s="58" t="str">
        <f t="shared" si="41"/>
        <v/>
      </c>
      <c r="AW29" s="58" t="str">
        <f t="shared" si="42"/>
        <v>☻</v>
      </c>
      <c r="AX29" s="58" t="str">
        <f t="shared" si="43"/>
        <v>¶</v>
      </c>
      <c r="AY29" s="58" t="str">
        <f t="shared" si="44"/>
        <v/>
      </c>
      <c r="AZ29" s="58" t="str">
        <f t="shared" si="45"/>
        <v>D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64"/>
      <c r="Q30" s="40"/>
      <c r="R30" s="40"/>
      <c r="S30" s="64"/>
      <c r="T30" s="40"/>
      <c r="U30" s="64"/>
      <c r="V30" s="40"/>
      <c r="W30" s="40"/>
      <c r="AI30" s="6" t="str">
        <f>Predloge!$B$30</f>
        <v>Rt☻</v>
      </c>
      <c r="AJ30" s="58" t="str">
        <f t="shared" si="51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47"/>
        <v/>
      </c>
      <c r="AO30" s="58" t="str">
        <f t="shared" si="34"/>
        <v/>
      </c>
      <c r="AP30" s="58" t="str">
        <f t="shared" si="35"/>
        <v/>
      </c>
      <c r="AQ30" s="58" t="str">
        <f t="shared" si="36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AI31" s="28" t="str">
        <f>Predloge!$B$31</f>
        <v>Rt☺</v>
      </c>
      <c r="AJ31" s="58" t="str">
        <f t="shared" si="51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47"/>
        <v/>
      </c>
      <c r="AO31" s="58" t="str">
        <f t="shared" si="34"/>
        <v/>
      </c>
      <c r="AP31" s="58" t="str">
        <f t="shared" si="35"/>
        <v/>
      </c>
      <c r="AQ31" s="58" t="str">
        <f t="shared" si="36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AI32" s="11" t="str">
        <f>Predloge!$B$32</f>
        <v>Am</v>
      </c>
      <c r="AJ32" s="58" t="str">
        <f t="shared" si="51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47"/>
        <v/>
      </c>
      <c r="AO32" s="58" t="str">
        <f t="shared" si="34"/>
        <v/>
      </c>
      <c r="AP32" s="58" t="str">
        <f t="shared" si="35"/>
        <v/>
      </c>
      <c r="AQ32" s="58" t="str">
        <f t="shared" si="36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52">COUNTIF(AJ2:AJ32,"☺")</f>
        <v>4</v>
      </c>
      <c r="E35" s="68">
        <f t="shared" si="52"/>
        <v>0</v>
      </c>
      <c r="F35" s="68">
        <f t="shared" si="52"/>
        <v>0</v>
      </c>
      <c r="G35" s="68">
        <f t="shared" si="52"/>
        <v>0</v>
      </c>
      <c r="H35" s="68">
        <f t="shared" si="52"/>
        <v>3</v>
      </c>
      <c r="I35" s="68">
        <f t="shared" si="52"/>
        <v>0</v>
      </c>
      <c r="J35" s="68">
        <f t="shared" si="52"/>
        <v>3</v>
      </c>
      <c r="K35" s="68">
        <f t="shared" si="52"/>
        <v>0</v>
      </c>
      <c r="L35" s="68">
        <f t="shared" si="52"/>
        <v>0</v>
      </c>
      <c r="M35" s="68">
        <f t="shared" si="52"/>
        <v>4</v>
      </c>
      <c r="N35" s="68">
        <f t="shared" si="52"/>
        <v>0</v>
      </c>
      <c r="O35" s="68">
        <f t="shared" si="52"/>
        <v>2</v>
      </c>
      <c r="P35" s="68">
        <f t="shared" si="52"/>
        <v>0</v>
      </c>
      <c r="Q35" s="68">
        <f t="shared" si="52"/>
        <v>0</v>
      </c>
      <c r="R35" s="68">
        <f t="shared" si="52"/>
        <v>5</v>
      </c>
      <c r="S35" s="68">
        <f t="shared" si="52"/>
        <v>0</v>
      </c>
      <c r="T35" s="68">
        <f t="shared" si="52"/>
        <v>2</v>
      </c>
      <c r="U35" s="68">
        <f t="shared" si="52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53">COUNTIF(AJ3:AJ33,"☻")</f>
        <v>0</v>
      </c>
      <c r="E36" s="68">
        <f t="shared" si="53"/>
        <v>3</v>
      </c>
      <c r="F36" s="68">
        <f t="shared" si="53"/>
        <v>3</v>
      </c>
      <c r="G36" s="68">
        <f t="shared" si="53"/>
        <v>4</v>
      </c>
      <c r="H36" s="68">
        <f t="shared" si="53"/>
        <v>0</v>
      </c>
      <c r="I36" s="68">
        <f t="shared" si="53"/>
        <v>0</v>
      </c>
      <c r="J36" s="68">
        <f t="shared" si="53"/>
        <v>0</v>
      </c>
      <c r="K36" s="68">
        <f t="shared" si="53"/>
        <v>4</v>
      </c>
      <c r="L36" s="68">
        <f t="shared" si="53"/>
        <v>4</v>
      </c>
      <c r="M36" s="68">
        <f t="shared" si="53"/>
        <v>0</v>
      </c>
      <c r="N36" s="68">
        <f t="shared" si="53"/>
        <v>0</v>
      </c>
      <c r="O36" s="68">
        <f t="shared" si="53"/>
        <v>3</v>
      </c>
      <c r="P36" s="68">
        <f t="shared" si="53"/>
        <v>0</v>
      </c>
      <c r="Q36" s="68">
        <f t="shared" si="53"/>
        <v>4</v>
      </c>
      <c r="R36" s="68">
        <f t="shared" si="53"/>
        <v>0</v>
      </c>
      <c r="S36" s="68">
        <f t="shared" si="53"/>
        <v>0</v>
      </c>
      <c r="T36" s="68">
        <f t="shared" si="53"/>
        <v>1</v>
      </c>
      <c r="U36" s="68">
        <f t="shared" si="53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4">SUM(D35:D36)</f>
        <v>4</v>
      </c>
      <c r="E37" s="73">
        <f t="shared" si="54"/>
        <v>3</v>
      </c>
      <c r="F37" s="73">
        <f t="shared" si="54"/>
        <v>3</v>
      </c>
      <c r="G37" s="73">
        <f t="shared" si="54"/>
        <v>4</v>
      </c>
      <c r="H37" s="73">
        <f t="shared" si="54"/>
        <v>3</v>
      </c>
      <c r="I37" s="73">
        <f t="shared" si="54"/>
        <v>0</v>
      </c>
      <c r="J37" s="73">
        <f t="shared" si="54"/>
        <v>3</v>
      </c>
      <c r="K37" s="73">
        <f t="shared" si="54"/>
        <v>4</v>
      </c>
      <c r="L37" s="73">
        <f t="shared" si="54"/>
        <v>4</v>
      </c>
      <c r="M37" s="73">
        <f t="shared" si="54"/>
        <v>4</v>
      </c>
      <c r="N37" s="73">
        <f t="shared" si="54"/>
        <v>0</v>
      </c>
      <c r="O37" s="73">
        <f t="shared" si="54"/>
        <v>5</v>
      </c>
      <c r="P37" s="73">
        <f t="shared" si="54"/>
        <v>0</v>
      </c>
      <c r="Q37" s="73">
        <f t="shared" si="54"/>
        <v>4</v>
      </c>
      <c r="R37" s="73">
        <f t="shared" si="54"/>
        <v>5</v>
      </c>
      <c r="S37" s="73">
        <f t="shared" si="54"/>
        <v>0</v>
      </c>
      <c r="T37" s="73">
        <f t="shared" si="54"/>
        <v>3</v>
      </c>
      <c r="U37" s="73">
        <f t="shared" si="54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5">COUNTIF(D2:D32,"KVIT")+COUNTIF(D2:D32,"51KVIT")+COUNTIF(D2:D32,"52KVIT")+COUNTIF(D2:D32,"KVIT$")+COUNTIF(D2:D32,"KVIT☻")+COUNTIF(D2:D32,"KVIT☺")</f>
        <v>0</v>
      </c>
      <c r="E38" s="68">
        <f t="shared" si="55"/>
        <v>10</v>
      </c>
      <c r="F38" s="68">
        <f t="shared" si="55"/>
        <v>10</v>
      </c>
      <c r="G38" s="68">
        <f t="shared" si="55"/>
        <v>12</v>
      </c>
      <c r="H38" s="68">
        <f t="shared" si="55"/>
        <v>0</v>
      </c>
      <c r="I38" s="68">
        <f t="shared" si="55"/>
        <v>0</v>
      </c>
      <c r="J38" s="68">
        <f t="shared" si="55"/>
        <v>0</v>
      </c>
      <c r="K38" s="68">
        <f t="shared" si="55"/>
        <v>4</v>
      </c>
      <c r="L38" s="68">
        <f t="shared" si="55"/>
        <v>11</v>
      </c>
      <c r="M38" s="68">
        <f t="shared" si="55"/>
        <v>0</v>
      </c>
      <c r="N38" s="68">
        <f t="shared" si="55"/>
        <v>0</v>
      </c>
      <c r="O38" s="68">
        <f t="shared" si="55"/>
        <v>5</v>
      </c>
      <c r="P38" s="68">
        <f t="shared" si="55"/>
        <v>0</v>
      </c>
      <c r="Q38" s="68">
        <f t="shared" si="55"/>
        <v>1</v>
      </c>
      <c r="R38" s="68">
        <f t="shared" si="55"/>
        <v>0</v>
      </c>
      <c r="S38" s="68">
        <f t="shared" si="55"/>
        <v>0</v>
      </c>
      <c r="T38" s="68">
        <f t="shared" si="55"/>
        <v>4</v>
      </c>
      <c r="U38" s="68">
        <f t="shared" si="55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6">COUNTIF(D2:D32,"51$")+COUNTIF(D2:D32,"52$")+COUNTIF(D2:D32,"kvit$")</f>
        <v>0</v>
      </c>
      <c r="E39" s="68">
        <f t="shared" si="56"/>
        <v>0</v>
      </c>
      <c r="F39" s="68">
        <f t="shared" si="56"/>
        <v>0</v>
      </c>
      <c r="G39" s="68">
        <f t="shared" si="56"/>
        <v>0</v>
      </c>
      <c r="H39" s="68">
        <f t="shared" si="56"/>
        <v>0</v>
      </c>
      <c r="I39" s="68">
        <f t="shared" si="56"/>
        <v>0</v>
      </c>
      <c r="J39" s="68">
        <f t="shared" si="56"/>
        <v>0</v>
      </c>
      <c r="K39" s="68">
        <f t="shared" si="56"/>
        <v>0</v>
      </c>
      <c r="L39" s="68">
        <f t="shared" si="56"/>
        <v>0</v>
      </c>
      <c r="M39" s="68">
        <f t="shared" si="56"/>
        <v>0</v>
      </c>
      <c r="N39" s="68">
        <f t="shared" si="56"/>
        <v>0</v>
      </c>
      <c r="O39" s="68">
        <f t="shared" si="56"/>
        <v>0</v>
      </c>
      <c r="P39" s="68">
        <f t="shared" si="56"/>
        <v>0</v>
      </c>
      <c r="Q39" s="68">
        <f t="shared" si="56"/>
        <v>0</v>
      </c>
      <c r="R39" s="68">
        <f t="shared" si="56"/>
        <v>0</v>
      </c>
      <c r="S39" s="68">
        <f t="shared" si="56"/>
        <v>0</v>
      </c>
      <c r="T39" s="68">
        <f t="shared" si="56"/>
        <v>0</v>
      </c>
      <c r="U39" s="68">
        <f t="shared" si="56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7">COUNTIF(D2:D32,"D")</f>
        <v>6</v>
      </c>
      <c r="E40" s="68">
        <f t="shared" si="57"/>
        <v>0</v>
      </c>
      <c r="F40" s="68">
        <f t="shared" si="57"/>
        <v>3</v>
      </c>
      <c r="G40" s="68">
        <f t="shared" si="57"/>
        <v>5</v>
      </c>
      <c r="H40" s="68">
        <f t="shared" si="57"/>
        <v>5</v>
      </c>
      <c r="I40" s="68">
        <f t="shared" si="57"/>
        <v>5</v>
      </c>
      <c r="J40" s="68">
        <f t="shared" si="57"/>
        <v>9</v>
      </c>
      <c r="K40" s="68">
        <f t="shared" si="57"/>
        <v>8</v>
      </c>
      <c r="L40" s="68">
        <f t="shared" si="57"/>
        <v>4</v>
      </c>
      <c r="M40" s="68">
        <f t="shared" si="57"/>
        <v>0</v>
      </c>
      <c r="N40" s="68">
        <f t="shared" si="57"/>
        <v>19</v>
      </c>
      <c r="O40" s="68">
        <f t="shared" si="57"/>
        <v>1</v>
      </c>
      <c r="P40" s="68">
        <f t="shared" si="57"/>
        <v>0</v>
      </c>
      <c r="Q40" s="68">
        <f t="shared" si="57"/>
        <v>4</v>
      </c>
      <c r="R40" s="68">
        <f t="shared" si="57"/>
        <v>5</v>
      </c>
      <c r="S40" s="68">
        <f t="shared" si="57"/>
        <v>0</v>
      </c>
      <c r="T40" s="68">
        <f t="shared" si="57"/>
        <v>10</v>
      </c>
      <c r="U40" s="68">
        <f t="shared" si="57"/>
        <v>0</v>
      </c>
      <c r="AB40" s="56"/>
      <c r="AC40" s="56"/>
      <c r="AD40" s="56"/>
      <c r="AE40" s="56"/>
      <c r="AF40" s="56"/>
      <c r="AG40" s="56"/>
      <c r="AH40" s="56"/>
      <c r="AI40" s="56" t="str">
        <f>Predloge!$B$40</f>
        <v>Rf☺</v>
      </c>
      <c r="AJ40" s="57"/>
      <c r="AK40" s="57"/>
      <c r="AL40" s="56"/>
    </row>
    <row r="41" spans="2:66" ht="16.5" customHeight="1">
      <c r="C41" s="32" t="str">
        <f>Predloge!$B$15</f>
        <v>SO</v>
      </c>
      <c r="D41" s="68">
        <f t="shared" ref="D41:U41" si="58">COUNTIF(D2:D32,"SO")</f>
        <v>0</v>
      </c>
      <c r="E41" s="68">
        <f t="shared" si="58"/>
        <v>0</v>
      </c>
      <c r="F41" s="68">
        <f t="shared" si="58"/>
        <v>0</v>
      </c>
      <c r="G41" s="68">
        <f t="shared" si="58"/>
        <v>0</v>
      </c>
      <c r="H41" s="68">
        <f t="shared" si="58"/>
        <v>2</v>
      </c>
      <c r="I41" s="68">
        <f t="shared" si="58"/>
        <v>0</v>
      </c>
      <c r="J41" s="68">
        <f t="shared" si="58"/>
        <v>0</v>
      </c>
      <c r="K41" s="68">
        <f t="shared" si="58"/>
        <v>0</v>
      </c>
      <c r="L41" s="68">
        <f t="shared" si="58"/>
        <v>0</v>
      </c>
      <c r="M41" s="68">
        <f t="shared" si="58"/>
        <v>0</v>
      </c>
      <c r="N41" s="68">
        <f t="shared" si="58"/>
        <v>0</v>
      </c>
      <c r="O41" s="68">
        <f t="shared" si="58"/>
        <v>0</v>
      </c>
      <c r="P41" s="68">
        <f t="shared" si="58"/>
        <v>0</v>
      </c>
      <c r="Q41" s="68">
        <f t="shared" si="58"/>
        <v>0</v>
      </c>
      <c r="R41" s="68">
        <f t="shared" si="58"/>
        <v>0</v>
      </c>
      <c r="S41" s="68">
        <f t="shared" si="58"/>
        <v>0</v>
      </c>
      <c r="T41" s="68">
        <f t="shared" si="58"/>
        <v>0</v>
      </c>
      <c r="U41" s="68">
        <f t="shared" si="58"/>
        <v>0</v>
      </c>
      <c r="AB41" s="56"/>
      <c r="AC41" s="56"/>
      <c r="AD41" s="56"/>
      <c r="AE41" s="56"/>
      <c r="AF41" s="56"/>
      <c r="AG41" s="56"/>
      <c r="AH41" s="56"/>
      <c r="AI41" s="56" t="str">
        <f>Predloge!$B$41</f>
        <v>TAV</v>
      </c>
      <c r="AJ41" s="57"/>
      <c r="AK41" s="57"/>
      <c r="AL41" s="56"/>
    </row>
    <row r="42" spans="2:66" ht="16.5" customHeight="1">
      <c r="C42" s="32" t="str">
        <f>Predloge!$B$13</f>
        <v>BOL</v>
      </c>
      <c r="D42" s="68">
        <f t="shared" ref="D42:U42" si="59">COUNTIF(D2:D32,"BOL")</f>
        <v>0</v>
      </c>
      <c r="E42" s="68">
        <f t="shared" si="59"/>
        <v>0</v>
      </c>
      <c r="F42" s="68">
        <f t="shared" si="59"/>
        <v>0</v>
      </c>
      <c r="G42" s="68">
        <f t="shared" si="59"/>
        <v>0</v>
      </c>
      <c r="H42" s="68">
        <f t="shared" si="59"/>
        <v>0</v>
      </c>
      <c r="I42" s="68">
        <f t="shared" si="59"/>
        <v>7</v>
      </c>
      <c r="J42" s="68">
        <f t="shared" si="59"/>
        <v>0</v>
      </c>
      <c r="K42" s="68">
        <f t="shared" si="59"/>
        <v>0</v>
      </c>
      <c r="L42" s="68">
        <f t="shared" si="59"/>
        <v>0</v>
      </c>
      <c r="M42" s="68">
        <f t="shared" si="59"/>
        <v>0</v>
      </c>
      <c r="N42" s="68">
        <f t="shared" si="59"/>
        <v>0</v>
      </c>
      <c r="O42" s="68">
        <f t="shared" si="59"/>
        <v>0</v>
      </c>
      <c r="P42" s="68">
        <f t="shared" si="59"/>
        <v>0</v>
      </c>
      <c r="Q42" s="68">
        <f t="shared" si="59"/>
        <v>0</v>
      </c>
      <c r="R42" s="68">
        <f t="shared" si="59"/>
        <v>0</v>
      </c>
      <c r="S42" s="68">
        <f t="shared" si="59"/>
        <v>0</v>
      </c>
      <c r="T42" s="68">
        <f t="shared" si="59"/>
        <v>0</v>
      </c>
      <c r="U42" s="68">
        <f t="shared" si="59"/>
        <v>0</v>
      </c>
      <c r="AB42" s="56"/>
      <c r="AC42" s="56"/>
      <c r="AD42" s="56"/>
      <c r="AE42" s="56"/>
      <c r="AF42" s="56"/>
      <c r="AG42" s="56"/>
      <c r="AH42" s="56"/>
      <c r="AI42" s="56" t="str">
        <f>Predloge!$B$42</f>
        <v>Σ</v>
      </c>
      <c r="AJ42" s="57"/>
      <c r="AK42" s="57"/>
      <c r="AL42" s="56"/>
    </row>
    <row r="43" spans="2:66" ht="16.5" customHeight="1">
      <c r="C43" s="36" t="str">
        <f>Predloge!$B$11</f>
        <v>X</v>
      </c>
      <c r="D43" s="68">
        <f t="shared" ref="D43:U43" si="60">COUNTIF(D2:D32,"X")</f>
        <v>2</v>
      </c>
      <c r="E43" s="68">
        <f t="shared" si="60"/>
        <v>3</v>
      </c>
      <c r="F43" s="68">
        <f t="shared" si="60"/>
        <v>2</v>
      </c>
      <c r="G43" s="68">
        <f t="shared" si="60"/>
        <v>1</v>
      </c>
      <c r="H43" s="68">
        <f t="shared" si="60"/>
        <v>0</v>
      </c>
      <c r="I43" s="68">
        <f t="shared" si="60"/>
        <v>0</v>
      </c>
      <c r="J43" s="68">
        <f t="shared" si="60"/>
        <v>2</v>
      </c>
      <c r="K43" s="68">
        <f t="shared" si="60"/>
        <v>3</v>
      </c>
      <c r="L43" s="68">
        <f t="shared" si="60"/>
        <v>4</v>
      </c>
      <c r="M43" s="68">
        <f t="shared" si="60"/>
        <v>3</v>
      </c>
      <c r="N43" s="68">
        <f t="shared" si="60"/>
        <v>0</v>
      </c>
      <c r="O43" s="68">
        <f t="shared" si="60"/>
        <v>6</v>
      </c>
      <c r="P43" s="68">
        <f t="shared" si="60"/>
        <v>0</v>
      </c>
      <c r="Q43" s="68">
        <f t="shared" si="60"/>
        <v>2</v>
      </c>
      <c r="R43" s="68">
        <f t="shared" si="60"/>
        <v>3</v>
      </c>
      <c r="S43" s="68">
        <f t="shared" si="60"/>
        <v>0</v>
      </c>
      <c r="T43" s="68">
        <f t="shared" si="60"/>
        <v>1</v>
      </c>
      <c r="U43" s="68">
        <f t="shared" si="60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8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0</v>
      </c>
      <c r="J44" s="68">
        <f>COUNTIF(W2:W32,"BOŽ")</f>
        <v>2</v>
      </c>
      <c r="K44" s="68">
        <f>COUNTIF(W2:W32,"TOM")</f>
        <v>0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0</v>
      </c>
      <c r="R44" s="68">
        <f>COUNTIF(W2:W32,R1)</f>
        <v>4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61">COUNTIF(D2:D32,"51¶")+COUNTIF(D2:D32,"52¶")+COUNTIF(D2:D32,"kvit¶")</f>
        <v>0</v>
      </c>
      <c r="E45" s="68">
        <f t="shared" si="61"/>
        <v>3</v>
      </c>
      <c r="F45" s="68">
        <f t="shared" si="61"/>
        <v>2</v>
      </c>
      <c r="G45" s="68">
        <f t="shared" si="61"/>
        <v>0</v>
      </c>
      <c r="H45" s="68">
        <f t="shared" si="61"/>
        <v>0</v>
      </c>
      <c r="I45" s="68">
        <f t="shared" si="61"/>
        <v>1</v>
      </c>
      <c r="J45" s="68">
        <f t="shared" si="61"/>
        <v>0</v>
      </c>
      <c r="K45" s="68">
        <f t="shared" si="61"/>
        <v>0</v>
      </c>
      <c r="L45" s="68">
        <f t="shared" si="61"/>
        <v>0</v>
      </c>
      <c r="M45" s="68">
        <f t="shared" si="61"/>
        <v>0</v>
      </c>
      <c r="N45" s="68">
        <f t="shared" si="61"/>
        <v>0</v>
      </c>
      <c r="O45" s="68">
        <f t="shared" si="61"/>
        <v>3</v>
      </c>
      <c r="P45" s="68">
        <f t="shared" si="61"/>
        <v>0</v>
      </c>
      <c r="Q45" s="68">
        <f t="shared" si="61"/>
        <v>0</v>
      </c>
      <c r="R45" s="68">
        <f t="shared" si="61"/>
        <v>2</v>
      </c>
      <c r="S45" s="68">
        <f t="shared" si="61"/>
        <v>0</v>
      </c>
      <c r="T45" s="68">
        <f t="shared" si="61"/>
        <v>3</v>
      </c>
      <c r="U45" s="68">
        <f t="shared" si="61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62">COUNTIF(D2:D32,"U☺")+COUNTIF(D2:D32,"U☻")+COUNTIF(D2:D32,"U")</f>
        <v>0</v>
      </c>
      <c r="E46" s="68">
        <f t="shared" si="62"/>
        <v>0</v>
      </c>
      <c r="F46" s="68">
        <f t="shared" si="62"/>
        <v>0</v>
      </c>
      <c r="G46" s="68">
        <f t="shared" si="62"/>
        <v>0</v>
      </c>
      <c r="H46" s="68">
        <f t="shared" si="62"/>
        <v>0</v>
      </c>
      <c r="I46" s="68">
        <f t="shared" si="62"/>
        <v>0</v>
      </c>
      <c r="J46" s="68">
        <f t="shared" si="62"/>
        <v>0</v>
      </c>
      <c r="K46" s="68">
        <f t="shared" si="62"/>
        <v>0</v>
      </c>
      <c r="L46" s="68">
        <f t="shared" si="62"/>
        <v>0</v>
      </c>
      <c r="M46" s="68">
        <f t="shared" si="62"/>
        <v>0</v>
      </c>
      <c r="N46" s="68">
        <f t="shared" si="62"/>
        <v>0</v>
      </c>
      <c r="O46" s="68">
        <f t="shared" si="62"/>
        <v>0</v>
      </c>
      <c r="P46" s="68">
        <f t="shared" si="62"/>
        <v>0</v>
      </c>
      <c r="Q46" s="68">
        <f t="shared" si="62"/>
        <v>0</v>
      </c>
      <c r="R46" s="68">
        <f t="shared" si="62"/>
        <v>0</v>
      </c>
      <c r="S46" s="68">
        <f t="shared" si="62"/>
        <v>0</v>
      </c>
      <c r="T46" s="68">
        <f t="shared" si="62"/>
        <v>0</v>
      </c>
      <c r="U46" s="68">
        <f t="shared" si="62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D17">
    <cfRule type="expression" dxfId="495" priority="31">
      <formula>WEEKDAY($B17,2)=6</formula>
    </cfRule>
    <cfRule type="expression" dxfId="494" priority="32">
      <formula>WEEKDAY($B17,2)=7</formula>
    </cfRule>
    <cfRule type="expression" dxfId="493" priority="33">
      <formula>ABS($A17)=1</formula>
    </cfRule>
  </conditionalFormatting>
  <conditionalFormatting sqref="E4">
    <cfRule type="expression" dxfId="492" priority="78">
      <formula>ABS($A4)=1</formula>
    </cfRule>
    <cfRule type="expression" dxfId="491" priority="77">
      <formula>WEEKDAY($B4,2)=7</formula>
    </cfRule>
    <cfRule type="expression" dxfId="490" priority="76">
      <formula>WEEKDAY($B4,2)=6</formula>
    </cfRule>
  </conditionalFormatting>
  <conditionalFormatting sqref="E21">
    <cfRule type="expression" dxfId="489" priority="69">
      <formula>ABS($A21)=1</formula>
    </cfRule>
    <cfRule type="expression" dxfId="488" priority="68">
      <formula>WEEKDAY($B21,2)=7</formula>
    </cfRule>
    <cfRule type="expression" dxfId="487" priority="67">
      <formula>WEEKDAY($B21,2)=6</formula>
    </cfRule>
  </conditionalFormatting>
  <conditionalFormatting sqref="G23:G25">
    <cfRule type="expression" dxfId="486" priority="10">
      <formula>WEEKDAY($B23,2)=6</formula>
    </cfRule>
    <cfRule type="expression" dxfId="485" priority="11">
      <formula>WEEKDAY($B23,2)=7</formula>
    </cfRule>
    <cfRule type="expression" dxfId="484" priority="12">
      <formula>ABS($A23)=1</formula>
    </cfRule>
  </conditionalFormatting>
  <conditionalFormatting sqref="G28:G29">
    <cfRule type="expression" dxfId="483" priority="7">
      <formula>WEEKDAY($B28,2)=6</formula>
    </cfRule>
    <cfRule type="expression" dxfId="482" priority="9">
      <formula>ABS($A28)=1</formula>
    </cfRule>
    <cfRule type="expression" dxfId="481" priority="8">
      <formula>WEEKDAY($B28,2)=7</formula>
    </cfRule>
  </conditionalFormatting>
  <conditionalFormatting sqref="J15:J17">
    <cfRule type="expression" dxfId="480" priority="14">
      <formula>WEEKDAY($B15,2)=7</formula>
    </cfRule>
    <cfRule type="expression" dxfId="479" priority="15">
      <formula>ABS($A15)=1</formula>
    </cfRule>
    <cfRule type="expression" dxfId="478" priority="13">
      <formula>WEEKDAY($B15,2)=6</formula>
    </cfRule>
  </conditionalFormatting>
  <conditionalFormatting sqref="K18">
    <cfRule type="expression" dxfId="477" priority="17">
      <formula>WEEKDAY($B18,2)=7</formula>
    </cfRule>
    <cfRule type="expression" dxfId="476" priority="16">
      <formula>WEEKDAY($B18,2)=6</formula>
    </cfRule>
    <cfRule type="expression" dxfId="475" priority="18">
      <formula>ABS($A18)=1</formula>
    </cfRule>
  </conditionalFormatting>
  <conditionalFormatting sqref="K29">
    <cfRule type="expression" dxfId="474" priority="22">
      <formula>WEEKDAY($B29,2)=6</formula>
    </cfRule>
    <cfRule type="expression" dxfId="473" priority="23">
      <formula>WEEKDAY($B29,2)=7</formula>
    </cfRule>
    <cfRule type="expression" dxfId="472" priority="24">
      <formula>ABS($A29)=1</formula>
    </cfRule>
  </conditionalFormatting>
  <conditionalFormatting sqref="M23">
    <cfRule type="expression" dxfId="471" priority="39">
      <formula>ABS($A23)=1</formula>
    </cfRule>
    <cfRule type="expression" dxfId="470" priority="37">
      <formula>WEEKDAY($B23,2)=6</formula>
    </cfRule>
    <cfRule type="expression" dxfId="469" priority="38">
      <formula>WEEKDAY($B23,2)=7</formula>
    </cfRule>
  </conditionalFormatting>
  <conditionalFormatting sqref="M2:N2 R2:V2 A2:D4 S3:V3 K3:K4 N3:N4 S4:W5 A5:E5 G5:Q5 A6:K6 M6:W6 A7:D8 I7:K8 S7:V8 N7:N11 P7:Q11 A9:L9 I10:K10 A10:C11 F10:F11 S10:V11 I11:L11 A12:F12 H12:W12 A13:N13 P13:Q13 S13:W13 I14:J14 N14:N15 L14:L16 P14:P17 A14:C18 S14:S18 U14:V18 M16:N17 F18 N18:P18 A19:L19 N19:S19 U19:W19 E20:P20 R20:W20 A20:C25 J21 H21:H25 P21:P25 R21:S25 U21:V25 A26:F26 H26:S26 U26:W26 A27:I27 L27:W27 A28:C29 P28:P29">
    <cfRule type="expression" dxfId="468" priority="92">
      <formula>ABS($A2)=1</formula>
    </cfRule>
  </conditionalFormatting>
  <conditionalFormatting sqref="M2:N2 R2:V2 B2:D4 S3:V3 K3:K4 N3:N4 S4:W5 B5:E5 G5:Q5 B6:K6 M6:W6 B7:D8 I7:K8 S7:V8 N7:N11 P7:Q11 B9:L9 I10:K10 B10:C11 F10:F11 S10:V11 I11:L11 B12:F12 H12:W12 B13:N13 P13:Q13 S13:W13 I14:J14 N14:N15 L14:L16 P14:P17 B14:C18 S14:S18 U14:V18 M16:N17 F18 N18:P18 B19:L19 N19:S19 U19:W19 E20:P20 R20:W20 B20:C25 J21 H21:H25 P21:P25 R21:S25 U21:V25 B26:F26 H26:S26 U26:W26 B27:I27 L27:W27 B28:C29 P28:P29">
    <cfRule type="expression" dxfId="467" priority="91">
      <formula>WEEKDAY($B2,2)=7</formula>
    </cfRule>
    <cfRule type="expression" dxfId="466" priority="90">
      <formula>WEEKDAY($B2,2)=6</formula>
    </cfRule>
  </conditionalFormatting>
  <conditionalFormatting sqref="N21:N25">
    <cfRule type="expression" dxfId="465" priority="34">
      <formula>WEEKDAY($B21,2)=6</formula>
    </cfRule>
    <cfRule type="expression" dxfId="464" priority="35">
      <formula>WEEKDAY($B21,2)=7</formula>
    </cfRule>
    <cfRule type="expression" dxfId="463" priority="36">
      <formula>ABS($A21)=1</formula>
    </cfRule>
  </conditionalFormatting>
  <conditionalFormatting sqref="N28:N29">
    <cfRule type="expression" dxfId="462" priority="30">
      <formula>ABS($A28)=1</formula>
    </cfRule>
    <cfRule type="expression" dxfId="461" priority="28">
      <formula>WEEKDAY($B28,2)=6</formula>
    </cfRule>
    <cfRule type="expression" dxfId="460" priority="29">
      <formula>WEEKDAY($B28,2)=7</formula>
    </cfRule>
  </conditionalFormatting>
  <conditionalFormatting sqref="P2:Q4">
    <cfRule type="expression" dxfId="459" priority="57">
      <formula>ABS($A2)=1</formula>
    </cfRule>
    <cfRule type="expression" dxfId="458" priority="55">
      <formula>WEEKDAY($B2,2)=6</formula>
    </cfRule>
    <cfRule type="expression" dxfId="457" priority="56">
      <formula>WEEKDAY($B2,2)=7</formula>
    </cfRule>
  </conditionalFormatting>
  <conditionalFormatting sqref="Q14">
    <cfRule type="expression" dxfId="456" priority="54">
      <formula>ABS($A14)=1</formula>
    </cfRule>
    <cfRule type="expression" dxfId="455" priority="52">
      <formula>WEEKDAY($B14,2)=6</formula>
    </cfRule>
    <cfRule type="expression" dxfId="454" priority="53">
      <formula>WEEKDAY($B14,2)=7</formula>
    </cfRule>
  </conditionalFormatting>
  <conditionalFormatting sqref="Q17">
    <cfRule type="expression" dxfId="453" priority="50">
      <formula>WEEKDAY($B17,2)=7</formula>
    </cfRule>
    <cfRule type="expression" dxfId="452" priority="49">
      <formula>WEEKDAY($B17,2)=6</formula>
    </cfRule>
    <cfRule type="expression" dxfId="451" priority="51">
      <formula>ABS($A17)=1</formula>
    </cfRule>
  </conditionalFormatting>
  <conditionalFormatting sqref="Q22:Q25">
    <cfRule type="expression" dxfId="450" priority="47">
      <formula>WEEKDAY($B22,2)=7</formula>
    </cfRule>
    <cfRule type="expression" dxfId="449" priority="46">
      <formula>WEEKDAY($B22,2)=6</formula>
    </cfRule>
    <cfRule type="expression" dxfId="448" priority="48">
      <formula>ABS($A22)=1</formula>
    </cfRule>
  </conditionalFormatting>
  <conditionalFormatting sqref="Q28">
    <cfRule type="expression" dxfId="447" priority="43">
      <formula>WEEKDAY($B28,2)=6</formula>
    </cfRule>
    <cfRule type="expression" dxfId="446" priority="45">
      <formula>ABS($A28)=1</formula>
    </cfRule>
    <cfRule type="expression" dxfId="445" priority="44">
      <formula>WEEKDAY($B28,2)=7</formula>
    </cfRule>
  </conditionalFormatting>
  <conditionalFormatting sqref="R9:W9">
    <cfRule type="expression" dxfId="444" priority="62">
      <formula>WEEKDAY($B9,2)=7</formula>
    </cfRule>
    <cfRule type="expression" dxfId="443" priority="63">
      <formula>ABS($A9)=1</formula>
    </cfRule>
    <cfRule type="expression" dxfId="442" priority="61">
      <formula>WEEKDAY($B9,2)=6</formula>
    </cfRule>
  </conditionalFormatting>
  <conditionalFormatting sqref="S28:V29">
    <cfRule type="expression" dxfId="441" priority="1">
      <formula>WEEKDAY($B28,2)=6</formula>
    </cfRule>
    <cfRule type="expression" dxfId="440" priority="2">
      <formula>WEEKDAY($B28,2)=7</formula>
    </cfRule>
    <cfRule type="expression" dxfId="439" priority="3">
      <formula>ABS($A28)=1</formula>
    </cfRule>
  </conditionalFormatting>
  <conditionalFormatting sqref="T25">
    <cfRule type="expression" dxfId="438" priority="5">
      <formula>WEEKDAY($B25,2)=7</formula>
    </cfRule>
    <cfRule type="expression" dxfId="437" priority="4">
      <formula>WEEKDAY($B25,2)=6</formula>
    </cfRule>
    <cfRule type="expression" dxfId="436" priority="6">
      <formula>ABS($A25)=1</formula>
    </cfRule>
  </conditionalFormatting>
  <conditionalFormatting sqref="X2:AE29 AB40:AI42">
    <cfRule type="cellIs" dxfId="435" priority="84" operator="lessThan">
      <formula>1</formula>
    </cfRule>
    <cfRule type="cellIs" dxfId="434" priority="88" operator="greaterThan">
      <formula>1</formula>
    </cfRule>
  </conditionalFormatting>
  <conditionalFormatting sqref="AF2:AF29 AJ40:AJ42">
    <cfRule type="cellIs" dxfId="433" priority="83" operator="notEqual">
      <formula>0</formula>
    </cfRule>
  </conditionalFormatting>
  <conditionalFormatting sqref="AG2:AG29 AK40:AK42">
    <cfRule type="cellIs" dxfId="432" priority="86" operator="equal">
      <formula>1</formula>
    </cfRule>
    <cfRule type="cellIs" dxfId="431" priority="87" operator="greaterThan">
      <formula>1</formula>
    </cfRule>
  </conditionalFormatting>
  <conditionalFormatting sqref="AH2:AH29 AL40:AL42">
    <cfRule type="cellIs" dxfId="430" priority="89" operator="greaterThan">
      <formula>2</formula>
    </cfRule>
    <cfRule type="cellIs" dxfId="429" priority="85" operator="lessThan">
      <formula>2</formula>
    </cfRule>
  </conditionalFormatting>
  <pageMargins left="0" right="0" top="1.25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49"/>
  <sheetViews>
    <sheetView view="pageLayout" zoomScaleNormal="140" workbookViewId="0">
      <selection activeCell="P24" sqref="P2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44986</v>
      </c>
      <c r="B2" s="59" t="str">
        <f t="shared" ref="B2:B32" si="0">TEXT(A2,"Ddd")</f>
        <v>Wed</v>
      </c>
      <c r="C2" s="62" t="str">
        <f>Predloge!$B$11</f>
        <v>X</v>
      </c>
      <c r="D2" s="54" t="s">
        <v>78</v>
      </c>
      <c r="E2" s="11" t="str">
        <f>Predloge!$B$26</f>
        <v>52¶</v>
      </c>
      <c r="F2" s="6" t="str">
        <f>Predloge!$B$6</f>
        <v>KVIT</v>
      </c>
      <c r="G2" s="113" t="str">
        <f>Predloge!$B$15</f>
        <v>SO</v>
      </c>
      <c r="H2" s="6" t="str">
        <f>Predloge!$B$13</f>
        <v>BOL</v>
      </c>
      <c r="I2" s="6" t="str">
        <f>Predloge!$B$5</f>
        <v>52</v>
      </c>
      <c r="J2" s="9" t="str">
        <f>Predloge!$B$7</f>
        <v>KVIT☻</v>
      </c>
      <c r="K2" s="6" t="str">
        <f>Predloge!$B$6</f>
        <v>KVIT</v>
      </c>
      <c r="L2" s="62" t="s">
        <v>77</v>
      </c>
      <c r="M2" s="6" t="str">
        <f>Predloge!$B$4</f>
        <v>51</v>
      </c>
      <c r="N2" s="23" t="str">
        <f>Predloge!$B$23</f>
        <v>51☺</v>
      </c>
      <c r="O2" s="54"/>
      <c r="P2" s="54" t="s">
        <v>80</v>
      </c>
      <c r="Q2" s="112" t="s">
        <v>77</v>
      </c>
      <c r="R2" s="54"/>
      <c r="S2" s="11" t="str">
        <f>Predloge!$B$35</f>
        <v>Ta</v>
      </c>
      <c r="T2" s="54"/>
      <c r="U2" s="54" t="s">
        <v>25</v>
      </c>
      <c r="V2" s="8" t="str">
        <f>Predloge!$E$11</f>
        <v>ŽIV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1</v>
      </c>
      <c r="Z2" s="56">
        <f t="shared" ref="Z2:Z32" si="4">COUNTIF(C2:U2,"52")+COUNTIF(C2:U2,"52$")+COUNTIF(C2:U2,"52☻")</f>
        <v>1</v>
      </c>
      <c r="AA2" s="56">
        <f t="shared" ref="AA2:AA32" si="5">COUNTIF(C2:U2,"51¶")</f>
        <v>0</v>
      </c>
      <c r="AB2" s="56">
        <f t="shared" ref="AB2:AB32" si="6">COUNTIF(C2:U2,"52¶")</f>
        <v>1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3</v>
      </c>
      <c r="AE2" s="57">
        <f t="shared" ref="AE2:AE32" si="9">COUNTBLANK(C2:T2)-3</f>
        <v>0</v>
      </c>
      <c r="AF2" s="57">
        <f t="shared" ref="AF2:AF32" si="10">COUNTIF(C2:U2,"x")</f>
        <v>1</v>
      </c>
      <c r="AG2" s="56">
        <f t="shared" ref="AG2:AG32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X</v>
      </c>
      <c r="AJ2" s="58" t="str">
        <f t="shared" ref="AJ2:AJ23" si="13">RIGHT(D2,1)</f>
        <v>F</v>
      </c>
      <c r="AK2" s="58" t="str">
        <f t="shared" ref="AK2:AK23" si="14">RIGHT(E2,1)</f>
        <v>¶</v>
      </c>
      <c r="AL2" s="58" t="str">
        <f t="shared" ref="AL2:AL23" si="15">RIGHT(F2,1)</f>
        <v>T</v>
      </c>
      <c r="AM2" s="58" t="str">
        <f t="shared" ref="AM2:AM23" si="16">RIGHT(G2,1)</f>
        <v>O</v>
      </c>
      <c r="AN2" s="58" t="str">
        <f t="shared" ref="AN2:AN23" si="17">RIGHT(H2,1)</f>
        <v>L</v>
      </c>
      <c r="AO2" s="58" t="str">
        <f t="shared" ref="AO2:AO23" si="18">RIGHT(I2,1)</f>
        <v>2</v>
      </c>
      <c r="AP2" s="58" t="str">
        <f t="shared" ref="AP2:AP23" si="19">RIGHT(J2,1)</f>
        <v>☻</v>
      </c>
      <c r="AQ2" s="58" t="str">
        <f t="shared" ref="AQ2:AQ23" si="20">RIGHT(K2,1)</f>
        <v>T</v>
      </c>
      <c r="AR2" s="58" t="str">
        <f t="shared" ref="AR2:AR23" si="21">RIGHT(L2,1)</f>
        <v>K</v>
      </c>
      <c r="AS2" s="58" t="str">
        <f t="shared" ref="AS2:AS23" si="22">RIGHT(M2,1)</f>
        <v>1</v>
      </c>
      <c r="AT2" s="58" t="str">
        <f t="shared" ref="AT2:AT23" si="23">RIGHT(N2,1)</f>
        <v>☺</v>
      </c>
      <c r="AU2" s="58" t="str">
        <f t="shared" ref="AU2:AU23" si="24">RIGHT(O2,1)</f>
        <v/>
      </c>
      <c r="AV2" s="58" t="str">
        <f t="shared" ref="AV2:AV23" si="25">RIGHT(P2,1)</f>
        <v>M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a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44987</v>
      </c>
      <c r="B3" s="59" t="str">
        <f t="shared" si="0"/>
        <v>Thu</v>
      </c>
      <c r="C3" s="11" t="str">
        <f>Predloge!$B$26</f>
        <v>52¶</v>
      </c>
      <c r="D3" s="111" t="str">
        <f>[1]Predloge!$B$6</f>
        <v>KVIT</v>
      </c>
      <c r="E3" s="6" t="str">
        <f>Predloge!$B$6</f>
        <v>KVIT</v>
      </c>
      <c r="F3" s="6" t="str">
        <f>Predloge!$B$6</f>
        <v>KVIT</v>
      </c>
      <c r="G3" s="62" t="str">
        <f>Predloge!$B$15</f>
        <v>SO</v>
      </c>
      <c r="H3" s="11" t="str">
        <f>Predloge!$B$32</f>
        <v>Am</v>
      </c>
      <c r="I3" s="6" t="str">
        <f>Predloge!$B$5</f>
        <v>52</v>
      </c>
      <c r="J3" s="62" t="str">
        <f>Predloge!$B$11</f>
        <v>X</v>
      </c>
      <c r="K3" s="9" t="str">
        <f>Predloge!$B$7</f>
        <v>KVIT☻</v>
      </c>
      <c r="L3" s="112" t="s">
        <v>77</v>
      </c>
      <c r="M3" s="6" t="str">
        <f>Predloge!$B$4</f>
        <v>51</v>
      </c>
      <c r="N3" s="62" t="str">
        <f>Predloge!$B$11</f>
        <v>X</v>
      </c>
      <c r="O3" s="54"/>
      <c r="P3" s="54" t="s">
        <v>80</v>
      </c>
      <c r="Q3" s="23" t="str">
        <f>Predloge!$B$23</f>
        <v>51☺</v>
      </c>
      <c r="R3" s="54"/>
      <c r="S3" s="112" t="s">
        <v>77</v>
      </c>
      <c r="T3" s="54"/>
      <c r="U3" s="54" t="s">
        <v>30</v>
      </c>
      <c r="V3" s="8" t="str">
        <f>Predloge!$E$11</f>
        <v>ŽIV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1</v>
      </c>
      <c r="AC3" s="56">
        <f t="shared" si="7"/>
        <v>0</v>
      </c>
      <c r="AD3" s="56">
        <f t="shared" si="8"/>
        <v>4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¶</v>
      </c>
      <c r="AJ3" s="58" t="str">
        <f t="shared" si="13"/>
        <v>T</v>
      </c>
      <c r="AK3" s="58" t="str">
        <f t="shared" si="14"/>
        <v>T</v>
      </c>
      <c r="AL3" s="58" t="str">
        <f t="shared" si="15"/>
        <v>T</v>
      </c>
      <c r="AM3" s="58" t="str">
        <f t="shared" si="16"/>
        <v>O</v>
      </c>
      <c r="AN3" s="58" t="str">
        <f t="shared" si="17"/>
        <v>m</v>
      </c>
      <c r="AO3" s="58" t="str">
        <f t="shared" si="18"/>
        <v>2</v>
      </c>
      <c r="AP3" s="58" t="str">
        <f t="shared" si="19"/>
        <v>X</v>
      </c>
      <c r="AQ3" s="58" t="str">
        <f t="shared" si="20"/>
        <v>☻</v>
      </c>
      <c r="AR3" s="58" t="str">
        <f t="shared" si="21"/>
        <v>K</v>
      </c>
      <c r="AS3" s="58" t="str">
        <f t="shared" si="22"/>
        <v>1</v>
      </c>
      <c r="AT3" s="58" t="str">
        <f t="shared" si="23"/>
        <v>X</v>
      </c>
      <c r="AU3" s="58" t="str">
        <f t="shared" si="24"/>
        <v/>
      </c>
      <c r="AV3" s="58" t="str">
        <f t="shared" si="25"/>
        <v>M</v>
      </c>
      <c r="AW3" s="58" t="str">
        <f t="shared" si="26"/>
        <v>☺</v>
      </c>
      <c r="AX3" s="58" t="str">
        <f t="shared" si="27"/>
        <v/>
      </c>
      <c r="AY3" s="58" t="str">
        <f t="shared" si="28"/>
        <v>K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44988</v>
      </c>
      <c r="B4" s="59" t="str">
        <f t="shared" si="0"/>
        <v>Fri</v>
      </c>
      <c r="C4" s="6" t="str">
        <f>Predloge!$B$5</f>
        <v>52</v>
      </c>
      <c r="D4" s="6" t="str">
        <f>Predloge!$B$12</f>
        <v>D</v>
      </c>
      <c r="E4" s="6" t="str">
        <f>Predloge!$B$6</f>
        <v>KVIT</v>
      </c>
      <c r="F4" s="9" t="str">
        <f>Predloge!$B$7</f>
        <v>KVIT☻</v>
      </c>
      <c r="G4" s="62" t="str">
        <f>Predloge!$B$15</f>
        <v>SO</v>
      </c>
      <c r="H4" s="6" t="str">
        <f>Predloge!$B$12</f>
        <v>D</v>
      </c>
      <c r="I4" s="6" t="str">
        <f>Predloge!$B$5</f>
        <v>52</v>
      </c>
      <c r="J4" s="11" t="str">
        <f>Predloge!$B$26</f>
        <v>52¶</v>
      </c>
      <c r="K4" s="62" t="str">
        <f>Predloge!$B$11</f>
        <v>X</v>
      </c>
      <c r="L4" s="23" t="str">
        <f>Predloge!$B$23</f>
        <v>51☺</v>
      </c>
      <c r="M4" s="6" t="str">
        <f>Predloge!$B$12</f>
        <v>D</v>
      </c>
      <c r="N4" s="6" t="str">
        <f>Predloge!$B$6</f>
        <v>KVIT</v>
      </c>
      <c r="O4" s="54"/>
      <c r="P4" s="54" t="s">
        <v>80</v>
      </c>
      <c r="Q4" s="62" t="str">
        <f>Predloge!$B$11</f>
        <v>X</v>
      </c>
      <c r="R4" s="54"/>
      <c r="S4" s="6" t="str">
        <f>Predloge!$B$12</f>
        <v>D</v>
      </c>
      <c r="T4" s="54"/>
      <c r="U4" s="54" t="s">
        <v>21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2</v>
      </c>
      <c r="AA4" s="56">
        <f t="shared" si="5"/>
        <v>0</v>
      </c>
      <c r="AB4" s="56">
        <f t="shared" si="6"/>
        <v>1</v>
      </c>
      <c r="AC4" s="56">
        <f t="shared" si="7"/>
        <v>0</v>
      </c>
      <c r="AD4" s="56">
        <f t="shared" si="8"/>
        <v>3</v>
      </c>
      <c r="AE4" s="57">
        <f t="shared" si="9"/>
        <v>0</v>
      </c>
      <c r="AF4" s="57">
        <f t="shared" si="10"/>
        <v>2</v>
      </c>
      <c r="AG4" s="56">
        <f t="shared" si="11"/>
        <v>2</v>
      </c>
      <c r="AH4" s="6" t="str">
        <f>Predloge!$B$4</f>
        <v>51</v>
      </c>
      <c r="AI4" s="58" t="str">
        <f t="shared" si="12"/>
        <v>2</v>
      </c>
      <c r="AJ4" s="58" t="str">
        <f t="shared" si="13"/>
        <v>D</v>
      </c>
      <c r="AK4" s="58" t="str">
        <f t="shared" si="14"/>
        <v>T</v>
      </c>
      <c r="AL4" s="58" t="str">
        <f t="shared" si="15"/>
        <v>☻</v>
      </c>
      <c r="AM4" s="58" t="str">
        <f t="shared" si="16"/>
        <v>O</v>
      </c>
      <c r="AN4" s="58" t="str">
        <f t="shared" si="17"/>
        <v>D</v>
      </c>
      <c r="AO4" s="58" t="str">
        <f t="shared" si="18"/>
        <v>2</v>
      </c>
      <c r="AP4" s="58" t="str">
        <f t="shared" si="19"/>
        <v>¶</v>
      </c>
      <c r="AQ4" s="58" t="str">
        <f t="shared" si="20"/>
        <v>X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M</v>
      </c>
      <c r="AW4" s="58" t="str">
        <f t="shared" si="26"/>
        <v>X</v>
      </c>
      <c r="AX4" s="58" t="str">
        <f t="shared" si="27"/>
        <v/>
      </c>
      <c r="AY4" s="58" t="str">
        <f t="shared" si="28"/>
        <v>D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44989</v>
      </c>
      <c r="B5" s="59" t="str">
        <f t="shared" si="0"/>
        <v>Sat</v>
      </c>
      <c r="C5" s="54"/>
      <c r="D5" s="54"/>
      <c r="E5" s="13" t="str">
        <f>Predloge!$B$14</f>
        <v>☻</v>
      </c>
      <c r="F5" s="54"/>
      <c r="G5" s="62"/>
      <c r="H5" s="62"/>
      <c r="I5" s="62"/>
      <c r="J5" s="63"/>
      <c r="K5" s="62"/>
      <c r="L5" s="62"/>
      <c r="M5" s="54"/>
      <c r="N5" s="62"/>
      <c r="O5" s="54"/>
      <c r="P5" s="62"/>
      <c r="Q5" s="21" t="str">
        <f>Predloge!$B$21</f>
        <v>☺</v>
      </c>
      <c r="R5" s="54"/>
      <c r="S5" s="62"/>
      <c r="T5" s="54"/>
      <c r="U5" s="54" t="s">
        <v>30</v>
      </c>
      <c r="V5" s="60" t="s">
        <v>23</v>
      </c>
      <c r="W5" s="56">
        <f t="shared" si="1"/>
        <v>1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13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>☻</v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/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>☺</v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44990</v>
      </c>
      <c r="B6" s="59" t="str">
        <f t="shared" si="0"/>
        <v>Sun</v>
      </c>
      <c r="C6" s="54"/>
      <c r="D6" s="54"/>
      <c r="E6" s="54"/>
      <c r="F6" s="54"/>
      <c r="G6" s="54"/>
      <c r="H6" s="54"/>
      <c r="I6" s="54"/>
      <c r="J6" s="54"/>
      <c r="K6" s="13" t="str">
        <f>Predloge!$B$14</f>
        <v>☻</v>
      </c>
      <c r="L6" s="21" t="str">
        <f>Predloge!$B$21</f>
        <v>☺</v>
      </c>
      <c r="M6" s="54"/>
      <c r="N6" s="54"/>
      <c r="O6" s="54"/>
      <c r="P6" s="80"/>
      <c r="Q6" s="54"/>
      <c r="R6" s="54"/>
      <c r="S6" s="54"/>
      <c r="T6" s="54"/>
      <c r="U6" s="54" t="s">
        <v>21</v>
      </c>
      <c r="V6" s="76" t="s">
        <v>15</v>
      </c>
      <c r="W6" s="56">
        <f t="shared" si="1"/>
        <v>1</v>
      </c>
      <c r="X6" s="56">
        <f t="shared" si="2"/>
        <v>1</v>
      </c>
      <c r="Y6" s="56">
        <f t="shared" si="3"/>
        <v>0</v>
      </c>
      <c r="Z6" s="56">
        <f t="shared" si="4"/>
        <v>0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0</v>
      </c>
      <c r="AE6" s="57">
        <f t="shared" si="9"/>
        <v>13</v>
      </c>
      <c r="AF6" s="57">
        <f t="shared" si="10"/>
        <v>0</v>
      </c>
      <c r="AG6" s="56">
        <f t="shared" si="11"/>
        <v>0</v>
      </c>
      <c r="AH6" s="6" t="str">
        <f>Predloge!$B$6</f>
        <v>KVIT</v>
      </c>
      <c r="AI6" s="58" t="str">
        <f t="shared" si="12"/>
        <v/>
      </c>
      <c r="AJ6" s="58" t="str">
        <f t="shared" si="13"/>
        <v/>
      </c>
      <c r="AK6" s="58" t="str">
        <f t="shared" si="14"/>
        <v/>
      </c>
      <c r="AL6" s="58" t="str">
        <f t="shared" si="15"/>
        <v/>
      </c>
      <c r="AM6" s="58" t="str">
        <f t="shared" si="16"/>
        <v/>
      </c>
      <c r="AN6" s="58" t="str">
        <f t="shared" si="17"/>
        <v/>
      </c>
      <c r="AO6" s="58" t="str">
        <f t="shared" si="18"/>
        <v/>
      </c>
      <c r="AP6" s="58" t="str">
        <f t="shared" si="19"/>
        <v/>
      </c>
      <c r="AQ6" s="58" t="str">
        <f t="shared" si="20"/>
        <v>☻</v>
      </c>
      <c r="AR6" s="58" t="str">
        <f t="shared" si="21"/>
        <v>☺</v>
      </c>
      <c r="AS6" s="58" t="str">
        <f t="shared" si="22"/>
        <v/>
      </c>
      <c r="AT6" s="58" t="str">
        <f t="shared" si="23"/>
        <v/>
      </c>
      <c r="AU6" s="58" t="str">
        <f t="shared" si="24"/>
        <v/>
      </c>
      <c r="AV6" s="58" t="str">
        <f t="shared" si="25"/>
        <v/>
      </c>
      <c r="AW6" s="58" t="str">
        <f t="shared" si="26"/>
        <v/>
      </c>
      <c r="AX6" s="58" t="str">
        <f t="shared" si="27"/>
        <v/>
      </c>
      <c r="AY6" s="58" t="str">
        <f t="shared" si="28"/>
        <v/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44991</v>
      </c>
      <c r="B7" s="59" t="str">
        <f t="shared" si="0"/>
        <v>Mon</v>
      </c>
      <c r="C7" s="6" t="str">
        <f>Predloge!$B$4</f>
        <v>51</v>
      </c>
      <c r="D7" s="11" t="str">
        <f>Predloge!$B$26</f>
        <v>52¶</v>
      </c>
      <c r="E7" s="6" t="str">
        <f>Predloge!$B$6</f>
        <v>KVIT</v>
      </c>
      <c r="F7" s="111" t="str">
        <f>[1]Predloge!$B$6</f>
        <v>KVIT</v>
      </c>
      <c r="G7" s="27" t="str">
        <f>Predloge!$B$28</f>
        <v>KO</v>
      </c>
      <c r="H7" s="6" t="str">
        <f>Predloge!$B$4</f>
        <v>51</v>
      </c>
      <c r="I7" s="6" t="str">
        <f>Predloge!$B$5</f>
        <v>52</v>
      </c>
      <c r="J7" s="9" t="str">
        <f>Predloge!$B$7</f>
        <v>KVIT☻</v>
      </c>
      <c r="K7" s="62" t="str">
        <f>Predloge!$B$11</f>
        <v>X</v>
      </c>
      <c r="L7" s="62" t="str">
        <f>Predloge!$B$11</f>
        <v>X</v>
      </c>
      <c r="M7" s="112" t="s">
        <v>77</v>
      </c>
      <c r="N7" s="6" t="str">
        <f>Predloge!$B$6</f>
        <v>KVIT</v>
      </c>
      <c r="O7" s="54"/>
      <c r="P7" s="54" t="s">
        <v>80</v>
      </c>
      <c r="Q7" s="112" t="s">
        <v>77</v>
      </c>
      <c r="R7" s="54"/>
      <c r="S7" s="6" t="str">
        <f>Predloge!$B$12</f>
        <v>D</v>
      </c>
      <c r="T7" s="54"/>
      <c r="U7" s="54" t="s">
        <v>39</v>
      </c>
      <c r="V7" s="76" t="s">
        <v>30</v>
      </c>
      <c r="W7" s="56">
        <f t="shared" si="1"/>
        <v>1</v>
      </c>
      <c r="X7" s="56">
        <f t="shared" si="2"/>
        <v>0</v>
      </c>
      <c r="Y7" s="56">
        <f t="shared" si="3"/>
        <v>2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4</v>
      </c>
      <c r="AE7" s="57">
        <f t="shared" si="9"/>
        <v>0</v>
      </c>
      <c r="AF7" s="57">
        <f t="shared" si="10"/>
        <v>2</v>
      </c>
      <c r="AG7" s="56">
        <f t="shared" si="11"/>
        <v>3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¶</v>
      </c>
      <c r="AK7" s="58" t="str">
        <f t="shared" si="14"/>
        <v>T</v>
      </c>
      <c r="AL7" s="58" t="str">
        <f t="shared" si="15"/>
        <v>T</v>
      </c>
      <c r="AM7" s="58" t="str">
        <f t="shared" si="16"/>
        <v>O</v>
      </c>
      <c r="AN7" s="58" t="str">
        <f t="shared" si="17"/>
        <v>1</v>
      </c>
      <c r="AO7" s="58" t="str">
        <f t="shared" si="18"/>
        <v>2</v>
      </c>
      <c r="AP7" s="58" t="str">
        <f t="shared" si="19"/>
        <v>☻</v>
      </c>
      <c r="AQ7" s="58" t="str">
        <f t="shared" si="20"/>
        <v>X</v>
      </c>
      <c r="AR7" s="58" t="str">
        <f t="shared" si="21"/>
        <v>X</v>
      </c>
      <c r="AS7" s="58" t="str">
        <f t="shared" si="22"/>
        <v>K</v>
      </c>
      <c r="AT7" s="58" t="str">
        <f t="shared" si="23"/>
        <v>T</v>
      </c>
      <c r="AU7" s="58" t="str">
        <f t="shared" si="24"/>
        <v/>
      </c>
      <c r="AV7" s="58" t="str">
        <f t="shared" si="25"/>
        <v>M</v>
      </c>
      <c r="AW7" s="58" t="str">
        <f t="shared" si="26"/>
        <v>K</v>
      </c>
      <c r="AX7" s="58" t="str">
        <f t="shared" si="27"/>
        <v/>
      </c>
      <c r="AY7" s="58" t="str">
        <f t="shared" si="28"/>
        <v>D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44992</v>
      </c>
      <c r="B8" s="59" t="str">
        <f t="shared" si="0"/>
        <v>Tue</v>
      </c>
      <c r="C8" s="6" t="str">
        <f>Predloge!$B$4</f>
        <v>51</v>
      </c>
      <c r="D8" s="6" t="str">
        <f>Predloge!$B$6</f>
        <v>KVIT</v>
      </c>
      <c r="E8" s="111" t="str">
        <f>[1]Predloge!$B$6</f>
        <v>KVIT</v>
      </c>
      <c r="F8" s="6" t="str">
        <f>Predloge!$B$6</f>
        <v>KVIT</v>
      </c>
      <c r="G8" s="27" t="str">
        <f>Predloge!$B$28</f>
        <v>KO</v>
      </c>
      <c r="H8" s="11" t="str">
        <f>Predloge!$B$26</f>
        <v>52¶</v>
      </c>
      <c r="I8" s="6" t="str">
        <f>Predloge!$B$5</f>
        <v>52</v>
      </c>
      <c r="J8" s="62" t="str">
        <f>Predloge!$B$11</f>
        <v>X</v>
      </c>
      <c r="K8" s="6" t="str">
        <f>Predloge!$B$6</f>
        <v>KVIT</v>
      </c>
      <c r="L8" s="112" t="s">
        <v>77</v>
      </c>
      <c r="M8" s="9" t="str">
        <f>Predloge!$B$7</f>
        <v>KVIT☻</v>
      </c>
      <c r="N8" s="23" t="str">
        <f>Predloge!$B$23</f>
        <v>51☺</v>
      </c>
      <c r="O8" s="54"/>
      <c r="P8" s="54" t="s">
        <v>80</v>
      </c>
      <c r="Q8" s="11" t="s">
        <v>83</v>
      </c>
      <c r="R8" s="54"/>
      <c r="S8" s="6" t="str">
        <f>Predloge!$B$12</f>
        <v>D</v>
      </c>
      <c r="T8" s="54"/>
      <c r="U8" s="54" t="s">
        <v>25</v>
      </c>
      <c r="V8" s="8" t="str">
        <f>Predloge!$E$11</f>
        <v>ŽIV</v>
      </c>
      <c r="W8" s="56">
        <f t="shared" si="1"/>
        <v>1</v>
      </c>
      <c r="X8" s="56">
        <f t="shared" si="2"/>
        <v>0</v>
      </c>
      <c r="Y8" s="56">
        <f t="shared" si="3"/>
        <v>1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5</v>
      </c>
      <c r="AE8" s="57">
        <f t="shared" si="9"/>
        <v>0</v>
      </c>
      <c r="AF8" s="57">
        <f t="shared" si="10"/>
        <v>1</v>
      </c>
      <c r="AG8" s="56">
        <f t="shared" si="11"/>
        <v>2</v>
      </c>
      <c r="AH8" s="6" t="str">
        <f>Predloge!$B$8</f>
        <v>U</v>
      </c>
      <c r="AI8" s="58" t="str">
        <f t="shared" si="12"/>
        <v>1</v>
      </c>
      <c r="AJ8" s="58" t="str">
        <f t="shared" si="13"/>
        <v>T</v>
      </c>
      <c r="AK8" s="58" t="str">
        <f t="shared" si="14"/>
        <v>T</v>
      </c>
      <c r="AL8" s="58" t="str">
        <f t="shared" si="15"/>
        <v>T</v>
      </c>
      <c r="AM8" s="58" t="str">
        <f t="shared" si="16"/>
        <v>O</v>
      </c>
      <c r="AN8" s="58" t="str">
        <f t="shared" si="17"/>
        <v>¶</v>
      </c>
      <c r="AO8" s="58" t="str">
        <f t="shared" si="18"/>
        <v>2</v>
      </c>
      <c r="AP8" s="58" t="str">
        <f t="shared" si="19"/>
        <v>X</v>
      </c>
      <c r="AQ8" s="58" t="str">
        <f t="shared" si="20"/>
        <v>T</v>
      </c>
      <c r="AR8" s="58" t="str">
        <f t="shared" si="21"/>
        <v>K</v>
      </c>
      <c r="AS8" s="58" t="str">
        <f t="shared" si="22"/>
        <v>☻</v>
      </c>
      <c r="AT8" s="58" t="e">
        <f>RIGHT(#REF!,1)</f>
        <v>#REF!</v>
      </c>
      <c r="AU8" s="58" t="str">
        <f t="shared" si="24"/>
        <v/>
      </c>
      <c r="AV8" s="58" t="str">
        <f t="shared" si="25"/>
        <v>M</v>
      </c>
      <c r="AW8" s="58" t="str">
        <f t="shared" si="26"/>
        <v>G</v>
      </c>
      <c r="AX8" s="58" t="str">
        <f t="shared" si="27"/>
        <v/>
      </c>
      <c r="AY8" s="58" t="str">
        <f t="shared" si="28"/>
        <v>D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44993</v>
      </c>
      <c r="B9" s="59" t="str">
        <f t="shared" si="0"/>
        <v>Wed</v>
      </c>
      <c r="C9" s="6" t="str">
        <f>Predloge!$B$4</f>
        <v>51</v>
      </c>
      <c r="D9" s="54" t="s">
        <v>78</v>
      </c>
      <c r="E9" s="6" t="str">
        <f>Predloge!$B$6</f>
        <v>KVIT</v>
      </c>
      <c r="F9" s="9" t="str">
        <f>Predloge!$B$7</f>
        <v>KVIT☻</v>
      </c>
      <c r="G9" s="27" t="str">
        <f>Predloge!$B$28</f>
        <v>KO</v>
      </c>
      <c r="H9" s="11" t="str">
        <f>Predloge!$B$35</f>
        <v>Ta</v>
      </c>
      <c r="I9" s="11" t="str">
        <f>Predloge!$B$26</f>
        <v>52¶</v>
      </c>
      <c r="J9" s="62" t="str">
        <f>Predloge!$B$15</f>
        <v>SO</v>
      </c>
      <c r="K9" s="6" t="str">
        <f>Predloge!$B$6</f>
        <v>KVIT</v>
      </c>
      <c r="L9" s="6" t="str">
        <f>Predloge!$B$5</f>
        <v>52</v>
      </c>
      <c r="M9" s="62" t="str">
        <f>Predloge!$B$11</f>
        <v>X</v>
      </c>
      <c r="N9" s="62" t="str">
        <f>Predloge!$B$11</f>
        <v>X</v>
      </c>
      <c r="O9" s="54"/>
      <c r="P9" s="54" t="s">
        <v>80</v>
      </c>
      <c r="Q9" s="23" t="str">
        <f>Predloge!$B$23</f>
        <v>51☺</v>
      </c>
      <c r="R9" s="54"/>
      <c r="S9" s="6" t="str">
        <f>Predloge!$B$12</f>
        <v>D</v>
      </c>
      <c r="T9" s="54"/>
      <c r="U9" s="54" t="s">
        <v>30</v>
      </c>
      <c r="V9" s="8" t="str">
        <f>Predloge!$E$4</f>
        <v>PIN</v>
      </c>
      <c r="W9" s="56">
        <f t="shared" si="1"/>
        <v>1</v>
      </c>
      <c r="X9" s="56">
        <f t="shared" si="2"/>
        <v>2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3</v>
      </c>
      <c r="AE9" s="57">
        <f t="shared" si="9"/>
        <v>0</v>
      </c>
      <c r="AF9" s="57">
        <f t="shared" si="10"/>
        <v>2</v>
      </c>
      <c r="AG9" s="56">
        <f t="shared" si="11"/>
        <v>2</v>
      </c>
      <c r="AH9" s="6" t="str">
        <f>Predloge!$B$9</f>
        <v>U☻</v>
      </c>
      <c r="AI9" s="58" t="str">
        <f t="shared" si="12"/>
        <v>1</v>
      </c>
      <c r="AJ9" s="58" t="str">
        <f t="shared" si="13"/>
        <v>F</v>
      </c>
      <c r="AK9" s="58" t="str">
        <f t="shared" si="14"/>
        <v>T</v>
      </c>
      <c r="AL9" s="58" t="str">
        <f t="shared" si="15"/>
        <v>☻</v>
      </c>
      <c r="AM9" s="58" t="str">
        <f t="shared" si="16"/>
        <v>O</v>
      </c>
      <c r="AN9" s="58" t="str">
        <f t="shared" si="17"/>
        <v>a</v>
      </c>
      <c r="AO9" s="58" t="str">
        <f t="shared" si="18"/>
        <v>¶</v>
      </c>
      <c r="AP9" s="58" t="str">
        <f t="shared" si="19"/>
        <v>O</v>
      </c>
      <c r="AQ9" s="58" t="str">
        <f t="shared" si="20"/>
        <v>T</v>
      </c>
      <c r="AR9" s="58" t="str">
        <f t="shared" si="21"/>
        <v>2</v>
      </c>
      <c r="AS9" s="58" t="str">
        <f t="shared" si="22"/>
        <v>X</v>
      </c>
      <c r="AT9" s="58" t="str">
        <f>RIGHT(N8,1)</f>
        <v>☺</v>
      </c>
      <c r="AU9" s="58" t="str">
        <f t="shared" si="24"/>
        <v/>
      </c>
      <c r="AV9" s="58" t="str">
        <f t="shared" si="25"/>
        <v>M</v>
      </c>
      <c r="AW9" s="58" t="str">
        <f t="shared" si="26"/>
        <v>☺</v>
      </c>
      <c r="AX9" s="58" t="str">
        <f t="shared" si="27"/>
        <v/>
      </c>
      <c r="AY9" s="58" t="str">
        <f t="shared" si="28"/>
        <v>D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44994</v>
      </c>
      <c r="B10" s="59" t="str">
        <f t="shared" si="0"/>
        <v>Thu</v>
      </c>
      <c r="C10" s="23" t="str">
        <f>Predloge!$B$23</f>
        <v>51☺</v>
      </c>
      <c r="D10" s="111" t="str">
        <f>[1]Predloge!$B$6</f>
        <v>KVIT</v>
      </c>
      <c r="E10" s="6" t="str">
        <f>Predloge!$B$6</f>
        <v>KVIT</v>
      </c>
      <c r="F10" s="6" t="str">
        <f>Predloge!$B$12</f>
        <v>D</v>
      </c>
      <c r="G10" s="11" t="str">
        <f>Predloge!$B$32</f>
        <v>Am</v>
      </c>
      <c r="H10" s="6" t="str">
        <f>Predloge!$B$4</f>
        <v>51</v>
      </c>
      <c r="I10" s="6" t="str">
        <f>Predloge!$B$5</f>
        <v>52</v>
      </c>
      <c r="J10" s="11" t="str">
        <f>Predloge!$B$26</f>
        <v>52¶</v>
      </c>
      <c r="K10" s="9" t="str">
        <f>Predloge!$B$7</f>
        <v>KVIT☻</v>
      </c>
      <c r="L10" s="6" t="str">
        <f>Predloge!$B$5</f>
        <v>52</v>
      </c>
      <c r="M10" s="6" t="str">
        <f>Predloge!$B$6</f>
        <v>KVIT</v>
      </c>
      <c r="N10" s="6" t="str">
        <f>Predloge!$B$12</f>
        <v>D</v>
      </c>
      <c r="O10" s="54"/>
      <c r="P10" s="54" t="s">
        <v>80</v>
      </c>
      <c r="Q10" s="62" t="str">
        <f>Predloge!$B$11</f>
        <v>X</v>
      </c>
      <c r="R10" s="54"/>
      <c r="S10" s="6" t="str">
        <f>Predloge!$B$12</f>
        <v>D</v>
      </c>
      <c r="T10" s="54"/>
      <c r="U10" s="54" t="s">
        <v>36</v>
      </c>
      <c r="V10" s="8" t="str">
        <f>Predloge!$E$11</f>
        <v>ŽIV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2</v>
      </c>
      <c r="AA10" s="56">
        <f t="shared" si="5"/>
        <v>0</v>
      </c>
      <c r="AB10" s="56">
        <f t="shared" si="6"/>
        <v>1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1</v>
      </c>
      <c r="AG10" s="56">
        <f t="shared" si="11"/>
        <v>3</v>
      </c>
      <c r="AH10" s="6" t="str">
        <f>Predloge!$B$10</f>
        <v>12-20</v>
      </c>
      <c r="AI10" s="58" t="str">
        <f t="shared" si="12"/>
        <v>☺</v>
      </c>
      <c r="AJ10" s="58" t="str">
        <f t="shared" si="13"/>
        <v>T</v>
      </c>
      <c r="AK10" s="58" t="str">
        <f t="shared" si="14"/>
        <v>T</v>
      </c>
      <c r="AL10" s="58" t="str">
        <f t="shared" si="15"/>
        <v>D</v>
      </c>
      <c r="AM10" s="58" t="str">
        <f t="shared" si="16"/>
        <v>m</v>
      </c>
      <c r="AN10" s="58" t="str">
        <f t="shared" si="17"/>
        <v>1</v>
      </c>
      <c r="AO10" s="58" t="str">
        <f t="shared" si="18"/>
        <v>2</v>
      </c>
      <c r="AP10" s="58" t="str">
        <f t="shared" si="19"/>
        <v>¶</v>
      </c>
      <c r="AQ10" s="58" t="str">
        <f t="shared" si="20"/>
        <v>☻</v>
      </c>
      <c r="AR10" s="58" t="str">
        <f t="shared" si="21"/>
        <v>2</v>
      </c>
      <c r="AS10" s="58" t="str">
        <f t="shared" si="22"/>
        <v>T</v>
      </c>
      <c r="AT10" s="58" t="str">
        <f t="shared" si="23"/>
        <v>D</v>
      </c>
      <c r="AU10" s="58" t="str">
        <f t="shared" si="24"/>
        <v/>
      </c>
      <c r="AV10" s="58" t="str">
        <f t="shared" si="25"/>
        <v>M</v>
      </c>
      <c r="AW10" s="58" t="str">
        <f t="shared" si="26"/>
        <v>X</v>
      </c>
      <c r="AX10" s="58" t="str">
        <f t="shared" si="27"/>
        <v/>
      </c>
      <c r="AY10" s="58" t="str">
        <f t="shared" si="28"/>
        <v>D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44995</v>
      </c>
      <c r="B11" s="59" t="str">
        <f t="shared" si="0"/>
        <v>Fri</v>
      </c>
      <c r="C11" s="62" t="str">
        <f>Predloge!$B$11</f>
        <v>X</v>
      </c>
      <c r="D11" s="6" t="str">
        <f>Predloge!$B$6</f>
        <v>KVIT</v>
      </c>
      <c r="E11" s="6" t="str">
        <f>Predloge!$B$6</f>
        <v>KVIT</v>
      </c>
      <c r="F11" s="6" t="str">
        <f>Predloge!$B$12</f>
        <v>D</v>
      </c>
      <c r="G11" s="23" t="str">
        <f>Predloge!$B$23</f>
        <v>51☺</v>
      </c>
      <c r="H11" s="6" t="str">
        <f>Predloge!$B$4</f>
        <v>51</v>
      </c>
      <c r="I11" s="6" t="str">
        <f>Predloge!$B$5</f>
        <v>52</v>
      </c>
      <c r="J11" s="6" t="str">
        <f>Predloge!$B$6</f>
        <v>KVIT</v>
      </c>
      <c r="K11" s="62" t="str">
        <f>Predloge!$B$11</f>
        <v>X</v>
      </c>
      <c r="L11" s="6" t="str">
        <f>Predloge!$B$5</f>
        <v>52</v>
      </c>
      <c r="M11" s="9" t="str">
        <f>Predloge!$B$7</f>
        <v>KVIT☻</v>
      </c>
      <c r="N11" s="6" t="str">
        <f>Predloge!$B$12</f>
        <v>D</v>
      </c>
      <c r="O11" s="54"/>
      <c r="P11" s="54" t="s">
        <v>80</v>
      </c>
      <c r="Q11" s="11" t="str">
        <f>Predloge!$B$26</f>
        <v>52¶</v>
      </c>
      <c r="R11" s="54"/>
      <c r="S11" s="6" t="str">
        <f>Predloge!$B$12</f>
        <v>D</v>
      </c>
      <c r="T11" s="54"/>
      <c r="U11" s="54" t="s">
        <v>11</v>
      </c>
      <c r="V11" s="8" t="str">
        <f>Predloge!$E$13</f>
        <v>PIR</v>
      </c>
      <c r="W11" s="56">
        <f t="shared" si="1"/>
        <v>1</v>
      </c>
      <c r="X11" s="56">
        <f t="shared" si="2"/>
        <v>1</v>
      </c>
      <c r="Y11" s="56">
        <f t="shared" si="3"/>
        <v>1</v>
      </c>
      <c r="Z11" s="56">
        <f t="shared" si="4"/>
        <v>2</v>
      </c>
      <c r="AA11" s="56">
        <f t="shared" si="5"/>
        <v>0</v>
      </c>
      <c r="AB11" s="56">
        <f t="shared" si="6"/>
        <v>1</v>
      </c>
      <c r="AC11" s="56">
        <f t="shared" si="7"/>
        <v>0</v>
      </c>
      <c r="AD11" s="56">
        <f t="shared" si="8"/>
        <v>4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X</v>
      </c>
      <c r="AJ11" s="58" t="str">
        <f t="shared" si="13"/>
        <v>T</v>
      </c>
      <c r="AK11" s="58" t="str">
        <f t="shared" si="14"/>
        <v>T</v>
      </c>
      <c r="AL11" s="58" t="str">
        <f t="shared" si="15"/>
        <v>D</v>
      </c>
      <c r="AM11" s="58" t="str">
        <f t="shared" si="16"/>
        <v>☺</v>
      </c>
      <c r="AN11" s="58" t="str">
        <f t="shared" si="17"/>
        <v>1</v>
      </c>
      <c r="AO11" s="58" t="str">
        <f t="shared" si="18"/>
        <v>2</v>
      </c>
      <c r="AP11" s="58" t="str">
        <f t="shared" si="19"/>
        <v>T</v>
      </c>
      <c r="AQ11" s="58" t="str">
        <f t="shared" si="20"/>
        <v>X</v>
      </c>
      <c r="AR11" s="58" t="str">
        <f t="shared" si="21"/>
        <v>2</v>
      </c>
      <c r="AS11" s="58" t="str">
        <f t="shared" si="22"/>
        <v>☻</v>
      </c>
      <c r="AT11" s="58" t="str">
        <f t="shared" si="23"/>
        <v>D</v>
      </c>
      <c r="AU11" s="58" t="str">
        <f t="shared" si="24"/>
        <v/>
      </c>
      <c r="AV11" s="58" t="str">
        <f t="shared" si="25"/>
        <v>M</v>
      </c>
      <c r="AW11" s="58" t="str">
        <f t="shared" si="26"/>
        <v>¶</v>
      </c>
      <c r="AX11" s="58" t="str">
        <f t="shared" si="27"/>
        <v/>
      </c>
      <c r="AY11" s="58" t="str">
        <f t="shared" si="28"/>
        <v>D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44996</v>
      </c>
      <c r="B12" s="59" t="str">
        <f t="shared" si="0"/>
        <v>Sat</v>
      </c>
      <c r="C12" s="62"/>
      <c r="D12" s="62"/>
      <c r="E12" s="62"/>
      <c r="F12" s="13" t="str">
        <f>Predloge!$B$14</f>
        <v>☻</v>
      </c>
      <c r="G12" s="62"/>
      <c r="H12" s="63"/>
      <c r="I12" s="62"/>
      <c r="J12" s="54"/>
      <c r="K12" s="54"/>
      <c r="L12" s="54"/>
      <c r="M12" s="54"/>
      <c r="N12" s="54"/>
      <c r="O12" s="54"/>
      <c r="P12" s="62"/>
      <c r="Q12" s="62"/>
      <c r="R12" s="54"/>
      <c r="S12" s="62"/>
      <c r="T12" s="54"/>
      <c r="U12" s="54" t="s">
        <v>79</v>
      </c>
      <c r="V12" s="60" t="s">
        <v>29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>☻</v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/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44997</v>
      </c>
      <c r="B13" s="59" t="str">
        <f t="shared" si="0"/>
        <v>Sun</v>
      </c>
      <c r="C13" s="54"/>
      <c r="D13" s="80"/>
      <c r="E13" s="54"/>
      <c r="F13" s="54"/>
      <c r="G13" s="54"/>
      <c r="H13" s="54"/>
      <c r="I13" s="79"/>
      <c r="J13" s="13" t="str">
        <f>Predloge!$B$14</f>
        <v>☻</v>
      </c>
      <c r="K13" s="54"/>
      <c r="L13" s="54"/>
      <c r="M13" s="54"/>
      <c r="N13" s="54"/>
      <c r="O13" s="54"/>
      <c r="P13" s="54"/>
      <c r="Q13" s="21" t="str">
        <f>Predloge!$B$21</f>
        <v>☺</v>
      </c>
      <c r="R13" s="54"/>
      <c r="S13" s="54"/>
      <c r="T13" s="54"/>
      <c r="U13" s="54" t="s">
        <v>30</v>
      </c>
      <c r="V13" s="76" t="s">
        <v>13</v>
      </c>
      <c r="W13" s="56">
        <f t="shared" si="1"/>
        <v>1</v>
      </c>
      <c r="X13" s="56">
        <f t="shared" si="2"/>
        <v>1</v>
      </c>
      <c r="Y13" s="56">
        <f t="shared" si="3"/>
        <v>0</v>
      </c>
      <c r="Z13" s="56">
        <f t="shared" si="4"/>
        <v>0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0</v>
      </c>
      <c r="AE13" s="57">
        <f t="shared" si="9"/>
        <v>13</v>
      </c>
      <c r="AF13" s="57">
        <f t="shared" si="10"/>
        <v>0</v>
      </c>
      <c r="AG13" s="56">
        <f t="shared" si="11"/>
        <v>0</v>
      </c>
      <c r="AH13" s="6" t="str">
        <f>Predloge!$B$13</f>
        <v>BOL</v>
      </c>
      <c r="AI13" s="58" t="str">
        <f t="shared" si="12"/>
        <v/>
      </c>
      <c r="AJ13" s="58" t="str">
        <f t="shared" si="13"/>
        <v/>
      </c>
      <c r="AK13" s="58" t="str">
        <f t="shared" si="14"/>
        <v/>
      </c>
      <c r="AL13" s="58" t="str">
        <f t="shared" si="15"/>
        <v/>
      </c>
      <c r="AM13" s="58" t="str">
        <f t="shared" si="16"/>
        <v/>
      </c>
      <c r="AN13" s="58" t="str">
        <f t="shared" si="17"/>
        <v/>
      </c>
      <c r="AO13" s="58" t="str">
        <f t="shared" si="18"/>
        <v/>
      </c>
      <c r="AP13" s="58" t="str">
        <f t="shared" si="19"/>
        <v>☻</v>
      </c>
      <c r="AQ13" s="58" t="str">
        <f t="shared" si="20"/>
        <v/>
      </c>
      <c r="AR13" s="58" t="str">
        <f t="shared" si="21"/>
        <v/>
      </c>
      <c r="AS13" s="58" t="str">
        <f t="shared" si="22"/>
        <v/>
      </c>
      <c r="AT13" s="58" t="str">
        <f t="shared" si="23"/>
        <v/>
      </c>
      <c r="AU13" s="58" t="str">
        <f t="shared" si="24"/>
        <v/>
      </c>
      <c r="AV13" s="58" t="str">
        <f t="shared" si="25"/>
        <v/>
      </c>
      <c r="AW13" s="58" t="str">
        <f t="shared" si="26"/>
        <v>☺</v>
      </c>
      <c r="AX13" s="58" t="str">
        <f t="shared" si="27"/>
        <v/>
      </c>
      <c r="AY13" s="58" t="str">
        <f t="shared" si="28"/>
        <v/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44998</v>
      </c>
      <c r="B14" s="59" t="str">
        <f t="shared" si="0"/>
        <v>Mon</v>
      </c>
      <c r="C14" s="6" t="str">
        <f>Predloge!$B$5</f>
        <v>52</v>
      </c>
      <c r="D14" s="11" t="str">
        <f>Predloge!$B$26</f>
        <v>52¶</v>
      </c>
      <c r="E14" s="6" t="str">
        <f>Predloge!$B$12</f>
        <v>D</v>
      </c>
      <c r="F14" s="6" t="str">
        <f>Predloge!$B$12</f>
        <v>D</v>
      </c>
      <c r="G14" s="27" t="str">
        <f>Predloge!$B$28</f>
        <v>KO</v>
      </c>
      <c r="H14" s="6" t="str">
        <f>Predloge!$B$4</f>
        <v>51</v>
      </c>
      <c r="I14" s="6" t="str">
        <f>Predloge!$B$12</f>
        <v>D</v>
      </c>
      <c r="J14" s="62" t="str">
        <f>Predloge!$B$11</f>
        <v>X</v>
      </c>
      <c r="K14" s="111" t="str">
        <f>[1]Predloge!$B$6</f>
        <v>KVIT</v>
      </c>
      <c r="L14" s="23" t="str">
        <f>Predloge!$B$23</f>
        <v>51☺</v>
      </c>
      <c r="M14" s="6" t="str">
        <f>Predloge!$B$6</f>
        <v>KVIT</v>
      </c>
      <c r="N14" s="6" t="str">
        <f>Predloge!$B$6</f>
        <v>KVIT</v>
      </c>
      <c r="O14" s="54"/>
      <c r="P14" s="11" t="str">
        <f>Predloge!$B$16</f>
        <v>☻</v>
      </c>
      <c r="Q14" s="62" t="str">
        <f>Predloge!$B$11</f>
        <v>X</v>
      </c>
      <c r="R14" s="54"/>
      <c r="S14" s="6" t="str">
        <f>Predloge!$B$5</f>
        <v>52</v>
      </c>
      <c r="T14" s="54"/>
      <c r="U14" s="54" t="s">
        <v>21</v>
      </c>
      <c r="V14" s="76" t="s">
        <v>19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2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3</v>
      </c>
      <c r="AH14" s="13" t="str">
        <f>Predloge!$B$14</f>
        <v>☻</v>
      </c>
      <c r="AI14" s="58" t="str">
        <f t="shared" si="12"/>
        <v>2</v>
      </c>
      <c r="AJ14" s="58" t="str">
        <f t="shared" si="13"/>
        <v>¶</v>
      </c>
      <c r="AK14" s="58" t="str">
        <f t="shared" si="14"/>
        <v>D</v>
      </c>
      <c r="AL14" s="58" t="str">
        <f t="shared" si="15"/>
        <v>D</v>
      </c>
      <c r="AM14" s="58" t="str">
        <f t="shared" si="16"/>
        <v>O</v>
      </c>
      <c r="AN14" s="58" t="str">
        <f t="shared" si="17"/>
        <v>1</v>
      </c>
      <c r="AO14" s="58" t="str">
        <f t="shared" si="18"/>
        <v>D</v>
      </c>
      <c r="AP14" s="58" t="str">
        <f t="shared" si="19"/>
        <v>X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T</v>
      </c>
      <c r="AT14" s="58" t="str">
        <f t="shared" si="23"/>
        <v>T</v>
      </c>
      <c r="AU14" s="58" t="str">
        <f t="shared" si="24"/>
        <v/>
      </c>
      <c r="AV14" s="58" t="str">
        <f t="shared" si="25"/>
        <v>☻</v>
      </c>
      <c r="AW14" s="58" t="str">
        <f t="shared" si="26"/>
        <v>X</v>
      </c>
      <c r="AX14" s="58" t="str">
        <f t="shared" si="27"/>
        <v/>
      </c>
      <c r="AY14" s="58" t="str">
        <f t="shared" si="28"/>
        <v>2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44999</v>
      </c>
      <c r="B15" s="59" t="str">
        <f t="shared" si="0"/>
        <v>Tue</v>
      </c>
      <c r="C15" s="6" t="str">
        <f>Predloge!$B$5</f>
        <v>52</v>
      </c>
      <c r="D15" s="6" t="str">
        <f>Predloge!$B$6</f>
        <v>KVIT</v>
      </c>
      <c r="E15" s="6" t="str">
        <f>Predloge!$B$12</f>
        <v>D</v>
      </c>
      <c r="F15" s="6" t="str">
        <f>Predloge!$B$15</f>
        <v>SO</v>
      </c>
      <c r="G15" s="27" t="str">
        <f>Predloge!$B$28</f>
        <v>KO</v>
      </c>
      <c r="H15" s="6" t="str">
        <f>Predloge!$B$12</f>
        <v>D</v>
      </c>
      <c r="I15" s="6" t="str">
        <f>Predloge!$B$5</f>
        <v>52</v>
      </c>
      <c r="J15" s="11" t="str">
        <f>Predloge!$B$26</f>
        <v>52¶</v>
      </c>
      <c r="K15" s="111" t="str">
        <f>[1]Predloge!$B$6</f>
        <v>KVIT</v>
      </c>
      <c r="L15" s="62" t="str">
        <f>Predloge!$B$11</f>
        <v>X</v>
      </c>
      <c r="M15" s="6" t="str">
        <f>Predloge!$B$6</f>
        <v>KVIT</v>
      </c>
      <c r="N15" s="9" t="str">
        <f>Predloge!$B$7</f>
        <v>KVIT☻</v>
      </c>
      <c r="O15" s="54"/>
      <c r="P15" s="62" t="str">
        <f>Predloge!$B$11</f>
        <v>X</v>
      </c>
      <c r="Q15" s="6" t="str">
        <f>Predloge!$B$4</f>
        <v>51</v>
      </c>
      <c r="R15" s="54"/>
      <c r="S15" s="23" t="str">
        <f>Predloge!$B$23</f>
        <v>51☺</v>
      </c>
      <c r="T15" s="54"/>
      <c r="U15" s="54" t="s">
        <v>34</v>
      </c>
      <c r="V15" s="60" t="s">
        <v>21</v>
      </c>
      <c r="W15" s="56">
        <f t="shared" si="1"/>
        <v>1</v>
      </c>
      <c r="X15" s="56">
        <f t="shared" si="2"/>
        <v>1</v>
      </c>
      <c r="Y15" s="56">
        <f t="shared" si="3"/>
        <v>1</v>
      </c>
      <c r="Z15" s="56">
        <f t="shared" si="4"/>
        <v>2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4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2</v>
      </c>
      <c r="AJ15" s="58" t="str">
        <f t="shared" si="13"/>
        <v>T</v>
      </c>
      <c r="AK15" s="58" t="str">
        <f t="shared" si="14"/>
        <v>D</v>
      </c>
      <c r="AL15" s="58" t="str">
        <f t="shared" si="15"/>
        <v>O</v>
      </c>
      <c r="AM15" s="58" t="str">
        <f t="shared" si="16"/>
        <v>O</v>
      </c>
      <c r="AN15" s="58" t="str">
        <f t="shared" si="17"/>
        <v>D</v>
      </c>
      <c r="AO15" s="58" t="str">
        <f t="shared" si="18"/>
        <v>2</v>
      </c>
      <c r="AP15" s="58" t="str">
        <f t="shared" si="19"/>
        <v>¶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T</v>
      </c>
      <c r="AT15" s="58" t="str">
        <f t="shared" si="23"/>
        <v>☻</v>
      </c>
      <c r="AU15" s="58" t="str">
        <f t="shared" si="24"/>
        <v/>
      </c>
      <c r="AV15" s="58" t="str">
        <f t="shared" si="25"/>
        <v>X</v>
      </c>
      <c r="AW15" s="58" t="str">
        <f t="shared" si="26"/>
        <v>1</v>
      </c>
      <c r="AX15" s="58" t="str">
        <f t="shared" si="27"/>
        <v/>
      </c>
      <c r="AY15" s="58" t="str">
        <f t="shared" si="28"/>
        <v>☺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45000</v>
      </c>
      <c r="B16" s="59" t="str">
        <f t="shared" si="0"/>
        <v>Wed</v>
      </c>
      <c r="C16" s="23" t="str">
        <f>Predloge!$B$23</f>
        <v>51☺</v>
      </c>
      <c r="D16" s="54" t="s">
        <v>78</v>
      </c>
      <c r="E16" s="6" t="str">
        <f>Predloge!$B$12</f>
        <v>D</v>
      </c>
      <c r="F16" s="6" t="str">
        <f>Predloge!$B$12</f>
        <v>D</v>
      </c>
      <c r="G16" s="27" t="str">
        <f>Predloge!$B$28</f>
        <v>KO</v>
      </c>
      <c r="H16" s="6" t="str">
        <f>Predloge!$B$12</f>
        <v>D</v>
      </c>
      <c r="I16" s="11" t="str">
        <f>Predloge!$B$26</f>
        <v>52¶</v>
      </c>
      <c r="J16" s="11" t="str">
        <f>Predloge!$B$35</f>
        <v>Ta</v>
      </c>
      <c r="K16" s="6" t="str">
        <f>Predloge!$B$6</f>
        <v>KVIT</v>
      </c>
      <c r="L16" s="6" t="str">
        <f>Predloge!$B$5</f>
        <v>52</v>
      </c>
      <c r="M16" s="6" t="str">
        <f>Predloge!$B$6</f>
        <v>KVIT</v>
      </c>
      <c r="N16" s="62" t="str">
        <f>Predloge!$B$11</f>
        <v>X</v>
      </c>
      <c r="O16" s="54"/>
      <c r="P16" s="54" t="s">
        <v>80</v>
      </c>
      <c r="Q16" s="6" t="str">
        <f>Predloge!$B$12</f>
        <v>D</v>
      </c>
      <c r="R16" s="54"/>
      <c r="S16" s="62" t="str">
        <f>Predloge!$B$11</f>
        <v>X</v>
      </c>
      <c r="T16" s="54"/>
      <c r="U16" s="54" t="s">
        <v>76</v>
      </c>
      <c r="V16" s="8" t="str">
        <f>september!$F$1</f>
        <v>KON</v>
      </c>
      <c r="W16" s="56">
        <f t="shared" si="1"/>
        <v>0</v>
      </c>
      <c r="X16" s="56">
        <f t="shared" si="2"/>
        <v>1</v>
      </c>
      <c r="Y16" s="56">
        <f t="shared" si="3"/>
        <v>0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2</v>
      </c>
      <c r="AG16" s="56">
        <f t="shared" si="11"/>
        <v>1</v>
      </c>
      <c r="AH16" s="11" t="str">
        <f>Predloge!$B$16</f>
        <v>☻</v>
      </c>
      <c r="AI16" s="58" t="str">
        <f t="shared" si="12"/>
        <v>☺</v>
      </c>
      <c r="AJ16" s="58" t="str">
        <f t="shared" si="13"/>
        <v>F</v>
      </c>
      <c r="AK16" s="58" t="str">
        <f t="shared" si="14"/>
        <v>D</v>
      </c>
      <c r="AL16" s="58" t="str">
        <f t="shared" si="15"/>
        <v>D</v>
      </c>
      <c r="AM16" s="58" t="str">
        <f t="shared" si="16"/>
        <v>O</v>
      </c>
      <c r="AN16" s="58" t="str">
        <f t="shared" si="17"/>
        <v>D</v>
      </c>
      <c r="AO16" s="58" t="str">
        <f t="shared" si="18"/>
        <v>¶</v>
      </c>
      <c r="AP16" s="58" t="str">
        <f t="shared" si="19"/>
        <v>a</v>
      </c>
      <c r="AQ16" s="58" t="str">
        <f t="shared" si="20"/>
        <v>T</v>
      </c>
      <c r="AR16" s="58" t="str">
        <f t="shared" si="21"/>
        <v>2</v>
      </c>
      <c r="AS16" s="58" t="str">
        <f t="shared" si="22"/>
        <v>T</v>
      </c>
      <c r="AT16" s="58" t="str">
        <f t="shared" si="23"/>
        <v>X</v>
      </c>
      <c r="AU16" s="58" t="str">
        <f t="shared" si="24"/>
        <v/>
      </c>
      <c r="AV16" s="58" t="str">
        <f t="shared" si="25"/>
        <v>M</v>
      </c>
      <c r="AW16" s="58" t="str">
        <f t="shared" si="26"/>
        <v>D</v>
      </c>
      <c r="AX16" s="58" t="str">
        <f t="shared" si="27"/>
        <v/>
      </c>
      <c r="AY16" s="58" t="str">
        <f t="shared" si="28"/>
        <v>X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45001</v>
      </c>
      <c r="B17" s="59" t="str">
        <f t="shared" si="0"/>
        <v>Thu</v>
      </c>
      <c r="C17" s="62" t="str">
        <f>Predloge!$B$11</f>
        <v>X</v>
      </c>
      <c r="D17" s="9" t="str">
        <f>Predloge!$B$7</f>
        <v>KVIT☻</v>
      </c>
      <c r="E17" s="6" t="str">
        <f>Predloge!$B$12</f>
        <v>D</v>
      </c>
      <c r="F17" s="11" t="str">
        <f>Predloge!$B$26</f>
        <v>52¶</v>
      </c>
      <c r="G17" s="6" t="str">
        <f>Predloge!$B$4</f>
        <v>51</v>
      </c>
      <c r="H17" s="6" t="str">
        <f>Predloge!$B$12</f>
        <v>D</v>
      </c>
      <c r="I17" s="6" t="str">
        <f>Predloge!$B$5</f>
        <v>52</v>
      </c>
      <c r="J17" s="11" t="str">
        <f>Predloge!$B$32</f>
        <v>Am</v>
      </c>
      <c r="K17" s="111" t="str">
        <f>[1]Predloge!$B$6</f>
        <v>KVIT</v>
      </c>
      <c r="L17" s="23" t="str">
        <f>Predloge!$B$23</f>
        <v>51☺</v>
      </c>
      <c r="M17" s="6" t="str">
        <f>Predloge!$B$6</f>
        <v>KVIT</v>
      </c>
      <c r="N17" s="6" t="str">
        <f>Predloge!$B$12</f>
        <v>D</v>
      </c>
      <c r="O17" s="54"/>
      <c r="P17" s="54" t="s">
        <v>80</v>
      </c>
      <c r="Q17" s="6" t="str">
        <f>Predloge!$B$12</f>
        <v>D</v>
      </c>
      <c r="R17" s="54"/>
      <c r="S17" s="112" t="s">
        <v>77</v>
      </c>
      <c r="T17" s="54"/>
      <c r="U17" s="54" t="s">
        <v>21</v>
      </c>
      <c r="V17" s="8" t="str">
        <f>Predloge!$E$8</f>
        <v>BOŽ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1</v>
      </c>
      <c r="AA17" s="56">
        <f t="shared" si="5"/>
        <v>0</v>
      </c>
      <c r="AB17" s="56">
        <f t="shared" si="6"/>
        <v>1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1</v>
      </c>
      <c r="AG17" s="56">
        <f t="shared" si="11"/>
        <v>2</v>
      </c>
      <c r="AH17" s="15" t="str">
        <f>Predloge!$B$17</f>
        <v>51$</v>
      </c>
      <c r="AI17" s="58" t="str">
        <f t="shared" si="12"/>
        <v>X</v>
      </c>
      <c r="AJ17" s="58" t="str">
        <f t="shared" si="13"/>
        <v>☻</v>
      </c>
      <c r="AK17" s="58" t="str">
        <f t="shared" si="14"/>
        <v>D</v>
      </c>
      <c r="AL17" s="58" t="str">
        <f t="shared" si="15"/>
        <v>¶</v>
      </c>
      <c r="AM17" s="58" t="str">
        <f t="shared" si="16"/>
        <v>1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m</v>
      </c>
      <c r="AQ17" s="58" t="str">
        <f t="shared" si="20"/>
        <v>T</v>
      </c>
      <c r="AR17" s="58" t="str">
        <f t="shared" si="21"/>
        <v>☺</v>
      </c>
      <c r="AS17" s="58" t="str">
        <f t="shared" si="22"/>
        <v>T</v>
      </c>
      <c r="AT17" s="58" t="str">
        <f t="shared" si="23"/>
        <v>D</v>
      </c>
      <c r="AU17" s="58" t="str">
        <f t="shared" si="24"/>
        <v/>
      </c>
      <c r="AV17" s="58" t="str">
        <f t="shared" si="25"/>
        <v>M</v>
      </c>
      <c r="AW17" s="58" t="str">
        <f t="shared" si="26"/>
        <v>D</v>
      </c>
      <c r="AX17" s="58" t="str">
        <f t="shared" si="27"/>
        <v/>
      </c>
      <c r="AY17" s="58" t="str">
        <f t="shared" si="28"/>
        <v>K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45002</v>
      </c>
      <c r="B18" s="59" t="str">
        <f t="shared" si="0"/>
        <v>Fri</v>
      </c>
      <c r="C18" s="6" t="str">
        <f>Predloge!$B$4</f>
        <v>51</v>
      </c>
      <c r="D18" s="62" t="str">
        <f>Predloge!$B$11</f>
        <v>X</v>
      </c>
      <c r="E18" s="6" t="str">
        <f>Predloge!$B$12</f>
        <v>D</v>
      </c>
      <c r="F18" s="6" t="str">
        <f>Predloge!$B$12</f>
        <v>D</v>
      </c>
      <c r="G18" s="23" t="str">
        <f>Predloge!$B$23</f>
        <v>51☺</v>
      </c>
      <c r="H18" s="6" t="str">
        <f>Predloge!$B$12</f>
        <v>D</v>
      </c>
      <c r="I18" s="6" t="str">
        <f>Predloge!$B$5</f>
        <v>52</v>
      </c>
      <c r="J18" s="6" t="str">
        <f>Predloge!$B$6</f>
        <v>KVIT</v>
      </c>
      <c r="K18" s="6" t="str">
        <f>Predloge!$B$6</f>
        <v>KVIT</v>
      </c>
      <c r="L18" s="62" t="str">
        <f>Predloge!$B$11</f>
        <v>X</v>
      </c>
      <c r="M18" s="54" t="s">
        <v>78</v>
      </c>
      <c r="N18" s="11" t="str">
        <f>Predloge!$B$26</f>
        <v>52¶</v>
      </c>
      <c r="O18" s="54"/>
      <c r="P18" s="54" t="s">
        <v>80</v>
      </c>
      <c r="Q18" s="6" t="str">
        <f>Predloge!$B$12</f>
        <v>D</v>
      </c>
      <c r="R18" s="54"/>
      <c r="S18" s="54" t="s">
        <v>78</v>
      </c>
      <c r="T18" s="54"/>
      <c r="U18" s="54" t="s">
        <v>75</v>
      </c>
      <c r="V18" s="8" t="str">
        <f>september!$F$1</f>
        <v>KON</v>
      </c>
      <c r="W18" s="56">
        <f t="shared" si="1"/>
        <v>0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1</v>
      </c>
      <c r="AC18" s="56">
        <f t="shared" si="7"/>
        <v>0</v>
      </c>
      <c r="AD18" s="56">
        <f t="shared" si="8"/>
        <v>2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1</v>
      </c>
      <c r="AJ18" s="58" t="str">
        <f t="shared" si="13"/>
        <v>X</v>
      </c>
      <c r="AK18" s="58" t="str">
        <f t="shared" si="14"/>
        <v>D</v>
      </c>
      <c r="AL18" s="58" t="str">
        <f t="shared" si="15"/>
        <v>D</v>
      </c>
      <c r="AM18" s="58" t="str">
        <f t="shared" si="16"/>
        <v>☺</v>
      </c>
      <c r="AN18" s="58" t="str">
        <f t="shared" si="17"/>
        <v>D</v>
      </c>
      <c r="AO18" s="58" t="str">
        <f t="shared" si="18"/>
        <v>2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X</v>
      </c>
      <c r="AS18" s="58" t="str">
        <f t="shared" si="22"/>
        <v>F</v>
      </c>
      <c r="AT18" s="58" t="str">
        <f t="shared" si="23"/>
        <v>¶</v>
      </c>
      <c r="AU18" s="58" t="str">
        <f t="shared" si="24"/>
        <v/>
      </c>
      <c r="AV18" s="58" t="str">
        <f t="shared" si="25"/>
        <v>M</v>
      </c>
      <c r="AW18" s="58" t="str">
        <f t="shared" si="26"/>
        <v>D</v>
      </c>
      <c r="AX18" s="58" t="str">
        <f t="shared" si="27"/>
        <v/>
      </c>
      <c r="AY18" s="58" t="str">
        <f t="shared" si="28"/>
        <v>F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45003</v>
      </c>
      <c r="B19" s="59" t="str">
        <f t="shared" si="0"/>
        <v>Sat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3" t="str">
        <f>Predloge!$B$14</f>
        <v>☻</v>
      </c>
      <c r="T19" s="54"/>
      <c r="U19" s="54" t="s">
        <v>39</v>
      </c>
      <c r="V19" s="60" t="s">
        <v>17</v>
      </c>
      <c r="W19" s="56">
        <f t="shared" si="1"/>
        <v>1</v>
      </c>
      <c r="X19" s="56">
        <f t="shared" si="2"/>
        <v>0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14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/>
      </c>
      <c r="AL19" s="58" t="str">
        <f t="shared" si="15"/>
        <v/>
      </c>
      <c r="AM19" s="58" t="str">
        <f t="shared" si="16"/>
        <v/>
      </c>
      <c r="AN19" s="58" t="str">
        <f t="shared" si="17"/>
        <v/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>☻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45004</v>
      </c>
      <c r="B20" s="59" t="str">
        <f t="shared" si="0"/>
        <v>Sun</v>
      </c>
      <c r="C20" s="54"/>
      <c r="D20" s="54"/>
      <c r="E20" s="54"/>
      <c r="F20" s="54"/>
      <c r="G20" s="54"/>
      <c r="H20" s="54"/>
      <c r="I20" s="21" t="str">
        <f>Predloge!$B$21</f>
        <v>☺</v>
      </c>
      <c r="J20" s="54"/>
      <c r="K20" s="54"/>
      <c r="L20" s="54"/>
      <c r="M20" s="54"/>
      <c r="N20" s="54"/>
      <c r="O20" s="54"/>
      <c r="P20" s="13" t="str">
        <f>Predloge!$B$14</f>
        <v>☻</v>
      </c>
      <c r="Q20" s="54"/>
      <c r="R20" s="54"/>
      <c r="S20" s="54"/>
      <c r="T20" s="54"/>
      <c r="U20" s="54" t="s">
        <v>15</v>
      </c>
      <c r="V20" s="76" t="s">
        <v>17</v>
      </c>
      <c r="W20" s="56">
        <f t="shared" si="1"/>
        <v>1</v>
      </c>
      <c r="X20" s="56">
        <f t="shared" si="2"/>
        <v>1</v>
      </c>
      <c r="Y20" s="56">
        <f t="shared" si="3"/>
        <v>0</v>
      </c>
      <c r="Z20" s="56">
        <f t="shared" si="4"/>
        <v>0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0</v>
      </c>
      <c r="AE20" s="57">
        <f t="shared" si="9"/>
        <v>13</v>
      </c>
      <c r="AF20" s="57">
        <f t="shared" si="10"/>
        <v>0</v>
      </c>
      <c r="AG20" s="56">
        <f t="shared" si="11"/>
        <v>0</v>
      </c>
      <c r="AH20" s="19" t="str">
        <f>Predloge!$B$20</f>
        <v>☺</v>
      </c>
      <c r="AI20" s="58" t="str">
        <f t="shared" si="12"/>
        <v/>
      </c>
      <c r="AJ20" s="58" t="str">
        <f t="shared" si="13"/>
        <v/>
      </c>
      <c r="AK20" s="58" t="str">
        <f t="shared" si="14"/>
        <v/>
      </c>
      <c r="AL20" s="58" t="str">
        <f t="shared" si="15"/>
        <v/>
      </c>
      <c r="AM20" s="58" t="str">
        <f t="shared" si="16"/>
        <v/>
      </c>
      <c r="AN20" s="58" t="str">
        <f t="shared" si="17"/>
        <v/>
      </c>
      <c r="AO20" s="58" t="str">
        <f t="shared" si="18"/>
        <v>☺</v>
      </c>
      <c r="AP20" s="58" t="str">
        <f t="shared" si="19"/>
        <v/>
      </c>
      <c r="AQ20" s="58" t="str">
        <f t="shared" si="20"/>
        <v/>
      </c>
      <c r="AR20" s="58" t="str">
        <f t="shared" si="21"/>
        <v/>
      </c>
      <c r="AS20" s="58" t="str">
        <f t="shared" si="22"/>
        <v/>
      </c>
      <c r="AT20" s="58" t="str">
        <f t="shared" si="23"/>
        <v/>
      </c>
      <c r="AU20" s="58" t="str">
        <f t="shared" si="24"/>
        <v/>
      </c>
      <c r="AV20" s="58" t="str">
        <f t="shared" si="25"/>
        <v>☻</v>
      </c>
      <c r="AW20" s="58" t="str">
        <f t="shared" si="26"/>
        <v/>
      </c>
      <c r="AX20" s="58" t="str">
        <f t="shared" si="27"/>
        <v/>
      </c>
      <c r="AY20" s="58" t="str">
        <f t="shared" si="28"/>
        <v/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45005</v>
      </c>
      <c r="B21" s="59" t="str">
        <f t="shared" si="0"/>
        <v>Mon</v>
      </c>
      <c r="C21" s="11" t="str">
        <f>Predloge!$B$26</f>
        <v>52¶</v>
      </c>
      <c r="D21" s="6" t="str">
        <f>Predloge!$B$15</f>
        <v>SO</v>
      </c>
      <c r="E21" s="6" t="str">
        <f>Predloge!$B$12</f>
        <v>D</v>
      </c>
      <c r="F21" s="6" t="str">
        <f>Predloge!$B$15</f>
        <v>SO</v>
      </c>
      <c r="G21" s="6" t="str">
        <f>Predloge!$B$12</f>
        <v>D</v>
      </c>
      <c r="H21" s="6" t="str">
        <f>Predloge!$B$5</f>
        <v>52</v>
      </c>
      <c r="I21" s="62" t="str">
        <f>Predloge!$B$11</f>
        <v>X</v>
      </c>
      <c r="J21" s="6" t="str">
        <f>Predloge!$B$12</f>
        <v>D</v>
      </c>
      <c r="K21" s="9" t="str">
        <f>Predloge!$B$7</f>
        <v>KVIT☻</v>
      </c>
      <c r="L21" s="23" t="str">
        <f>Predloge!$B$23</f>
        <v>51☺</v>
      </c>
      <c r="M21" s="6" t="str">
        <f>Predloge!$B$6</f>
        <v>KVIT</v>
      </c>
      <c r="N21" s="111" t="str">
        <f>[1]Predloge!$B$6</f>
        <v>KVIT</v>
      </c>
      <c r="O21" s="54"/>
      <c r="P21" s="62" t="str">
        <f>Predloge!$B$11</f>
        <v>X</v>
      </c>
      <c r="Q21" s="6" t="str">
        <f>Predloge!$B$12</f>
        <v>D</v>
      </c>
      <c r="R21" s="54"/>
      <c r="S21" s="6" t="str">
        <f>Predloge!$B$4</f>
        <v>51</v>
      </c>
      <c r="T21" s="54"/>
      <c r="U21" s="54" t="s">
        <v>21</v>
      </c>
      <c r="V21" s="76" t="s">
        <v>23</v>
      </c>
      <c r="W21" s="56">
        <f t="shared" si="1"/>
        <v>1</v>
      </c>
      <c r="X21" s="56">
        <f t="shared" si="2"/>
        <v>1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2</v>
      </c>
      <c r="AG21" s="56">
        <f t="shared" si="11"/>
        <v>2</v>
      </c>
      <c r="AH21" s="21" t="str">
        <f>Predloge!$B$21</f>
        <v>☺</v>
      </c>
      <c r="AI21" s="58" t="str">
        <f t="shared" si="12"/>
        <v>¶</v>
      </c>
      <c r="AJ21" s="58" t="str">
        <f t="shared" si="13"/>
        <v>O</v>
      </c>
      <c r="AK21" s="58" t="str">
        <f t="shared" si="14"/>
        <v>D</v>
      </c>
      <c r="AL21" s="58" t="str">
        <f t="shared" si="15"/>
        <v>O</v>
      </c>
      <c r="AM21" s="58" t="str">
        <f t="shared" si="16"/>
        <v>D</v>
      </c>
      <c r="AN21" s="58" t="str">
        <f t="shared" si="17"/>
        <v>2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☻</v>
      </c>
      <c r="AR21" s="58" t="str">
        <f t="shared" si="21"/>
        <v>☺</v>
      </c>
      <c r="AS21" s="58" t="str">
        <f t="shared" si="22"/>
        <v>T</v>
      </c>
      <c r="AT21" s="58" t="str">
        <f t="shared" si="23"/>
        <v>T</v>
      </c>
      <c r="AU21" s="58" t="str">
        <f t="shared" si="24"/>
        <v/>
      </c>
      <c r="AV21" s="58" t="str">
        <f t="shared" si="25"/>
        <v>X</v>
      </c>
      <c r="AW21" s="58" t="str">
        <f t="shared" si="26"/>
        <v>D</v>
      </c>
      <c r="AX21" s="58" t="str">
        <f t="shared" si="27"/>
        <v/>
      </c>
      <c r="AY21" s="58" t="str">
        <f t="shared" si="28"/>
        <v>1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45006</v>
      </c>
      <c r="B22" s="59" t="str">
        <f t="shared" si="0"/>
        <v>Tue</v>
      </c>
      <c r="C22" s="6" t="str">
        <f>Predloge!$B$5</f>
        <v>52</v>
      </c>
      <c r="D22" s="6" t="str">
        <f>Predloge!$B$15</f>
        <v>SO</v>
      </c>
      <c r="E22" s="6" t="str">
        <f>Predloge!$B$12</f>
        <v>D</v>
      </c>
      <c r="F22" s="6" t="str">
        <f>Predloge!$B$15</f>
        <v>SO</v>
      </c>
      <c r="G22" s="6" t="str">
        <f>Predloge!$B$12</f>
        <v>D</v>
      </c>
      <c r="H22" s="11" t="str">
        <f>Predloge!$B$26</f>
        <v>52¶</v>
      </c>
      <c r="I22" s="6" t="str">
        <f>Predloge!$B$4</f>
        <v>51</v>
      </c>
      <c r="J22" s="111" t="str">
        <f>[1]Predloge!$B$6</f>
        <v>KVIT</v>
      </c>
      <c r="K22" s="62" t="str">
        <f>Predloge!$B$11</f>
        <v>X</v>
      </c>
      <c r="L22" s="62" t="str">
        <f>Predloge!$B$11</f>
        <v>X</v>
      </c>
      <c r="M22" s="6" t="str">
        <f>Predloge!$B$6</f>
        <v>KVIT</v>
      </c>
      <c r="N22" s="9" t="str">
        <f>Predloge!$B$7</f>
        <v>KVIT☻</v>
      </c>
      <c r="O22" s="54"/>
      <c r="P22" s="54" t="s">
        <v>80</v>
      </c>
      <c r="Q22" s="6" t="str">
        <f>Predloge!$B$12</f>
        <v>D</v>
      </c>
      <c r="R22" s="54"/>
      <c r="S22" s="11" t="str">
        <f>Predloge!$B$32</f>
        <v>Am</v>
      </c>
      <c r="T22" s="54"/>
      <c r="U22" s="54" t="s">
        <v>79</v>
      </c>
      <c r="V22" s="8" t="str">
        <f>september!$S$1</f>
        <v>JNK</v>
      </c>
      <c r="W22" s="56">
        <f t="shared" si="1"/>
        <v>1</v>
      </c>
      <c r="X22" s="56">
        <f t="shared" si="2"/>
        <v>0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3</v>
      </c>
      <c r="AE22" s="57">
        <f t="shared" si="9"/>
        <v>0</v>
      </c>
      <c r="AF22" s="57">
        <f t="shared" si="10"/>
        <v>2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O</v>
      </c>
      <c r="AK22" s="58" t="str">
        <f t="shared" si="14"/>
        <v>D</v>
      </c>
      <c r="AL22" s="58" t="str">
        <f t="shared" si="15"/>
        <v>O</v>
      </c>
      <c r="AM22" s="58" t="str">
        <f t="shared" si="16"/>
        <v>D</v>
      </c>
      <c r="AN22" s="58" t="str">
        <f t="shared" si="17"/>
        <v>¶</v>
      </c>
      <c r="AO22" s="58" t="str">
        <f t="shared" si="18"/>
        <v>1</v>
      </c>
      <c r="AP22" s="58" t="str">
        <f t="shared" si="19"/>
        <v>T</v>
      </c>
      <c r="AQ22" s="58" t="str">
        <f t="shared" si="20"/>
        <v>X</v>
      </c>
      <c r="AR22" s="58" t="str">
        <f t="shared" si="21"/>
        <v>X</v>
      </c>
      <c r="AS22" s="58" t="str">
        <f t="shared" si="22"/>
        <v>T</v>
      </c>
      <c r="AT22" s="58" t="str">
        <f t="shared" si="23"/>
        <v>☻</v>
      </c>
      <c r="AU22" s="58" t="str">
        <f t="shared" si="24"/>
        <v/>
      </c>
      <c r="AV22" s="58" t="str">
        <f t="shared" si="25"/>
        <v>M</v>
      </c>
      <c r="AW22" s="58" t="str">
        <f t="shared" si="26"/>
        <v>D</v>
      </c>
      <c r="AX22" s="58" t="str">
        <f t="shared" si="27"/>
        <v/>
      </c>
      <c r="AY22" s="58" t="str">
        <f t="shared" si="28"/>
        <v>m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45007</v>
      </c>
      <c r="B23" s="59" t="str">
        <f t="shared" si="0"/>
        <v>Wed</v>
      </c>
      <c r="C23" s="6" t="str">
        <f>Predloge!$B$5</f>
        <v>52</v>
      </c>
      <c r="D23" s="6" t="str">
        <f>Predloge!$B$15</f>
        <v>SO</v>
      </c>
      <c r="E23" s="6" t="str">
        <f>Predloge!$B$12</f>
        <v>D</v>
      </c>
      <c r="F23" s="6" t="str">
        <f>Predloge!$B$15</f>
        <v>SO</v>
      </c>
      <c r="G23" s="6" t="str">
        <f>Predloge!$B$12</f>
        <v>D</v>
      </c>
      <c r="H23" s="11" t="str">
        <f>Predloge!$B$35</f>
        <v>Ta</v>
      </c>
      <c r="I23" s="23" t="str">
        <f>Predloge!$B$23</f>
        <v>51☺</v>
      </c>
      <c r="J23" s="6" t="str">
        <f>Predloge!$B$6</f>
        <v>KVIT</v>
      </c>
      <c r="K23" s="6" t="str">
        <f>Predloge!$B$6</f>
        <v>KVIT</v>
      </c>
      <c r="L23" s="11" t="str">
        <f>Predloge!$B$26</f>
        <v>52¶</v>
      </c>
      <c r="M23" s="6" t="str">
        <f>Predloge!$B$6</f>
        <v>KVIT</v>
      </c>
      <c r="N23" s="62" t="str">
        <f>Predloge!$B$11</f>
        <v>X</v>
      </c>
      <c r="O23" s="54"/>
      <c r="P23" s="54" t="s">
        <v>80</v>
      </c>
      <c r="Q23" s="6" t="str">
        <f>Predloge!$B$12</f>
        <v>D</v>
      </c>
      <c r="R23" s="54"/>
      <c r="S23" s="112" t="s">
        <v>77</v>
      </c>
      <c r="T23" s="54"/>
      <c r="U23" s="54" t="s">
        <v>15</v>
      </c>
      <c r="V23" s="8" t="str">
        <f>september!$S$1</f>
        <v>JNK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3</v>
      </c>
      <c r="AE23" s="57">
        <f t="shared" si="9"/>
        <v>0</v>
      </c>
      <c r="AF23" s="57">
        <f t="shared" si="10"/>
        <v>1</v>
      </c>
      <c r="AG23" s="56">
        <f t="shared" si="11"/>
        <v>1</v>
      </c>
      <c r="AH23" s="23" t="str">
        <f>Predloge!$B$23</f>
        <v>51☺</v>
      </c>
      <c r="AI23" s="58" t="str">
        <f t="shared" si="12"/>
        <v>2</v>
      </c>
      <c r="AJ23" s="58" t="str">
        <f t="shared" si="13"/>
        <v>O</v>
      </c>
      <c r="AK23" s="58" t="str">
        <f t="shared" si="14"/>
        <v>D</v>
      </c>
      <c r="AL23" s="58" t="str">
        <f t="shared" si="15"/>
        <v>O</v>
      </c>
      <c r="AM23" s="58" t="str">
        <f t="shared" si="16"/>
        <v>D</v>
      </c>
      <c r="AN23" s="58" t="str">
        <f t="shared" si="17"/>
        <v>a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T</v>
      </c>
      <c r="AR23" s="58" t="str">
        <f t="shared" si="21"/>
        <v>¶</v>
      </c>
      <c r="AS23" s="58" t="str">
        <f t="shared" si="22"/>
        <v>T</v>
      </c>
      <c r="AT23" s="58" t="str">
        <f t="shared" si="23"/>
        <v>X</v>
      </c>
      <c r="AU23" s="58" t="str">
        <f t="shared" si="24"/>
        <v/>
      </c>
      <c r="AV23" s="58" t="str">
        <f t="shared" si="25"/>
        <v>M</v>
      </c>
      <c r="AW23" s="58" t="str">
        <f t="shared" si="26"/>
        <v>D</v>
      </c>
      <c r="AX23" s="58" t="str">
        <f t="shared" si="27"/>
        <v/>
      </c>
      <c r="AY23" s="58" t="str">
        <f t="shared" si="28"/>
        <v>K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45008</v>
      </c>
      <c r="B24" s="59" t="str">
        <f t="shared" si="0"/>
        <v>Thu</v>
      </c>
      <c r="C24" s="6" t="str">
        <f>Predloge!$B$5</f>
        <v>52</v>
      </c>
      <c r="D24" s="6" t="str">
        <f>Predloge!$B$15</f>
        <v>SO</v>
      </c>
      <c r="E24" s="11" t="str">
        <f>Predloge!$B$26</f>
        <v>52¶</v>
      </c>
      <c r="F24" s="6" t="str">
        <f>Predloge!$B$15</f>
        <v>SO</v>
      </c>
      <c r="G24" s="6" t="str">
        <f>Predloge!$B$12</f>
        <v>D</v>
      </c>
      <c r="H24" s="6" t="str">
        <f>Predloge!$B$12</f>
        <v>D</v>
      </c>
      <c r="I24" s="62" t="str">
        <f>Predloge!$B$11</f>
        <v>X</v>
      </c>
      <c r="J24" s="6" t="str">
        <f>Predloge!$B$6</f>
        <v>KVIT</v>
      </c>
      <c r="K24" s="111" t="str">
        <f>[1]Predloge!$B$6</f>
        <v>KVIT</v>
      </c>
      <c r="L24" s="112" t="s">
        <v>77</v>
      </c>
      <c r="M24" s="6" t="str">
        <f>Predloge!$B$15</f>
        <v>SO</v>
      </c>
      <c r="N24" s="6" t="str">
        <f>Predloge!$B$12</f>
        <v>D</v>
      </c>
      <c r="O24" s="54"/>
      <c r="P24" s="11" t="str">
        <f>Predloge!$B$32</f>
        <v>Am</v>
      </c>
      <c r="Q24" s="6" t="str">
        <f>Predloge!$B$12</f>
        <v>D</v>
      </c>
      <c r="R24" s="54"/>
      <c r="S24" s="23" t="str">
        <f>Predloge!$B$23</f>
        <v>51☺</v>
      </c>
      <c r="T24" s="54"/>
      <c r="U24" s="54" t="s">
        <v>76</v>
      </c>
      <c r="V24" s="60" t="s">
        <v>21</v>
      </c>
      <c r="W24" s="56">
        <f t="shared" si="1"/>
        <v>0</v>
      </c>
      <c r="X24" s="56">
        <f t="shared" si="2"/>
        <v>1</v>
      </c>
      <c r="Y24" s="56">
        <f t="shared" si="3"/>
        <v>0</v>
      </c>
      <c r="Z24" s="56">
        <f t="shared" si="4"/>
        <v>1</v>
      </c>
      <c r="AA24" s="56">
        <f t="shared" si="5"/>
        <v>0</v>
      </c>
      <c r="AB24" s="56">
        <f t="shared" si="6"/>
        <v>1</v>
      </c>
      <c r="AC24" s="56">
        <f t="shared" si="7"/>
        <v>0</v>
      </c>
      <c r="AD24" s="56">
        <f t="shared" si="8"/>
        <v>2</v>
      </c>
      <c r="AE24" s="57">
        <f t="shared" si="9"/>
        <v>0</v>
      </c>
      <c r="AF24" s="57">
        <f t="shared" si="10"/>
        <v>1</v>
      </c>
      <c r="AG24" s="56">
        <f t="shared" si="11"/>
        <v>1</v>
      </c>
      <c r="AH24" s="23" t="str">
        <f>Predloge!$B$24</f>
        <v>52☺</v>
      </c>
      <c r="AI24" s="58" t="str">
        <f>RIGHT(C30,1)</f>
        <v>1</v>
      </c>
      <c r="AJ24" s="58" t="str">
        <f t="shared" ref="AJ24:AJ32" si="30">RIGHT(D24,1)</f>
        <v>O</v>
      </c>
      <c r="AK24" s="58" t="str">
        <f t="shared" ref="AK24:AK32" si="31">RIGHT(E24,1)</f>
        <v>¶</v>
      </c>
      <c r="AL24" s="58" t="str">
        <f t="shared" ref="AL24:AL32" si="32">RIGHT(F24,1)</f>
        <v>O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T</v>
      </c>
      <c r="AR24" s="58" t="str">
        <f t="shared" ref="AR24:AR32" si="38">RIGHT(L24,1)</f>
        <v>K</v>
      </c>
      <c r="AS24" s="58" t="str">
        <f t="shared" ref="AS24:AS32" si="39">RIGHT(M24,1)</f>
        <v>O</v>
      </c>
      <c r="AT24" s="58" t="str">
        <f t="shared" ref="AT24:AT32" si="40">RIGHT(N24,1)</f>
        <v>D</v>
      </c>
      <c r="AU24" s="58" t="str">
        <f t="shared" ref="AU24:AU32" si="41">RIGHT(O24,1)</f>
        <v/>
      </c>
      <c r="AV24" s="58" t="str">
        <f t="shared" ref="AV24:AV32" si="42">RIGHT(P24,1)</f>
        <v>m</v>
      </c>
      <c r="AW24" s="58" t="str">
        <f t="shared" ref="AW24:AW32" si="43">RIGHT(Q24,1)</f>
        <v>D</v>
      </c>
      <c r="AX24" s="58" t="str">
        <f t="shared" ref="AX24:AX32" si="44">RIGHT(R24,1)</f>
        <v/>
      </c>
      <c r="AY24" s="58" t="str">
        <f t="shared" ref="AY24:AY32" si="45">RIGHT(S24,1)</f>
        <v>☺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45009</v>
      </c>
      <c r="B25" s="59" t="str">
        <f t="shared" si="0"/>
        <v>Fri</v>
      </c>
      <c r="C25" s="23" t="str">
        <f>Predloge!$B$23</f>
        <v>51☺</v>
      </c>
      <c r="D25" s="6" t="str">
        <f>Predloge!$B$15</f>
        <v>SO</v>
      </c>
      <c r="E25" s="6" t="str">
        <f>Predloge!$B$4</f>
        <v>51</v>
      </c>
      <c r="F25" s="6" t="str">
        <f>Predloge!$B$15</f>
        <v>SO</v>
      </c>
      <c r="G25" s="6" t="str">
        <f>Predloge!$B$12</f>
        <v>D</v>
      </c>
      <c r="H25" s="6" t="str">
        <f>Predloge!$B$12</f>
        <v>D</v>
      </c>
      <c r="I25" s="6" t="str">
        <f>Predloge!$B$5</f>
        <v>52</v>
      </c>
      <c r="J25" s="6" t="str">
        <f>Predloge!$B$6</f>
        <v>KVIT</v>
      </c>
      <c r="K25" s="6" t="str">
        <f>Predloge!$B$12</f>
        <v>D</v>
      </c>
      <c r="L25" s="112" t="s">
        <v>77</v>
      </c>
      <c r="M25" s="6" t="str">
        <f>Predloge!$B$15</f>
        <v>SO</v>
      </c>
      <c r="N25" s="6" t="str">
        <f>Predloge!$B$12</f>
        <v>D</v>
      </c>
      <c r="O25" s="54"/>
      <c r="P25" s="11" t="str">
        <f>Predloge!$B$16</f>
        <v>☻</v>
      </c>
      <c r="Q25" s="6" t="str">
        <f>Predloge!$B$12</f>
        <v>D</v>
      </c>
      <c r="R25" s="54"/>
      <c r="S25" s="62" t="str">
        <f>Predloge!$B$11</f>
        <v>X</v>
      </c>
      <c r="T25" s="54"/>
      <c r="U25" s="54" t="s">
        <v>36</v>
      </c>
      <c r="V25" s="60" t="s">
        <v>21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1</v>
      </c>
      <c r="AE25" s="57">
        <f t="shared" si="9"/>
        <v>0</v>
      </c>
      <c r="AF25" s="57">
        <f t="shared" si="10"/>
        <v>1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☺</v>
      </c>
      <c r="AJ25" s="58" t="str">
        <f t="shared" si="30"/>
        <v>O</v>
      </c>
      <c r="AK25" s="58" t="str">
        <f t="shared" si="31"/>
        <v>1</v>
      </c>
      <c r="AL25" s="58" t="str">
        <f t="shared" si="32"/>
        <v>O</v>
      </c>
      <c r="AM25" s="58" t="str">
        <f t="shared" si="33"/>
        <v>D</v>
      </c>
      <c r="AN25" s="58" t="str">
        <f t="shared" si="34"/>
        <v>D</v>
      </c>
      <c r="AO25" s="58" t="str">
        <f t="shared" si="35"/>
        <v>2</v>
      </c>
      <c r="AP25" s="58" t="str">
        <f t="shared" si="36"/>
        <v>T</v>
      </c>
      <c r="AQ25" s="58" t="str">
        <f t="shared" si="37"/>
        <v>D</v>
      </c>
      <c r="AR25" s="58" t="str">
        <f t="shared" si="38"/>
        <v>K</v>
      </c>
      <c r="AS25" s="58" t="str">
        <f t="shared" si="39"/>
        <v>O</v>
      </c>
      <c r="AT25" s="58" t="str">
        <f t="shared" si="40"/>
        <v>D</v>
      </c>
      <c r="AU25" s="58" t="str">
        <f t="shared" si="41"/>
        <v/>
      </c>
      <c r="AV25" s="58" t="str">
        <f t="shared" si="42"/>
        <v>☻</v>
      </c>
      <c r="AW25" s="58" t="str">
        <f t="shared" si="43"/>
        <v>D</v>
      </c>
      <c r="AX25" s="58" t="str">
        <f t="shared" si="44"/>
        <v/>
      </c>
      <c r="AY25" s="58" t="str">
        <f t="shared" si="45"/>
        <v>X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45010</v>
      </c>
      <c r="B26" s="59" t="str">
        <f t="shared" si="0"/>
        <v>Sat</v>
      </c>
      <c r="C26" s="54"/>
      <c r="D26" s="54"/>
      <c r="E26" s="54"/>
      <c r="F26" s="54"/>
      <c r="G26" s="54"/>
      <c r="H26" s="54"/>
      <c r="I26" s="21" t="str">
        <f>Predloge!$B$21</f>
        <v>☺</v>
      </c>
      <c r="J26" s="54"/>
      <c r="K26" s="54"/>
      <c r="L26" s="54"/>
      <c r="M26" s="54"/>
      <c r="N26" s="54"/>
      <c r="O26" s="54"/>
      <c r="P26" s="54"/>
      <c r="Q26" s="54"/>
      <c r="R26" s="54"/>
      <c r="S26" s="13" t="str">
        <f>Predloge!$B$14</f>
        <v>☻</v>
      </c>
      <c r="T26" s="54"/>
      <c r="U26" s="54" t="s">
        <v>15</v>
      </c>
      <c r="V26" s="60" t="s">
        <v>21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>☺</v>
      </c>
      <c r="AP26" s="58" t="str">
        <f t="shared" si="36"/>
        <v/>
      </c>
      <c r="AQ26" s="58" t="str">
        <f t="shared" si="37"/>
        <v/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/>
      </c>
      <c r="AX26" s="58" t="str">
        <f t="shared" si="44"/>
        <v/>
      </c>
      <c r="AY26" s="58" t="str">
        <f t="shared" si="45"/>
        <v>☻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45011</v>
      </c>
      <c r="B27" s="59" t="str">
        <f t="shared" si="0"/>
        <v>Sun</v>
      </c>
      <c r="C27" s="21" t="str">
        <f>Predloge!$B$21</f>
        <v>☺</v>
      </c>
      <c r="D27" s="54"/>
      <c r="E27" s="54"/>
      <c r="F27" s="54"/>
      <c r="G27" s="54"/>
      <c r="H27" s="54"/>
      <c r="I27" s="54"/>
      <c r="J27" s="13" t="str">
        <f>Predloge!$B$14</f>
        <v>☻</v>
      </c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 t="s">
        <v>36</v>
      </c>
      <c r="V27" s="76" t="s">
        <v>21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0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0</v>
      </c>
      <c r="AE27" s="57">
        <f t="shared" si="9"/>
        <v>13</v>
      </c>
      <c r="AF27" s="57">
        <f t="shared" si="10"/>
        <v>0</v>
      </c>
      <c r="AG27" s="56">
        <f t="shared" si="11"/>
        <v>0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/>
      </c>
      <c r="AK27" s="58" t="str">
        <f t="shared" si="31"/>
        <v/>
      </c>
      <c r="AL27" s="58" t="str">
        <f t="shared" si="32"/>
        <v/>
      </c>
      <c r="AM27" s="58" t="str">
        <f t="shared" si="33"/>
        <v/>
      </c>
      <c r="AN27" s="58" t="str">
        <f t="shared" si="34"/>
        <v/>
      </c>
      <c r="AO27" s="58" t="str">
        <f t="shared" si="35"/>
        <v/>
      </c>
      <c r="AP27" s="58" t="str">
        <f t="shared" si="36"/>
        <v>☻</v>
      </c>
      <c r="AQ27" s="58" t="str">
        <f t="shared" si="37"/>
        <v/>
      </c>
      <c r="AR27" s="58" t="str">
        <f t="shared" si="38"/>
        <v/>
      </c>
      <c r="AS27" s="58" t="str">
        <f t="shared" si="39"/>
        <v/>
      </c>
      <c r="AT27" s="58" t="str">
        <f t="shared" si="40"/>
        <v/>
      </c>
      <c r="AU27" s="58" t="str">
        <f t="shared" si="41"/>
        <v/>
      </c>
      <c r="AV27" s="58" t="str">
        <f t="shared" si="42"/>
        <v/>
      </c>
      <c r="AW27" s="58" t="str">
        <f t="shared" si="43"/>
        <v/>
      </c>
      <c r="AX27" s="58" t="str">
        <f t="shared" si="44"/>
        <v/>
      </c>
      <c r="AY27" s="58" t="str">
        <f t="shared" si="45"/>
        <v/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45012</v>
      </c>
      <c r="B28" s="59" t="str">
        <f t="shared" si="0"/>
        <v>Mon</v>
      </c>
      <c r="C28" s="62" t="str">
        <f>Predloge!$B$11</f>
        <v>X</v>
      </c>
      <c r="D28" s="6" t="str">
        <f>Predloge!$B$12</f>
        <v>D</v>
      </c>
      <c r="E28" s="6" t="str">
        <f>Predloge!$B$6</f>
        <v>KVIT</v>
      </c>
      <c r="F28" s="11" t="str">
        <f>Predloge!$B$26</f>
        <v>52¶</v>
      </c>
      <c r="G28" s="6" t="str">
        <f>Predloge!$B$12</f>
        <v>D</v>
      </c>
      <c r="H28" s="6" t="str">
        <f>Predloge!$B$5</f>
        <v>52</v>
      </c>
      <c r="I28" s="6" t="str">
        <f>Predloge!$B$4</f>
        <v>51</v>
      </c>
      <c r="J28" s="62" t="str">
        <f>Predloge!$B$11</f>
        <v>X</v>
      </c>
      <c r="K28" s="111" t="str">
        <f>[1]Predloge!$B$6</f>
        <v>KVIT</v>
      </c>
      <c r="L28" s="6" t="str">
        <f>Predloge!$B$5</f>
        <v>52</v>
      </c>
      <c r="M28" s="6" t="str">
        <f>Predloge!$B$6</f>
        <v>KVIT</v>
      </c>
      <c r="N28" s="9" t="str">
        <f>Predloge!$B$7</f>
        <v>KVIT☻</v>
      </c>
      <c r="O28" s="54"/>
      <c r="P28" s="54" t="s">
        <v>80</v>
      </c>
      <c r="Q28" s="6" t="str">
        <f>Predloge!$B$4</f>
        <v>51</v>
      </c>
      <c r="R28" s="54"/>
      <c r="S28" s="6" t="str">
        <f>Predloge!$B$6</f>
        <v>KVIT</v>
      </c>
      <c r="T28" s="54"/>
      <c r="U28" s="54" t="s">
        <v>76</v>
      </c>
      <c r="V28" s="76" t="s">
        <v>23</v>
      </c>
      <c r="W28" s="56">
        <f t="shared" si="1"/>
        <v>1</v>
      </c>
      <c r="X28" s="56">
        <f t="shared" si="2"/>
        <v>0</v>
      </c>
      <c r="Y28" s="56">
        <f t="shared" si="3"/>
        <v>2</v>
      </c>
      <c r="Z28" s="56">
        <f t="shared" si="4"/>
        <v>2</v>
      </c>
      <c r="AA28" s="56">
        <f t="shared" si="5"/>
        <v>0</v>
      </c>
      <c r="AB28" s="56">
        <f t="shared" si="6"/>
        <v>1</v>
      </c>
      <c r="AC28" s="56">
        <f t="shared" si="7"/>
        <v>0</v>
      </c>
      <c r="AD28" s="56">
        <f t="shared" si="8"/>
        <v>5</v>
      </c>
      <c r="AE28" s="57">
        <f t="shared" si="9"/>
        <v>0</v>
      </c>
      <c r="AF28" s="57">
        <f t="shared" si="10"/>
        <v>2</v>
      </c>
      <c r="AG28" s="56">
        <f t="shared" si="11"/>
        <v>4</v>
      </c>
      <c r="AH28" s="27" t="str">
        <f>Predloge!$B$28</f>
        <v>KO</v>
      </c>
      <c r="AI28" s="58" t="str">
        <f t="shared" si="47"/>
        <v>X</v>
      </c>
      <c r="AJ28" s="58" t="str">
        <f t="shared" si="30"/>
        <v>D</v>
      </c>
      <c r="AK28" s="58" t="str">
        <f t="shared" si="31"/>
        <v>T</v>
      </c>
      <c r="AL28" s="58" t="str">
        <f t="shared" si="32"/>
        <v>¶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1</v>
      </c>
      <c r="AP28" s="58" t="str">
        <f t="shared" si="36"/>
        <v>X</v>
      </c>
      <c r="AQ28" s="58" t="str">
        <f t="shared" si="37"/>
        <v>T</v>
      </c>
      <c r="AR28" s="58" t="str">
        <f t="shared" si="38"/>
        <v>2</v>
      </c>
      <c r="AS28" s="58" t="str">
        <f t="shared" si="39"/>
        <v>T</v>
      </c>
      <c r="AT28" s="58" t="str">
        <f t="shared" si="40"/>
        <v>☻</v>
      </c>
      <c r="AU28" s="58" t="str">
        <f t="shared" si="41"/>
        <v/>
      </c>
      <c r="AV28" s="58" t="str">
        <f t="shared" si="42"/>
        <v>M</v>
      </c>
      <c r="AW28" s="58" t="str">
        <f t="shared" si="43"/>
        <v>1</v>
      </c>
      <c r="AX28" s="58" t="str">
        <f t="shared" si="44"/>
        <v/>
      </c>
      <c r="AY28" s="58" t="str">
        <f t="shared" si="45"/>
        <v>T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45013</v>
      </c>
      <c r="B29" s="59" t="str">
        <f t="shared" si="0"/>
        <v>Tue</v>
      </c>
      <c r="C29" s="6" t="str">
        <f>Predloge!$B$12</f>
        <v>D</v>
      </c>
      <c r="D29" s="6" t="str">
        <f>Predloge!$B$12</f>
        <v>D</v>
      </c>
      <c r="E29" s="9" t="str">
        <f>Predloge!$B$7</f>
        <v>KVIT☻</v>
      </c>
      <c r="F29" s="6" t="str">
        <f>Predloge!$B$5</f>
        <v>52</v>
      </c>
      <c r="G29" s="6" t="str">
        <f>Predloge!$B$12</f>
        <v>D</v>
      </c>
      <c r="H29" s="11" t="str">
        <f>Predloge!$B$26</f>
        <v>52¶</v>
      </c>
      <c r="I29" s="23" t="str">
        <f>Predloge!$B$23</f>
        <v>51☺</v>
      </c>
      <c r="J29" s="6" t="str">
        <f>Predloge!$B$4</f>
        <v>51</v>
      </c>
      <c r="K29" s="111" t="str">
        <f>[1]Predloge!$B$6</f>
        <v>KVIT</v>
      </c>
      <c r="L29" s="6" t="str">
        <f>Predloge!$B$5</f>
        <v>52</v>
      </c>
      <c r="M29" s="6" t="str">
        <f>Predloge!$B$6</f>
        <v>KVIT</v>
      </c>
      <c r="N29" s="62" t="str">
        <f>Predloge!$B$11</f>
        <v>X</v>
      </c>
      <c r="O29" s="54"/>
      <c r="P29" s="54" t="s">
        <v>80</v>
      </c>
      <c r="Q29" s="6" t="str">
        <f>Predloge!$B$12</f>
        <v>D</v>
      </c>
      <c r="R29" s="54"/>
      <c r="S29" s="6" t="str">
        <f>Predloge!$B$6</f>
        <v>KVIT</v>
      </c>
      <c r="T29" s="54"/>
      <c r="U29" s="54" t="s">
        <v>15</v>
      </c>
      <c r="V29" s="8" t="str">
        <f>september!$F$1</f>
        <v>KON</v>
      </c>
      <c r="W29" s="56">
        <f t="shared" si="1"/>
        <v>1</v>
      </c>
      <c r="X29" s="56">
        <f t="shared" si="2"/>
        <v>1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4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D</v>
      </c>
      <c r="AJ29" s="58" t="str">
        <f t="shared" si="30"/>
        <v>D</v>
      </c>
      <c r="AK29" s="58" t="str">
        <f t="shared" si="31"/>
        <v>☻</v>
      </c>
      <c r="AL29" s="58" t="str">
        <f t="shared" si="32"/>
        <v>2</v>
      </c>
      <c r="AM29" s="58" t="str">
        <f t="shared" si="33"/>
        <v>D</v>
      </c>
      <c r="AN29" s="58" t="str">
        <f t="shared" si="34"/>
        <v>¶</v>
      </c>
      <c r="AO29" s="58" t="str">
        <f t="shared" si="35"/>
        <v>☺</v>
      </c>
      <c r="AP29" s="58" t="str">
        <f t="shared" si="36"/>
        <v>1</v>
      </c>
      <c r="AQ29" s="58" t="str">
        <f t="shared" si="37"/>
        <v>T</v>
      </c>
      <c r="AR29" s="58" t="str">
        <f t="shared" si="38"/>
        <v>2</v>
      </c>
      <c r="AS29" s="58" t="str">
        <f t="shared" si="39"/>
        <v>T</v>
      </c>
      <c r="AT29" s="58" t="str">
        <f t="shared" si="40"/>
        <v>X</v>
      </c>
      <c r="AU29" s="58" t="str">
        <f t="shared" si="41"/>
        <v/>
      </c>
      <c r="AV29" s="58" t="str">
        <f t="shared" si="42"/>
        <v>M</v>
      </c>
      <c r="AW29" s="58" t="str">
        <f t="shared" si="43"/>
        <v>D</v>
      </c>
      <c r="AX29" s="58" t="str">
        <f t="shared" si="44"/>
        <v/>
      </c>
      <c r="AY29" s="58" t="str">
        <f t="shared" si="45"/>
        <v>T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45014</v>
      </c>
      <c r="B30" s="59" t="str">
        <f t="shared" si="0"/>
        <v>Wed</v>
      </c>
      <c r="C30" s="6" t="str">
        <f>Predloge!$B$4</f>
        <v>51</v>
      </c>
      <c r="D30" s="6" t="str">
        <f>Predloge!$B$6</f>
        <v>KVIT</v>
      </c>
      <c r="E30" s="62" t="str">
        <f>Predloge!$B$11</f>
        <v>X</v>
      </c>
      <c r="F30" s="6" t="str">
        <f>Predloge!$B$12</f>
        <v>D</v>
      </c>
      <c r="G30" s="6" t="str">
        <f>Predloge!$B$12</f>
        <v>D</v>
      </c>
      <c r="H30" s="11" t="str">
        <f>Predloge!$B$26</f>
        <v>52¶</v>
      </c>
      <c r="I30" s="62" t="str">
        <f>Predloge!$B$11</f>
        <v>X</v>
      </c>
      <c r="J30" s="6" t="str">
        <f>Predloge!$B$5</f>
        <v>52</v>
      </c>
      <c r="K30" s="6" t="str">
        <f>Predloge!$B$6</f>
        <v>KVIT</v>
      </c>
      <c r="L30" s="112" t="s">
        <v>77</v>
      </c>
      <c r="M30" s="112" t="s">
        <v>77</v>
      </c>
      <c r="N30" s="6" t="str">
        <f>Predloge!$B$12</f>
        <v>D</v>
      </c>
      <c r="O30" s="54"/>
      <c r="P30" s="11" t="str">
        <f>Predloge!$B$16</f>
        <v>☻</v>
      </c>
      <c r="Q30" s="11" t="str">
        <f>Predloge!$B$35</f>
        <v>Ta</v>
      </c>
      <c r="R30" s="54"/>
      <c r="S30" s="6" t="str">
        <f>Predloge!$B$6</f>
        <v>KVIT</v>
      </c>
      <c r="T30" s="54"/>
      <c r="U30" s="54" t="s">
        <v>39</v>
      </c>
      <c r="V30" s="8" t="str">
        <f>september!$F$1</f>
        <v>KON</v>
      </c>
      <c r="W30" s="56">
        <f t="shared" si="1"/>
        <v>1</v>
      </c>
      <c r="X30" s="56">
        <f t="shared" si="2"/>
        <v>0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3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1</v>
      </c>
      <c r="AJ30" s="58" t="str">
        <f t="shared" si="30"/>
        <v>T</v>
      </c>
      <c r="AK30" s="58" t="str">
        <f t="shared" si="31"/>
        <v>X</v>
      </c>
      <c r="AL30" s="58" t="str">
        <f t="shared" si="32"/>
        <v>D</v>
      </c>
      <c r="AM30" s="58" t="str">
        <f t="shared" si="33"/>
        <v>D</v>
      </c>
      <c r="AN30" s="58" t="str">
        <f t="shared" si="34"/>
        <v>¶</v>
      </c>
      <c r="AO30" s="58" t="str">
        <f t="shared" si="35"/>
        <v>X</v>
      </c>
      <c r="AP30" s="58" t="str">
        <f t="shared" si="36"/>
        <v>2</v>
      </c>
      <c r="AQ30" s="58" t="str">
        <f t="shared" si="37"/>
        <v>T</v>
      </c>
      <c r="AR30" s="58" t="str">
        <f t="shared" si="38"/>
        <v>K</v>
      </c>
      <c r="AS30" s="58" t="str">
        <f t="shared" si="39"/>
        <v>K</v>
      </c>
      <c r="AT30" s="58" t="str">
        <f t="shared" si="40"/>
        <v>D</v>
      </c>
      <c r="AU30" s="58" t="str">
        <f t="shared" si="41"/>
        <v/>
      </c>
      <c r="AV30" s="58" t="str">
        <f t="shared" si="42"/>
        <v>☻</v>
      </c>
      <c r="AW30" s="58" t="str">
        <f t="shared" si="43"/>
        <v>a</v>
      </c>
      <c r="AX30" s="58" t="str">
        <f t="shared" si="44"/>
        <v/>
      </c>
      <c r="AY30" s="58" t="str">
        <f t="shared" si="45"/>
        <v>T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45015</v>
      </c>
      <c r="B31" s="59" t="str">
        <f t="shared" si="0"/>
        <v>Thu</v>
      </c>
      <c r="C31" s="23" t="str">
        <f>Predloge!$B$23</f>
        <v>51☺</v>
      </c>
      <c r="D31" s="6" t="str">
        <f>Predloge!$B$12</f>
        <v>D</v>
      </c>
      <c r="E31" s="111" t="str">
        <f>[1]Predloge!$B$6</f>
        <v>KVIT</v>
      </c>
      <c r="F31" s="6" t="str">
        <f>Predloge!$B$12</f>
        <v>D</v>
      </c>
      <c r="G31" s="6" t="str">
        <f>Predloge!$B$12</f>
        <v>D</v>
      </c>
      <c r="H31" s="11" t="str">
        <f>Predloge!$B$32</f>
        <v>Am</v>
      </c>
      <c r="I31" s="6" t="str">
        <f>Predloge!$B$5</f>
        <v>52</v>
      </c>
      <c r="J31" s="11" t="str">
        <f>Predloge!$B$26</f>
        <v>52¶</v>
      </c>
      <c r="K31" s="6" t="str">
        <f>Predloge!$B$6</f>
        <v>KVIT</v>
      </c>
      <c r="L31" s="112" t="s">
        <v>77</v>
      </c>
      <c r="M31" s="112" t="s">
        <v>77</v>
      </c>
      <c r="N31" s="11" t="str">
        <f>Predloge!$B$25</f>
        <v>51¶</v>
      </c>
      <c r="O31" s="54"/>
      <c r="P31" s="54" t="s">
        <v>80</v>
      </c>
      <c r="Q31" s="6" t="str">
        <f>Predloge!$B$4</f>
        <v>51</v>
      </c>
      <c r="R31" s="54"/>
      <c r="S31" s="9" t="str">
        <f>Predloge!$B$7</f>
        <v>KVIT☻</v>
      </c>
      <c r="T31" s="54"/>
      <c r="U31" s="54" t="s">
        <v>36</v>
      </c>
      <c r="V31" s="8" t="str">
        <f>september!$F$1</f>
        <v>KON</v>
      </c>
      <c r="W31" s="56">
        <f t="shared" si="1"/>
        <v>1</v>
      </c>
      <c r="X31" s="56">
        <f t="shared" si="2"/>
        <v>1</v>
      </c>
      <c r="Y31" s="56">
        <f t="shared" si="3"/>
        <v>1</v>
      </c>
      <c r="Z31" s="56">
        <f t="shared" si="4"/>
        <v>1</v>
      </c>
      <c r="AA31" s="56">
        <f t="shared" si="5"/>
        <v>1</v>
      </c>
      <c r="AB31" s="56">
        <f t="shared" si="6"/>
        <v>1</v>
      </c>
      <c r="AC31" s="56">
        <f t="shared" si="7"/>
        <v>0</v>
      </c>
      <c r="AD31" s="56">
        <f t="shared" si="8"/>
        <v>3</v>
      </c>
      <c r="AE31" s="57">
        <f t="shared" si="9"/>
        <v>0</v>
      </c>
      <c r="AF31" s="57">
        <f t="shared" si="10"/>
        <v>0</v>
      </c>
      <c r="AG31" s="56">
        <f t="shared" si="11"/>
        <v>2</v>
      </c>
      <c r="AH31" s="28" t="str">
        <f>Predloge!$B$31</f>
        <v>Rt☺</v>
      </c>
      <c r="AI31" s="58" t="str">
        <f t="shared" si="47"/>
        <v>☺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D</v>
      </c>
      <c r="AM31" s="58" t="str">
        <f t="shared" si="33"/>
        <v>D</v>
      </c>
      <c r="AN31" s="58" t="str">
        <f t="shared" si="34"/>
        <v>m</v>
      </c>
      <c r="AO31" s="58" t="str">
        <f t="shared" si="35"/>
        <v>2</v>
      </c>
      <c r="AP31" s="58" t="str">
        <f t="shared" si="36"/>
        <v>¶</v>
      </c>
      <c r="AQ31" s="58" t="str">
        <f t="shared" si="37"/>
        <v>T</v>
      </c>
      <c r="AR31" s="58" t="str">
        <f t="shared" si="38"/>
        <v>K</v>
      </c>
      <c r="AS31" s="58" t="str">
        <f t="shared" si="39"/>
        <v>K</v>
      </c>
      <c r="AT31" s="58" t="str">
        <f t="shared" si="40"/>
        <v>¶</v>
      </c>
      <c r="AU31" s="58" t="str">
        <f t="shared" si="41"/>
        <v/>
      </c>
      <c r="AV31" s="58" t="str">
        <f t="shared" si="42"/>
        <v>M</v>
      </c>
      <c r="AW31" s="58" t="str">
        <f t="shared" si="43"/>
        <v>1</v>
      </c>
      <c r="AX31" s="58" t="str">
        <f t="shared" si="44"/>
        <v/>
      </c>
      <c r="AY31" s="58" t="str">
        <f t="shared" si="45"/>
        <v>☻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45016</v>
      </c>
      <c r="B32" s="59" t="str">
        <f t="shared" si="0"/>
        <v>Fri</v>
      </c>
      <c r="C32" s="62" t="str">
        <f>Predloge!$B$11</f>
        <v>X</v>
      </c>
      <c r="D32" s="6" t="str">
        <f>Predloge!$B$12</f>
        <v>D</v>
      </c>
      <c r="E32" s="6" t="str">
        <f>Predloge!$B$6</f>
        <v>KVIT</v>
      </c>
      <c r="F32" s="6" t="str">
        <f>Predloge!$B$12</f>
        <v>D</v>
      </c>
      <c r="G32" s="23" t="str">
        <f>Predloge!$B$23</f>
        <v>51☺</v>
      </c>
      <c r="H32" s="6" t="str">
        <f>Predloge!$B$4</f>
        <v>51</v>
      </c>
      <c r="I32" s="6" t="str">
        <f>Predloge!$B$5</f>
        <v>52</v>
      </c>
      <c r="J32" s="6" t="str">
        <f>Predloge!$B$12</f>
        <v>D</v>
      </c>
      <c r="K32" s="6" t="str">
        <f>Predloge!$B$6</f>
        <v>KVIT</v>
      </c>
      <c r="L32" s="6" t="str">
        <f>Predloge!$B$12</f>
        <v>D</v>
      </c>
      <c r="M32" s="9" t="str">
        <f>Predloge!$B$7</f>
        <v>KVIT☻</v>
      </c>
      <c r="N32" s="6" t="str">
        <f>Predloge!$B$5</f>
        <v>52</v>
      </c>
      <c r="O32" s="54"/>
      <c r="P32" s="54" t="s">
        <v>80</v>
      </c>
      <c r="Q32" s="11" t="str">
        <f>Predloge!$B$26</f>
        <v>52¶</v>
      </c>
      <c r="R32" s="54"/>
      <c r="S32" s="62" t="str">
        <f>Predloge!$B$11</f>
        <v>X</v>
      </c>
      <c r="T32" s="54"/>
      <c r="U32" s="54" t="s">
        <v>11</v>
      </c>
      <c r="V32" s="8" t="str">
        <f>september!$F$1</f>
        <v>KON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2</v>
      </c>
      <c r="AA32" s="56">
        <f t="shared" si="5"/>
        <v>0</v>
      </c>
      <c r="AB32" s="56">
        <f t="shared" si="6"/>
        <v>1</v>
      </c>
      <c r="AC32" s="56">
        <f t="shared" si="7"/>
        <v>0</v>
      </c>
      <c r="AD32" s="56">
        <f t="shared" si="8"/>
        <v>3</v>
      </c>
      <c r="AE32" s="57">
        <f t="shared" si="9"/>
        <v>0</v>
      </c>
      <c r="AF32" s="57">
        <f t="shared" si="10"/>
        <v>2</v>
      </c>
      <c r="AG32" s="56">
        <f t="shared" si="11"/>
        <v>3</v>
      </c>
      <c r="AH32" s="11" t="str">
        <f>Predloge!$B$32</f>
        <v>Am</v>
      </c>
      <c r="AI32" s="58" t="str">
        <f t="shared" si="47"/>
        <v>X</v>
      </c>
      <c r="AJ32" s="58" t="str">
        <f t="shared" si="30"/>
        <v>D</v>
      </c>
      <c r="AK32" s="58" t="str">
        <f t="shared" si="31"/>
        <v>T</v>
      </c>
      <c r="AL32" s="58" t="str">
        <f t="shared" si="32"/>
        <v>D</v>
      </c>
      <c r="AM32" s="58" t="str">
        <f t="shared" si="33"/>
        <v>☺</v>
      </c>
      <c r="AN32" s="58" t="str">
        <f t="shared" si="34"/>
        <v>1</v>
      </c>
      <c r="AO32" s="58" t="str">
        <f t="shared" si="35"/>
        <v>2</v>
      </c>
      <c r="AP32" s="58" t="str">
        <f t="shared" si="36"/>
        <v>D</v>
      </c>
      <c r="AQ32" s="58" t="str">
        <f t="shared" si="37"/>
        <v>T</v>
      </c>
      <c r="AR32" s="58" t="str">
        <f t="shared" si="38"/>
        <v>D</v>
      </c>
      <c r="AS32" s="58" t="str">
        <f t="shared" si="39"/>
        <v>☻</v>
      </c>
      <c r="AT32" s="58" t="str">
        <f t="shared" si="40"/>
        <v>2</v>
      </c>
      <c r="AU32" s="58" t="str">
        <f t="shared" si="41"/>
        <v/>
      </c>
      <c r="AV32" s="58" t="str">
        <f t="shared" si="42"/>
        <v>M</v>
      </c>
      <c r="AW32" s="58" t="str">
        <f t="shared" si="43"/>
        <v>¶</v>
      </c>
      <c r="AX32" s="58" t="str">
        <f t="shared" si="44"/>
        <v/>
      </c>
      <c r="AY32" s="58" t="str">
        <f t="shared" si="45"/>
        <v>X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4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2</v>
      </c>
      <c r="O35" s="68">
        <f t="shared" si="48"/>
        <v>0</v>
      </c>
      <c r="P35" s="68">
        <f t="shared" si="48"/>
        <v>0</v>
      </c>
      <c r="Q35" s="68">
        <f t="shared" si="48"/>
        <v>4</v>
      </c>
      <c r="R35" s="68">
        <f t="shared" si="48"/>
        <v>0</v>
      </c>
      <c r="S35" s="68">
        <f t="shared" si="48"/>
        <v>2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2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4</v>
      </c>
      <c r="L36" s="68">
        <f t="shared" si="49"/>
        <v>0</v>
      </c>
      <c r="M36" s="68">
        <f t="shared" si="49"/>
        <v>3</v>
      </c>
      <c r="N36" s="68">
        <f t="shared" si="49"/>
        <v>3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1</v>
      </c>
      <c r="E37" s="73">
        <f t="shared" si="50"/>
        <v>2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4</v>
      </c>
      <c r="J37" s="73">
        <f t="shared" si="50"/>
        <v>3</v>
      </c>
      <c r="K37" s="73">
        <f t="shared" si="50"/>
        <v>4</v>
      </c>
      <c r="L37" s="73">
        <f t="shared" si="50"/>
        <v>5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4</v>
      </c>
      <c r="R37" s="73">
        <f t="shared" si="50"/>
        <v>0</v>
      </c>
      <c r="S37" s="73">
        <f t="shared" si="50"/>
        <v>5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7</v>
      </c>
      <c r="E38" s="68">
        <f t="shared" si="51"/>
        <v>11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18</v>
      </c>
      <c r="L38" s="68">
        <f t="shared" si="51"/>
        <v>0</v>
      </c>
      <c r="M38" s="68">
        <f t="shared" si="51"/>
        <v>13</v>
      </c>
      <c r="N38" s="68">
        <f t="shared" si="51"/>
        <v>7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4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</v>
      </c>
      <c r="D40" s="68">
        <f t="shared" si="53"/>
        <v>5</v>
      </c>
      <c r="E40" s="68">
        <f t="shared" si="53"/>
        <v>8</v>
      </c>
      <c r="F40" s="68">
        <f t="shared" si="53"/>
        <v>8</v>
      </c>
      <c r="G40" s="68">
        <f t="shared" si="53"/>
        <v>9</v>
      </c>
      <c r="H40" s="68">
        <f t="shared" si="53"/>
        <v>7</v>
      </c>
      <c r="I40" s="68">
        <f t="shared" si="53"/>
        <v>1</v>
      </c>
      <c r="J40" s="68">
        <f t="shared" si="53"/>
        <v>2</v>
      </c>
      <c r="K40" s="68">
        <f t="shared" si="53"/>
        <v>1</v>
      </c>
      <c r="L40" s="68">
        <f t="shared" si="53"/>
        <v>1</v>
      </c>
      <c r="M40" s="68">
        <f t="shared" si="53"/>
        <v>1</v>
      </c>
      <c r="N40" s="68">
        <f t="shared" si="53"/>
        <v>6</v>
      </c>
      <c r="O40" s="68">
        <f t="shared" si="53"/>
        <v>0</v>
      </c>
      <c r="P40" s="68">
        <f t="shared" si="53"/>
        <v>0</v>
      </c>
      <c r="Q40" s="68">
        <f t="shared" si="53"/>
        <v>9</v>
      </c>
      <c r="R40" s="68">
        <f t="shared" si="53"/>
        <v>0</v>
      </c>
      <c r="S40" s="68">
        <f t="shared" si="53"/>
        <v>6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5</v>
      </c>
      <c r="E41" s="68">
        <f t="shared" si="54"/>
        <v>0</v>
      </c>
      <c r="F41" s="68">
        <f t="shared" si="54"/>
        <v>6</v>
      </c>
      <c r="G41" s="68">
        <f t="shared" si="54"/>
        <v>3</v>
      </c>
      <c r="H41" s="68">
        <f t="shared" si="54"/>
        <v>0</v>
      </c>
      <c r="I41" s="68">
        <f t="shared" si="54"/>
        <v>0</v>
      </c>
      <c r="J41" s="68">
        <f t="shared" si="54"/>
        <v>1</v>
      </c>
      <c r="K41" s="68">
        <f t="shared" si="54"/>
        <v>0</v>
      </c>
      <c r="L41" s="68">
        <f t="shared" si="54"/>
        <v>0</v>
      </c>
      <c r="M41" s="68">
        <f t="shared" si="54"/>
        <v>2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1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5</v>
      </c>
      <c r="D43" s="68">
        <f t="shared" si="56"/>
        <v>1</v>
      </c>
      <c r="E43" s="68">
        <f t="shared" si="56"/>
        <v>1</v>
      </c>
      <c r="F43" s="68">
        <f t="shared" si="56"/>
        <v>0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4</v>
      </c>
      <c r="K43" s="68">
        <f t="shared" si="56"/>
        <v>4</v>
      </c>
      <c r="L43" s="68">
        <f t="shared" si="56"/>
        <v>4</v>
      </c>
      <c r="M43" s="68">
        <f t="shared" si="56"/>
        <v>1</v>
      </c>
      <c r="N43" s="68">
        <f t="shared" si="56"/>
        <v>5</v>
      </c>
      <c r="O43" s="68">
        <f t="shared" si="56"/>
        <v>0</v>
      </c>
      <c r="P43" s="68">
        <f t="shared" si="56"/>
        <v>2</v>
      </c>
      <c r="Q43" s="68">
        <f t="shared" si="56"/>
        <v>3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1</v>
      </c>
      <c r="F44" s="68">
        <f>COUNTIF(V2:V32,"KON")</f>
        <v>6</v>
      </c>
      <c r="G44" s="68">
        <f>COUNTIF(V2:V32,"oro")</f>
        <v>0</v>
      </c>
      <c r="H44" s="68">
        <f>COUNTIF(V2:V32,"MIO")</f>
        <v>1</v>
      </c>
      <c r="I44" s="68">
        <f>COUNTIF(V2:V32,"BOŽ")</f>
        <v>3</v>
      </c>
      <c r="J44" s="68">
        <f>COUNTIF(V2:V32,"TOM")</f>
        <v>2</v>
      </c>
      <c r="K44" s="68">
        <f>COUNTIF(V2:V32,"MŠŠ")</f>
        <v>1</v>
      </c>
      <c r="L44" s="68">
        <f>COUNTIF(V2:V32,"ŽIV")</f>
        <v>9</v>
      </c>
      <c r="M44" s="68">
        <f>COUNTIF(V2:V32,"TAL")</f>
        <v>3</v>
      </c>
      <c r="N44" s="68">
        <f>COUNTIF(V2:V32,"PIR")</f>
        <v>1</v>
      </c>
      <c r="O44" s="68">
        <f>COUNTIF(V2:V32,"HOL")</f>
        <v>0</v>
      </c>
      <c r="P44" s="68">
        <f>COUNTIF(V2:V32,P1)</f>
        <v>1</v>
      </c>
      <c r="Q44" s="68">
        <f>COUNTIF(V2:V32,Q1)</f>
        <v>1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2</v>
      </c>
      <c r="D45" s="68">
        <f t="shared" si="57"/>
        <v>2</v>
      </c>
      <c r="E45" s="68">
        <f t="shared" si="57"/>
        <v>2</v>
      </c>
      <c r="F45" s="68">
        <f t="shared" si="57"/>
        <v>2</v>
      </c>
      <c r="G45" s="68">
        <f t="shared" si="57"/>
        <v>0</v>
      </c>
      <c r="H45" s="68">
        <f t="shared" si="57"/>
        <v>4</v>
      </c>
      <c r="I45" s="68">
        <f t="shared" si="57"/>
        <v>2</v>
      </c>
      <c r="J45" s="68">
        <f t="shared" si="57"/>
        <v>4</v>
      </c>
      <c r="K45" s="68">
        <f t="shared" si="57"/>
        <v>0</v>
      </c>
      <c r="L45" s="68">
        <f t="shared" si="57"/>
        <v>1</v>
      </c>
      <c r="M45" s="68">
        <f t="shared" si="57"/>
        <v>0</v>
      </c>
      <c r="N45" s="68">
        <f t="shared" si="57"/>
        <v>2</v>
      </c>
      <c r="O45" s="68">
        <f t="shared" si="57"/>
        <v>0</v>
      </c>
      <c r="P45" s="68">
        <f t="shared" si="57"/>
        <v>0</v>
      </c>
      <c r="Q45" s="68">
        <f t="shared" si="57"/>
        <v>2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AH46" s="38" t="str">
        <f>Predloge!$B$46</f>
        <v>©☻</v>
      </c>
    </row>
    <row r="47" spans="1:65" ht="16.5" customHeight="1">
      <c r="AH47" s="38" t="str">
        <f>Predloge!$B$47</f>
        <v>®☻</v>
      </c>
    </row>
    <row r="48" spans="1:65" ht="16.5" customHeight="1">
      <c r="AH48" s="38" t="str">
        <f>Predloge!$B$48</f>
        <v>©</v>
      </c>
    </row>
    <row r="49" spans="34:34" ht="16.5" customHeight="1">
      <c r="AH49" s="38" t="str">
        <f>Predloge!$B$49</f>
        <v>®</v>
      </c>
    </row>
  </sheetData>
  <conditionalFormatting sqref="A2:C2 O2 Q2:R2 L2:L3 G2:G4 T2:U4 J3 N3:O3 R3:S3 A3:B4 O4 Q4:R4 A5:D5 F5:P5 R5:V5 A6:J6 M6:V6 T7:V7 R7:R9 A7:B10 O7:O11 J8:J9 T8:U11 M9:N9 Q10:R10 A11:C11 K11 R11 A12:E12 G12:V12 A13:I13 K13:P13 R13:V13 J14 Q14:R14 T14:V15 A14:B16 O14:O18 L15 P15 R15 R16:U17 A17:C17 A18:B18 D18 L18 R18 T18:U18 A19:R19 T19:V19 A20:H20 J20:O20 Q20:V20 I21 O21:P21 T21:V21 A21:B25 R21:R25 K22:L22 O22 T22:U24 N23:O23 O24:O25 T25:V28 A26:H26 K26:R27 A27:B27 D27:I27 A28:C28 O28 R28:R32 N29:O29 A29:B31 T29:U32 E30 I30 L30:M31 O30:O32 A32:C32">
    <cfRule type="expression" dxfId="428" priority="80">
      <formula>WEEKDAY($A2,2)=7</formula>
    </cfRule>
    <cfRule type="expression" dxfId="427" priority="79">
      <formula>WEEKDAY($A2,2)=6</formula>
    </cfRule>
  </conditionalFormatting>
  <conditionalFormatting sqref="D2">
    <cfRule type="expression" dxfId="426" priority="55">
      <formula>ABS($A2)=1</formula>
    </cfRule>
    <cfRule type="expression" dxfId="425" priority="54">
      <formula>WEEKDAY($B2,2)=7</formula>
    </cfRule>
    <cfRule type="expression" dxfId="424" priority="53">
      <formula>WEEKDAY($B2,2)=6</formula>
    </cfRule>
  </conditionalFormatting>
  <conditionalFormatting sqref="D9">
    <cfRule type="expression" dxfId="423" priority="52">
      <formula>ABS($A9)=1</formula>
    </cfRule>
    <cfRule type="expression" dxfId="422" priority="51">
      <formula>WEEKDAY($B9,2)=7</formula>
    </cfRule>
    <cfRule type="expression" dxfId="421" priority="50">
      <formula>WEEKDAY($B9,2)=6</formula>
    </cfRule>
  </conditionalFormatting>
  <conditionalFormatting sqref="D16">
    <cfRule type="expression" dxfId="420" priority="49">
      <formula>ABS($A16)=1</formula>
    </cfRule>
    <cfRule type="expression" dxfId="419" priority="48">
      <formula>WEEKDAY($B16,2)=7</formula>
    </cfRule>
    <cfRule type="expression" dxfId="418" priority="47">
      <formula>WEEKDAY($B16,2)=6</formula>
    </cfRule>
  </conditionalFormatting>
  <conditionalFormatting sqref="I24">
    <cfRule type="expression" dxfId="417" priority="13">
      <formula>WEEKDAY($A24,2)=6</formula>
    </cfRule>
    <cfRule type="expression" dxfId="416" priority="14">
      <formula>WEEKDAY($A24,2)=7</formula>
    </cfRule>
  </conditionalFormatting>
  <conditionalFormatting sqref="J26">
    <cfRule type="expression" dxfId="415" priority="34">
      <formula>WEEKDAY($A26,2)=7</formula>
    </cfRule>
    <cfRule type="expression" dxfId="414" priority="33">
      <formula>WEEKDAY($A26,2)=6</formula>
    </cfRule>
  </conditionalFormatting>
  <conditionalFormatting sqref="J28">
    <cfRule type="expression" dxfId="413" priority="1">
      <formula>WEEKDAY($A28,2)=6</formula>
    </cfRule>
    <cfRule type="expression" dxfId="412" priority="2">
      <formula>WEEKDAY($A28,2)=7</formula>
    </cfRule>
  </conditionalFormatting>
  <conditionalFormatting sqref="K4">
    <cfRule type="expression" dxfId="411" priority="29">
      <formula>WEEKDAY($A4,2)=6</formula>
    </cfRule>
    <cfRule type="expression" dxfId="410" priority="30">
      <formula>WEEKDAY($A4,2)=7</formula>
    </cfRule>
  </conditionalFormatting>
  <conditionalFormatting sqref="K7:M7">
    <cfRule type="expression" dxfId="409" priority="4">
      <formula>WEEKDAY($A7,2)=7</formula>
    </cfRule>
    <cfRule type="expression" dxfId="408" priority="3">
      <formula>WEEKDAY($A7,2)=6</formula>
    </cfRule>
  </conditionalFormatting>
  <conditionalFormatting sqref="L8">
    <cfRule type="expression" dxfId="407" priority="8">
      <formula>WEEKDAY($A8,2)=7</formula>
    </cfRule>
    <cfRule type="expression" dxfId="406" priority="7">
      <formula>WEEKDAY($A8,2)=6</formula>
    </cfRule>
  </conditionalFormatting>
  <conditionalFormatting sqref="L24:L25">
    <cfRule type="expression" dxfId="405" priority="16">
      <formula>WEEKDAY($A24,2)=7</formula>
    </cfRule>
    <cfRule type="expression" dxfId="404" priority="15">
      <formula>WEEKDAY($A24,2)=6</formula>
    </cfRule>
  </conditionalFormatting>
  <conditionalFormatting sqref="M18">
    <cfRule type="expression" dxfId="403" priority="23">
      <formula>WEEKDAY($B18,2)=7</formula>
    </cfRule>
    <cfRule type="expression" dxfId="402" priority="22">
      <formula>WEEKDAY($B18,2)=6</formula>
    </cfRule>
    <cfRule type="expression" dxfId="401" priority="24">
      <formula>ABS($A18)=1</formula>
    </cfRule>
  </conditionalFormatting>
  <conditionalFormatting sqref="N16">
    <cfRule type="expression" dxfId="400" priority="37">
      <formula>WEEKDAY($A16,2)=6</formula>
    </cfRule>
    <cfRule type="expression" dxfId="399" priority="38">
      <formula>WEEKDAY($A16,2)=7</formula>
    </cfRule>
  </conditionalFormatting>
  <conditionalFormatting sqref="P2:P4">
    <cfRule type="expression" dxfId="398" priority="68">
      <formula>WEEKDAY($B2,2)=6</formula>
    </cfRule>
    <cfRule type="expression" dxfId="397" priority="69">
      <formula>WEEKDAY($B2,2)=7</formula>
    </cfRule>
    <cfRule type="expression" dxfId="396" priority="70">
      <formula>ABS($A2)=1</formula>
    </cfRule>
  </conditionalFormatting>
  <conditionalFormatting sqref="P7:P11">
    <cfRule type="expression" dxfId="395" priority="67">
      <formula>ABS($A7)=1</formula>
    </cfRule>
    <cfRule type="expression" dxfId="394" priority="66">
      <formula>WEEKDAY($B7,2)=7</formula>
    </cfRule>
    <cfRule type="expression" dxfId="393" priority="65">
      <formula>WEEKDAY($B7,2)=6</formula>
    </cfRule>
  </conditionalFormatting>
  <conditionalFormatting sqref="P16:P18">
    <cfRule type="expression" dxfId="392" priority="64">
      <formula>ABS($A16)=1</formula>
    </cfRule>
    <cfRule type="expression" dxfId="391" priority="62">
      <formula>WEEKDAY($B16,2)=6</formula>
    </cfRule>
    <cfRule type="expression" dxfId="390" priority="63">
      <formula>WEEKDAY($B16,2)=7</formula>
    </cfRule>
  </conditionalFormatting>
  <conditionalFormatting sqref="P22:P23">
    <cfRule type="expression" dxfId="389" priority="61">
      <formula>ABS($A22)=1</formula>
    </cfRule>
    <cfRule type="expression" dxfId="388" priority="60">
      <formula>WEEKDAY($B22,2)=7</formula>
    </cfRule>
    <cfRule type="expression" dxfId="387" priority="59">
      <formula>WEEKDAY($B22,2)=6</formula>
    </cfRule>
  </conditionalFormatting>
  <conditionalFormatting sqref="P28:P29 P31:P32">
    <cfRule type="expression" dxfId="386" priority="56">
      <formula>WEEKDAY($B28,2)=6</formula>
    </cfRule>
    <cfRule type="expression" dxfId="385" priority="57">
      <formula>WEEKDAY($B28,2)=7</formula>
    </cfRule>
    <cfRule type="expression" dxfId="384" priority="58">
      <formula>ABS($A28)=1</formula>
    </cfRule>
  </conditionalFormatting>
  <conditionalFormatting sqref="Q7">
    <cfRule type="expression" dxfId="383" priority="5">
      <formula>WEEKDAY($A7,2)=6</formula>
    </cfRule>
    <cfRule type="expression" dxfId="382" priority="6">
      <formula>WEEKDAY($A7,2)=7</formula>
    </cfRule>
  </conditionalFormatting>
  <conditionalFormatting sqref="S18">
    <cfRule type="expression" dxfId="381" priority="19">
      <formula>WEEKDAY($B18,2)=6</formula>
    </cfRule>
    <cfRule type="expression" dxfId="380" priority="20">
      <formula>WEEKDAY($B18,2)=7</formula>
    </cfRule>
    <cfRule type="expression" dxfId="379" priority="21">
      <formula>ABS($A18)=1</formula>
    </cfRule>
  </conditionalFormatting>
  <conditionalFormatting sqref="S23">
    <cfRule type="expression" dxfId="378" priority="17">
      <formula>WEEKDAY($A23,2)=6</formula>
    </cfRule>
    <cfRule type="expression" dxfId="377" priority="18">
      <formula>WEEKDAY($A23,2)=7</formula>
    </cfRule>
  </conditionalFormatting>
  <conditionalFormatting sqref="S25">
    <cfRule type="expression" dxfId="376" priority="11">
      <formula>WEEKDAY($A25,2)=6</formula>
    </cfRule>
    <cfRule type="expression" dxfId="375" priority="12">
      <formula>WEEKDAY($A25,2)=7</formula>
    </cfRule>
  </conditionalFormatting>
  <conditionalFormatting sqref="S27">
    <cfRule type="expression" dxfId="374" priority="31">
      <formula>WEEKDAY($A27,2)=6</formula>
    </cfRule>
    <cfRule type="expression" dxfId="373" priority="32">
      <formula>WEEKDAY($A27,2)=7</formula>
    </cfRule>
  </conditionalFormatting>
  <conditionalFormatting sqref="S32">
    <cfRule type="expression" dxfId="372" priority="40">
      <formula>WEEKDAY($A32,2)=7</formula>
    </cfRule>
    <cfRule type="expression" dxfId="371" priority="39">
      <formula>WEEKDAY($A32,2)=6</formula>
    </cfRule>
  </conditionalFormatting>
  <conditionalFormatting sqref="V24">
    <cfRule type="expression" dxfId="370" priority="9">
      <formula>WEEKDAY($A24,2)=6</formula>
    </cfRule>
    <cfRule type="expression" dxfId="369" priority="10">
      <formula>WEEKDAY($A24,2)=7</formula>
    </cfRule>
  </conditionalFormatting>
  <conditionalFormatting sqref="W2:AD32">
    <cfRule type="cellIs" dxfId="368" priority="73" operator="lessThan">
      <formula>1</formula>
    </cfRule>
    <cfRule type="cellIs" dxfId="367" priority="77" operator="greaterThan">
      <formula>1</formula>
    </cfRule>
  </conditionalFormatting>
  <conditionalFormatting sqref="AE2:AE32">
    <cfRule type="cellIs" dxfId="366" priority="72" operator="notEqual">
      <formula>0</formula>
    </cfRule>
  </conditionalFormatting>
  <conditionalFormatting sqref="AF2:AF32">
    <cfRule type="cellIs" dxfId="365" priority="75" operator="equal">
      <formula>1</formula>
    </cfRule>
    <cfRule type="cellIs" dxfId="364" priority="76" operator="greaterThan">
      <formula>1</formula>
    </cfRule>
  </conditionalFormatting>
  <conditionalFormatting sqref="AG2:AG32">
    <cfRule type="cellIs" dxfId="363" priority="74" operator="lessThan">
      <formula>2</formula>
    </cfRule>
    <cfRule type="cellIs" dxfId="362" priority="78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 &amp;C&amp;D 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view="pageLayout" topLeftCell="B1" zoomScaleNormal="150" workbookViewId="0">
      <selection activeCell="N14" sqref="N14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45017</v>
      </c>
      <c r="C2" s="59" t="str">
        <f t="shared" ref="C2:C31" si="0">TEXT(B2,"Ddd")</f>
        <v>Sat</v>
      </c>
      <c r="D2" s="6"/>
      <c r="E2" s="6"/>
      <c r="F2" s="6"/>
      <c r="G2" s="6"/>
      <c r="H2" s="11"/>
      <c r="I2" s="6"/>
      <c r="J2" s="6"/>
      <c r="K2" s="6"/>
      <c r="L2" s="62"/>
      <c r="M2" s="6"/>
      <c r="N2" s="54"/>
      <c r="O2" s="21" t="str">
        <f>Predloge!$B$21</f>
        <v>☺</v>
      </c>
      <c r="P2" s="64"/>
      <c r="Q2" s="13" t="str">
        <f>Predloge!$B$14</f>
        <v>☻</v>
      </c>
      <c r="R2" s="23"/>
      <c r="S2" s="64"/>
      <c r="T2" s="62"/>
      <c r="U2" s="64"/>
      <c r="V2" s="62" t="s">
        <v>25</v>
      </c>
      <c r="W2" s="8" t="s">
        <v>5</v>
      </c>
      <c r="X2" s="56">
        <f t="shared" ref="X2:X31" si="1">COUNTIF(AJ2:BA2,"☻")</f>
        <v>1</v>
      </c>
      <c r="Y2" s="56">
        <f t="shared" ref="Y2:Y31" si="2">COUNTIF(AJ2:BA2,"☺")</f>
        <v>1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13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/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/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>☺</v>
      </c>
      <c r="AV2" s="58" t="str">
        <f t="shared" ref="AV2:AV23" si="24">RIGHT(P2,1)</f>
        <v/>
      </c>
      <c r="AW2" s="58" t="str">
        <f t="shared" ref="AW2:AW23" si="25">RIGHT(Q2,1)</f>
        <v>☻</v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45018</v>
      </c>
      <c r="C3" s="59" t="str">
        <f t="shared" si="0"/>
        <v>Sun</v>
      </c>
      <c r="D3" s="21"/>
      <c r="E3" s="63"/>
      <c r="F3" s="13"/>
      <c r="G3" s="63"/>
      <c r="H3" s="63"/>
      <c r="I3" s="63"/>
      <c r="J3" s="63"/>
      <c r="K3" s="63"/>
      <c r="L3" s="13" t="str">
        <f>Predloge!$B$14</f>
        <v>☻</v>
      </c>
      <c r="M3" s="63"/>
      <c r="N3" s="63"/>
      <c r="O3" s="63"/>
      <c r="P3" s="64"/>
      <c r="Q3" s="63"/>
      <c r="R3" s="63"/>
      <c r="S3" s="64"/>
      <c r="T3" s="63"/>
      <c r="U3" s="64"/>
      <c r="V3" s="54" t="s">
        <v>39</v>
      </c>
      <c r="W3" s="8" t="s">
        <v>5</v>
      </c>
      <c r="X3" s="56">
        <f t="shared" si="1"/>
        <v>1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>☻</v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45019</v>
      </c>
      <c r="C4" s="59" t="str">
        <f t="shared" si="0"/>
        <v>Mon</v>
      </c>
      <c r="D4" s="6" t="str">
        <f>Predloge!$B$5</f>
        <v>52</v>
      </c>
      <c r="E4" s="6" t="str">
        <f>Predloge!$B$13</f>
        <v>BOL</v>
      </c>
      <c r="F4" s="9" t="str">
        <f>Predloge!$B$7</f>
        <v>KVIT☻</v>
      </c>
      <c r="G4" s="6" t="str">
        <f>Predloge!$B$13</f>
        <v>BOL</v>
      </c>
      <c r="H4" s="27" t="str">
        <f>Predloge!$B$28</f>
        <v>KO</v>
      </c>
      <c r="I4" s="6" t="str">
        <f>Predloge!$B$4</f>
        <v>51</v>
      </c>
      <c r="J4" s="6" t="str">
        <f>Predloge!$B$5</f>
        <v>52</v>
      </c>
      <c r="K4" s="6" t="str">
        <f>Predloge!$B$15</f>
        <v>SO</v>
      </c>
      <c r="L4" s="11" t="str">
        <f>Predloge!$B$11</f>
        <v>X</v>
      </c>
      <c r="M4" s="11" t="str">
        <f>Predloge!$B$26</f>
        <v>52¶</v>
      </c>
      <c r="N4" s="6" t="str">
        <f>Predloge!$B$6</f>
        <v>KVIT</v>
      </c>
      <c r="O4" s="111" t="str">
        <f>[1]Predloge!$B$6</f>
        <v>KVIT</v>
      </c>
      <c r="P4" s="62"/>
      <c r="Q4" s="62" t="s">
        <v>84</v>
      </c>
      <c r="R4" s="23" t="str">
        <f>Predloge!$B$23</f>
        <v>51☺</v>
      </c>
      <c r="S4" s="64"/>
      <c r="T4" s="6" t="str">
        <f>Predloge!$B$6</f>
        <v>KVIT</v>
      </c>
      <c r="U4" s="64"/>
      <c r="V4" s="81" t="s">
        <v>30</v>
      </c>
      <c r="W4" s="8" t="s">
        <v>13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4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L</v>
      </c>
      <c r="AL4" s="58" t="str">
        <f t="shared" si="14"/>
        <v>☻</v>
      </c>
      <c r="AM4" s="58" t="str">
        <f t="shared" si="15"/>
        <v>L</v>
      </c>
      <c r="AN4" s="58" t="str">
        <f t="shared" si="16"/>
        <v>O</v>
      </c>
      <c r="AO4" s="58" t="str">
        <f t="shared" si="17"/>
        <v>1</v>
      </c>
      <c r="AP4" s="58" t="str">
        <f t="shared" si="18"/>
        <v>2</v>
      </c>
      <c r="AQ4" s="58" t="str">
        <f t="shared" si="19"/>
        <v>O</v>
      </c>
      <c r="AR4" s="58" t="str">
        <f t="shared" si="20"/>
        <v>X</v>
      </c>
      <c r="AS4" s="58" t="str">
        <f t="shared" si="21"/>
        <v>¶</v>
      </c>
      <c r="AT4" s="58" t="str">
        <f t="shared" si="22"/>
        <v>T</v>
      </c>
      <c r="AU4" s="58" t="str">
        <f t="shared" si="23"/>
        <v>T</v>
      </c>
      <c r="AV4" s="58" t="str">
        <f t="shared" si="24"/>
        <v/>
      </c>
      <c r="AW4" s="58" t="str">
        <f t="shared" si="25"/>
        <v>T</v>
      </c>
      <c r="AX4" s="58" t="str">
        <f t="shared" si="26"/>
        <v>☺</v>
      </c>
      <c r="AY4" s="58" t="str">
        <f t="shared" si="27"/>
        <v/>
      </c>
      <c r="AZ4" s="58" t="str">
        <f t="shared" si="28"/>
        <v>T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45020</v>
      </c>
      <c r="C5" s="59" t="str">
        <f t="shared" si="0"/>
        <v>Tue</v>
      </c>
      <c r="D5" s="6" t="str">
        <f>Predloge!$B$5</f>
        <v>52</v>
      </c>
      <c r="E5" s="6" t="str">
        <f>Predloge!$B$13</f>
        <v>BOL</v>
      </c>
      <c r="F5" s="11" t="str">
        <f>Predloge!$B$11</f>
        <v>X</v>
      </c>
      <c r="G5" s="6" t="str">
        <f>Predloge!$B$13</f>
        <v>BOL</v>
      </c>
      <c r="H5" s="6" t="str">
        <f>Predloge!$B$15</f>
        <v>SO</v>
      </c>
      <c r="I5" s="6" t="str">
        <f>Predloge!$B$4</f>
        <v>51</v>
      </c>
      <c r="J5" s="23" t="str">
        <f>Predloge!$B$23</f>
        <v>51☺</v>
      </c>
      <c r="K5" s="6" t="str">
        <f>Predloge!$B$15</f>
        <v>SO</v>
      </c>
      <c r="L5" s="11" t="str">
        <f>Predloge!$B$26</f>
        <v>52¶</v>
      </c>
      <c r="M5" s="23" t="str">
        <f>Predloge!$B$23</f>
        <v>51☺</v>
      </c>
      <c r="N5" s="111" t="str">
        <f>[1]Predloge!$B$6</f>
        <v>KVIT</v>
      </c>
      <c r="O5" s="6" t="s">
        <v>10</v>
      </c>
      <c r="P5" s="64"/>
      <c r="Q5" s="62" t="s">
        <v>84</v>
      </c>
      <c r="R5" s="11" t="str">
        <f>Predloge!$B$11</f>
        <v>X</v>
      </c>
      <c r="S5" s="64"/>
      <c r="T5" s="9" t="str">
        <f>Predloge!$B$7</f>
        <v>KVIT☻</v>
      </c>
      <c r="U5" s="64"/>
      <c r="V5" s="54" t="s">
        <v>15</v>
      </c>
      <c r="W5" s="8" t="s">
        <v>13</v>
      </c>
      <c r="X5" s="56">
        <f t="shared" si="1"/>
        <v>1</v>
      </c>
      <c r="Y5" s="56">
        <f t="shared" si="2"/>
        <v>2</v>
      </c>
      <c r="Z5" s="56">
        <f t="shared" si="3"/>
        <v>1</v>
      </c>
      <c r="AA5" s="56">
        <f t="shared" si="4"/>
        <v>1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3</v>
      </c>
      <c r="AF5" s="57">
        <f t="shared" si="9"/>
        <v>0</v>
      </c>
      <c r="AG5" s="57">
        <f t="shared" si="10"/>
        <v>2</v>
      </c>
      <c r="AH5" s="56">
        <f t="shared" si="11"/>
        <v>2</v>
      </c>
      <c r="AI5" s="6" t="str">
        <f>Predloge!$B$5</f>
        <v>52</v>
      </c>
      <c r="AJ5" s="58" t="str">
        <f t="shared" si="12"/>
        <v>2</v>
      </c>
      <c r="AK5" s="58" t="str">
        <f t="shared" si="13"/>
        <v>L</v>
      </c>
      <c r="AL5" s="58" t="str">
        <f t="shared" si="14"/>
        <v>X</v>
      </c>
      <c r="AM5" s="58" t="str">
        <f t="shared" si="15"/>
        <v>L</v>
      </c>
      <c r="AN5" s="58" t="str">
        <f t="shared" si="16"/>
        <v>O</v>
      </c>
      <c r="AO5" s="58" t="str">
        <f t="shared" si="17"/>
        <v>1</v>
      </c>
      <c r="AP5" s="58" t="str">
        <f t="shared" si="18"/>
        <v>☺</v>
      </c>
      <c r="AQ5" s="58" t="str">
        <f t="shared" si="19"/>
        <v>O</v>
      </c>
      <c r="AR5" s="58" t="str">
        <f t="shared" si="20"/>
        <v>¶</v>
      </c>
      <c r="AS5" s="58" t="str">
        <f t="shared" si="21"/>
        <v>☺</v>
      </c>
      <c r="AT5" s="58" t="str">
        <f t="shared" si="22"/>
        <v>T</v>
      </c>
      <c r="AU5" s="58" t="str">
        <f t="shared" si="23"/>
        <v>T</v>
      </c>
      <c r="AV5" s="58" t="str">
        <f t="shared" si="24"/>
        <v/>
      </c>
      <c r="AW5" s="58" t="str">
        <f t="shared" si="25"/>
        <v>T</v>
      </c>
      <c r="AX5" s="58" t="str">
        <f t="shared" si="26"/>
        <v>X</v>
      </c>
      <c r="AY5" s="58" t="str">
        <f t="shared" si="27"/>
        <v/>
      </c>
      <c r="AZ5" s="58" t="str">
        <f t="shared" si="28"/>
        <v>☻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45021</v>
      </c>
      <c r="C6" s="59" t="str">
        <f t="shared" si="0"/>
        <v>Wed</v>
      </c>
      <c r="D6" s="6" t="str">
        <f>Predloge!$B$5</f>
        <v>52</v>
      </c>
      <c r="E6" s="6" t="str">
        <f>Predloge!$B$13</f>
        <v>BOL</v>
      </c>
      <c r="F6" s="6" t="str">
        <f>Predloge!$B$6</f>
        <v>KVIT</v>
      </c>
      <c r="G6" s="6" t="str">
        <f>Predloge!$B$13</f>
        <v>BOL</v>
      </c>
      <c r="H6" s="6" t="str">
        <f>Predloge!$B$15</f>
        <v>SO</v>
      </c>
      <c r="I6" s="11" t="str">
        <f>Predloge!$B$26</f>
        <v>52¶</v>
      </c>
      <c r="J6" s="11" t="str">
        <f>Predloge!$B$11</f>
        <v>X</v>
      </c>
      <c r="K6" s="6" t="str">
        <f>Predloge!$B$15</f>
        <v>SO</v>
      </c>
      <c r="L6" s="6" t="str">
        <f>Predloge!$B$6</f>
        <v>KVIT</v>
      </c>
      <c r="M6" s="11" t="str">
        <f>Predloge!$B$11</f>
        <v>X</v>
      </c>
      <c r="N6" s="11" t="str">
        <f>Predloge!$B$35</f>
        <v>Ta</v>
      </c>
      <c r="O6" s="9" t="str">
        <f>Predloge!$B$7</f>
        <v>KVIT☻</v>
      </c>
      <c r="P6" s="64"/>
      <c r="Q6" s="62" t="s">
        <v>84</v>
      </c>
      <c r="R6" s="6" t="str">
        <f>Predloge!$B$4</f>
        <v>51</v>
      </c>
      <c r="S6" s="64"/>
      <c r="T6" s="11" t="str">
        <f>Predloge!$B$11</f>
        <v>X</v>
      </c>
      <c r="U6" s="64"/>
      <c r="V6" s="114" t="s">
        <v>79</v>
      </c>
      <c r="W6" s="8" t="s">
        <v>29</v>
      </c>
      <c r="X6" s="56">
        <f t="shared" si="1"/>
        <v>1</v>
      </c>
      <c r="Y6" s="56">
        <f t="shared" si="2"/>
        <v>0</v>
      </c>
      <c r="Z6" s="56">
        <f t="shared" si="3"/>
        <v>1</v>
      </c>
      <c r="AA6" s="56">
        <f t="shared" si="4"/>
        <v>1</v>
      </c>
      <c r="AB6" s="56">
        <f t="shared" si="5"/>
        <v>0</v>
      </c>
      <c r="AC6" s="56">
        <f t="shared" si="6"/>
        <v>1</v>
      </c>
      <c r="AD6" s="56">
        <f t="shared" si="7"/>
        <v>0</v>
      </c>
      <c r="AE6" s="56">
        <f t="shared" si="8"/>
        <v>3</v>
      </c>
      <c r="AF6" s="57">
        <f t="shared" si="9"/>
        <v>0</v>
      </c>
      <c r="AG6" s="57">
        <f t="shared" si="10"/>
        <v>3</v>
      </c>
      <c r="AH6" s="56">
        <f t="shared" si="11"/>
        <v>2</v>
      </c>
      <c r="AI6" s="6" t="str">
        <f>Predloge!$B$6</f>
        <v>KVIT</v>
      </c>
      <c r="AJ6" s="58" t="str">
        <f t="shared" si="12"/>
        <v>2</v>
      </c>
      <c r="AK6" s="58" t="str">
        <f t="shared" si="13"/>
        <v>L</v>
      </c>
      <c r="AL6" s="58" t="str">
        <f t="shared" si="14"/>
        <v>T</v>
      </c>
      <c r="AM6" s="58" t="str">
        <f t="shared" si="15"/>
        <v>L</v>
      </c>
      <c r="AN6" s="58" t="str">
        <f t="shared" si="16"/>
        <v>O</v>
      </c>
      <c r="AO6" s="58" t="str">
        <f t="shared" si="17"/>
        <v>¶</v>
      </c>
      <c r="AP6" s="58" t="str">
        <f t="shared" si="18"/>
        <v>X</v>
      </c>
      <c r="AQ6" s="58" t="str">
        <f t="shared" si="19"/>
        <v>O</v>
      </c>
      <c r="AR6" s="58" t="str">
        <f t="shared" si="20"/>
        <v>T</v>
      </c>
      <c r="AS6" s="58" t="str">
        <f t="shared" si="21"/>
        <v>X</v>
      </c>
      <c r="AT6" s="58" t="str">
        <f t="shared" si="22"/>
        <v>a</v>
      </c>
      <c r="AU6" s="58" t="str">
        <f t="shared" si="23"/>
        <v>☻</v>
      </c>
      <c r="AV6" s="58" t="str">
        <f t="shared" si="24"/>
        <v/>
      </c>
      <c r="AW6" s="58" t="str">
        <f t="shared" si="25"/>
        <v>T</v>
      </c>
      <c r="AX6" s="58" t="str">
        <f t="shared" si="26"/>
        <v>1</v>
      </c>
      <c r="AY6" s="58" t="str">
        <f t="shared" si="27"/>
        <v/>
      </c>
      <c r="AZ6" s="58" t="str">
        <f t="shared" si="28"/>
        <v>X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45022</v>
      </c>
      <c r="C7" s="59" t="str">
        <f t="shared" si="0"/>
        <v>Thu</v>
      </c>
      <c r="D7" s="11" t="str">
        <f>Predloge!$B$26</f>
        <v>52¶</v>
      </c>
      <c r="E7" s="6" t="str">
        <f>Predloge!$B$13</f>
        <v>BOL</v>
      </c>
      <c r="F7" s="6" t="str">
        <f>Predloge!$B$6</f>
        <v>KVIT</v>
      </c>
      <c r="G7" s="6" t="str">
        <f>Predloge!$B$13</f>
        <v>BOL</v>
      </c>
      <c r="H7" s="6" t="str">
        <f>Predloge!$B$12</f>
        <v>D</v>
      </c>
      <c r="I7" s="11" t="str">
        <f>Predloge!$B$32</f>
        <v>Am</v>
      </c>
      <c r="J7" s="23" t="str">
        <f>Predloge!$B$23</f>
        <v>51☺</v>
      </c>
      <c r="K7" s="6" t="str">
        <f>Predloge!$B$15</f>
        <v>SO</v>
      </c>
      <c r="L7" s="111" t="str">
        <f>[1]Predloge!$B$6</f>
        <v>KVIT</v>
      </c>
      <c r="M7" s="6" t="str">
        <f>Predloge!$B$12</f>
        <v>D</v>
      </c>
      <c r="N7" s="6" t="str">
        <f>Predloge!$B$5</f>
        <v>52</v>
      </c>
      <c r="O7" s="11" t="str">
        <f>Predloge!$B$11</f>
        <v>X</v>
      </c>
      <c r="P7" s="64"/>
      <c r="Q7" s="62" t="s">
        <v>84</v>
      </c>
      <c r="R7" s="6" t="str">
        <f>Predloge!$B$12</f>
        <v>D</v>
      </c>
      <c r="S7" s="64"/>
      <c r="T7" s="115" t="s">
        <v>77</v>
      </c>
      <c r="U7" s="6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1</v>
      </c>
      <c r="AB7" s="56">
        <f t="shared" si="5"/>
        <v>0</v>
      </c>
      <c r="AC7" s="56">
        <f t="shared" si="6"/>
        <v>1</v>
      </c>
      <c r="AD7" s="56">
        <f t="shared" si="7"/>
        <v>0</v>
      </c>
      <c r="AE7" s="56">
        <f t="shared" si="8"/>
        <v>2</v>
      </c>
      <c r="AF7" s="57">
        <f t="shared" si="9"/>
        <v>0</v>
      </c>
      <c r="AG7" s="57">
        <f t="shared" si="10"/>
        <v>1</v>
      </c>
      <c r="AH7" s="56">
        <f t="shared" si="11"/>
        <v>1</v>
      </c>
      <c r="AI7" s="9" t="str">
        <f>Predloge!$B$7</f>
        <v>KVIT☻</v>
      </c>
      <c r="AJ7" s="58" t="str">
        <f t="shared" si="12"/>
        <v>¶</v>
      </c>
      <c r="AK7" s="58" t="str">
        <f t="shared" si="13"/>
        <v>L</v>
      </c>
      <c r="AL7" s="58" t="str">
        <f t="shared" si="14"/>
        <v>T</v>
      </c>
      <c r="AM7" s="58" t="str">
        <f t="shared" si="15"/>
        <v>L</v>
      </c>
      <c r="AN7" s="58" t="str">
        <f t="shared" si="16"/>
        <v>D</v>
      </c>
      <c r="AO7" s="58" t="str">
        <f t="shared" si="17"/>
        <v>m</v>
      </c>
      <c r="AP7" s="58" t="str">
        <f t="shared" si="18"/>
        <v>☺</v>
      </c>
      <c r="AQ7" s="58" t="str">
        <f t="shared" si="19"/>
        <v>O</v>
      </c>
      <c r="AR7" s="58" t="str">
        <f t="shared" si="20"/>
        <v>T</v>
      </c>
      <c r="AS7" s="58" t="str">
        <f t="shared" si="21"/>
        <v>D</v>
      </c>
      <c r="AT7" s="58" t="str">
        <f t="shared" si="22"/>
        <v>2</v>
      </c>
      <c r="AU7" s="58" t="str">
        <f t="shared" si="23"/>
        <v>X</v>
      </c>
      <c r="AV7" s="58" t="str">
        <f t="shared" si="24"/>
        <v/>
      </c>
      <c r="AW7" s="58" t="str">
        <f t="shared" si="25"/>
        <v>T</v>
      </c>
      <c r="AX7" s="58" t="str">
        <f t="shared" si="26"/>
        <v>D</v>
      </c>
      <c r="AY7" s="58" t="str">
        <f t="shared" si="27"/>
        <v/>
      </c>
      <c r="AZ7" s="58" t="str">
        <f t="shared" si="28"/>
        <v>K</v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45023</v>
      </c>
      <c r="C8" s="59" t="str">
        <f t="shared" si="0"/>
        <v>Fri</v>
      </c>
      <c r="D8" s="23" t="str">
        <f>Predloge!$B$23</f>
        <v>51☺</v>
      </c>
      <c r="E8" s="6" t="str">
        <f>Predloge!$B$13</f>
        <v>BOL</v>
      </c>
      <c r="F8" s="6" t="str">
        <f>Predloge!$B$12</f>
        <v>D</v>
      </c>
      <c r="G8" s="6" t="str">
        <f>Predloge!$B$13</f>
        <v>BOL</v>
      </c>
      <c r="H8" s="6" t="str">
        <f>Predloge!$B$12</f>
        <v>D</v>
      </c>
      <c r="I8" s="6" t="str">
        <f>Predloge!$B$5</f>
        <v>52</v>
      </c>
      <c r="J8" s="11" t="str">
        <f>Predloge!$B$11</f>
        <v>X</v>
      </c>
      <c r="K8" s="6" t="str">
        <f>Predloge!$B$15</f>
        <v>SO</v>
      </c>
      <c r="L8" s="6" t="str">
        <f>Predloge!$B$6</f>
        <v>KVIT</v>
      </c>
      <c r="M8" s="6" t="str">
        <f>Predloge!$B$12</f>
        <v>D</v>
      </c>
      <c r="N8" s="6" t="str">
        <f>Predloge!$B$6</f>
        <v>KVIT</v>
      </c>
      <c r="O8" s="6" t="str">
        <f>Predloge!$B$6</f>
        <v>KVIT</v>
      </c>
      <c r="P8" s="64"/>
      <c r="Q8" s="62" t="s">
        <v>84</v>
      </c>
      <c r="R8" s="6" t="str">
        <f>Predloge!$B$4</f>
        <v>51</v>
      </c>
      <c r="S8" s="64"/>
      <c r="T8" s="6" t="str">
        <f>Predloge!$B$6</f>
        <v>KVIT</v>
      </c>
      <c r="U8" s="64"/>
      <c r="V8" s="54" t="s">
        <v>75</v>
      </c>
      <c r="W8" s="8" t="s">
        <v>13</v>
      </c>
      <c r="X8" s="56">
        <f t="shared" si="1"/>
        <v>0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4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☺</v>
      </c>
      <c r="AK8" s="58" t="str">
        <f t="shared" si="13"/>
        <v>L</v>
      </c>
      <c r="AL8" s="58" t="str">
        <f t="shared" si="14"/>
        <v>D</v>
      </c>
      <c r="AM8" s="58" t="str">
        <f t="shared" si="15"/>
        <v>L</v>
      </c>
      <c r="AN8" s="58" t="str">
        <f t="shared" si="16"/>
        <v>D</v>
      </c>
      <c r="AO8" s="58" t="str">
        <f t="shared" si="17"/>
        <v>2</v>
      </c>
      <c r="AP8" s="58" t="str">
        <f t="shared" si="18"/>
        <v>X</v>
      </c>
      <c r="AQ8" s="58" t="str">
        <f t="shared" si="19"/>
        <v>O</v>
      </c>
      <c r="AR8" s="58" t="str">
        <f t="shared" si="20"/>
        <v>T</v>
      </c>
      <c r="AS8" s="58" t="str">
        <f t="shared" si="21"/>
        <v>D</v>
      </c>
      <c r="AT8" s="58" t="str">
        <f t="shared" si="22"/>
        <v>T</v>
      </c>
      <c r="AU8" s="58" t="str">
        <f t="shared" si="23"/>
        <v>T</v>
      </c>
      <c r="AV8" s="58" t="str">
        <f t="shared" si="24"/>
        <v/>
      </c>
      <c r="AW8" s="58" t="str">
        <f t="shared" si="25"/>
        <v>T</v>
      </c>
      <c r="AX8" s="58" t="str">
        <f t="shared" si="26"/>
        <v>1</v>
      </c>
      <c r="AY8" s="58" t="str">
        <f t="shared" si="27"/>
        <v/>
      </c>
      <c r="AZ8" s="58" t="str">
        <f t="shared" si="28"/>
        <v>T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45024</v>
      </c>
      <c r="C9" s="59" t="str">
        <f t="shared" si="0"/>
        <v>Sat</v>
      </c>
      <c r="D9" s="6"/>
      <c r="E9" s="54"/>
      <c r="F9" s="6"/>
      <c r="G9" s="6"/>
      <c r="H9" s="23"/>
      <c r="I9" s="11"/>
      <c r="J9" s="11"/>
      <c r="K9" s="66"/>
      <c r="L9" s="6"/>
      <c r="M9" s="11"/>
      <c r="N9" s="13" t="str">
        <f>Predloge!$B$14</f>
        <v>☻</v>
      </c>
      <c r="O9" s="6"/>
      <c r="P9" s="64"/>
      <c r="Q9" s="11"/>
      <c r="R9" s="21" t="str">
        <f>Predloge!$B$21</f>
        <v>☺</v>
      </c>
      <c r="S9" s="64"/>
      <c r="T9" s="6"/>
      <c r="U9" s="64"/>
      <c r="V9" s="54" t="s">
        <v>30</v>
      </c>
      <c r="W9" s="8" t="s">
        <v>34</v>
      </c>
      <c r="X9" s="56">
        <f t="shared" si="1"/>
        <v>1</v>
      </c>
      <c r="Y9" s="56">
        <f t="shared" si="2"/>
        <v>1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13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>☻</v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>☺</v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45025</v>
      </c>
      <c r="C10" s="59" t="str">
        <f t="shared" si="0"/>
        <v>Sun</v>
      </c>
      <c r="D10" s="63"/>
      <c r="E10" s="63"/>
      <c r="F10" s="63"/>
      <c r="G10" s="11"/>
      <c r="H10" s="63"/>
      <c r="I10" s="63"/>
      <c r="J10" s="21" t="str">
        <f>Predloge!$B$21</f>
        <v>☺</v>
      </c>
      <c r="K10" s="63"/>
      <c r="L10" s="63"/>
      <c r="M10" s="11"/>
      <c r="N10" s="63"/>
      <c r="O10" s="63"/>
      <c r="P10" s="64"/>
      <c r="Q10" s="13" t="str">
        <f>Predloge!$B$14</f>
        <v>☻</v>
      </c>
      <c r="R10" s="63"/>
      <c r="S10" s="64"/>
      <c r="T10" s="63"/>
      <c r="U10" s="64"/>
      <c r="V10" s="84" t="s">
        <v>15</v>
      </c>
      <c r="W10" s="82" t="s">
        <v>34</v>
      </c>
      <c r="X10" s="56">
        <f t="shared" si="1"/>
        <v>1</v>
      </c>
      <c r="Y10" s="56">
        <f t="shared" si="2"/>
        <v>1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13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>☺</v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>☻</v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A11">
        <v>1</v>
      </c>
      <c r="B11" s="52">
        <v>45026</v>
      </c>
      <c r="C11" s="59" t="str">
        <f t="shared" si="0"/>
        <v>Mon</v>
      </c>
      <c r="D11" s="64"/>
      <c r="E11" s="64"/>
      <c r="F11" s="62"/>
      <c r="G11" s="62"/>
      <c r="H11" s="62"/>
      <c r="I11" s="62"/>
      <c r="J11" s="62"/>
      <c r="K11" s="13" t="str">
        <f>Predloge!$B$14</f>
        <v>☻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 t="s">
        <v>76</v>
      </c>
      <c r="W11" s="82" t="s">
        <v>34</v>
      </c>
      <c r="X11" s="56">
        <f t="shared" si="1"/>
        <v>1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>☻</v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45027</v>
      </c>
      <c r="C12" s="59" t="str">
        <f t="shared" si="0"/>
        <v>Tue</v>
      </c>
      <c r="D12" s="6" t="str">
        <f>Predloge!$B$12</f>
        <v>D</v>
      </c>
      <c r="E12" s="6" t="str">
        <f>Predloge!$B$6</f>
        <v>KVIT</v>
      </c>
      <c r="F12" s="6" t="str">
        <f>Predloge!$B$6</f>
        <v>KVIT</v>
      </c>
      <c r="G12" s="6" t="str">
        <f>Predloge!$B$12</f>
        <v>D</v>
      </c>
      <c r="H12" s="27" t="str">
        <f>Predloge!$B$28</f>
        <v>KO</v>
      </c>
      <c r="I12" s="11" t="str">
        <f>Predloge!$B$26</f>
        <v>52¶</v>
      </c>
      <c r="J12" s="6" t="s">
        <v>8</v>
      </c>
      <c r="K12" s="11" t="str">
        <f>Predloge!$B$11</f>
        <v>X</v>
      </c>
      <c r="L12" s="9" t="str">
        <f>Predloge!$B$7</f>
        <v>KVIT☻</v>
      </c>
      <c r="M12" s="6" t="str">
        <f>Predloge!$B$12</f>
        <v>D</v>
      </c>
      <c r="N12" s="23" t="str">
        <f>Predloge!$B$23</f>
        <v>51☺</v>
      </c>
      <c r="O12" s="6" t="str">
        <f>Predloge!$B$12</f>
        <v>D</v>
      </c>
      <c r="P12" s="64"/>
      <c r="Q12" s="62" t="s">
        <v>84</v>
      </c>
      <c r="R12" s="6" t="str">
        <f>Predloge!$B$4</f>
        <v>51</v>
      </c>
      <c r="S12" s="64"/>
      <c r="T12" s="6" t="str">
        <f>Predloge!$B$13</f>
        <v>BOL</v>
      </c>
      <c r="U12" s="64"/>
      <c r="V12" s="62" t="s">
        <v>23</v>
      </c>
      <c r="W12" s="8" t="str">
        <f>Predloge!$E$4</f>
        <v>PIN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3</v>
      </c>
      <c r="AF12" s="57">
        <f t="shared" si="9"/>
        <v>0</v>
      </c>
      <c r="AG12" s="57">
        <f t="shared" si="10"/>
        <v>1</v>
      </c>
      <c r="AH12" s="56">
        <f t="shared" si="11"/>
        <v>2</v>
      </c>
      <c r="AI12" s="6" t="str">
        <f>Predloge!$B$12</f>
        <v>D</v>
      </c>
      <c r="AJ12" s="58" t="str">
        <f t="shared" si="12"/>
        <v>D</v>
      </c>
      <c r="AK12" s="58" t="str">
        <f t="shared" si="13"/>
        <v>T</v>
      </c>
      <c r="AL12" s="58" t="str">
        <f t="shared" si="14"/>
        <v>T</v>
      </c>
      <c r="AM12" s="58" t="str">
        <f t="shared" si="15"/>
        <v>D</v>
      </c>
      <c r="AN12" s="58" t="str">
        <f t="shared" si="16"/>
        <v>O</v>
      </c>
      <c r="AO12" s="58" t="str">
        <f t="shared" si="17"/>
        <v>¶</v>
      </c>
      <c r="AP12" s="58" t="str">
        <f t="shared" si="18"/>
        <v>2</v>
      </c>
      <c r="AQ12" s="58" t="str">
        <f t="shared" si="19"/>
        <v>X</v>
      </c>
      <c r="AR12" s="58" t="str">
        <f t="shared" si="20"/>
        <v>☻</v>
      </c>
      <c r="AS12" s="58" t="str">
        <f t="shared" si="21"/>
        <v>D</v>
      </c>
      <c r="AT12" s="58" t="str">
        <f t="shared" si="22"/>
        <v>☺</v>
      </c>
      <c r="AU12" s="58" t="str">
        <f t="shared" si="23"/>
        <v>D</v>
      </c>
      <c r="AV12" s="58" t="str">
        <f t="shared" si="24"/>
        <v/>
      </c>
      <c r="AW12" s="58" t="str">
        <f t="shared" si="25"/>
        <v>T</v>
      </c>
      <c r="AX12" s="58" t="str">
        <f t="shared" si="26"/>
        <v>1</v>
      </c>
      <c r="AY12" s="58" t="str">
        <f t="shared" si="27"/>
        <v/>
      </c>
      <c r="AZ12" s="58" t="str">
        <f t="shared" si="28"/>
        <v>L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45028</v>
      </c>
      <c r="C13" s="59" t="str">
        <f t="shared" si="0"/>
        <v>Wed</v>
      </c>
      <c r="D13" s="6" t="str">
        <f>Predloge!$B$12</f>
        <v>D</v>
      </c>
      <c r="E13" s="54" t="s">
        <v>78</v>
      </c>
      <c r="F13" s="6" t="str">
        <f>Predloge!$B$6</f>
        <v>KVIT</v>
      </c>
      <c r="G13" s="6" t="str">
        <f>Predloge!$B$12</f>
        <v>D</v>
      </c>
      <c r="H13" s="27" t="str">
        <f>Predloge!$B$28</f>
        <v>KO</v>
      </c>
      <c r="I13" s="11" t="str">
        <f>Predloge!$B$26</f>
        <v>52¶</v>
      </c>
      <c r="J13" s="6" t="s">
        <v>8</v>
      </c>
      <c r="K13" s="6" t="str">
        <f>Predloge!$B$15</f>
        <v>SO</v>
      </c>
      <c r="L13" s="11" t="str">
        <f>Predloge!$B$11</f>
        <v>X</v>
      </c>
      <c r="M13" s="6" t="str">
        <f>Predloge!$B$12</f>
        <v>D</v>
      </c>
      <c r="N13" s="11" t="str">
        <f>Predloge!$B$11</f>
        <v>X</v>
      </c>
      <c r="O13" s="23" t="str">
        <f>Predloge!$B$23</f>
        <v>51☺</v>
      </c>
      <c r="P13" s="64"/>
      <c r="Q13" s="62" t="s">
        <v>84</v>
      </c>
      <c r="R13" s="11" t="str">
        <f>Predloge!$B$35</f>
        <v>Ta</v>
      </c>
      <c r="S13" s="64"/>
      <c r="T13" s="6" t="str">
        <f>Predloge!$B$6</f>
        <v>KVIT</v>
      </c>
      <c r="U13" s="64"/>
      <c r="V13" s="54" t="s">
        <v>75</v>
      </c>
      <c r="W13" s="8" t="str">
        <f>Predloge!$E$4</f>
        <v>PIN</v>
      </c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1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2</v>
      </c>
      <c r="AF13" s="57">
        <f t="shared" si="9"/>
        <v>0</v>
      </c>
      <c r="AG13" s="57">
        <f t="shared" si="10"/>
        <v>2</v>
      </c>
      <c r="AH13" s="56">
        <f t="shared" si="11"/>
        <v>1</v>
      </c>
      <c r="AI13" s="6" t="str">
        <f>Predloge!$B$13</f>
        <v>BOL</v>
      </c>
      <c r="AJ13" s="58" t="str">
        <f t="shared" si="12"/>
        <v>D</v>
      </c>
      <c r="AK13" s="58" t="str">
        <f t="shared" si="13"/>
        <v>F</v>
      </c>
      <c r="AL13" s="58" t="str">
        <f t="shared" si="14"/>
        <v>T</v>
      </c>
      <c r="AM13" s="58" t="str">
        <f t="shared" si="15"/>
        <v>D</v>
      </c>
      <c r="AN13" s="58" t="str">
        <f t="shared" si="16"/>
        <v>O</v>
      </c>
      <c r="AO13" s="58" t="str">
        <f t="shared" si="17"/>
        <v>¶</v>
      </c>
      <c r="AP13" s="58" t="str">
        <f t="shared" si="18"/>
        <v>2</v>
      </c>
      <c r="AQ13" s="58" t="str">
        <f t="shared" si="19"/>
        <v>O</v>
      </c>
      <c r="AR13" s="58" t="str">
        <f t="shared" si="20"/>
        <v>X</v>
      </c>
      <c r="AS13" s="58" t="str">
        <f t="shared" si="21"/>
        <v>D</v>
      </c>
      <c r="AT13" s="58" t="str">
        <f t="shared" si="22"/>
        <v>X</v>
      </c>
      <c r="AU13" s="58" t="str">
        <f t="shared" si="23"/>
        <v>☺</v>
      </c>
      <c r="AV13" s="58" t="str">
        <f t="shared" si="24"/>
        <v/>
      </c>
      <c r="AW13" s="58" t="str">
        <f t="shared" si="25"/>
        <v>T</v>
      </c>
      <c r="AX13" s="58" t="str">
        <f t="shared" si="26"/>
        <v>a</v>
      </c>
      <c r="AY13" s="58" t="str">
        <f t="shared" si="27"/>
        <v/>
      </c>
      <c r="AZ13" s="58" t="str">
        <f t="shared" si="28"/>
        <v>T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45029</v>
      </c>
      <c r="C14" s="59" t="str">
        <f t="shared" si="0"/>
        <v>Thu</v>
      </c>
      <c r="D14" s="6" t="s">
        <v>86</v>
      </c>
      <c r="E14" s="9" t="str">
        <f>Predloge!$B$7</f>
        <v>KVIT☻</v>
      </c>
      <c r="F14" s="6" t="str">
        <f>Predloge!$B$6</f>
        <v>KVIT</v>
      </c>
      <c r="G14" s="6" t="str">
        <f>Predloge!$B$12</f>
        <v>D</v>
      </c>
      <c r="H14" s="11" t="str">
        <f>Predloge!$B$32</f>
        <v>Am</v>
      </c>
      <c r="I14" s="6" t="str">
        <f>Predloge!$B$4</f>
        <v>51</v>
      </c>
      <c r="J14" s="6" t="s">
        <v>8</v>
      </c>
      <c r="K14" s="11" t="str">
        <f>Predloge!$B$26</f>
        <v>52¶</v>
      </c>
      <c r="L14" s="111" t="str">
        <f>[1]Predloge!$B$6</f>
        <v>KVIT</v>
      </c>
      <c r="M14" s="6" t="str">
        <f>Predloge!$B$12</f>
        <v>D</v>
      </c>
      <c r="N14" s="115" t="s">
        <v>77</v>
      </c>
      <c r="O14" s="11" t="str">
        <f>Predloge!$B$11</f>
        <v>X</v>
      </c>
      <c r="P14" s="64"/>
      <c r="Q14" s="62" t="s">
        <v>84</v>
      </c>
      <c r="R14" s="23" t="str">
        <f>Predloge!$B$23</f>
        <v>51☺</v>
      </c>
      <c r="S14" s="64"/>
      <c r="T14" s="6" t="str">
        <f>Predloge!$B$12</f>
        <v>D</v>
      </c>
      <c r="U14" s="64"/>
      <c r="V14" s="54" t="s">
        <v>30</v>
      </c>
      <c r="W14" s="8" t="str">
        <f>Predloge!$E$4</f>
        <v>PIN</v>
      </c>
      <c r="X14" s="56">
        <f t="shared" si="1"/>
        <v>1</v>
      </c>
      <c r="Y14" s="56">
        <f t="shared" si="2"/>
        <v>1</v>
      </c>
      <c r="Z14" s="56">
        <f t="shared" si="3"/>
        <v>1</v>
      </c>
      <c r="AA14" s="56">
        <f t="shared" si="4"/>
        <v>1</v>
      </c>
      <c r="AB14" s="56">
        <f t="shared" si="5"/>
        <v>0</v>
      </c>
      <c r="AC14" s="56">
        <f t="shared" si="6"/>
        <v>1</v>
      </c>
      <c r="AD14" s="56">
        <f t="shared" si="7"/>
        <v>0</v>
      </c>
      <c r="AE14" s="56">
        <f t="shared" si="8"/>
        <v>3</v>
      </c>
      <c r="AF14" s="57">
        <f t="shared" si="9"/>
        <v>0</v>
      </c>
      <c r="AG14" s="57">
        <f t="shared" si="10"/>
        <v>1</v>
      </c>
      <c r="AH14" s="56">
        <f t="shared" si="11"/>
        <v>2</v>
      </c>
      <c r="AI14" s="13" t="str">
        <f>Predloge!$B$14</f>
        <v>☻</v>
      </c>
      <c r="AJ14" s="58" t="str">
        <f t="shared" si="12"/>
        <v>4</v>
      </c>
      <c r="AK14" s="58" t="str">
        <f t="shared" si="13"/>
        <v>☻</v>
      </c>
      <c r="AL14" s="58" t="str">
        <f t="shared" si="14"/>
        <v>T</v>
      </c>
      <c r="AM14" s="58" t="str">
        <f t="shared" si="15"/>
        <v>D</v>
      </c>
      <c r="AN14" s="58" t="str">
        <f t="shared" si="16"/>
        <v>m</v>
      </c>
      <c r="AO14" s="58" t="str">
        <f t="shared" si="17"/>
        <v>1</v>
      </c>
      <c r="AP14" s="58" t="str">
        <f t="shared" si="18"/>
        <v>2</v>
      </c>
      <c r="AQ14" s="58" t="str">
        <f t="shared" si="19"/>
        <v>¶</v>
      </c>
      <c r="AR14" s="58" t="str">
        <f t="shared" si="20"/>
        <v>T</v>
      </c>
      <c r="AS14" s="58" t="str">
        <f t="shared" si="21"/>
        <v>D</v>
      </c>
      <c r="AT14" s="58" t="str">
        <f t="shared" si="22"/>
        <v>K</v>
      </c>
      <c r="AU14" s="58" t="str">
        <f t="shared" si="23"/>
        <v>X</v>
      </c>
      <c r="AV14" s="58" t="str">
        <f t="shared" si="24"/>
        <v/>
      </c>
      <c r="AW14" s="58" t="str">
        <f t="shared" si="25"/>
        <v>T</v>
      </c>
      <c r="AX14" s="58" t="str">
        <f t="shared" si="26"/>
        <v>☺</v>
      </c>
      <c r="AY14" s="58" t="str">
        <f t="shared" si="27"/>
        <v/>
      </c>
      <c r="AZ14" s="58" t="str">
        <f t="shared" si="28"/>
        <v>D</v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45030</v>
      </c>
      <c r="C15" s="59" t="str">
        <f t="shared" si="0"/>
        <v>Fri</v>
      </c>
      <c r="D15" s="6" t="s">
        <v>86</v>
      </c>
      <c r="E15" s="11" t="str">
        <f>Predloge!$B$11</f>
        <v>X</v>
      </c>
      <c r="F15" s="6" t="str">
        <f>Predloge!$B$6</f>
        <v>KVIT</v>
      </c>
      <c r="G15" s="6" t="str">
        <f>Predloge!$B$12</f>
        <v>D</v>
      </c>
      <c r="H15" s="23" t="str">
        <f>Predloge!$B$23</f>
        <v>51☺</v>
      </c>
      <c r="I15" s="6" t="str">
        <f>Predloge!$B$4</f>
        <v>51</v>
      </c>
      <c r="J15" s="6" t="s">
        <v>8</v>
      </c>
      <c r="K15" s="6" t="str">
        <f>Predloge!$B$6</f>
        <v>KVIT</v>
      </c>
      <c r="L15" s="6" t="str">
        <f>Predloge!$B$6</f>
        <v>KVIT</v>
      </c>
      <c r="M15" s="6" t="str">
        <f>Predloge!$B$12</f>
        <v>D</v>
      </c>
      <c r="N15" s="6" t="str">
        <f>Predloge!$B$6</f>
        <v>KVIT</v>
      </c>
      <c r="O15" s="6" t="s">
        <v>8</v>
      </c>
      <c r="P15" s="64"/>
      <c r="Q15" s="11" t="str">
        <f>Predloge!$B$16</f>
        <v>☻</v>
      </c>
      <c r="R15" s="11" t="str">
        <f>Predloge!$B$11</f>
        <v>X</v>
      </c>
      <c r="S15" s="64"/>
      <c r="T15" s="6" t="str">
        <f>Predloge!$B$6</f>
        <v>KVIT</v>
      </c>
      <c r="U15" s="64"/>
      <c r="V15" s="54" t="s">
        <v>11</v>
      </c>
      <c r="W15" s="8" t="s">
        <v>15</v>
      </c>
      <c r="X15" s="56">
        <f t="shared" si="1"/>
        <v>1</v>
      </c>
      <c r="Y15" s="56">
        <f t="shared" si="2"/>
        <v>1</v>
      </c>
      <c r="Z15" s="56">
        <f t="shared" si="3"/>
        <v>1</v>
      </c>
      <c r="AA15" s="56">
        <f t="shared" si="4"/>
        <v>2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5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4</v>
      </c>
      <c r="AK15" s="58" t="str">
        <f t="shared" si="13"/>
        <v>X</v>
      </c>
      <c r="AL15" s="58" t="str">
        <f t="shared" si="14"/>
        <v>T</v>
      </c>
      <c r="AM15" s="58" t="str">
        <f t="shared" si="15"/>
        <v>D</v>
      </c>
      <c r="AN15" s="58" t="str">
        <f t="shared" si="16"/>
        <v>☺</v>
      </c>
      <c r="AO15" s="58" t="str">
        <f t="shared" si="17"/>
        <v>1</v>
      </c>
      <c r="AP15" s="58" t="str">
        <f t="shared" si="18"/>
        <v>2</v>
      </c>
      <c r="AQ15" s="58" t="str">
        <f t="shared" si="19"/>
        <v>T</v>
      </c>
      <c r="AR15" s="58" t="str">
        <f t="shared" si="20"/>
        <v>T</v>
      </c>
      <c r="AS15" s="58" t="str">
        <f t="shared" si="21"/>
        <v>D</v>
      </c>
      <c r="AT15" s="58" t="str">
        <f t="shared" si="22"/>
        <v>T</v>
      </c>
      <c r="AU15" s="58" t="str">
        <f t="shared" si="23"/>
        <v>2</v>
      </c>
      <c r="AV15" s="58" t="str">
        <f t="shared" si="24"/>
        <v/>
      </c>
      <c r="AW15" s="58" t="str">
        <f t="shared" si="25"/>
        <v>☻</v>
      </c>
      <c r="AX15" s="58" t="str">
        <f t="shared" si="26"/>
        <v>X</v>
      </c>
      <c r="AY15" s="58" t="str">
        <f t="shared" si="27"/>
        <v/>
      </c>
      <c r="AZ15" s="58" t="str">
        <f t="shared" si="28"/>
        <v>T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45031</v>
      </c>
      <c r="C16" s="59" t="str">
        <f t="shared" si="0"/>
        <v>Sat</v>
      </c>
      <c r="D16" s="21" t="str">
        <f>Predloge!$B$21</f>
        <v>☺</v>
      </c>
      <c r="E16" s="54"/>
      <c r="F16" s="6"/>
      <c r="G16" s="6"/>
      <c r="H16" s="11"/>
      <c r="I16" s="6"/>
      <c r="J16" s="23"/>
      <c r="K16" s="9"/>
      <c r="L16" s="6"/>
      <c r="M16" s="6"/>
      <c r="N16" s="54"/>
      <c r="O16" s="11"/>
      <c r="P16" s="64"/>
      <c r="Q16" s="6"/>
      <c r="R16" s="6"/>
      <c r="S16" s="64"/>
      <c r="T16" s="13" t="str">
        <f>Predloge!$B$14</f>
        <v>☻</v>
      </c>
      <c r="U16" s="64"/>
      <c r="V16" s="54" t="s">
        <v>36</v>
      </c>
      <c r="W16" s="8" t="s">
        <v>9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>☺</v>
      </c>
      <c r="AK16" s="58" t="str">
        <f t="shared" si="13"/>
        <v/>
      </c>
      <c r="AL16" s="58" t="str">
        <f t="shared" si="14"/>
        <v/>
      </c>
      <c r="AM16" s="58" t="str">
        <f t="shared" si="15"/>
        <v/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/>
      </c>
      <c r="AY16" s="58" t="str">
        <f t="shared" si="27"/>
        <v/>
      </c>
      <c r="AZ16" s="58" t="str">
        <f t="shared" si="28"/>
        <v>☻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1:66" ht="19.5" customHeight="1">
      <c r="B17" s="52">
        <v>45032</v>
      </c>
      <c r="C17" s="59" t="str">
        <f t="shared" si="0"/>
        <v>Sun</v>
      </c>
      <c r="D17" s="6"/>
      <c r="E17" s="6"/>
      <c r="F17" s="13" t="str">
        <f>Predloge!$B$14</f>
        <v>☻</v>
      </c>
      <c r="G17" s="6"/>
      <c r="H17" s="6"/>
      <c r="I17" s="6"/>
      <c r="J17" s="21" t="str">
        <f>Predloge!$B$21</f>
        <v>☺</v>
      </c>
      <c r="K17" s="6"/>
      <c r="L17" s="6"/>
      <c r="M17" s="21"/>
      <c r="N17" s="6"/>
      <c r="O17" s="6"/>
      <c r="P17" s="64"/>
      <c r="Q17" s="13"/>
      <c r="R17" s="6"/>
      <c r="S17" s="64"/>
      <c r="T17" s="6"/>
      <c r="U17" s="64"/>
      <c r="V17" s="85" t="s">
        <v>15</v>
      </c>
      <c r="W17" s="82" t="s">
        <v>9</v>
      </c>
      <c r="X17" s="56">
        <f t="shared" si="1"/>
        <v>1</v>
      </c>
      <c r="Y17" s="56">
        <f t="shared" si="2"/>
        <v>1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13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12"/>
        <v/>
      </c>
      <c r="AK17" s="58" t="str">
        <f t="shared" si="13"/>
        <v/>
      </c>
      <c r="AL17" s="58" t="str">
        <f t="shared" si="14"/>
        <v>☻</v>
      </c>
      <c r="AM17" s="58" t="str">
        <f t="shared" si="15"/>
        <v/>
      </c>
      <c r="AN17" s="58" t="str">
        <f t="shared" si="16"/>
        <v/>
      </c>
      <c r="AO17" s="58" t="str">
        <f t="shared" si="17"/>
        <v/>
      </c>
      <c r="AP17" s="58" t="str">
        <f t="shared" si="18"/>
        <v>☺</v>
      </c>
      <c r="AQ17" s="58" t="str">
        <f t="shared" si="19"/>
        <v/>
      </c>
      <c r="AR17" s="58" t="str">
        <f t="shared" si="20"/>
        <v/>
      </c>
      <c r="AS17" s="58" t="str">
        <f t="shared" si="21"/>
        <v/>
      </c>
      <c r="AT17" s="58" t="str">
        <f t="shared" si="22"/>
        <v/>
      </c>
      <c r="AU17" s="58" t="str">
        <f t="shared" si="23"/>
        <v/>
      </c>
      <c r="AV17" s="58" t="str">
        <f t="shared" si="24"/>
        <v/>
      </c>
      <c r="AW17" s="58" t="str">
        <f t="shared" si="25"/>
        <v/>
      </c>
      <c r="AX17" s="58" t="str">
        <f t="shared" si="26"/>
        <v/>
      </c>
      <c r="AY17" s="58" t="str">
        <f t="shared" si="27"/>
        <v/>
      </c>
      <c r="AZ17" s="58" t="str">
        <f t="shared" si="28"/>
        <v/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1:66" ht="19.5" customHeight="1">
      <c r="B18" s="52">
        <v>45033</v>
      </c>
      <c r="C18" s="59" t="str">
        <f t="shared" si="0"/>
        <v>Mon</v>
      </c>
      <c r="D18" s="6" t="s">
        <v>8</v>
      </c>
      <c r="E18" s="9" t="str">
        <f>Predloge!$B$7</f>
        <v>KVIT☻</v>
      </c>
      <c r="F18" s="11" t="str">
        <f>Predloge!$B$11</f>
        <v>X</v>
      </c>
      <c r="G18" s="6" t="str">
        <f>Predloge!$B$6</f>
        <v>KVIT</v>
      </c>
      <c r="H18" s="27" t="str">
        <f>Predloge!$B$28</f>
        <v>KO</v>
      </c>
      <c r="I18" s="116" t="str">
        <f>Predloge!$B$4</f>
        <v>51</v>
      </c>
      <c r="J18" s="11" t="str">
        <f>Predloge!$B$11</f>
        <v>X</v>
      </c>
      <c r="K18" s="6" t="str">
        <f>Predloge!$B$6</f>
        <v>KVIT</v>
      </c>
      <c r="L18" s="6" t="str">
        <f>Predloge!$B$12</f>
        <v>D</v>
      </c>
      <c r="M18" s="6" t="str">
        <f>Predloge!$B$12</f>
        <v>D</v>
      </c>
      <c r="N18" s="6" t="str">
        <f>Predloge!$B$12</f>
        <v>D</v>
      </c>
      <c r="O18" s="23" t="str">
        <f>Predloge!$B$23</f>
        <v>51☺</v>
      </c>
      <c r="P18" s="64"/>
      <c r="Q18" s="62" t="s">
        <v>84</v>
      </c>
      <c r="R18" s="11" t="str">
        <f>Predloge!$B$26</f>
        <v>52¶</v>
      </c>
      <c r="S18" s="64"/>
      <c r="T18" s="6" t="str">
        <f>Predloge!$B$6</f>
        <v>KVIT</v>
      </c>
      <c r="U18" s="64"/>
      <c r="V18" s="54" t="s">
        <v>25</v>
      </c>
      <c r="W18" s="82" t="s">
        <v>9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4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2</v>
      </c>
      <c r="AK18" s="58" t="str">
        <f t="shared" si="13"/>
        <v>☻</v>
      </c>
      <c r="AL18" s="58" t="str">
        <f t="shared" si="14"/>
        <v>X</v>
      </c>
      <c r="AM18" s="58" t="str">
        <f t="shared" si="15"/>
        <v>T</v>
      </c>
      <c r="AN18" s="58" t="str">
        <f t="shared" si="16"/>
        <v>O</v>
      </c>
      <c r="AO18" s="58" t="str">
        <f t="shared" si="17"/>
        <v>1</v>
      </c>
      <c r="AP18" s="58" t="str">
        <f t="shared" si="18"/>
        <v>X</v>
      </c>
      <c r="AQ18" s="58" t="str">
        <f t="shared" si="19"/>
        <v>T</v>
      </c>
      <c r="AR18" s="58" t="str">
        <f t="shared" si="20"/>
        <v>D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1:66" ht="19.5" customHeight="1">
      <c r="B19" s="52">
        <v>45034</v>
      </c>
      <c r="C19" s="59" t="str">
        <f t="shared" si="0"/>
        <v>Tue</v>
      </c>
      <c r="D19" s="6" t="s">
        <v>8</v>
      </c>
      <c r="E19" s="11" t="str">
        <f>Predloge!$B$11</f>
        <v>X</v>
      </c>
      <c r="F19" s="11" t="str">
        <f>Predloge!$B$26</f>
        <v>52¶</v>
      </c>
      <c r="G19" s="6" t="str">
        <f>Predloge!$B$6</f>
        <v>KVIT</v>
      </c>
      <c r="H19" s="27" t="str">
        <f>Predloge!$B$28</f>
        <v>KO</v>
      </c>
      <c r="I19" s="6" t="str">
        <f>Predloge!$B$4</f>
        <v>51</v>
      </c>
      <c r="J19" s="6" t="str">
        <f>Predloge!$B$4</f>
        <v>51</v>
      </c>
      <c r="K19" s="11" t="str">
        <f>Predloge!$B$16</f>
        <v>☻</v>
      </c>
      <c r="L19" s="6" t="str">
        <f>Predloge!$B$12</f>
        <v>D</v>
      </c>
      <c r="M19" s="6" t="s">
        <v>8</v>
      </c>
      <c r="N19" s="6" t="str">
        <f>Predloge!$B$12</f>
        <v>D</v>
      </c>
      <c r="O19" s="11" t="str">
        <f>Predloge!$B$11</f>
        <v>X</v>
      </c>
      <c r="P19" s="86"/>
      <c r="Q19" s="62" t="s">
        <v>84</v>
      </c>
      <c r="R19" s="11" t="str">
        <f>Predloge!$B$32</f>
        <v>Am</v>
      </c>
      <c r="S19" s="86"/>
      <c r="T19" s="111" t="str">
        <f>[1]Predloge!$B$6</f>
        <v>KVIT</v>
      </c>
      <c r="U19" s="86"/>
      <c r="V19" s="54" t="s">
        <v>79</v>
      </c>
      <c r="W19" s="8" t="s">
        <v>30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X</v>
      </c>
      <c r="AL19" s="58" t="str">
        <f t="shared" si="14"/>
        <v>¶</v>
      </c>
      <c r="AM19" s="58" t="str">
        <f t="shared" si="15"/>
        <v>T</v>
      </c>
      <c r="AN19" s="58" t="str">
        <f t="shared" si="16"/>
        <v>O</v>
      </c>
      <c r="AO19" s="58" t="str">
        <f t="shared" si="17"/>
        <v>1</v>
      </c>
      <c r="AP19" s="58" t="str">
        <f t="shared" si="18"/>
        <v>1</v>
      </c>
      <c r="AQ19" s="58" t="str">
        <f t="shared" si="19"/>
        <v>☻</v>
      </c>
      <c r="AR19" s="58" t="str">
        <f t="shared" si="20"/>
        <v>D</v>
      </c>
      <c r="AS19" s="58" t="str">
        <f t="shared" si="21"/>
        <v>2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m</v>
      </c>
      <c r="AY19" s="58" t="str">
        <f t="shared" si="27"/>
        <v/>
      </c>
      <c r="AZ19" s="58" t="str">
        <f t="shared" si="28"/>
        <v>T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1:66" ht="19.5" customHeight="1">
      <c r="B20" s="52">
        <v>45035</v>
      </c>
      <c r="C20" s="59" t="str">
        <f t="shared" si="0"/>
        <v>Wed</v>
      </c>
      <c r="D20" s="11" t="str">
        <f>Predloge!$B$26</f>
        <v>52¶</v>
      </c>
      <c r="E20" s="6" t="str">
        <f>Predloge!$B$6</f>
        <v>KVIT</v>
      </c>
      <c r="F20" s="6" t="str">
        <f>Predloge!$B$6</f>
        <v>KVIT</v>
      </c>
      <c r="G20" s="6" t="str">
        <f>Predloge!$B$6</f>
        <v>KVIT</v>
      </c>
      <c r="H20" s="27" t="str">
        <f>Predloge!$B$28</f>
        <v>KO</v>
      </c>
      <c r="I20" s="6" t="s">
        <v>8</v>
      </c>
      <c r="J20" s="6" t="str">
        <f>Predloge!$B$4</f>
        <v>51</v>
      </c>
      <c r="K20" s="11" t="str">
        <f>Predloge!$B$11</f>
        <v>X</v>
      </c>
      <c r="L20" s="6" t="str">
        <f>Predloge!$B$15</f>
        <v>SO</v>
      </c>
      <c r="M20" s="23" t="str">
        <f>Predloge!$B$23</f>
        <v>51☺</v>
      </c>
      <c r="N20" s="6" t="str">
        <f>Predloge!$B$12</f>
        <v>D</v>
      </c>
      <c r="O20" s="9" t="str">
        <f>Predloge!$B$7</f>
        <v>KVIT☻</v>
      </c>
      <c r="P20" s="64"/>
      <c r="Q20" s="62" t="s">
        <v>84</v>
      </c>
      <c r="R20" s="11" t="str">
        <f>Predloge!$B$35</f>
        <v>Ta</v>
      </c>
      <c r="S20" s="64"/>
      <c r="T20" s="115" t="s">
        <v>77</v>
      </c>
      <c r="U20" s="64"/>
      <c r="V20" s="54" t="s">
        <v>21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1</v>
      </c>
      <c r="AD20" s="56">
        <f t="shared" si="7"/>
        <v>0</v>
      </c>
      <c r="AE20" s="56">
        <f t="shared" si="8"/>
        <v>4</v>
      </c>
      <c r="AF20" s="57">
        <f t="shared" si="9"/>
        <v>0</v>
      </c>
      <c r="AG20" s="57">
        <f t="shared" si="10"/>
        <v>1</v>
      </c>
      <c r="AH20" s="56">
        <f t="shared" si="11"/>
        <v>2</v>
      </c>
      <c r="AI20" s="19" t="str">
        <f>Predloge!$B$20</f>
        <v>☺</v>
      </c>
      <c r="AJ20" s="58" t="str">
        <f t="shared" si="12"/>
        <v>¶</v>
      </c>
      <c r="AK20" s="58" t="str">
        <f t="shared" si="13"/>
        <v>T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O</v>
      </c>
      <c r="AO20" s="58" t="str">
        <f t="shared" si="17"/>
        <v>2</v>
      </c>
      <c r="AP20" s="58" t="str">
        <f t="shared" si="18"/>
        <v>1</v>
      </c>
      <c r="AQ20" s="58" t="str">
        <f t="shared" si="19"/>
        <v>X</v>
      </c>
      <c r="AR20" s="58" t="str">
        <f t="shared" si="20"/>
        <v>O</v>
      </c>
      <c r="AS20" s="58" t="str">
        <f t="shared" si="21"/>
        <v>☺</v>
      </c>
      <c r="AT20" s="58" t="str">
        <f t="shared" si="22"/>
        <v>D</v>
      </c>
      <c r="AU20" s="58" t="str">
        <f t="shared" si="23"/>
        <v>☻</v>
      </c>
      <c r="AV20" s="58" t="str">
        <f t="shared" si="24"/>
        <v/>
      </c>
      <c r="AW20" s="58" t="str">
        <f t="shared" si="25"/>
        <v>T</v>
      </c>
      <c r="AX20" s="58" t="str">
        <f t="shared" si="26"/>
        <v>a</v>
      </c>
      <c r="AY20" s="58" t="str">
        <f t="shared" si="27"/>
        <v/>
      </c>
      <c r="AZ20" s="58" t="str">
        <f t="shared" si="28"/>
        <v>K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1:66" ht="19.5" customHeight="1">
      <c r="B21" s="52">
        <v>45036</v>
      </c>
      <c r="C21" s="59" t="str">
        <f t="shared" si="0"/>
        <v>Thu</v>
      </c>
      <c r="D21" s="6" t="s">
        <v>8</v>
      </c>
      <c r="E21" s="6" t="str">
        <f>Predloge!$B$6</f>
        <v>KVIT</v>
      </c>
      <c r="F21" s="9" t="str">
        <f>Predloge!$B$7</f>
        <v>KVIT☻</v>
      </c>
      <c r="G21" s="111" t="str">
        <f>[1]Predloge!$B$6</f>
        <v>KVIT</v>
      </c>
      <c r="H21" s="11" t="str">
        <f>Predloge!$B$32</f>
        <v>Am</v>
      </c>
      <c r="I21" s="11" t="str">
        <f>Predloge!$B$26</f>
        <v>52¶</v>
      </c>
      <c r="J21" s="23" t="str">
        <f>Predloge!$B$23</f>
        <v>51☺</v>
      </c>
      <c r="K21" s="6" t="str">
        <f>Predloge!$B$4</f>
        <v>51</v>
      </c>
      <c r="L21" s="6" t="str">
        <f>Predloge!$B$15</f>
        <v>SO</v>
      </c>
      <c r="M21" s="11" t="str">
        <f>Predloge!$B$11</f>
        <v>X</v>
      </c>
      <c r="N21" s="6" t="str">
        <f>Predloge!$B$12</f>
        <v>D</v>
      </c>
      <c r="O21" s="11" t="str">
        <f>Predloge!$B$11</f>
        <v>X</v>
      </c>
      <c r="P21" s="64"/>
      <c r="Q21" s="62" t="s">
        <v>84</v>
      </c>
      <c r="R21" s="115" t="s">
        <v>77</v>
      </c>
      <c r="S21" s="64"/>
      <c r="T21" s="6" t="str">
        <f>Predloge!$B$12</f>
        <v>D</v>
      </c>
      <c r="U21" s="64"/>
      <c r="V21" s="54" t="s">
        <v>15</v>
      </c>
      <c r="W21" s="8" t="s">
        <v>30</v>
      </c>
      <c r="X21" s="56">
        <f t="shared" si="1"/>
        <v>1</v>
      </c>
      <c r="Y21" s="56">
        <f t="shared" si="2"/>
        <v>1</v>
      </c>
      <c r="Z21" s="56">
        <f t="shared" si="3"/>
        <v>1</v>
      </c>
      <c r="AA21" s="56">
        <f t="shared" si="4"/>
        <v>1</v>
      </c>
      <c r="AB21" s="56">
        <f t="shared" si="5"/>
        <v>0</v>
      </c>
      <c r="AC21" s="56">
        <f t="shared" si="6"/>
        <v>1</v>
      </c>
      <c r="AD21" s="56">
        <f t="shared" si="7"/>
        <v>0</v>
      </c>
      <c r="AE21" s="56">
        <f t="shared" si="8"/>
        <v>3</v>
      </c>
      <c r="AF21" s="57">
        <f t="shared" si="9"/>
        <v>0</v>
      </c>
      <c r="AG21" s="57">
        <f t="shared" si="10"/>
        <v>2</v>
      </c>
      <c r="AH21" s="56">
        <f t="shared" si="11"/>
        <v>2</v>
      </c>
      <c r="AI21" s="21" t="str">
        <f>Predloge!$B$21</f>
        <v>☺</v>
      </c>
      <c r="AJ21" s="58" t="str">
        <f t="shared" si="12"/>
        <v>2</v>
      </c>
      <c r="AK21" s="58" t="str">
        <f t="shared" si="13"/>
        <v>T</v>
      </c>
      <c r="AL21" s="58" t="str">
        <f t="shared" si="14"/>
        <v>☻</v>
      </c>
      <c r="AM21" s="58" t="str">
        <f t="shared" si="15"/>
        <v>T</v>
      </c>
      <c r="AN21" s="58" t="str">
        <f t="shared" si="16"/>
        <v>m</v>
      </c>
      <c r="AO21" s="58" t="str">
        <f t="shared" si="17"/>
        <v>¶</v>
      </c>
      <c r="AP21" s="58" t="str">
        <f t="shared" si="18"/>
        <v>☺</v>
      </c>
      <c r="AQ21" s="58" t="str">
        <f t="shared" si="19"/>
        <v>1</v>
      </c>
      <c r="AR21" s="58" t="str">
        <f t="shared" si="20"/>
        <v>O</v>
      </c>
      <c r="AS21" s="58" t="str">
        <f t="shared" si="21"/>
        <v>X</v>
      </c>
      <c r="AT21" s="58" t="str">
        <f t="shared" si="22"/>
        <v>D</v>
      </c>
      <c r="AU21" s="58" t="str">
        <f t="shared" si="23"/>
        <v>X</v>
      </c>
      <c r="AV21" s="58" t="str">
        <f t="shared" si="24"/>
        <v/>
      </c>
      <c r="AW21" s="58" t="str">
        <f t="shared" si="25"/>
        <v>T</v>
      </c>
      <c r="AX21" s="58" t="str">
        <f t="shared" si="26"/>
        <v>K</v>
      </c>
      <c r="AY21" s="58" t="str">
        <f t="shared" si="27"/>
        <v/>
      </c>
      <c r="AZ21" s="58" t="str">
        <f t="shared" si="28"/>
        <v>D</v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1:66" ht="19.5" customHeight="1">
      <c r="B22" s="52">
        <v>45037</v>
      </c>
      <c r="C22" s="59" t="str">
        <f t="shared" si="0"/>
        <v>Fri</v>
      </c>
      <c r="D22" s="6" t="s">
        <v>8</v>
      </c>
      <c r="E22" s="54" t="s">
        <v>78</v>
      </c>
      <c r="F22" s="11" t="str">
        <f>Predloge!$B$11</f>
        <v>X</v>
      </c>
      <c r="G22" s="6" t="str">
        <f>Predloge!$B$6</f>
        <v>KVIT</v>
      </c>
      <c r="H22" s="23" t="str">
        <f>Predloge!$B$23</f>
        <v>51☺</v>
      </c>
      <c r="I22" s="6" t="str">
        <f>Predloge!$B$4</f>
        <v>51</v>
      </c>
      <c r="J22" s="11" t="str">
        <f>Predloge!$B$11</f>
        <v>X</v>
      </c>
      <c r="K22" s="9" t="str">
        <f>Predloge!$B$7</f>
        <v>KVIT☻</v>
      </c>
      <c r="L22" s="6" t="str">
        <f>Predloge!$B$15</f>
        <v>SO</v>
      </c>
      <c r="M22" s="115" t="s">
        <v>77</v>
      </c>
      <c r="N22" s="6" t="str">
        <f>Predloge!$B$12</f>
        <v>D</v>
      </c>
      <c r="O22" s="6" t="str">
        <f>Predloge!$B$6</f>
        <v>KVIT</v>
      </c>
      <c r="P22" s="64"/>
      <c r="Q22" s="62" t="s">
        <v>84</v>
      </c>
      <c r="R22" s="115" t="s">
        <v>77</v>
      </c>
      <c r="S22" s="64"/>
      <c r="T22" s="54" t="s">
        <v>78</v>
      </c>
      <c r="U22" s="64"/>
      <c r="V22" s="54" t="s">
        <v>11</v>
      </c>
      <c r="W22" s="8" t="s">
        <v>30</v>
      </c>
      <c r="X22" s="56">
        <f t="shared" si="1"/>
        <v>1</v>
      </c>
      <c r="Y22" s="56">
        <f t="shared" si="2"/>
        <v>1</v>
      </c>
      <c r="Z22" s="56">
        <f t="shared" si="3"/>
        <v>1</v>
      </c>
      <c r="AA22" s="56">
        <f t="shared" si="4"/>
        <v>1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3</v>
      </c>
      <c r="AF22" s="57">
        <f t="shared" si="9"/>
        <v>0</v>
      </c>
      <c r="AG22" s="57">
        <f t="shared" si="10"/>
        <v>2</v>
      </c>
      <c r="AH22" s="56">
        <f t="shared" si="11"/>
        <v>2</v>
      </c>
      <c r="AI22" s="23" t="str">
        <f>Predloge!$B$22</f>
        <v>U☺</v>
      </c>
      <c r="AJ22" s="58" t="str">
        <f t="shared" si="12"/>
        <v>2</v>
      </c>
      <c r="AK22" s="58" t="str">
        <f t="shared" si="13"/>
        <v>F</v>
      </c>
      <c r="AL22" s="58" t="str">
        <f t="shared" si="14"/>
        <v>X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1</v>
      </c>
      <c r="AP22" s="58" t="str">
        <f t="shared" si="18"/>
        <v>X</v>
      </c>
      <c r="AQ22" s="58" t="str">
        <f t="shared" si="19"/>
        <v>☻</v>
      </c>
      <c r="AR22" s="58" t="str">
        <f t="shared" si="20"/>
        <v>O</v>
      </c>
      <c r="AS22" s="58" t="str">
        <f t="shared" si="21"/>
        <v>K</v>
      </c>
      <c r="AT22" s="58" t="str">
        <f t="shared" si="22"/>
        <v>D</v>
      </c>
      <c r="AU22" s="58" t="str">
        <f t="shared" si="23"/>
        <v>T</v>
      </c>
      <c r="AV22" s="58" t="str">
        <f t="shared" si="24"/>
        <v/>
      </c>
      <c r="AW22" s="58" t="str">
        <f t="shared" si="25"/>
        <v>T</v>
      </c>
      <c r="AX22" s="58" t="str">
        <f t="shared" si="26"/>
        <v>K</v>
      </c>
      <c r="AY22" s="58" t="str">
        <f t="shared" si="27"/>
        <v/>
      </c>
      <c r="AZ22" s="58" t="str">
        <f t="shared" si="28"/>
        <v>F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1:66" ht="19.5" customHeight="1">
      <c r="B23" s="52">
        <v>45038</v>
      </c>
      <c r="C23" s="59" t="str">
        <f t="shared" si="0"/>
        <v>Sat</v>
      </c>
      <c r="D23" s="23"/>
      <c r="E23" s="11"/>
      <c r="F23" s="6"/>
      <c r="G23" s="13" t="str">
        <f>Predloge!$B$14</f>
        <v>☻</v>
      </c>
      <c r="H23" s="6"/>
      <c r="I23" s="11"/>
      <c r="J23" s="62"/>
      <c r="K23" s="66"/>
      <c r="L23" s="9"/>
      <c r="M23" s="21" t="str">
        <f>Predloge!$B$21</f>
        <v>☺</v>
      </c>
      <c r="N23" s="54"/>
      <c r="O23" s="62"/>
      <c r="P23" s="64"/>
      <c r="Q23" s="6"/>
      <c r="R23" s="62"/>
      <c r="S23" s="64"/>
      <c r="T23" s="62"/>
      <c r="U23" s="64"/>
      <c r="V23" s="54" t="s">
        <v>21</v>
      </c>
      <c r="W23" s="8" t="s">
        <v>30</v>
      </c>
      <c r="X23" s="56">
        <f t="shared" si="1"/>
        <v>1</v>
      </c>
      <c r="Y23" s="56">
        <f t="shared" si="2"/>
        <v>1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13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12"/>
        <v/>
      </c>
      <c r="AK23" s="58" t="str">
        <f t="shared" si="13"/>
        <v/>
      </c>
      <c r="AL23" s="58" t="str">
        <f t="shared" si="14"/>
        <v/>
      </c>
      <c r="AM23" s="58" t="str">
        <f t="shared" si="15"/>
        <v>☻</v>
      </c>
      <c r="AN23" s="58" t="str">
        <f t="shared" si="16"/>
        <v/>
      </c>
      <c r="AO23" s="58" t="str">
        <f t="shared" si="17"/>
        <v/>
      </c>
      <c r="AP23" s="58" t="str">
        <f t="shared" si="18"/>
        <v/>
      </c>
      <c r="AQ23" s="58" t="str">
        <f t="shared" si="19"/>
        <v/>
      </c>
      <c r="AR23" s="58" t="str">
        <f t="shared" si="20"/>
        <v/>
      </c>
      <c r="AS23" s="58" t="str">
        <f t="shared" si="21"/>
        <v>☺</v>
      </c>
      <c r="AT23" s="58" t="str">
        <f t="shared" si="22"/>
        <v/>
      </c>
      <c r="AU23" s="58" t="str">
        <f t="shared" si="23"/>
        <v/>
      </c>
      <c r="AV23" s="58" t="str">
        <f t="shared" si="24"/>
        <v/>
      </c>
      <c r="AW23" s="58" t="str">
        <f t="shared" si="25"/>
        <v/>
      </c>
      <c r="AX23" s="58" t="str">
        <f t="shared" si="26"/>
        <v/>
      </c>
      <c r="AY23" s="58" t="str">
        <f t="shared" si="27"/>
        <v/>
      </c>
      <c r="AZ23" s="58" t="str">
        <f t="shared" si="28"/>
        <v/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1:66" ht="19.5" customHeight="1">
      <c r="B24" s="52">
        <v>45039</v>
      </c>
      <c r="C24" s="59" t="str">
        <f t="shared" si="0"/>
        <v>Sun</v>
      </c>
      <c r="D24" s="6"/>
      <c r="E24" s="6"/>
      <c r="F24" s="64"/>
      <c r="G24" s="6"/>
      <c r="H24" s="6"/>
      <c r="I24" s="6"/>
      <c r="J24" s="6"/>
      <c r="K24" s="13" t="str">
        <f>Predloge!$B$14</f>
        <v>☻</v>
      </c>
      <c r="L24" s="6"/>
      <c r="M24" s="6"/>
      <c r="N24" s="6"/>
      <c r="O24" s="6"/>
      <c r="P24" s="64"/>
      <c r="Q24" s="6"/>
      <c r="R24" s="21" t="str">
        <f>Predloge!$B$21</f>
        <v>☺</v>
      </c>
      <c r="S24" s="64"/>
      <c r="T24" s="6"/>
      <c r="U24" s="64"/>
      <c r="V24" s="87" t="s">
        <v>30</v>
      </c>
      <c r="W24" s="82" t="s">
        <v>5</v>
      </c>
      <c r="X24" s="56">
        <f t="shared" si="1"/>
        <v>1</v>
      </c>
      <c r="Y24" s="56">
        <f t="shared" si="2"/>
        <v>1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 t="shared" ref="AJ24:BA24" si="30">RIGHT(D30,1)</f>
        <v/>
      </c>
      <c r="AK24" s="58" t="str">
        <f t="shared" si="30"/>
        <v/>
      </c>
      <c r="AL24" s="58" t="str">
        <f t="shared" si="30"/>
        <v/>
      </c>
      <c r="AM24" s="58" t="str">
        <f t="shared" si="30"/>
        <v/>
      </c>
      <c r="AN24" s="58" t="str">
        <f t="shared" si="30"/>
        <v/>
      </c>
      <c r="AO24" s="58" t="str">
        <f t="shared" si="30"/>
        <v/>
      </c>
      <c r="AP24" s="58" t="str">
        <f t="shared" si="30"/>
        <v/>
      </c>
      <c r="AQ24" s="58" t="str">
        <f t="shared" si="30"/>
        <v/>
      </c>
      <c r="AR24" s="58" t="str">
        <f t="shared" si="30"/>
        <v/>
      </c>
      <c r="AS24" s="58" t="str">
        <f t="shared" si="30"/>
        <v/>
      </c>
      <c r="AT24" s="58" t="str">
        <f t="shared" si="30"/>
        <v/>
      </c>
      <c r="AU24" s="58" t="str">
        <f t="shared" si="30"/>
        <v/>
      </c>
      <c r="AV24" s="58" t="str">
        <f t="shared" si="30"/>
        <v/>
      </c>
      <c r="AW24" s="58" t="str">
        <f t="shared" si="30"/>
        <v/>
      </c>
      <c r="AX24" s="58" t="str">
        <f t="shared" si="30"/>
        <v>☺</v>
      </c>
      <c r="AY24" s="58" t="str">
        <f t="shared" si="30"/>
        <v/>
      </c>
      <c r="AZ24" s="58" t="str">
        <f t="shared" si="30"/>
        <v>☻</v>
      </c>
      <c r="BA24" s="58" t="str">
        <f t="shared" si="30"/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1:66" ht="19.5" customHeight="1">
      <c r="B25" s="52">
        <v>45040</v>
      </c>
      <c r="C25" s="59" t="str">
        <f t="shared" si="0"/>
        <v>Mon</v>
      </c>
      <c r="D25" s="23" t="str">
        <f>Predloge!$B$23</f>
        <v>51☺</v>
      </c>
      <c r="E25" s="9" t="str">
        <f>Predloge!$B$7</f>
        <v>KVIT☻</v>
      </c>
      <c r="F25" s="6" t="str">
        <f>Predloge!$B$12</f>
        <v>D</v>
      </c>
      <c r="G25" s="6" t="str">
        <f>Predloge!$B$6</f>
        <v>KVIT</v>
      </c>
      <c r="H25" s="27" t="str">
        <f>Predloge!$B$28</f>
        <v>KO</v>
      </c>
      <c r="I25" s="6" t="str">
        <f>Predloge!$B$12</f>
        <v>D</v>
      </c>
      <c r="J25" s="6" t="str">
        <f>Predloge!$B$12</f>
        <v>D</v>
      </c>
      <c r="K25" s="11" t="str">
        <f>Predloge!$B$11</f>
        <v>X</v>
      </c>
      <c r="L25" s="6" t="str">
        <f>Predloge!$B$12</f>
        <v>D</v>
      </c>
      <c r="M25" s="11" t="str">
        <f>Predloge!$B$26</f>
        <v>52¶</v>
      </c>
      <c r="N25" s="6" t="str">
        <f>Predloge!$B$12</f>
        <v>D</v>
      </c>
      <c r="O25" s="6" t="str">
        <f>Predloge!$B$12</f>
        <v>D</v>
      </c>
      <c r="P25" s="62"/>
      <c r="Q25" s="62" t="s">
        <v>84</v>
      </c>
      <c r="R25" s="11" t="str">
        <f>Predloge!$B$11</f>
        <v>X</v>
      </c>
      <c r="S25" s="62"/>
      <c r="T25" s="111" t="str">
        <f>Predloge!$B$5</f>
        <v>52</v>
      </c>
      <c r="U25" s="62"/>
      <c r="V25" s="62" t="s">
        <v>36</v>
      </c>
      <c r="W25" s="82" t="s">
        <v>34</v>
      </c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S32" si="31">RIGHT(D25,1)</f>
        <v>☺</v>
      </c>
      <c r="AK25" s="58" t="str">
        <f t="shared" si="31"/>
        <v>☻</v>
      </c>
      <c r="AL25" s="58" t="str">
        <f t="shared" si="31"/>
        <v>D</v>
      </c>
      <c r="AM25" s="58" t="str">
        <f t="shared" si="31"/>
        <v>T</v>
      </c>
      <c r="AN25" s="58" t="str">
        <f t="shared" si="31"/>
        <v>O</v>
      </c>
      <c r="AO25" s="58" t="str">
        <f t="shared" si="31"/>
        <v>D</v>
      </c>
      <c r="AP25" s="58" t="str">
        <f t="shared" si="31"/>
        <v>D</v>
      </c>
      <c r="AQ25" s="58" t="str">
        <f t="shared" si="31"/>
        <v>X</v>
      </c>
      <c r="AR25" s="58" t="str">
        <f t="shared" si="31"/>
        <v>D</v>
      </c>
      <c r="AS25" s="58" t="str">
        <f t="shared" si="31"/>
        <v>¶</v>
      </c>
      <c r="AT25" s="58" t="str">
        <f t="shared" ref="AT25:BA32" si="32">RIGHT(N25,1)</f>
        <v>D</v>
      </c>
      <c r="AU25" s="58" t="str">
        <f t="shared" si="32"/>
        <v>D</v>
      </c>
      <c r="AV25" s="58" t="str">
        <f t="shared" si="32"/>
        <v/>
      </c>
      <c r="AW25" s="58" t="str">
        <f t="shared" si="32"/>
        <v>T</v>
      </c>
      <c r="AX25" s="58" t="str">
        <f t="shared" si="32"/>
        <v>X</v>
      </c>
      <c r="AY25" s="58" t="str">
        <f t="shared" si="32"/>
        <v/>
      </c>
      <c r="AZ25" s="58" t="str">
        <f t="shared" si="32"/>
        <v>2</v>
      </c>
      <c r="BA25" s="58" t="str">
        <f t="shared" si="32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1:66" ht="19.5" customHeight="1">
      <c r="B26" s="52">
        <v>45041</v>
      </c>
      <c r="C26" s="59" t="str">
        <f t="shared" si="0"/>
        <v>Tue</v>
      </c>
      <c r="D26" s="11" t="str">
        <f>Predloge!$B$11</f>
        <v>X</v>
      </c>
      <c r="E26" s="11" t="str">
        <f>Predloge!$B$11</f>
        <v>X</v>
      </c>
      <c r="F26" s="6" t="str">
        <f>Predloge!$B$12</f>
        <v>D</v>
      </c>
      <c r="G26" s="9" t="str">
        <f>Predloge!$B$7</f>
        <v>KVIT☻</v>
      </c>
      <c r="H26" s="27" t="str">
        <f>Predloge!$B$28</f>
        <v>KO</v>
      </c>
      <c r="I26" s="6" t="str">
        <f>Predloge!$B$15</f>
        <v>SO</v>
      </c>
      <c r="J26" s="6" t="s">
        <v>8</v>
      </c>
      <c r="K26" s="6" t="str">
        <f>Predloge!$B$12</f>
        <v>D</v>
      </c>
      <c r="L26" s="6" t="str">
        <f>Predloge!$B$12</f>
        <v>D</v>
      </c>
      <c r="M26" s="23" t="str">
        <f>Predloge!$B$23</f>
        <v>51☺</v>
      </c>
      <c r="N26" s="6" t="str">
        <f>Predloge!$B$12</f>
        <v>D</v>
      </c>
      <c r="O26" s="6" t="str">
        <f>Predloge!$B$12</f>
        <v>D</v>
      </c>
      <c r="P26" s="64"/>
      <c r="Q26" s="62" t="s">
        <v>84</v>
      </c>
      <c r="R26" s="11" t="str">
        <f>Predloge!$B$26</f>
        <v>52¶</v>
      </c>
      <c r="S26" s="64"/>
      <c r="T26" s="111" t="str">
        <f>[1]Predloge!$B$6</f>
        <v>KVIT</v>
      </c>
      <c r="U26" s="64"/>
      <c r="V26" s="64" t="s">
        <v>21</v>
      </c>
      <c r="W26" s="8" t="s">
        <v>29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2</v>
      </c>
      <c r="AH26" s="56">
        <f t="shared" si="11"/>
        <v>1</v>
      </c>
      <c r="AI26" s="11" t="str">
        <f>Predloge!$B$26</f>
        <v>52¶</v>
      </c>
      <c r="AJ26" s="58" t="str">
        <f t="shared" si="31"/>
        <v>X</v>
      </c>
      <c r="AK26" s="58" t="str">
        <f t="shared" si="31"/>
        <v>X</v>
      </c>
      <c r="AL26" s="58" t="str">
        <f t="shared" si="31"/>
        <v>D</v>
      </c>
      <c r="AM26" s="58" t="str">
        <f t="shared" si="31"/>
        <v>☻</v>
      </c>
      <c r="AN26" s="58" t="str">
        <f t="shared" si="31"/>
        <v>O</v>
      </c>
      <c r="AO26" s="58" t="str">
        <f t="shared" si="31"/>
        <v>O</v>
      </c>
      <c r="AP26" s="58" t="str">
        <f t="shared" si="31"/>
        <v>2</v>
      </c>
      <c r="AQ26" s="58" t="str">
        <f t="shared" si="31"/>
        <v>D</v>
      </c>
      <c r="AR26" s="58" t="str">
        <f t="shared" si="31"/>
        <v>D</v>
      </c>
      <c r="AS26" s="58" t="str">
        <f t="shared" si="31"/>
        <v>☺</v>
      </c>
      <c r="AT26" s="58" t="str">
        <f t="shared" si="32"/>
        <v>D</v>
      </c>
      <c r="AU26" s="58" t="str">
        <f t="shared" si="32"/>
        <v>D</v>
      </c>
      <c r="AV26" s="58" t="str">
        <f t="shared" si="32"/>
        <v/>
      </c>
      <c r="AW26" s="58" t="str">
        <f t="shared" si="32"/>
        <v>T</v>
      </c>
      <c r="AX26" s="58" t="str">
        <f t="shared" si="32"/>
        <v>¶</v>
      </c>
      <c r="AY26" s="58" t="str">
        <f t="shared" si="32"/>
        <v/>
      </c>
      <c r="AZ26" s="58" t="str">
        <f t="shared" si="32"/>
        <v>T</v>
      </c>
      <c r="BA26" s="58" t="str">
        <f t="shared" si="32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1:66" ht="19.5" customHeight="1">
      <c r="B27" s="52">
        <v>45042</v>
      </c>
      <c r="C27" s="59" t="str">
        <f t="shared" si="0"/>
        <v>Wed</v>
      </c>
      <c r="D27" s="11" t="str">
        <f>Predloge!$B$26</f>
        <v>52¶</v>
      </c>
      <c r="E27" s="54" t="s">
        <v>78</v>
      </c>
      <c r="F27" s="6" t="str">
        <f>Predloge!$B$12</f>
        <v>D</v>
      </c>
      <c r="G27" s="11" t="str">
        <f>Predloge!$B$11</f>
        <v>X</v>
      </c>
      <c r="H27" s="27" t="str">
        <f>Predloge!$B$28</f>
        <v>KO</v>
      </c>
      <c r="I27" s="6" t="str">
        <f>Predloge!$B$15</f>
        <v>SO</v>
      </c>
      <c r="J27" s="6" t="s">
        <v>8</v>
      </c>
      <c r="K27" s="6" t="str">
        <f>Predloge!$B$12</f>
        <v>D</v>
      </c>
      <c r="L27" s="6" t="str">
        <f>Predloge!$B$15</f>
        <v>SO</v>
      </c>
      <c r="M27" s="11" t="str">
        <f>Predloge!$B$11</f>
        <v>X</v>
      </c>
      <c r="N27" s="6" t="str">
        <f>Predloge!$B$12</f>
        <v>D</v>
      </c>
      <c r="O27" s="6" t="str">
        <f>Predloge!$B$12</f>
        <v>D</v>
      </c>
      <c r="P27" s="64"/>
      <c r="Q27" s="6" t="str">
        <f>Predloge!$B$6</f>
        <v>KVIT</v>
      </c>
      <c r="R27" s="23" t="str">
        <f>Predloge!$B$23</f>
        <v>51☺</v>
      </c>
      <c r="S27" s="64"/>
      <c r="T27" s="9" t="str">
        <f>Predloge!$B$7</f>
        <v>KVIT☻</v>
      </c>
      <c r="U27" s="64"/>
      <c r="V27" s="54" t="s">
        <v>30</v>
      </c>
      <c r="W27" s="8" t="s">
        <v>9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88" t="str">
        <f>Predloge!$B$27</f>
        <v>KVIT☺</v>
      </c>
      <c r="AJ27" s="58" t="str">
        <f t="shared" si="31"/>
        <v>¶</v>
      </c>
      <c r="AK27" s="58" t="str">
        <f t="shared" si="31"/>
        <v>F</v>
      </c>
      <c r="AL27" s="58" t="str">
        <f t="shared" si="31"/>
        <v>D</v>
      </c>
      <c r="AM27" s="58" t="str">
        <f t="shared" si="31"/>
        <v>X</v>
      </c>
      <c r="AN27" s="58" t="str">
        <f t="shared" si="31"/>
        <v>O</v>
      </c>
      <c r="AO27" s="58" t="str">
        <f t="shared" si="31"/>
        <v>O</v>
      </c>
      <c r="AP27" s="58" t="str">
        <f t="shared" si="31"/>
        <v>2</v>
      </c>
      <c r="AQ27" s="58" t="str">
        <f t="shared" si="31"/>
        <v>D</v>
      </c>
      <c r="AR27" s="58" t="str">
        <f t="shared" si="31"/>
        <v>O</v>
      </c>
      <c r="AS27" s="58" t="str">
        <f t="shared" si="31"/>
        <v>X</v>
      </c>
      <c r="AT27" s="58" t="str">
        <f t="shared" si="32"/>
        <v>D</v>
      </c>
      <c r="AU27" s="58" t="str">
        <f t="shared" si="32"/>
        <v>D</v>
      </c>
      <c r="AV27" s="58" t="str">
        <f t="shared" si="32"/>
        <v/>
      </c>
      <c r="AW27" s="58" t="str">
        <f t="shared" si="32"/>
        <v>T</v>
      </c>
      <c r="AX27" s="58" t="str">
        <f t="shared" si="32"/>
        <v>☺</v>
      </c>
      <c r="AY27" s="58" t="str">
        <f t="shared" si="32"/>
        <v/>
      </c>
      <c r="AZ27" s="58" t="str">
        <f t="shared" si="32"/>
        <v>☻</v>
      </c>
      <c r="BA27" s="58" t="str">
        <f t="shared" si="32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1:66" ht="19.5" customHeight="1">
      <c r="A28">
        <v>1</v>
      </c>
      <c r="B28" s="52">
        <v>45043</v>
      </c>
      <c r="C28" s="89" t="str">
        <f t="shared" si="0"/>
        <v>Thu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13" t="str">
        <f>Predloge!$B$14</f>
        <v>☻</v>
      </c>
      <c r="R28" s="90"/>
      <c r="S28" s="90"/>
      <c r="T28" s="90"/>
      <c r="U28" s="90"/>
      <c r="V28" s="91" t="s">
        <v>39</v>
      </c>
      <c r="W28" s="92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83" t="str">
        <f>Predloge!$B$28</f>
        <v>KO</v>
      </c>
      <c r="AJ28" s="93" t="str">
        <f t="shared" si="31"/>
        <v/>
      </c>
      <c r="AK28" s="58" t="str">
        <f t="shared" si="31"/>
        <v/>
      </c>
      <c r="AL28" s="58" t="str">
        <f t="shared" si="31"/>
        <v/>
      </c>
      <c r="AM28" s="58" t="str">
        <f t="shared" si="31"/>
        <v/>
      </c>
      <c r="AN28" s="58" t="str">
        <f t="shared" si="31"/>
        <v/>
      </c>
      <c r="AO28" s="58" t="str">
        <f t="shared" si="31"/>
        <v/>
      </c>
      <c r="AP28" s="58" t="str">
        <f t="shared" si="31"/>
        <v/>
      </c>
      <c r="AQ28" s="58" t="str">
        <f t="shared" si="31"/>
        <v/>
      </c>
      <c r="AR28" s="58" t="str">
        <f t="shared" si="31"/>
        <v/>
      </c>
      <c r="AS28" s="58" t="str">
        <f t="shared" si="31"/>
        <v/>
      </c>
      <c r="AT28" s="58" t="str">
        <f t="shared" si="32"/>
        <v/>
      </c>
      <c r="AU28" s="58" t="str">
        <f t="shared" si="32"/>
        <v/>
      </c>
      <c r="AV28" s="58" t="str">
        <f t="shared" si="32"/>
        <v/>
      </c>
      <c r="AW28" s="58" t="str">
        <f t="shared" si="32"/>
        <v>☻</v>
      </c>
      <c r="AX28" s="58" t="str">
        <f t="shared" si="32"/>
        <v/>
      </c>
      <c r="AY28" s="58" t="str">
        <f t="shared" si="32"/>
        <v/>
      </c>
      <c r="AZ28" s="58" t="str">
        <f t="shared" si="32"/>
        <v/>
      </c>
      <c r="BA28" s="58" t="str">
        <f t="shared" si="32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1:66" ht="19.5" customHeight="1">
      <c r="B29" s="52">
        <v>45044</v>
      </c>
      <c r="C29" s="59" t="str">
        <f t="shared" si="0"/>
        <v>Fri</v>
      </c>
      <c r="D29" s="6" t="s">
        <v>8</v>
      </c>
      <c r="E29" s="6" t="str">
        <f>Predloge!$B$15</f>
        <v>SO</v>
      </c>
      <c r="F29" s="6" t="str">
        <f>Predloge!$B$12</f>
        <v>D</v>
      </c>
      <c r="G29" s="9" t="str">
        <f>Predloge!$B$7</f>
        <v>KVIT☻</v>
      </c>
      <c r="H29" s="23" t="str">
        <f>Predloge!$B$23</f>
        <v>51☺</v>
      </c>
      <c r="I29" s="6" t="str">
        <f>Predloge!$B$15</f>
        <v>SO</v>
      </c>
      <c r="J29" s="6" t="str">
        <f>Predloge!$B$12</f>
        <v>D</v>
      </c>
      <c r="K29" s="6" t="str">
        <f>Predloge!$B$12</f>
        <v>D</v>
      </c>
      <c r="L29" s="6" t="str">
        <f>Predloge!$B$15</f>
        <v>SO</v>
      </c>
      <c r="M29" s="6" t="s">
        <v>8</v>
      </c>
      <c r="N29" s="6" t="str">
        <f>Predloge!$B$12</f>
        <v>D</v>
      </c>
      <c r="O29" s="6" t="str">
        <f>Predloge!$B$12</f>
        <v>D</v>
      </c>
      <c r="P29" s="64"/>
      <c r="Q29" s="11" t="str">
        <f>Predloge!$B$11</f>
        <v>X</v>
      </c>
      <c r="R29" s="6" t="str">
        <f>Predloge!$B$4</f>
        <v>51</v>
      </c>
      <c r="S29" s="64"/>
      <c r="T29" s="6" t="str">
        <f>Predloge!$B$6</f>
        <v>KVIT</v>
      </c>
      <c r="U29" s="64"/>
      <c r="V29" s="54" t="s">
        <v>11</v>
      </c>
      <c r="W29" s="8" t="s">
        <v>21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1</v>
      </c>
      <c r="AH29" s="56">
        <f t="shared" si="11"/>
        <v>3</v>
      </c>
      <c r="AI29" s="83" t="str">
        <f>Predloge!$B$29</f>
        <v>Rt</v>
      </c>
      <c r="AJ29" s="93" t="str">
        <f t="shared" si="31"/>
        <v>2</v>
      </c>
      <c r="AK29" s="58" t="str">
        <f t="shared" si="31"/>
        <v>O</v>
      </c>
      <c r="AL29" s="58" t="str">
        <f t="shared" si="31"/>
        <v>D</v>
      </c>
      <c r="AM29" s="58" t="str">
        <f t="shared" si="31"/>
        <v>☻</v>
      </c>
      <c r="AN29" s="58" t="str">
        <f t="shared" si="31"/>
        <v>☺</v>
      </c>
      <c r="AO29" s="58" t="str">
        <f t="shared" si="31"/>
        <v>O</v>
      </c>
      <c r="AP29" s="58" t="str">
        <f t="shared" si="31"/>
        <v>D</v>
      </c>
      <c r="AQ29" s="58" t="str">
        <f t="shared" si="31"/>
        <v>D</v>
      </c>
      <c r="AR29" s="58" t="str">
        <f t="shared" si="31"/>
        <v>O</v>
      </c>
      <c r="AS29" s="58" t="str">
        <f t="shared" si="31"/>
        <v>2</v>
      </c>
      <c r="AT29" s="58" t="str">
        <f t="shared" si="32"/>
        <v>D</v>
      </c>
      <c r="AU29" s="58" t="str">
        <f t="shared" si="32"/>
        <v>D</v>
      </c>
      <c r="AV29" s="58" t="str">
        <f t="shared" si="32"/>
        <v/>
      </c>
      <c r="AW29" s="58" t="str">
        <f t="shared" si="32"/>
        <v>X</v>
      </c>
      <c r="AX29" s="58" t="str">
        <f t="shared" si="32"/>
        <v>1</v>
      </c>
      <c r="AY29" s="58" t="str">
        <f t="shared" si="32"/>
        <v/>
      </c>
      <c r="AZ29" s="58" t="str">
        <f t="shared" si="32"/>
        <v>T</v>
      </c>
      <c r="BA29" s="58" t="str">
        <f t="shared" si="32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1:66" ht="19.5" customHeight="1">
      <c r="B30" s="52">
        <v>45045</v>
      </c>
      <c r="C30" s="59" t="str">
        <f t="shared" si="0"/>
        <v>Sat</v>
      </c>
      <c r="D30" s="6"/>
      <c r="E30" s="62"/>
      <c r="F30" s="11"/>
      <c r="G30" s="9"/>
      <c r="H30" s="6"/>
      <c r="I30" s="6"/>
      <c r="J30" s="62"/>
      <c r="K30" s="6"/>
      <c r="L30" s="6"/>
      <c r="M30" s="62"/>
      <c r="N30" s="54"/>
      <c r="O30" s="62"/>
      <c r="P30" s="64"/>
      <c r="Q30" s="23"/>
      <c r="R30" s="21" t="s">
        <v>37</v>
      </c>
      <c r="S30" s="64"/>
      <c r="T30" s="13" t="str">
        <f>Predloge!$B$14</f>
        <v>☻</v>
      </c>
      <c r="U30" s="64"/>
      <c r="V30" s="54" t="s">
        <v>30</v>
      </c>
      <c r="W30" s="8" t="s">
        <v>21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94" t="str">
        <f>Predloge!$B$30</f>
        <v>Rt☻</v>
      </c>
      <c r="AJ30" s="58" t="str">
        <f t="shared" si="31"/>
        <v/>
      </c>
      <c r="AK30" s="58" t="str">
        <f t="shared" si="31"/>
        <v/>
      </c>
      <c r="AL30" s="58" t="str">
        <f t="shared" si="31"/>
        <v/>
      </c>
      <c r="AM30" s="58" t="str">
        <f t="shared" si="31"/>
        <v/>
      </c>
      <c r="AN30" s="58" t="str">
        <f t="shared" si="31"/>
        <v/>
      </c>
      <c r="AO30" s="58" t="str">
        <f t="shared" si="31"/>
        <v/>
      </c>
      <c r="AP30" s="58" t="str">
        <f t="shared" si="31"/>
        <v/>
      </c>
      <c r="AQ30" s="58" t="str">
        <f t="shared" si="31"/>
        <v/>
      </c>
      <c r="AR30" s="58" t="str">
        <f t="shared" si="31"/>
        <v/>
      </c>
      <c r="AS30" s="58" t="str">
        <f t="shared" si="31"/>
        <v/>
      </c>
      <c r="AT30" s="58" t="str">
        <f t="shared" si="32"/>
        <v/>
      </c>
      <c r="AU30" s="58" t="str">
        <f t="shared" si="32"/>
        <v/>
      </c>
      <c r="AV30" s="58" t="str">
        <f t="shared" si="32"/>
        <v/>
      </c>
      <c r="AW30" s="58" t="str">
        <f t="shared" si="32"/>
        <v/>
      </c>
      <c r="AX30" s="58" t="str">
        <f t="shared" si="32"/>
        <v>☺</v>
      </c>
      <c r="AY30" s="58" t="str">
        <f t="shared" si="32"/>
        <v/>
      </c>
      <c r="AZ30" s="58" t="str">
        <f t="shared" si="32"/>
        <v>☻</v>
      </c>
      <c r="BA30" s="58" t="str">
        <f t="shared" si="32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1:66" ht="19.5" customHeight="1">
      <c r="B31" s="52">
        <v>45046</v>
      </c>
      <c r="C31" s="59" t="str">
        <f t="shared" si="0"/>
        <v>Sun</v>
      </c>
      <c r="D31" s="21" t="s">
        <v>37</v>
      </c>
      <c r="E31" s="6"/>
      <c r="F31" s="6"/>
      <c r="G31" s="13" t="str">
        <f>Predloge!$B$14</f>
        <v>☻</v>
      </c>
      <c r="H31" s="6"/>
      <c r="I31" s="6"/>
      <c r="J31" s="6"/>
      <c r="K31" s="6"/>
      <c r="L31" s="13"/>
      <c r="M31" s="6"/>
      <c r="N31" s="6"/>
      <c r="O31" s="6"/>
      <c r="P31" s="64"/>
      <c r="Q31" s="6"/>
      <c r="R31" s="21"/>
      <c r="S31" s="64"/>
      <c r="T31" s="6"/>
      <c r="U31" s="64"/>
      <c r="V31" s="95" t="s">
        <v>36</v>
      </c>
      <c r="W31" s="85" t="s">
        <v>21</v>
      </c>
      <c r="X31" s="56">
        <f t="shared" si="1"/>
        <v>1</v>
      </c>
      <c r="Y31" s="56">
        <f t="shared" si="2"/>
        <v>1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13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31"/>
        <v>☺</v>
      </c>
      <c r="AK31" s="58" t="str">
        <f t="shared" si="31"/>
        <v/>
      </c>
      <c r="AL31" s="58" t="str">
        <f t="shared" si="31"/>
        <v/>
      </c>
      <c r="AM31" s="58" t="str">
        <f t="shared" si="31"/>
        <v>☻</v>
      </c>
      <c r="AN31" s="58" t="str">
        <f t="shared" si="31"/>
        <v/>
      </c>
      <c r="AO31" s="58" t="str">
        <f t="shared" si="31"/>
        <v/>
      </c>
      <c r="AP31" s="58" t="str">
        <f t="shared" si="31"/>
        <v/>
      </c>
      <c r="AQ31" s="58" t="str">
        <f t="shared" si="31"/>
        <v/>
      </c>
      <c r="AR31" s="58" t="str">
        <f t="shared" si="31"/>
        <v/>
      </c>
      <c r="AS31" s="58" t="str">
        <f t="shared" si="31"/>
        <v/>
      </c>
      <c r="AT31" s="58" t="str">
        <f t="shared" si="32"/>
        <v/>
      </c>
      <c r="AU31" s="58" t="str">
        <f t="shared" si="32"/>
        <v/>
      </c>
      <c r="AV31" s="58" t="str">
        <f t="shared" si="32"/>
        <v/>
      </c>
      <c r="AW31" s="58" t="str">
        <f t="shared" si="32"/>
        <v/>
      </c>
      <c r="AX31" s="58" t="str">
        <f t="shared" si="32"/>
        <v/>
      </c>
      <c r="AY31" s="58" t="str">
        <f t="shared" si="32"/>
        <v/>
      </c>
      <c r="AZ31" s="58" t="str">
        <f t="shared" si="32"/>
        <v/>
      </c>
      <c r="BA31" s="58" t="str">
        <f t="shared" si="32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1:66" ht="19.5" customHeight="1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AI32" s="11" t="str">
        <f>Predloge!$B$32</f>
        <v>Am</v>
      </c>
      <c r="AJ32" s="58" t="str">
        <f t="shared" si="31"/>
        <v/>
      </c>
      <c r="AK32" s="58" t="str">
        <f t="shared" si="31"/>
        <v/>
      </c>
      <c r="AL32" s="58" t="str">
        <f t="shared" si="31"/>
        <v/>
      </c>
      <c r="AM32" s="58" t="str">
        <f t="shared" si="31"/>
        <v/>
      </c>
      <c r="AN32" s="58" t="str">
        <f t="shared" si="31"/>
        <v/>
      </c>
      <c r="AO32" s="58" t="str">
        <f t="shared" si="31"/>
        <v/>
      </c>
      <c r="AP32" s="58" t="str">
        <f t="shared" si="31"/>
        <v/>
      </c>
      <c r="AQ32" s="58" t="str">
        <f t="shared" si="31"/>
        <v/>
      </c>
      <c r="AR32" s="58" t="str">
        <f t="shared" si="31"/>
        <v/>
      </c>
      <c r="AS32" s="58" t="str">
        <f t="shared" si="31"/>
        <v/>
      </c>
      <c r="AT32" s="58" t="str">
        <f t="shared" si="32"/>
        <v/>
      </c>
      <c r="AU32" s="58" t="str">
        <f t="shared" si="32"/>
        <v/>
      </c>
      <c r="AV32" s="58" t="str">
        <f t="shared" si="32"/>
        <v/>
      </c>
      <c r="AW32" s="58" t="str">
        <f t="shared" si="32"/>
        <v/>
      </c>
      <c r="AX32" s="58" t="str">
        <f t="shared" si="32"/>
        <v/>
      </c>
      <c r="AY32" s="58" t="str">
        <f t="shared" si="32"/>
        <v/>
      </c>
      <c r="AZ32" s="58" t="str">
        <f t="shared" si="32"/>
        <v/>
      </c>
      <c r="BA32" s="58" t="str">
        <f t="shared" si="32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33">COUNTIF(AJ2:AJ32,"☺")</f>
        <v>4</v>
      </c>
      <c r="E35" s="68">
        <f t="shared" si="33"/>
        <v>0</v>
      </c>
      <c r="F35" s="68">
        <f t="shared" si="33"/>
        <v>0</v>
      </c>
      <c r="G35" s="68">
        <f t="shared" si="33"/>
        <v>0</v>
      </c>
      <c r="H35" s="68">
        <f t="shared" si="33"/>
        <v>3</v>
      </c>
      <c r="I35" s="68">
        <f t="shared" si="33"/>
        <v>0</v>
      </c>
      <c r="J35" s="68">
        <f t="shared" si="33"/>
        <v>5</v>
      </c>
      <c r="K35" s="68">
        <f t="shared" si="33"/>
        <v>0</v>
      </c>
      <c r="L35" s="68">
        <f t="shared" si="33"/>
        <v>0</v>
      </c>
      <c r="M35" s="68">
        <f t="shared" si="33"/>
        <v>4</v>
      </c>
      <c r="N35" s="68">
        <f t="shared" si="33"/>
        <v>1</v>
      </c>
      <c r="O35" s="68">
        <f t="shared" si="33"/>
        <v>3</v>
      </c>
      <c r="P35" s="68">
        <f t="shared" si="33"/>
        <v>0</v>
      </c>
      <c r="Q35" s="68">
        <f t="shared" si="33"/>
        <v>0</v>
      </c>
      <c r="R35" s="68">
        <f t="shared" si="33"/>
        <v>6</v>
      </c>
      <c r="S35" s="68">
        <f t="shared" si="33"/>
        <v>0</v>
      </c>
      <c r="T35" s="68">
        <f t="shared" si="33"/>
        <v>0</v>
      </c>
      <c r="U35" s="68">
        <f t="shared" si="33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34">COUNTIF(AJ3:AJ33,"☻")</f>
        <v>0</v>
      </c>
      <c r="E36" s="68">
        <f t="shared" si="34"/>
        <v>3</v>
      </c>
      <c r="F36" s="68">
        <f t="shared" si="34"/>
        <v>3</v>
      </c>
      <c r="G36" s="68">
        <f t="shared" si="34"/>
        <v>4</v>
      </c>
      <c r="H36" s="68">
        <f t="shared" si="34"/>
        <v>0</v>
      </c>
      <c r="I36" s="68">
        <f t="shared" si="34"/>
        <v>0</v>
      </c>
      <c r="J36" s="68">
        <f t="shared" si="34"/>
        <v>0</v>
      </c>
      <c r="K36" s="68">
        <f t="shared" si="34"/>
        <v>3</v>
      </c>
      <c r="L36" s="68">
        <f t="shared" si="34"/>
        <v>2</v>
      </c>
      <c r="M36" s="68">
        <f t="shared" si="34"/>
        <v>0</v>
      </c>
      <c r="N36" s="68">
        <f t="shared" si="34"/>
        <v>1</v>
      </c>
      <c r="O36" s="68">
        <f t="shared" si="34"/>
        <v>2</v>
      </c>
      <c r="P36" s="68">
        <f t="shared" si="34"/>
        <v>0</v>
      </c>
      <c r="Q36" s="68">
        <f t="shared" si="34"/>
        <v>3</v>
      </c>
      <c r="R36" s="68">
        <f t="shared" si="34"/>
        <v>0</v>
      </c>
      <c r="S36" s="68">
        <f t="shared" si="34"/>
        <v>0</v>
      </c>
      <c r="T36" s="68">
        <f t="shared" si="34"/>
        <v>5</v>
      </c>
      <c r="U36" s="68">
        <f t="shared" si="34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35">SUM(D35:D36)</f>
        <v>4</v>
      </c>
      <c r="E37" s="73">
        <f t="shared" si="35"/>
        <v>3</v>
      </c>
      <c r="F37" s="73">
        <f t="shared" si="35"/>
        <v>3</v>
      </c>
      <c r="G37" s="73">
        <f t="shared" si="35"/>
        <v>4</v>
      </c>
      <c r="H37" s="73">
        <f t="shared" si="35"/>
        <v>3</v>
      </c>
      <c r="I37" s="73">
        <f t="shared" si="35"/>
        <v>0</v>
      </c>
      <c r="J37" s="73">
        <f t="shared" si="35"/>
        <v>5</v>
      </c>
      <c r="K37" s="73">
        <f t="shared" si="35"/>
        <v>3</v>
      </c>
      <c r="L37" s="73">
        <f t="shared" si="35"/>
        <v>2</v>
      </c>
      <c r="M37" s="73">
        <f t="shared" si="35"/>
        <v>4</v>
      </c>
      <c r="N37" s="73">
        <f t="shared" si="35"/>
        <v>2</v>
      </c>
      <c r="O37" s="73">
        <f t="shared" si="35"/>
        <v>5</v>
      </c>
      <c r="P37" s="73">
        <f t="shared" si="35"/>
        <v>0</v>
      </c>
      <c r="Q37" s="73">
        <f t="shared" si="35"/>
        <v>3</v>
      </c>
      <c r="R37" s="73">
        <f t="shared" si="35"/>
        <v>6</v>
      </c>
      <c r="S37" s="73">
        <f t="shared" si="35"/>
        <v>0</v>
      </c>
      <c r="T37" s="73">
        <f t="shared" si="35"/>
        <v>5</v>
      </c>
      <c r="U37" s="73">
        <f t="shared" si="35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36">COUNTIF(D2:D32,"KVIT")+COUNTIF(D2:D32,"51KVIT")+COUNTIF(D2:D32,"52KVIT")+COUNTIF(D2:D32,"KVIT$")+COUNTIF(D2:D32,"KVIT☻")+COUNTIF(D2:D32,"KVIT☺")</f>
        <v>0</v>
      </c>
      <c r="E38" s="68">
        <f t="shared" si="36"/>
        <v>6</v>
      </c>
      <c r="F38" s="68">
        <f t="shared" si="36"/>
        <v>9</v>
      </c>
      <c r="G38" s="68">
        <f t="shared" si="36"/>
        <v>8</v>
      </c>
      <c r="H38" s="68">
        <f t="shared" si="36"/>
        <v>0</v>
      </c>
      <c r="I38" s="68">
        <f t="shared" si="36"/>
        <v>0</v>
      </c>
      <c r="J38" s="68">
        <f t="shared" si="36"/>
        <v>0</v>
      </c>
      <c r="K38" s="68">
        <f t="shared" si="36"/>
        <v>3</v>
      </c>
      <c r="L38" s="68">
        <f t="shared" si="36"/>
        <v>6</v>
      </c>
      <c r="M38" s="68">
        <f t="shared" si="36"/>
        <v>0</v>
      </c>
      <c r="N38" s="68">
        <f t="shared" si="36"/>
        <v>4</v>
      </c>
      <c r="O38" s="68">
        <f t="shared" si="36"/>
        <v>6</v>
      </c>
      <c r="P38" s="68">
        <f t="shared" si="36"/>
        <v>0</v>
      </c>
      <c r="Q38" s="68">
        <f t="shared" si="36"/>
        <v>1</v>
      </c>
      <c r="R38" s="68">
        <f t="shared" si="36"/>
        <v>0</v>
      </c>
      <c r="S38" s="68">
        <f t="shared" si="36"/>
        <v>0</v>
      </c>
      <c r="T38" s="68">
        <f t="shared" si="36"/>
        <v>10</v>
      </c>
      <c r="U38" s="68">
        <f t="shared" si="36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37">COUNTIF(D2:D32,"51$")+COUNTIF(D2:D32,"52$")+COUNTIF(D2:D32,"kvit$")</f>
        <v>0</v>
      </c>
      <c r="E39" s="68">
        <f t="shared" si="37"/>
        <v>0</v>
      </c>
      <c r="F39" s="68">
        <f t="shared" si="37"/>
        <v>0</v>
      </c>
      <c r="G39" s="68">
        <f t="shared" si="37"/>
        <v>0</v>
      </c>
      <c r="H39" s="68">
        <f t="shared" si="37"/>
        <v>0</v>
      </c>
      <c r="I39" s="68">
        <f t="shared" si="37"/>
        <v>0</v>
      </c>
      <c r="J39" s="68">
        <f t="shared" si="37"/>
        <v>0</v>
      </c>
      <c r="K39" s="68">
        <f t="shared" si="37"/>
        <v>0</v>
      </c>
      <c r="L39" s="68">
        <f t="shared" si="37"/>
        <v>0</v>
      </c>
      <c r="M39" s="68">
        <f t="shared" si="37"/>
        <v>0</v>
      </c>
      <c r="N39" s="68">
        <f t="shared" si="37"/>
        <v>0</v>
      </c>
      <c r="O39" s="68">
        <f t="shared" si="37"/>
        <v>0</v>
      </c>
      <c r="P39" s="68">
        <f t="shared" si="37"/>
        <v>0</v>
      </c>
      <c r="Q39" s="68">
        <f t="shared" si="37"/>
        <v>0</v>
      </c>
      <c r="R39" s="68">
        <f t="shared" si="37"/>
        <v>0</v>
      </c>
      <c r="S39" s="68">
        <f t="shared" si="37"/>
        <v>0</v>
      </c>
      <c r="T39" s="68">
        <f t="shared" si="37"/>
        <v>0</v>
      </c>
      <c r="U39" s="68">
        <f t="shared" si="37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38">COUNTIF(D2:D32,"D")</f>
        <v>2</v>
      </c>
      <c r="E40" s="68">
        <f t="shared" si="38"/>
        <v>0</v>
      </c>
      <c r="F40" s="68">
        <f t="shared" si="38"/>
        <v>5</v>
      </c>
      <c r="G40" s="68">
        <f t="shared" si="38"/>
        <v>4</v>
      </c>
      <c r="H40" s="68">
        <f t="shared" si="38"/>
        <v>2</v>
      </c>
      <c r="I40" s="68">
        <f t="shared" si="38"/>
        <v>1</v>
      </c>
      <c r="J40" s="68">
        <f t="shared" si="38"/>
        <v>2</v>
      </c>
      <c r="K40" s="68">
        <f t="shared" si="38"/>
        <v>3</v>
      </c>
      <c r="L40" s="68">
        <f t="shared" si="38"/>
        <v>4</v>
      </c>
      <c r="M40" s="68">
        <f t="shared" si="38"/>
        <v>7</v>
      </c>
      <c r="N40" s="68">
        <f t="shared" si="38"/>
        <v>9</v>
      </c>
      <c r="O40" s="68">
        <f t="shared" si="38"/>
        <v>5</v>
      </c>
      <c r="P40" s="68">
        <f t="shared" si="38"/>
        <v>0</v>
      </c>
      <c r="Q40" s="68">
        <f t="shared" si="38"/>
        <v>0</v>
      </c>
      <c r="R40" s="68">
        <f t="shared" si="38"/>
        <v>1</v>
      </c>
      <c r="S40" s="68">
        <f t="shared" si="38"/>
        <v>0</v>
      </c>
      <c r="T40" s="68">
        <f t="shared" si="38"/>
        <v>2</v>
      </c>
      <c r="U40" s="68">
        <f t="shared" si="38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39">COUNTIF(D2:D32,"SO")</f>
        <v>0</v>
      </c>
      <c r="E41" s="68">
        <f t="shared" si="39"/>
        <v>1</v>
      </c>
      <c r="F41" s="68">
        <f t="shared" si="39"/>
        <v>0</v>
      </c>
      <c r="G41" s="68">
        <f t="shared" si="39"/>
        <v>0</v>
      </c>
      <c r="H41" s="68">
        <f t="shared" si="39"/>
        <v>2</v>
      </c>
      <c r="I41" s="68">
        <f t="shared" si="39"/>
        <v>3</v>
      </c>
      <c r="J41" s="68">
        <f t="shared" si="39"/>
        <v>0</v>
      </c>
      <c r="K41" s="68">
        <f t="shared" si="39"/>
        <v>6</v>
      </c>
      <c r="L41" s="68">
        <f t="shared" si="39"/>
        <v>5</v>
      </c>
      <c r="M41" s="68">
        <f t="shared" si="39"/>
        <v>0</v>
      </c>
      <c r="N41" s="68">
        <f t="shared" si="39"/>
        <v>0</v>
      </c>
      <c r="O41" s="68">
        <f t="shared" si="39"/>
        <v>0</v>
      </c>
      <c r="P41" s="68">
        <f t="shared" si="39"/>
        <v>0</v>
      </c>
      <c r="Q41" s="68">
        <f t="shared" si="39"/>
        <v>0</v>
      </c>
      <c r="R41" s="68">
        <f t="shared" si="39"/>
        <v>0</v>
      </c>
      <c r="S41" s="68">
        <f t="shared" si="39"/>
        <v>0</v>
      </c>
      <c r="T41" s="68">
        <f t="shared" si="39"/>
        <v>0</v>
      </c>
      <c r="U41" s="68">
        <f t="shared" si="39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40">COUNTIF(D2:D32,"BOL")</f>
        <v>0</v>
      </c>
      <c r="E42" s="68">
        <f t="shared" si="40"/>
        <v>5</v>
      </c>
      <c r="F42" s="68">
        <f t="shared" si="40"/>
        <v>0</v>
      </c>
      <c r="G42" s="68">
        <f t="shared" si="40"/>
        <v>5</v>
      </c>
      <c r="H42" s="68">
        <f t="shared" si="40"/>
        <v>0</v>
      </c>
      <c r="I42" s="68">
        <f t="shared" si="40"/>
        <v>0</v>
      </c>
      <c r="J42" s="68">
        <f t="shared" si="40"/>
        <v>0</v>
      </c>
      <c r="K42" s="68">
        <f t="shared" si="40"/>
        <v>0</v>
      </c>
      <c r="L42" s="68">
        <f t="shared" si="40"/>
        <v>0</v>
      </c>
      <c r="M42" s="68">
        <f t="shared" si="40"/>
        <v>0</v>
      </c>
      <c r="N42" s="68">
        <f t="shared" si="40"/>
        <v>0</v>
      </c>
      <c r="O42" s="68">
        <f t="shared" si="40"/>
        <v>0</v>
      </c>
      <c r="P42" s="68">
        <f t="shared" si="40"/>
        <v>0</v>
      </c>
      <c r="Q42" s="68">
        <f t="shared" si="40"/>
        <v>0</v>
      </c>
      <c r="R42" s="68">
        <f t="shared" si="40"/>
        <v>0</v>
      </c>
      <c r="S42" s="68">
        <f t="shared" si="40"/>
        <v>0</v>
      </c>
      <c r="T42" s="68">
        <f t="shared" si="40"/>
        <v>1</v>
      </c>
      <c r="U42" s="68">
        <f t="shared" si="40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41">COUNTIF(D2:D32,"X")</f>
        <v>1</v>
      </c>
      <c r="E43" s="68">
        <f t="shared" si="41"/>
        <v>3</v>
      </c>
      <c r="F43" s="68">
        <f t="shared" si="41"/>
        <v>3</v>
      </c>
      <c r="G43" s="68">
        <f t="shared" si="41"/>
        <v>1</v>
      </c>
      <c r="H43" s="68">
        <f t="shared" si="41"/>
        <v>0</v>
      </c>
      <c r="I43" s="68">
        <f t="shared" si="41"/>
        <v>0</v>
      </c>
      <c r="J43" s="68">
        <f t="shared" si="41"/>
        <v>4</v>
      </c>
      <c r="K43" s="68">
        <f t="shared" si="41"/>
        <v>3</v>
      </c>
      <c r="L43" s="68">
        <f t="shared" si="41"/>
        <v>2</v>
      </c>
      <c r="M43" s="68">
        <f t="shared" si="41"/>
        <v>3</v>
      </c>
      <c r="N43" s="68">
        <f t="shared" si="41"/>
        <v>1</v>
      </c>
      <c r="O43" s="68">
        <f t="shared" si="41"/>
        <v>4</v>
      </c>
      <c r="P43" s="68">
        <f t="shared" si="41"/>
        <v>0</v>
      </c>
      <c r="Q43" s="68">
        <f t="shared" si="41"/>
        <v>1</v>
      </c>
      <c r="R43" s="68">
        <f t="shared" si="41"/>
        <v>3</v>
      </c>
      <c r="S43" s="68">
        <f t="shared" si="41"/>
        <v>0</v>
      </c>
      <c r="T43" s="68">
        <f t="shared" si="41"/>
        <v>1</v>
      </c>
      <c r="U43" s="68">
        <f t="shared" si="41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3</v>
      </c>
      <c r="F44" s="68">
        <f>COUNTIF(W2:W32,"PIN")</f>
        <v>3</v>
      </c>
      <c r="G44" s="68">
        <f>COUNTIF(W2:W32,"KON")</f>
        <v>4</v>
      </c>
      <c r="H44" s="68">
        <f>COUNTIF(W2:W32,"oro")</f>
        <v>0</v>
      </c>
      <c r="I44" s="68">
        <f>COUNTIF(W2:W32,"MIO")</f>
        <v>4</v>
      </c>
      <c r="J44" s="68">
        <f>COUNTIF(W2:W32,"BOŽ")</f>
        <v>1</v>
      </c>
      <c r="K44" s="68">
        <f>COUNTIF(W2:W32,"TOM")</f>
        <v>0</v>
      </c>
      <c r="L44" s="68">
        <f>COUNTIF(W2:W32,"MŠŠ")</f>
        <v>0</v>
      </c>
      <c r="M44" s="68">
        <f>COUNTIF(W2:W32,"ŽIV")</f>
        <v>4</v>
      </c>
      <c r="N44" s="68">
        <f>COUNTIF(W2:W32,"TAL")</f>
        <v>0</v>
      </c>
      <c r="O44" s="68">
        <f>COUNTIF(W2:W32,"PIR")</f>
        <v>0</v>
      </c>
      <c r="P44" s="68">
        <f>COUNTIF(W2:W32,"HOL")</f>
        <v>0</v>
      </c>
      <c r="Q44" s="68">
        <f>COUNTIF(W2:W32,Q1)</f>
        <v>2</v>
      </c>
      <c r="R44" s="68">
        <f>COUNTIF(W2:W32,R1)</f>
        <v>5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42">COUNTIF(D2:D32,"51¶")+COUNTIF(D2:D32,"52¶")+COUNTIF(D2:D32,"kvit¶")</f>
        <v>3</v>
      </c>
      <c r="E45" s="68">
        <f t="shared" si="42"/>
        <v>0</v>
      </c>
      <c r="F45" s="68">
        <f t="shared" si="42"/>
        <v>1</v>
      </c>
      <c r="G45" s="68">
        <f t="shared" si="42"/>
        <v>0</v>
      </c>
      <c r="H45" s="68">
        <f t="shared" si="42"/>
        <v>0</v>
      </c>
      <c r="I45" s="68">
        <f t="shared" si="42"/>
        <v>4</v>
      </c>
      <c r="J45" s="68">
        <f t="shared" si="42"/>
        <v>0</v>
      </c>
      <c r="K45" s="68">
        <f t="shared" si="42"/>
        <v>1</v>
      </c>
      <c r="L45" s="68">
        <f t="shared" si="42"/>
        <v>1</v>
      </c>
      <c r="M45" s="68">
        <f t="shared" si="42"/>
        <v>2</v>
      </c>
      <c r="N45" s="68">
        <f t="shared" si="42"/>
        <v>0</v>
      </c>
      <c r="O45" s="68">
        <f t="shared" si="42"/>
        <v>0</v>
      </c>
      <c r="P45" s="68">
        <f t="shared" si="42"/>
        <v>0</v>
      </c>
      <c r="Q45" s="68">
        <f t="shared" si="42"/>
        <v>0</v>
      </c>
      <c r="R45" s="68">
        <f t="shared" si="42"/>
        <v>2</v>
      </c>
      <c r="S45" s="68">
        <f t="shared" si="42"/>
        <v>0</v>
      </c>
      <c r="T45" s="68">
        <f t="shared" si="42"/>
        <v>0</v>
      </c>
      <c r="U45" s="68">
        <f t="shared" si="42"/>
        <v>0</v>
      </c>
      <c r="AI45" s="9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43">COUNTIF(D2:D32,"U☺")+COUNTIF(D2:D32,"U☻")+COUNTIF(D2:D32,"U")</f>
        <v>0</v>
      </c>
      <c r="E46" s="68">
        <f t="shared" si="43"/>
        <v>0</v>
      </c>
      <c r="F46" s="68">
        <f t="shared" si="43"/>
        <v>0</v>
      </c>
      <c r="G46" s="68">
        <f t="shared" si="43"/>
        <v>0</v>
      </c>
      <c r="H46" s="68">
        <f t="shared" si="43"/>
        <v>0</v>
      </c>
      <c r="I46" s="68">
        <f t="shared" si="43"/>
        <v>0</v>
      </c>
      <c r="J46" s="68">
        <f t="shared" si="43"/>
        <v>0</v>
      </c>
      <c r="K46" s="68">
        <f t="shared" si="43"/>
        <v>0</v>
      </c>
      <c r="L46" s="68">
        <f t="shared" si="43"/>
        <v>0</v>
      </c>
      <c r="M46" s="68">
        <f t="shared" si="43"/>
        <v>0</v>
      </c>
      <c r="N46" s="68">
        <f t="shared" si="43"/>
        <v>0</v>
      </c>
      <c r="O46" s="68">
        <f t="shared" si="43"/>
        <v>0</v>
      </c>
      <c r="P46" s="68">
        <f t="shared" si="43"/>
        <v>0</v>
      </c>
      <c r="Q46" s="68">
        <f t="shared" si="43"/>
        <v>0</v>
      </c>
      <c r="R46" s="68">
        <f t="shared" si="43"/>
        <v>0</v>
      </c>
      <c r="S46" s="68">
        <f t="shared" si="43"/>
        <v>0</v>
      </c>
      <c r="T46" s="68">
        <f t="shared" si="43"/>
        <v>0</v>
      </c>
      <c r="U46" s="68">
        <f t="shared" si="43"/>
        <v>0</v>
      </c>
      <c r="AI46" s="97" t="str">
        <f>Predloge!$B$46</f>
        <v>©☻</v>
      </c>
    </row>
    <row r="47" spans="2:66" ht="16.5" customHeight="1">
      <c r="AI47" s="97" t="str">
        <f>Predloge!$B$47</f>
        <v>®☻</v>
      </c>
    </row>
    <row r="48" spans="2:66" ht="16.5" customHeight="1">
      <c r="AI48" s="97" t="str">
        <f>Predloge!$B$48</f>
        <v>©</v>
      </c>
    </row>
    <row r="49" spans="35:35" ht="16.5" customHeight="1">
      <c r="AI49" s="97" t="str">
        <f>Predloge!$B$49</f>
        <v>®</v>
      </c>
    </row>
  </sheetData>
  <conditionalFormatting sqref="A2:N2 P2 R2:W2 A3:K3 M3:W3 U4:V5 S4:S6 A4:C8 P4:Q8 U6:W6 S7:V7 S8 U8:V8 A9:M9 O9:Q9 S9:W9 A10:I10 K10:P10 R10:W10 A11:J11 L11:W11 P12:Q14 U12:V14 S12:S15 A12:C16 P15 U15:W22 E16:S16 A17:E17 G17:I17 K17:T17 A18:C22 P18:Q22 S18:S22 R21:R22 M22 H23:L23 N23:W23 A23:F24 G24:J24 L24:Q24 S24:W24 P25:Q26 A25:C27 S25:S27 U25:W27 P27 A28:P28 R28:W28 A29:C29 P29 S29:S30 U29:W30 A30:Q30 A31:C31 E31:F31 H31:W31">
    <cfRule type="expression" dxfId="361" priority="46">
      <formula>ABS($A2)=1</formula>
    </cfRule>
  </conditionalFormatting>
  <conditionalFormatting sqref="B2:N2 P2 R2:W2 B3:K3 M3:W3 U4:V5 S4:S6 B4:C8 P4:Q8 U6:W6 S7:V7 S8 U8:V8 B9:M9 O9:Q9 S9:W9 B10:I10 K10:P10 R10:W10 B11:J11 L11:W11 P12:Q14 U12:V14 S12:S15 B12:C16 P15 U15:W22 E16:S16 B17:E17 G17:I17 K17:T17 B18:C22 P18:Q22 S18:S22 R21:R22 M22 H23:L23 N23:W23 B23:F24 G24:J24 L24:Q24 S24:W24 P25:Q26 B25:C27 S25:S27 U25:W27 P27 B28:P28 R28:W28 B29:C29 P29 S29:S30 U29:W30 B30:Q30 B31:C31 E31:F31 H31:W31">
    <cfRule type="expression" dxfId="360" priority="43">
      <formula>WEEKDAY($B2,2)=7</formula>
    </cfRule>
    <cfRule type="expression" dxfId="359" priority="42">
      <formula>WEEKDAY($B2,2)=6</formula>
    </cfRule>
  </conditionalFormatting>
  <conditionalFormatting sqref="E13">
    <cfRule type="expression" dxfId="358" priority="25">
      <formula>WEEKDAY($B13,2)=6</formula>
    </cfRule>
    <cfRule type="expression" dxfId="357" priority="27">
      <formula>ABS($A13)=1</formula>
    </cfRule>
    <cfRule type="expression" dxfId="356" priority="26">
      <formula>WEEKDAY($B13,2)=7</formula>
    </cfRule>
  </conditionalFormatting>
  <conditionalFormatting sqref="E22">
    <cfRule type="expression" dxfId="355" priority="24">
      <formula>ABS($A22)=1</formula>
    </cfRule>
    <cfRule type="expression" dxfId="354" priority="22">
      <formula>WEEKDAY($B22,2)=6</formula>
    </cfRule>
    <cfRule type="expression" dxfId="353" priority="23">
      <formula>WEEKDAY($B22,2)=7</formula>
    </cfRule>
  </conditionalFormatting>
  <conditionalFormatting sqref="E27">
    <cfRule type="expression" dxfId="352" priority="14">
      <formula>WEEKDAY($B27,2)=7</formula>
    </cfRule>
    <cfRule type="expression" dxfId="351" priority="13">
      <formula>WEEKDAY($B27,2)=6</formula>
    </cfRule>
    <cfRule type="expression" dxfId="350" priority="15">
      <formula>ABS($A27)=1</formula>
    </cfRule>
  </conditionalFormatting>
  <conditionalFormatting sqref="N14">
    <cfRule type="expression" dxfId="349" priority="4">
      <formula>WEEKDAY($B14,2)=6</formula>
    </cfRule>
    <cfRule type="expression" dxfId="348" priority="6">
      <formula>ABS($A14)=1</formula>
    </cfRule>
    <cfRule type="expression" dxfId="347" priority="5">
      <formula>WEEKDAY($B14,2)=7</formula>
    </cfRule>
  </conditionalFormatting>
  <conditionalFormatting sqref="T20 T22">
    <cfRule type="expression" dxfId="346" priority="1">
      <formula>WEEKDAY($B20,2)=6</formula>
    </cfRule>
    <cfRule type="expression" dxfId="345" priority="2">
      <formula>WEEKDAY($B20,2)=7</formula>
    </cfRule>
    <cfRule type="expression" dxfId="344" priority="3">
      <formula>ABS($A20)=1</formula>
    </cfRule>
  </conditionalFormatting>
  <conditionalFormatting sqref="X2:AE31">
    <cfRule type="cellIs" dxfId="343" priority="40" operator="greaterThan">
      <formula>1</formula>
    </cfRule>
    <cfRule type="cellIs" dxfId="342" priority="36" operator="lessThan">
      <formula>1</formula>
    </cfRule>
  </conditionalFormatting>
  <conditionalFormatting sqref="AF2:AF31">
    <cfRule type="cellIs" dxfId="341" priority="35" operator="notEqual">
      <formula>0</formula>
    </cfRule>
  </conditionalFormatting>
  <conditionalFormatting sqref="AG2:AG31">
    <cfRule type="cellIs" dxfId="340" priority="38" operator="equal">
      <formula>1</formula>
    </cfRule>
    <cfRule type="cellIs" dxfId="339" priority="39" operator="greaterThan">
      <formula>1</formula>
    </cfRule>
  </conditionalFormatting>
  <conditionalFormatting sqref="AH2:AH31">
    <cfRule type="cellIs" dxfId="338" priority="41" operator="greaterThan">
      <formula>2</formula>
    </cfRule>
    <cfRule type="cellIs" dxfId="337" priority="3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6"/>
  <sheetViews>
    <sheetView topLeftCell="B12" zoomScale="140" zoomScaleNormal="140" workbookViewId="0">
      <selection activeCell="O31" sqref="O31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0" width="3.7109375" style="41" customWidth="1"/>
    <col min="21" max="21" width="3.7109375" style="41" hidden="1" customWidth="1"/>
    <col min="22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69</v>
      </c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POČ</v>
      </c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45047</v>
      </c>
      <c r="C2" s="59" t="str">
        <f t="shared" ref="C2:C32" si="0">TEXT(B2,"Ddd")</f>
        <v>Mon</v>
      </c>
      <c r="D2" s="54"/>
      <c r="E2" s="54"/>
      <c r="F2" s="54"/>
      <c r="G2" s="54"/>
      <c r="H2" s="21" t="str">
        <f>Predloge!$B$21</f>
        <v>☺</v>
      </c>
      <c r="I2" s="54"/>
      <c r="J2" s="54"/>
      <c r="K2" s="54"/>
      <c r="L2" s="13" t="str">
        <f>Predloge!$B$14</f>
        <v>☻</v>
      </c>
      <c r="M2" s="54"/>
      <c r="N2" s="54"/>
      <c r="O2" s="54"/>
      <c r="P2" s="54"/>
      <c r="Q2" s="54"/>
      <c r="R2" s="54"/>
      <c r="S2" s="54"/>
      <c r="T2" s="54"/>
      <c r="U2" s="54"/>
      <c r="V2" s="54" t="s">
        <v>11</v>
      </c>
      <c r="W2" s="76" t="s">
        <v>30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23" si="12">RIGHT(D2,1)</f>
        <v/>
      </c>
      <c r="AK2" s="58" t="str">
        <f t="shared" ref="AK2:AK23" si="13">RIGHT(E2,1)</f>
        <v/>
      </c>
      <c r="AL2" s="58" t="str">
        <f t="shared" ref="AL2:AL23" si="14">RIGHT(F2,1)</f>
        <v/>
      </c>
      <c r="AM2" s="58" t="str">
        <f t="shared" ref="AM2:AM23" si="15">RIGHT(G2,1)</f>
        <v/>
      </c>
      <c r="AN2" s="58" t="str">
        <f t="shared" ref="AN2:AN23" si="16">RIGHT(H2,1)</f>
        <v>☺</v>
      </c>
      <c r="AO2" s="58" t="str">
        <f t="shared" ref="AO2:AO23" si="17">RIGHT(I2,1)</f>
        <v/>
      </c>
      <c r="AP2" s="58" t="str">
        <f t="shared" ref="AP2:AP23" si="18">RIGHT(J2,1)</f>
        <v/>
      </c>
      <c r="AQ2" s="58" t="str">
        <f t="shared" ref="AQ2:AQ23" si="19">RIGHT(K2,1)</f>
        <v/>
      </c>
      <c r="AR2" s="58" t="str">
        <f t="shared" ref="AR2:AR23" si="20">RIGHT(L2,1)</f>
        <v>☻</v>
      </c>
      <c r="AS2" s="58" t="str">
        <f t="shared" ref="AS2:AS23" si="21">RIGHT(M2,1)</f>
        <v/>
      </c>
      <c r="AT2" s="58" t="str">
        <f t="shared" ref="AT2:AT23" si="22">RIGHT(N2,1)</f>
        <v/>
      </c>
      <c r="AU2" s="58" t="str">
        <f t="shared" ref="AU2:AU23" si="23">RIGHT(O2,1)</f>
        <v/>
      </c>
      <c r="AV2" s="58" t="str">
        <f t="shared" ref="AV2:AV23" si="24">RIGHT(P2,1)</f>
        <v/>
      </c>
      <c r="AW2" s="58" t="str">
        <f t="shared" ref="AW2:AW23" si="25">RIGHT(Q2,1)</f>
        <v/>
      </c>
      <c r="AX2" s="58" t="str">
        <f t="shared" ref="AX2:AX23" si="26">RIGHT(R2,1)</f>
        <v/>
      </c>
      <c r="AY2" s="58" t="str">
        <f t="shared" ref="AY2:AY23" si="27">RIGHT(S2,1)</f>
        <v/>
      </c>
      <c r="AZ2" s="58" t="str">
        <f t="shared" ref="AZ2:AZ23" si="28">RIGHT(T2,1)</f>
        <v/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45048</v>
      </c>
      <c r="C3" s="59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21" t="s">
        <v>37</v>
      </c>
      <c r="N3" s="54"/>
      <c r="O3" s="54"/>
      <c r="P3" s="54"/>
      <c r="Q3" s="54"/>
      <c r="R3" s="54"/>
      <c r="S3" s="54"/>
      <c r="T3" s="54"/>
      <c r="U3" s="54"/>
      <c r="V3" s="54" t="s">
        <v>76</v>
      </c>
      <c r="W3" s="8" t="s">
        <v>30</v>
      </c>
      <c r="X3" s="56">
        <f t="shared" si="1"/>
        <v>0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14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>☺</v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45049</v>
      </c>
      <c r="C4" s="59" t="str">
        <f t="shared" si="0"/>
        <v>Wed</v>
      </c>
      <c r="D4" s="6" t="str">
        <f>Predloge!$B$5</f>
        <v>52</v>
      </c>
      <c r="E4" s="54" t="str">
        <f>Predloge!$B$12</f>
        <v>D</v>
      </c>
      <c r="F4" s="6" t="str">
        <f>Predloge!$B$6</f>
        <v>KVIT</v>
      </c>
      <c r="G4" s="54" t="str">
        <f>Predloge!$B$12</f>
        <v>D</v>
      </c>
      <c r="H4" s="54" t="str">
        <f>Predloge!$B$12</f>
        <v>D</v>
      </c>
      <c r="I4" s="11" t="str">
        <f>Predloge!$B$35</f>
        <v>Ta</v>
      </c>
      <c r="J4" s="6" t="str">
        <f>Predloge!$B$5</f>
        <v>52</v>
      </c>
      <c r="K4" s="54" t="str">
        <f>Predloge!$B$12</f>
        <v>D</v>
      </c>
      <c r="L4" s="6" t="str">
        <f>Predloge!$B$6</f>
        <v>KVIT</v>
      </c>
      <c r="M4" s="11" t="str">
        <f>Predloge!$B$11</f>
        <v>X</v>
      </c>
      <c r="N4" s="6" t="str">
        <f>Predloge!$B$6</f>
        <v>KVIT</v>
      </c>
      <c r="O4" s="23" t="str">
        <f>Predloge!$B$23</f>
        <v>51☺</v>
      </c>
      <c r="P4" s="54"/>
      <c r="Q4" s="11" t="str">
        <f>Predloge!$B$16</f>
        <v>☻</v>
      </c>
      <c r="R4" s="11" t="str">
        <f>Predloge!$B$26</f>
        <v>52¶</v>
      </c>
      <c r="S4" s="54"/>
      <c r="T4" s="6" t="str">
        <f>Predloge!$B$4</f>
        <v>51</v>
      </c>
      <c r="U4" s="54"/>
      <c r="V4" s="54" t="s">
        <v>25</v>
      </c>
      <c r="W4" s="8" t="str">
        <f>Predloge!$E$4</f>
        <v>PIN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1</v>
      </c>
      <c r="AD4" s="56">
        <f t="shared" si="7"/>
        <v>0</v>
      </c>
      <c r="AE4" s="56">
        <f t="shared" si="8"/>
        <v>3</v>
      </c>
      <c r="AF4" s="57">
        <f t="shared" si="9"/>
        <v>0</v>
      </c>
      <c r="AG4" s="57">
        <f t="shared" si="10"/>
        <v>1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D</v>
      </c>
      <c r="AL4" s="58" t="str">
        <f t="shared" si="14"/>
        <v>T</v>
      </c>
      <c r="AM4" s="58" t="str">
        <f t="shared" si="15"/>
        <v>D</v>
      </c>
      <c r="AN4" s="58" t="str">
        <f t="shared" si="16"/>
        <v>D</v>
      </c>
      <c r="AO4" s="58" t="str">
        <f t="shared" si="17"/>
        <v>a</v>
      </c>
      <c r="AP4" s="58" t="str">
        <f t="shared" si="18"/>
        <v>2</v>
      </c>
      <c r="AQ4" s="58" t="str">
        <f t="shared" si="19"/>
        <v>D</v>
      </c>
      <c r="AR4" s="58" t="str">
        <f t="shared" si="20"/>
        <v>T</v>
      </c>
      <c r="AS4" s="58" t="str">
        <f t="shared" si="21"/>
        <v>X</v>
      </c>
      <c r="AT4" s="58" t="str">
        <f t="shared" si="22"/>
        <v>T</v>
      </c>
      <c r="AU4" s="58" t="str">
        <f t="shared" si="23"/>
        <v>☺</v>
      </c>
      <c r="AV4" s="58" t="str">
        <f t="shared" si="24"/>
        <v/>
      </c>
      <c r="AW4" s="58" t="str">
        <f t="shared" si="25"/>
        <v>☻</v>
      </c>
      <c r="AX4" s="58" t="str">
        <f t="shared" si="26"/>
        <v>¶</v>
      </c>
      <c r="AY4" s="58" t="str">
        <f t="shared" si="27"/>
        <v/>
      </c>
      <c r="AZ4" s="58" t="str">
        <f t="shared" si="28"/>
        <v>1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45050</v>
      </c>
      <c r="C5" s="59" t="str">
        <f t="shared" si="0"/>
        <v>Thu</v>
      </c>
      <c r="D5" s="6" t="str">
        <f>Predloge!$B$5</f>
        <v>52</v>
      </c>
      <c r="E5" s="54" t="str">
        <f>Predloge!$B$12</f>
        <v>D</v>
      </c>
      <c r="F5" s="6" t="str">
        <f>Predloge!$B$6</f>
        <v>KVIT</v>
      </c>
      <c r="G5" s="54" t="str">
        <f>Predloge!$B$12</f>
        <v>D</v>
      </c>
      <c r="H5" s="54" t="str">
        <f>Predloge!$B$12</f>
        <v>D</v>
      </c>
      <c r="I5" s="11" t="str">
        <f>Predloge!$B$32</f>
        <v>Am</v>
      </c>
      <c r="J5" s="6" t="str">
        <f>Predloge!$B$5</f>
        <v>52</v>
      </c>
      <c r="K5" s="9" t="str">
        <f>Predloge!$B$7</f>
        <v>KVIT☻</v>
      </c>
      <c r="L5" s="6" t="str">
        <f>Predloge!$B$6</f>
        <v>KVIT</v>
      </c>
      <c r="M5" s="11" t="str">
        <f>Predloge!$B$26</f>
        <v>52¶</v>
      </c>
      <c r="N5" s="6" t="str">
        <f>Predloge!$B$6</f>
        <v>KVIT</v>
      </c>
      <c r="O5" s="11" t="str">
        <f>Predloge!$B$11</f>
        <v>X</v>
      </c>
      <c r="P5" s="54"/>
      <c r="Q5" s="11" t="str">
        <f>Predloge!$B$11</f>
        <v>X</v>
      </c>
      <c r="R5" s="6" t="str">
        <f>Predloge!$B$5</f>
        <v>52</v>
      </c>
      <c r="S5" s="54"/>
      <c r="T5" s="6" t="str">
        <f>Predloge!$B$4</f>
        <v>51</v>
      </c>
      <c r="U5" s="54"/>
      <c r="V5" s="54" t="s">
        <v>39</v>
      </c>
      <c r="W5" s="8" t="str">
        <f>Predloge!$E$18</f>
        <v>JNK</v>
      </c>
      <c r="X5" s="56">
        <f t="shared" si="1"/>
        <v>1</v>
      </c>
      <c r="Y5" s="56">
        <f t="shared" si="2"/>
        <v>0</v>
      </c>
      <c r="Z5" s="56">
        <f t="shared" si="3"/>
        <v>1</v>
      </c>
      <c r="AA5" s="56">
        <f t="shared" si="4"/>
        <v>3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4</v>
      </c>
      <c r="AF5" s="57">
        <f t="shared" si="9"/>
        <v>0</v>
      </c>
      <c r="AG5" s="57">
        <f t="shared" si="10"/>
        <v>2</v>
      </c>
      <c r="AH5" s="56">
        <f t="shared" si="11"/>
        <v>4</v>
      </c>
      <c r="AI5" s="6" t="str">
        <f>Predloge!$B$5</f>
        <v>52</v>
      </c>
      <c r="AJ5" s="58" t="str">
        <f t="shared" si="12"/>
        <v>2</v>
      </c>
      <c r="AK5" s="58" t="str">
        <f t="shared" si="13"/>
        <v>D</v>
      </c>
      <c r="AL5" s="58" t="str">
        <f t="shared" si="14"/>
        <v>T</v>
      </c>
      <c r="AM5" s="58" t="str">
        <f t="shared" si="15"/>
        <v>D</v>
      </c>
      <c r="AN5" s="58" t="str">
        <f t="shared" si="16"/>
        <v>D</v>
      </c>
      <c r="AO5" s="58" t="str">
        <f t="shared" si="17"/>
        <v>m</v>
      </c>
      <c r="AP5" s="58" t="str">
        <f t="shared" si="18"/>
        <v>2</v>
      </c>
      <c r="AQ5" s="58" t="str">
        <f t="shared" si="19"/>
        <v>☻</v>
      </c>
      <c r="AR5" s="58" t="str">
        <f t="shared" si="20"/>
        <v>T</v>
      </c>
      <c r="AS5" s="58" t="str">
        <f t="shared" si="21"/>
        <v>¶</v>
      </c>
      <c r="AT5" s="58" t="str">
        <f t="shared" si="22"/>
        <v>T</v>
      </c>
      <c r="AU5" s="58" t="str">
        <f t="shared" si="23"/>
        <v>X</v>
      </c>
      <c r="AV5" s="58" t="str">
        <f t="shared" si="24"/>
        <v/>
      </c>
      <c r="AW5" s="58" t="str">
        <f t="shared" si="25"/>
        <v>X</v>
      </c>
      <c r="AX5" s="58" t="str">
        <f t="shared" si="26"/>
        <v>2</v>
      </c>
      <c r="AY5" s="58" t="str">
        <f t="shared" si="27"/>
        <v/>
      </c>
      <c r="AZ5" s="58" t="str">
        <f t="shared" si="28"/>
        <v>1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45051</v>
      </c>
      <c r="C6" s="59" t="str">
        <f t="shared" si="0"/>
        <v>Fri</v>
      </c>
      <c r="D6" s="6" t="str">
        <f>Predloge!$B$5</f>
        <v>52</v>
      </c>
      <c r="E6" s="54" t="str">
        <f>Predloge!$B$12</f>
        <v>D</v>
      </c>
      <c r="F6" s="6" t="str">
        <f>Predloge!$B$6</f>
        <v>KVIT</v>
      </c>
      <c r="G6" s="54" t="str">
        <f>Predloge!$B$12</f>
        <v>D</v>
      </c>
      <c r="H6" s="54" t="str">
        <f>Predloge!$B$12</f>
        <v>D</v>
      </c>
      <c r="I6" s="54" t="str">
        <f>Predloge!$B$12</f>
        <v>D</v>
      </c>
      <c r="J6" s="6" t="str">
        <f>Predloge!$B$5</f>
        <v>52</v>
      </c>
      <c r="K6" s="11" t="str">
        <f>Predloge!$B$11</f>
        <v>X</v>
      </c>
      <c r="L6" s="6" t="str">
        <f>Predloge!$B$6</f>
        <v>KVIT</v>
      </c>
      <c r="M6" s="6" t="str">
        <f>Predloge!$B$4</f>
        <v>51</v>
      </c>
      <c r="N6" s="6" t="str">
        <f>Predloge!$B$6</f>
        <v>KVIT</v>
      </c>
      <c r="O6" s="6" t="str">
        <f>Predloge!$B$6</f>
        <v>KVIT</v>
      </c>
      <c r="P6" s="54"/>
      <c r="Q6" s="54" t="s">
        <v>85</v>
      </c>
      <c r="R6" s="23" t="str">
        <f>Predloge!$B$23</f>
        <v>51☺</v>
      </c>
      <c r="S6" s="54"/>
      <c r="T6" s="6" t="str">
        <f>Predloge!$B$4</f>
        <v>51</v>
      </c>
      <c r="U6" s="54"/>
      <c r="V6" s="54" t="s">
        <v>75</v>
      </c>
      <c r="W6" s="8" t="str">
        <f>Predloge!$E$18</f>
        <v>JNK</v>
      </c>
      <c r="X6" s="56">
        <f t="shared" si="1"/>
        <v>0</v>
      </c>
      <c r="Y6" s="56">
        <f t="shared" si="2"/>
        <v>1</v>
      </c>
      <c r="Z6" s="56">
        <f t="shared" si="3"/>
        <v>2</v>
      </c>
      <c r="AA6" s="56">
        <f t="shared" si="4"/>
        <v>2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4</v>
      </c>
      <c r="AF6" s="57">
        <f t="shared" si="9"/>
        <v>0</v>
      </c>
      <c r="AG6" s="57">
        <f t="shared" si="10"/>
        <v>1</v>
      </c>
      <c r="AH6" s="56">
        <f t="shared" si="11"/>
        <v>4</v>
      </c>
      <c r="AI6" s="6" t="str">
        <f>Predloge!$B$6</f>
        <v>KVIT</v>
      </c>
      <c r="AJ6" s="58" t="str">
        <f t="shared" si="12"/>
        <v>2</v>
      </c>
      <c r="AK6" s="58" t="str">
        <f t="shared" si="13"/>
        <v>D</v>
      </c>
      <c r="AL6" s="58" t="str">
        <f t="shared" si="14"/>
        <v>T</v>
      </c>
      <c r="AM6" s="58" t="str">
        <f t="shared" si="15"/>
        <v>D</v>
      </c>
      <c r="AN6" s="58" t="str">
        <f t="shared" si="16"/>
        <v>D</v>
      </c>
      <c r="AO6" s="58" t="str">
        <f t="shared" si="17"/>
        <v>D</v>
      </c>
      <c r="AP6" s="58" t="str">
        <f t="shared" si="18"/>
        <v>2</v>
      </c>
      <c r="AQ6" s="58" t="str">
        <f t="shared" si="19"/>
        <v>X</v>
      </c>
      <c r="AR6" s="58" t="str">
        <f t="shared" si="20"/>
        <v>T</v>
      </c>
      <c r="AS6" s="58" t="str">
        <f t="shared" si="21"/>
        <v>1</v>
      </c>
      <c r="AT6" s="58" t="str">
        <f t="shared" si="22"/>
        <v>T</v>
      </c>
      <c r="AU6" s="58" t="str">
        <f t="shared" si="23"/>
        <v>T</v>
      </c>
      <c r="AV6" s="58" t="str">
        <f t="shared" si="24"/>
        <v/>
      </c>
      <c r="AW6" s="58" t="str">
        <f t="shared" si="25"/>
        <v>T</v>
      </c>
      <c r="AX6" s="58" t="str">
        <f t="shared" si="26"/>
        <v>☺</v>
      </c>
      <c r="AY6" s="58" t="str">
        <f t="shared" si="27"/>
        <v/>
      </c>
      <c r="AZ6" s="58" t="str">
        <f t="shared" si="28"/>
        <v>1</v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B7" s="52">
        <v>45052</v>
      </c>
      <c r="C7" s="59" t="str">
        <f t="shared" si="0"/>
        <v>Sat</v>
      </c>
      <c r="D7" s="54"/>
      <c r="E7" s="54"/>
      <c r="F7" s="13" t="str">
        <f>Predloge!$B$14</f>
        <v>☻</v>
      </c>
      <c r="G7" s="54"/>
      <c r="H7" s="54"/>
      <c r="I7" s="54"/>
      <c r="J7" s="21" t="s">
        <v>37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 t="s">
        <v>15</v>
      </c>
      <c r="W7" s="8" t="s">
        <v>34</v>
      </c>
      <c r="X7" s="56">
        <f t="shared" si="1"/>
        <v>1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13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>☻</v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>☺</v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45053</v>
      </c>
      <c r="C8" s="59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13" t="str">
        <f>Predloge!$B$14</f>
        <v>☻</v>
      </c>
      <c r="O8" s="54"/>
      <c r="P8" s="54"/>
      <c r="Q8" s="54"/>
      <c r="R8" s="21" t="s">
        <v>37</v>
      </c>
      <c r="S8" s="54"/>
      <c r="T8" s="54"/>
      <c r="U8" s="54"/>
      <c r="V8" s="54" t="s">
        <v>30</v>
      </c>
      <c r="W8" s="8" t="s">
        <v>34</v>
      </c>
      <c r="X8" s="56">
        <f t="shared" si="1"/>
        <v>1</v>
      </c>
      <c r="Y8" s="56">
        <f t="shared" si="2"/>
        <v>1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13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>☻</v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>☺</v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45054</v>
      </c>
      <c r="C9" s="59" t="str">
        <f t="shared" si="0"/>
        <v>Mon</v>
      </c>
      <c r="D9" s="6" t="str">
        <f>Predloge!$B$5</f>
        <v>52</v>
      </c>
      <c r="E9" s="11" t="str">
        <f>Predloge!$B$26</f>
        <v>52¶</v>
      </c>
      <c r="F9" s="6" t="str">
        <f>Predloge!$B$6</f>
        <v>KVIT</v>
      </c>
      <c r="G9" s="6" t="str">
        <f>Predloge!$B$4</f>
        <v>51</v>
      </c>
      <c r="H9" s="54" t="str">
        <f>Predloge!$B$12</f>
        <v>D</v>
      </c>
      <c r="I9" s="6" t="str">
        <f>Predloge!$B$4</f>
        <v>51</v>
      </c>
      <c r="J9" s="6" t="str">
        <f>Predloge!$B$5</f>
        <v>52</v>
      </c>
      <c r="K9" s="54" t="str">
        <f>Predloge!$B$12</f>
        <v>D</v>
      </c>
      <c r="L9" s="54" t="str">
        <f>Predloge!$B$12</f>
        <v>D</v>
      </c>
      <c r="M9" s="23" t="str">
        <f>Predloge!$B$23</f>
        <v>51☺</v>
      </c>
      <c r="N9" s="11" t="str">
        <f>Predloge!$B$11</f>
        <v>X</v>
      </c>
      <c r="O9" s="6" t="str">
        <f>Predloge!$B$6</f>
        <v>KVIT</v>
      </c>
      <c r="P9" s="54"/>
      <c r="Q9" s="54" t="s">
        <v>85</v>
      </c>
      <c r="R9" s="11" t="str">
        <f>Predloge!$B$11</f>
        <v>X</v>
      </c>
      <c r="S9" s="54"/>
      <c r="T9" s="9" t="str">
        <f>Predloge!$B$7</f>
        <v>KVIT☻</v>
      </c>
      <c r="U9" s="54"/>
      <c r="V9" s="54" t="s">
        <v>21</v>
      </c>
      <c r="W9" s="8" t="str">
        <f>Predloge!$E$8</f>
        <v>BOŽ</v>
      </c>
      <c r="X9" s="56">
        <f t="shared" si="1"/>
        <v>1</v>
      </c>
      <c r="Y9" s="56">
        <f t="shared" si="2"/>
        <v>1</v>
      </c>
      <c r="Z9" s="56">
        <f t="shared" si="3"/>
        <v>2</v>
      </c>
      <c r="AA9" s="56">
        <f t="shared" si="4"/>
        <v>2</v>
      </c>
      <c r="AB9" s="56">
        <f t="shared" si="5"/>
        <v>0</v>
      </c>
      <c r="AC9" s="56">
        <f t="shared" si="6"/>
        <v>1</v>
      </c>
      <c r="AD9" s="56">
        <f t="shared" si="7"/>
        <v>0</v>
      </c>
      <c r="AE9" s="56">
        <f t="shared" si="8"/>
        <v>3</v>
      </c>
      <c r="AF9" s="57">
        <f t="shared" si="9"/>
        <v>0</v>
      </c>
      <c r="AG9" s="57">
        <f t="shared" si="10"/>
        <v>2</v>
      </c>
      <c r="AH9" s="56">
        <f t="shared" si="11"/>
        <v>4</v>
      </c>
      <c r="AI9" s="6" t="str">
        <f>Predloge!$B$9</f>
        <v>U☻</v>
      </c>
      <c r="AJ9" s="58" t="str">
        <f t="shared" si="12"/>
        <v>2</v>
      </c>
      <c r="AK9" s="58" t="str">
        <f t="shared" si="13"/>
        <v>¶</v>
      </c>
      <c r="AL9" s="58" t="str">
        <f t="shared" si="14"/>
        <v>T</v>
      </c>
      <c r="AM9" s="58" t="str">
        <f t="shared" si="15"/>
        <v>1</v>
      </c>
      <c r="AN9" s="58" t="str">
        <f t="shared" si="16"/>
        <v>D</v>
      </c>
      <c r="AO9" s="58" t="str">
        <f t="shared" si="17"/>
        <v>1</v>
      </c>
      <c r="AP9" s="58" t="str">
        <f t="shared" si="18"/>
        <v>2</v>
      </c>
      <c r="AQ9" s="58" t="str">
        <f t="shared" si="19"/>
        <v>D</v>
      </c>
      <c r="AR9" s="58" t="str">
        <f t="shared" si="20"/>
        <v>D</v>
      </c>
      <c r="AS9" s="58" t="str">
        <f t="shared" si="21"/>
        <v>☺</v>
      </c>
      <c r="AT9" s="58" t="str">
        <f t="shared" si="22"/>
        <v>X</v>
      </c>
      <c r="AU9" s="58" t="str">
        <f t="shared" si="23"/>
        <v>T</v>
      </c>
      <c r="AV9" s="58" t="str">
        <f t="shared" si="24"/>
        <v/>
      </c>
      <c r="AW9" s="58" t="str">
        <f t="shared" si="25"/>
        <v>T</v>
      </c>
      <c r="AX9" s="58" t="str">
        <f t="shared" si="26"/>
        <v>X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45055</v>
      </c>
      <c r="C10" s="59" t="str">
        <f t="shared" si="0"/>
        <v>Tue</v>
      </c>
      <c r="D10" s="6" t="str">
        <f>Predloge!$B$5</f>
        <v>52</v>
      </c>
      <c r="E10" s="6" t="str">
        <f>Predloge!$B$6</f>
        <v>KVIT</v>
      </c>
      <c r="F10" s="111" t="str">
        <f>Predloge!$B$6</f>
        <v>KVIT</v>
      </c>
      <c r="G10" s="9" t="str">
        <f>Predloge!$B$7</f>
        <v>KVIT☻</v>
      </c>
      <c r="H10" s="54" t="str">
        <f>Predloge!$B$12</f>
        <v>D</v>
      </c>
      <c r="I10" s="23" t="str">
        <f>Predloge!$B$23</f>
        <v>51☺</v>
      </c>
      <c r="J10" s="6" t="str">
        <f>Predloge!$B$5</f>
        <v>52</v>
      </c>
      <c r="K10" s="54" t="str">
        <f>Predloge!$B$12</f>
        <v>D</v>
      </c>
      <c r="L10" s="54" t="str">
        <f>Predloge!$B$12</f>
        <v>D</v>
      </c>
      <c r="M10" s="11" t="str">
        <f>Predloge!$B$11</f>
        <v>X</v>
      </c>
      <c r="N10" s="6" t="str">
        <f>Predloge!$B$4</f>
        <v>51</v>
      </c>
      <c r="O10" s="11" t="str">
        <f>Predloge!$B$26</f>
        <v>52¶</v>
      </c>
      <c r="P10" s="54"/>
      <c r="Q10" s="54" t="s">
        <v>85</v>
      </c>
      <c r="R10" s="54" t="str">
        <f>Predloge!$B$12</f>
        <v>D</v>
      </c>
      <c r="S10" s="54"/>
      <c r="T10" s="11" t="str">
        <f>Predloge!$B$11</f>
        <v>X</v>
      </c>
      <c r="U10" s="54"/>
      <c r="V10" s="54" t="s">
        <v>13</v>
      </c>
      <c r="W10" s="8" t="str">
        <f>Predloge!$E$8</f>
        <v>BOŽ</v>
      </c>
      <c r="X10" s="56">
        <f t="shared" si="1"/>
        <v>1</v>
      </c>
      <c r="Y10" s="56">
        <f t="shared" si="2"/>
        <v>1</v>
      </c>
      <c r="Z10" s="56">
        <f t="shared" si="3"/>
        <v>1</v>
      </c>
      <c r="AA10" s="56">
        <f t="shared" si="4"/>
        <v>2</v>
      </c>
      <c r="AB10" s="56">
        <f t="shared" si="5"/>
        <v>0</v>
      </c>
      <c r="AC10" s="56">
        <f t="shared" si="6"/>
        <v>1</v>
      </c>
      <c r="AD10" s="56">
        <f t="shared" si="7"/>
        <v>0</v>
      </c>
      <c r="AE10" s="56">
        <f t="shared" si="8"/>
        <v>3</v>
      </c>
      <c r="AF10" s="57">
        <f t="shared" si="9"/>
        <v>0</v>
      </c>
      <c r="AG10" s="57">
        <f t="shared" si="10"/>
        <v>2</v>
      </c>
      <c r="AH10" s="56">
        <f t="shared" si="11"/>
        <v>3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T</v>
      </c>
      <c r="AL10" s="58" t="str">
        <f t="shared" si="14"/>
        <v>T</v>
      </c>
      <c r="AM10" s="58" t="str">
        <f t="shared" si="15"/>
        <v>☻</v>
      </c>
      <c r="AN10" s="58" t="str">
        <f t="shared" si="16"/>
        <v>D</v>
      </c>
      <c r="AO10" s="58" t="str">
        <f t="shared" si="17"/>
        <v>☺</v>
      </c>
      <c r="AP10" s="58" t="str">
        <f t="shared" si="18"/>
        <v>2</v>
      </c>
      <c r="AQ10" s="58" t="str">
        <f t="shared" si="19"/>
        <v>D</v>
      </c>
      <c r="AR10" s="58" t="str">
        <f t="shared" si="20"/>
        <v>D</v>
      </c>
      <c r="AS10" s="58" t="str">
        <f t="shared" si="21"/>
        <v>X</v>
      </c>
      <c r="AT10" s="58" t="str">
        <f t="shared" si="22"/>
        <v>1</v>
      </c>
      <c r="AU10" s="58" t="str">
        <f t="shared" si="23"/>
        <v>¶</v>
      </c>
      <c r="AV10" s="58" t="str">
        <f t="shared" si="24"/>
        <v/>
      </c>
      <c r="AW10" s="58" t="str">
        <f t="shared" si="25"/>
        <v>T</v>
      </c>
      <c r="AX10" s="58" t="str">
        <f t="shared" si="26"/>
        <v>D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45056</v>
      </c>
      <c r="C11" s="59" t="str">
        <f t="shared" si="0"/>
        <v>Wed</v>
      </c>
      <c r="D11" s="6" t="str">
        <f>Predloge!$B$4</f>
        <v>51</v>
      </c>
      <c r="E11" s="6" t="str">
        <f>Predloge!$B$6</f>
        <v>KVIT</v>
      </c>
      <c r="F11" s="6" t="str">
        <f>Predloge!$B$6</f>
        <v>KVIT</v>
      </c>
      <c r="G11" s="11" t="str">
        <f>Predloge!$B$11</f>
        <v>X</v>
      </c>
      <c r="H11" s="54" t="str">
        <f>Predloge!$B$12</f>
        <v>D</v>
      </c>
      <c r="I11" s="11" t="str">
        <f>Predloge!$B$11</f>
        <v>X</v>
      </c>
      <c r="J11" s="11" t="str">
        <f>Predloge!$B$35</f>
        <v>Ta</v>
      </c>
      <c r="K11" s="6" t="str">
        <f>Predloge!$B$6</f>
        <v>KVIT</v>
      </c>
      <c r="L11" s="54" t="str">
        <f>Predloge!$B$12</f>
        <v>D</v>
      </c>
      <c r="M11" s="54" t="str">
        <f>Predloge!$B$12</f>
        <v>D</v>
      </c>
      <c r="N11" s="9" t="str">
        <f>Predloge!$B$7</f>
        <v>KVIT☻</v>
      </c>
      <c r="O11" s="6" t="str">
        <f>Predloge!$B$5</f>
        <v>52</v>
      </c>
      <c r="P11" s="54"/>
      <c r="Q11" s="54" t="s">
        <v>85</v>
      </c>
      <c r="R11" s="54" t="str">
        <f>Predloge!$B$12</f>
        <v>D</v>
      </c>
      <c r="S11" s="54"/>
      <c r="T11" s="11" t="str">
        <f>Predloge!$B$26</f>
        <v>52¶</v>
      </c>
      <c r="U11" s="54"/>
      <c r="V11" s="54" t="s">
        <v>76</v>
      </c>
      <c r="W11" s="8" t="str">
        <f>Predloge!$E$15</f>
        <v>BUT</v>
      </c>
      <c r="X11" s="56">
        <f t="shared" si="1"/>
        <v>1</v>
      </c>
      <c r="Y11" s="56">
        <f t="shared" si="2"/>
        <v>0</v>
      </c>
      <c r="Z11" s="56">
        <f t="shared" si="3"/>
        <v>1</v>
      </c>
      <c r="AA11" s="56">
        <f t="shared" si="4"/>
        <v>1</v>
      </c>
      <c r="AB11" s="56">
        <f t="shared" si="5"/>
        <v>0</v>
      </c>
      <c r="AC11" s="56">
        <f t="shared" si="6"/>
        <v>1</v>
      </c>
      <c r="AD11" s="56">
        <f t="shared" si="7"/>
        <v>0</v>
      </c>
      <c r="AE11" s="56">
        <f t="shared" si="8"/>
        <v>4</v>
      </c>
      <c r="AF11" s="57">
        <f t="shared" si="9"/>
        <v>0</v>
      </c>
      <c r="AG11" s="57">
        <f t="shared" si="10"/>
        <v>2</v>
      </c>
      <c r="AH11" s="56">
        <f t="shared" si="11"/>
        <v>2</v>
      </c>
      <c r="AI11" s="11" t="str">
        <f>Predloge!$B$11</f>
        <v>X</v>
      </c>
      <c r="AJ11" s="58" t="str">
        <f t="shared" si="12"/>
        <v>1</v>
      </c>
      <c r="AK11" s="58" t="str">
        <f t="shared" si="13"/>
        <v>T</v>
      </c>
      <c r="AL11" s="58" t="str">
        <f t="shared" si="14"/>
        <v>T</v>
      </c>
      <c r="AM11" s="58" t="str">
        <f t="shared" si="15"/>
        <v>X</v>
      </c>
      <c r="AN11" s="58" t="str">
        <f t="shared" si="16"/>
        <v>D</v>
      </c>
      <c r="AO11" s="58" t="str">
        <f t="shared" si="17"/>
        <v>X</v>
      </c>
      <c r="AP11" s="58" t="str">
        <f t="shared" si="18"/>
        <v>a</v>
      </c>
      <c r="AQ11" s="58" t="str">
        <f t="shared" si="19"/>
        <v>T</v>
      </c>
      <c r="AR11" s="58" t="str">
        <f t="shared" si="20"/>
        <v>D</v>
      </c>
      <c r="AS11" s="58" t="str">
        <f t="shared" si="21"/>
        <v>D</v>
      </c>
      <c r="AT11" s="58" t="str">
        <f t="shared" si="22"/>
        <v>☻</v>
      </c>
      <c r="AU11" s="58" t="str">
        <f t="shared" si="23"/>
        <v>2</v>
      </c>
      <c r="AV11" s="58" t="str">
        <f t="shared" si="24"/>
        <v/>
      </c>
      <c r="AW11" s="58" t="str">
        <f t="shared" si="25"/>
        <v>T</v>
      </c>
      <c r="AX11" s="58" t="str">
        <f t="shared" si="26"/>
        <v>D</v>
      </c>
      <c r="AY11" s="58" t="str">
        <f t="shared" si="27"/>
        <v/>
      </c>
      <c r="AZ11" s="58" t="str">
        <f t="shared" si="28"/>
        <v>¶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45057</v>
      </c>
      <c r="C12" s="59" t="str">
        <f t="shared" si="0"/>
        <v>Thu</v>
      </c>
      <c r="D12" s="11" t="str">
        <f>Predloge!$B$32</f>
        <v>Am</v>
      </c>
      <c r="E12" s="54" t="s">
        <v>78</v>
      </c>
      <c r="F12" s="6" t="str">
        <f>Predloge!$B$15</f>
        <v>SO</v>
      </c>
      <c r="G12" s="111" t="str">
        <f>Predloge!$B$5</f>
        <v>52</v>
      </c>
      <c r="H12" s="54" t="str">
        <f>Predloge!$B$12</f>
        <v>D</v>
      </c>
      <c r="I12" s="11" t="str">
        <f>Predloge!$B$26</f>
        <v>52¶</v>
      </c>
      <c r="J12" s="23" t="str">
        <f>Predloge!$B$23</f>
        <v>51☺</v>
      </c>
      <c r="K12" s="6" t="str">
        <f>Predloge!$B$6</f>
        <v>KVIT</v>
      </c>
      <c r="L12" s="54" t="str">
        <f>Predloge!$B$12</f>
        <v>D</v>
      </c>
      <c r="M12" s="54" t="str">
        <f>Predloge!$B$12</f>
        <v>D</v>
      </c>
      <c r="N12" s="11" t="str">
        <f>Predloge!$B$11</f>
        <v>X</v>
      </c>
      <c r="O12" s="9" t="str">
        <f>Predloge!$B$7</f>
        <v>KVIT☻</v>
      </c>
      <c r="P12" s="54"/>
      <c r="Q12" s="54" t="s">
        <v>85</v>
      </c>
      <c r="R12" s="54" t="str">
        <f>Predloge!$B$12</f>
        <v>D</v>
      </c>
      <c r="S12" s="54"/>
      <c r="T12" s="6" t="s">
        <v>77</v>
      </c>
      <c r="U12" s="54"/>
      <c r="V12" s="54" t="s">
        <v>15</v>
      </c>
      <c r="W12" s="8" t="str">
        <f>Predloge!$E$15</f>
        <v>BUT</v>
      </c>
      <c r="X12" s="56">
        <f t="shared" si="1"/>
        <v>1</v>
      </c>
      <c r="Y12" s="56">
        <f t="shared" si="2"/>
        <v>1</v>
      </c>
      <c r="Z12" s="56">
        <f t="shared" si="3"/>
        <v>0</v>
      </c>
      <c r="AA12" s="56">
        <f t="shared" si="4"/>
        <v>1</v>
      </c>
      <c r="AB12" s="56">
        <f t="shared" si="5"/>
        <v>0</v>
      </c>
      <c r="AC12" s="56">
        <f t="shared" si="6"/>
        <v>1</v>
      </c>
      <c r="AD12" s="56">
        <f t="shared" si="7"/>
        <v>0</v>
      </c>
      <c r="AE12" s="56">
        <f t="shared" si="8"/>
        <v>2</v>
      </c>
      <c r="AF12" s="57">
        <f t="shared" si="9"/>
        <v>0</v>
      </c>
      <c r="AG12" s="57">
        <f t="shared" si="10"/>
        <v>1</v>
      </c>
      <c r="AH12" s="56">
        <f t="shared" si="11"/>
        <v>1</v>
      </c>
      <c r="AI12" s="6" t="str">
        <f>Predloge!$B$12</f>
        <v>D</v>
      </c>
      <c r="AJ12" s="58" t="str">
        <f t="shared" si="12"/>
        <v>m</v>
      </c>
      <c r="AK12" s="58" t="str">
        <f t="shared" si="13"/>
        <v>F</v>
      </c>
      <c r="AL12" s="58" t="str">
        <f t="shared" si="14"/>
        <v>O</v>
      </c>
      <c r="AM12" s="58" t="str">
        <f t="shared" si="15"/>
        <v>2</v>
      </c>
      <c r="AN12" s="58" t="str">
        <f t="shared" si="16"/>
        <v>D</v>
      </c>
      <c r="AO12" s="58" t="str">
        <f t="shared" si="17"/>
        <v>¶</v>
      </c>
      <c r="AP12" s="58" t="str">
        <f t="shared" si="18"/>
        <v>☺</v>
      </c>
      <c r="AQ12" s="58" t="str">
        <f t="shared" si="19"/>
        <v>T</v>
      </c>
      <c r="AR12" s="58" t="str">
        <f t="shared" si="20"/>
        <v>D</v>
      </c>
      <c r="AS12" s="58" t="str">
        <f t="shared" si="21"/>
        <v>D</v>
      </c>
      <c r="AT12" s="58" t="str">
        <f t="shared" si="22"/>
        <v>X</v>
      </c>
      <c r="AU12" s="58" t="str">
        <f t="shared" si="23"/>
        <v>☻</v>
      </c>
      <c r="AV12" s="58" t="str">
        <f t="shared" si="24"/>
        <v/>
      </c>
      <c r="AW12" s="58" t="str">
        <f t="shared" si="25"/>
        <v>T</v>
      </c>
      <c r="AX12" s="58" t="str">
        <f t="shared" si="26"/>
        <v>D</v>
      </c>
      <c r="AY12" s="58" t="str">
        <f t="shared" si="27"/>
        <v/>
      </c>
      <c r="AZ12" s="58" t="str">
        <f t="shared" si="28"/>
        <v>K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45058</v>
      </c>
      <c r="C13" s="59" t="str">
        <f t="shared" si="0"/>
        <v>Fri</v>
      </c>
      <c r="D13" s="23" t="str">
        <f>Predloge!$B$23</f>
        <v>51☺</v>
      </c>
      <c r="E13" s="6" t="str">
        <f>Predloge!$B$6</f>
        <v>KVIT</v>
      </c>
      <c r="F13" s="6" t="str">
        <f>Predloge!$B$15</f>
        <v>SO</v>
      </c>
      <c r="G13" s="6" t="str">
        <f>Predloge!$B$5</f>
        <v>52</v>
      </c>
      <c r="H13" s="54" t="str">
        <f>Predloge!$B$12</f>
        <v>D</v>
      </c>
      <c r="I13" s="6" t="str">
        <f>Predloge!$B$4</f>
        <v>51</v>
      </c>
      <c r="J13" s="11" t="str">
        <f>Predloge!$B$11</f>
        <v>X</v>
      </c>
      <c r="K13" s="6" t="str">
        <f>Predloge!$B$15</f>
        <v>SO</v>
      </c>
      <c r="L13" s="54" t="str">
        <f>Predloge!$B$12</f>
        <v>D</v>
      </c>
      <c r="M13" s="54" t="str">
        <f>Predloge!$B$12</f>
        <v>D</v>
      </c>
      <c r="N13" s="6" t="str">
        <f>Predloge!$B$6</f>
        <v>KVIT</v>
      </c>
      <c r="O13" s="11" t="str">
        <f>Predloge!$B$11</f>
        <v>X</v>
      </c>
      <c r="P13" s="54"/>
      <c r="Q13" s="54" t="s">
        <v>85</v>
      </c>
      <c r="R13" s="54" t="str">
        <f>Predloge!$B$12</f>
        <v>D</v>
      </c>
      <c r="S13" s="54"/>
      <c r="T13" s="9" t="str">
        <f>Predloge!$B$7</f>
        <v>KVIT☻</v>
      </c>
      <c r="U13" s="54"/>
      <c r="V13" s="54" t="s">
        <v>36</v>
      </c>
      <c r="W13" s="8" t="s">
        <v>9</v>
      </c>
      <c r="X13" s="56">
        <f t="shared" si="1"/>
        <v>1</v>
      </c>
      <c r="Y13" s="56">
        <f t="shared" si="2"/>
        <v>1</v>
      </c>
      <c r="Z13" s="56">
        <f t="shared" si="3"/>
        <v>1</v>
      </c>
      <c r="AA13" s="56">
        <f t="shared" si="4"/>
        <v>1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3</v>
      </c>
      <c r="AF13" s="57">
        <f t="shared" si="9"/>
        <v>0</v>
      </c>
      <c r="AG13" s="57">
        <f t="shared" si="10"/>
        <v>2</v>
      </c>
      <c r="AH13" s="56">
        <f t="shared" si="11"/>
        <v>2</v>
      </c>
      <c r="AI13" s="6" t="str">
        <f>Predloge!$B$13</f>
        <v>BOL</v>
      </c>
      <c r="AJ13" s="58" t="str">
        <f t="shared" si="12"/>
        <v>☺</v>
      </c>
      <c r="AK13" s="58" t="str">
        <f t="shared" si="13"/>
        <v>T</v>
      </c>
      <c r="AL13" s="58" t="str">
        <f t="shared" si="14"/>
        <v>O</v>
      </c>
      <c r="AM13" s="58" t="str">
        <f t="shared" si="15"/>
        <v>2</v>
      </c>
      <c r="AN13" s="58" t="str">
        <f t="shared" si="16"/>
        <v>D</v>
      </c>
      <c r="AO13" s="58" t="str">
        <f t="shared" si="17"/>
        <v>1</v>
      </c>
      <c r="AP13" s="58" t="str">
        <f t="shared" si="18"/>
        <v>X</v>
      </c>
      <c r="AQ13" s="58" t="str">
        <f t="shared" si="19"/>
        <v>O</v>
      </c>
      <c r="AR13" s="58" t="str">
        <f t="shared" si="20"/>
        <v>D</v>
      </c>
      <c r="AS13" s="58" t="str">
        <f t="shared" si="21"/>
        <v>D</v>
      </c>
      <c r="AT13" s="58" t="str">
        <f t="shared" si="22"/>
        <v>T</v>
      </c>
      <c r="AU13" s="58" t="str">
        <f t="shared" si="23"/>
        <v>X</v>
      </c>
      <c r="AV13" s="58" t="str">
        <f t="shared" si="24"/>
        <v/>
      </c>
      <c r="AW13" s="58" t="str">
        <f t="shared" si="25"/>
        <v>T</v>
      </c>
      <c r="AX13" s="58" t="str">
        <f t="shared" si="26"/>
        <v>D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45059</v>
      </c>
      <c r="C14" s="59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13" t="str">
        <f>Predloge!$B$14</f>
        <v>☻</v>
      </c>
      <c r="R14" s="54"/>
      <c r="S14" s="54"/>
      <c r="T14" s="54"/>
      <c r="U14" s="54"/>
      <c r="V14" s="54" t="s">
        <v>79</v>
      </c>
      <c r="W14" s="8" t="s">
        <v>17</v>
      </c>
      <c r="X14" s="56">
        <f t="shared" si="1"/>
        <v>1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14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/>
      </c>
      <c r="AQ14" s="58" t="str">
        <f t="shared" si="19"/>
        <v/>
      </c>
      <c r="AR14" s="58" t="str">
        <f t="shared" si="20"/>
        <v/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>☻</v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45060</v>
      </c>
      <c r="C15" s="59" t="str">
        <f t="shared" si="0"/>
        <v>Sun</v>
      </c>
      <c r="D15" s="21" t="s">
        <v>37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13" t="str">
        <f>Predloge!$B$14</f>
        <v>☻</v>
      </c>
      <c r="U15" s="54"/>
      <c r="V15" s="54" t="s">
        <v>36</v>
      </c>
      <c r="W15" s="98" t="s">
        <v>17</v>
      </c>
      <c r="X15" s="56">
        <f t="shared" si="1"/>
        <v>1</v>
      </c>
      <c r="Y15" s="56">
        <f t="shared" si="2"/>
        <v>1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13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12"/>
        <v>☺</v>
      </c>
      <c r="AK15" s="58" t="str">
        <f t="shared" si="13"/>
        <v/>
      </c>
      <c r="AL15" s="58" t="str">
        <f t="shared" si="14"/>
        <v/>
      </c>
      <c r="AM15" s="58" t="str">
        <f t="shared" si="15"/>
        <v/>
      </c>
      <c r="AN15" s="58" t="str">
        <f t="shared" si="16"/>
        <v/>
      </c>
      <c r="AO15" s="58" t="str">
        <f t="shared" si="17"/>
        <v/>
      </c>
      <c r="AP15" s="58" t="str">
        <f t="shared" si="18"/>
        <v/>
      </c>
      <c r="AQ15" s="58" t="str">
        <f t="shared" si="19"/>
        <v/>
      </c>
      <c r="AR15" s="58" t="str">
        <f t="shared" si="20"/>
        <v/>
      </c>
      <c r="AS15" s="58" t="str">
        <f t="shared" si="21"/>
        <v/>
      </c>
      <c r="AT15" s="58" t="str">
        <f t="shared" si="22"/>
        <v/>
      </c>
      <c r="AU15" s="58" t="str">
        <f t="shared" si="23"/>
        <v/>
      </c>
      <c r="AV15" s="58" t="str">
        <f t="shared" si="24"/>
        <v/>
      </c>
      <c r="AW15" s="58" t="str">
        <f t="shared" si="25"/>
        <v/>
      </c>
      <c r="AX15" s="58" t="str">
        <f t="shared" si="26"/>
        <v/>
      </c>
      <c r="AY15" s="58" t="str">
        <f t="shared" si="27"/>
        <v/>
      </c>
      <c r="AZ15" s="58" t="str">
        <f t="shared" si="28"/>
        <v>☻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B16" s="52">
        <v>45061</v>
      </c>
      <c r="C16" s="59" t="str">
        <f t="shared" si="0"/>
        <v>Mon</v>
      </c>
      <c r="D16" s="54" t="str">
        <f>Predloge!$B$12</f>
        <v>D</v>
      </c>
      <c r="E16" s="6" t="str">
        <f>Predloge!$B$6</f>
        <v>KVIT</v>
      </c>
      <c r="F16" s="11" t="str">
        <f>Predloge!$B$26</f>
        <v>52¶</v>
      </c>
      <c r="G16" s="6" t="str">
        <f>Predloge!$B$6</f>
        <v>KVIT</v>
      </c>
      <c r="H16" s="54" t="str">
        <f>Predloge!$B$12</f>
        <v>D</v>
      </c>
      <c r="I16" s="6" t="str">
        <f>Predloge!$B$5</f>
        <v>52</v>
      </c>
      <c r="J16" s="54" t="str">
        <f>Predloge!$B$12</f>
        <v>D</v>
      </c>
      <c r="K16" s="6" t="str">
        <f>Predloge!$B$4</f>
        <v>51</v>
      </c>
      <c r="L16" s="54" t="str">
        <f>Predloge!$B$12</f>
        <v>D</v>
      </c>
      <c r="M16" s="23" t="str">
        <f>Predloge!$B$23</f>
        <v>51☺</v>
      </c>
      <c r="N16" s="54" t="str">
        <f>Predloge!$B$12</f>
        <v>D</v>
      </c>
      <c r="O16" s="111" t="str">
        <f>Predloge!$B$6</f>
        <v>KVIT</v>
      </c>
      <c r="P16" s="54"/>
      <c r="Q16" s="54" t="s">
        <v>85</v>
      </c>
      <c r="R16" s="54" t="str">
        <f>Predloge!$B$12</f>
        <v>D</v>
      </c>
      <c r="S16" s="54"/>
      <c r="T16" s="11" t="str">
        <f>Predloge!$B$11</f>
        <v>X</v>
      </c>
      <c r="U16" s="54"/>
      <c r="V16" s="54" t="s">
        <v>76</v>
      </c>
      <c r="W16" s="8" t="str">
        <f>Predloge!$E$13</f>
        <v>PIR</v>
      </c>
      <c r="X16" s="56">
        <f t="shared" si="1"/>
        <v>0</v>
      </c>
      <c r="Y16" s="56">
        <f t="shared" si="2"/>
        <v>1</v>
      </c>
      <c r="Z16" s="56">
        <f t="shared" si="3"/>
        <v>1</v>
      </c>
      <c r="AA16" s="56">
        <f t="shared" si="4"/>
        <v>1</v>
      </c>
      <c r="AB16" s="56">
        <f t="shared" si="5"/>
        <v>0</v>
      </c>
      <c r="AC16" s="56">
        <f t="shared" si="6"/>
        <v>1</v>
      </c>
      <c r="AD16" s="56">
        <f t="shared" si="7"/>
        <v>0</v>
      </c>
      <c r="AE16" s="56">
        <f t="shared" si="8"/>
        <v>3</v>
      </c>
      <c r="AF16" s="57">
        <f t="shared" si="9"/>
        <v>0</v>
      </c>
      <c r="AG16" s="57">
        <f t="shared" si="10"/>
        <v>1</v>
      </c>
      <c r="AH16" s="56">
        <f t="shared" si="11"/>
        <v>2</v>
      </c>
      <c r="AI16" s="11" t="str">
        <f>Predloge!$B$16</f>
        <v>☻</v>
      </c>
      <c r="AJ16" s="58" t="str">
        <f t="shared" si="12"/>
        <v>D</v>
      </c>
      <c r="AK16" s="58" t="str">
        <f t="shared" si="13"/>
        <v>T</v>
      </c>
      <c r="AL16" s="58" t="str">
        <f t="shared" si="14"/>
        <v>¶</v>
      </c>
      <c r="AM16" s="58" t="str">
        <f t="shared" si="15"/>
        <v>T</v>
      </c>
      <c r="AN16" s="58" t="str">
        <f t="shared" si="16"/>
        <v>D</v>
      </c>
      <c r="AO16" s="58" t="str">
        <f t="shared" si="17"/>
        <v>2</v>
      </c>
      <c r="AP16" s="58" t="str">
        <f t="shared" si="18"/>
        <v>D</v>
      </c>
      <c r="AQ16" s="58" t="str">
        <f t="shared" si="19"/>
        <v>1</v>
      </c>
      <c r="AR16" s="58" t="str">
        <f t="shared" si="20"/>
        <v>D</v>
      </c>
      <c r="AS16" s="58" t="str">
        <f t="shared" si="21"/>
        <v>☺</v>
      </c>
      <c r="AT16" s="58" t="str">
        <f t="shared" si="22"/>
        <v>D</v>
      </c>
      <c r="AU16" s="58" t="str">
        <f t="shared" si="23"/>
        <v>T</v>
      </c>
      <c r="AV16" s="58" t="str">
        <f t="shared" si="24"/>
        <v/>
      </c>
      <c r="AW16" s="58" t="str">
        <f t="shared" si="25"/>
        <v>T</v>
      </c>
      <c r="AX16" s="58" t="str">
        <f t="shared" si="26"/>
        <v>D</v>
      </c>
      <c r="AY16" s="58" t="str">
        <f t="shared" si="27"/>
        <v/>
      </c>
      <c r="AZ16" s="58" t="str">
        <f t="shared" si="28"/>
        <v>X</v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45062</v>
      </c>
      <c r="C17" s="59" t="str">
        <f t="shared" si="0"/>
        <v>Tue</v>
      </c>
      <c r="D17" s="54" t="str">
        <f>Predloge!$B$12</f>
        <v>D</v>
      </c>
      <c r="E17" s="6" t="str">
        <f>Predloge!$B$6</f>
        <v>KVIT</v>
      </c>
      <c r="F17" s="111" t="str">
        <f>Predloge!$B$6</f>
        <v>KVIT</v>
      </c>
      <c r="G17" s="9" t="str">
        <f>Predloge!$B$7</f>
        <v>KVIT☻</v>
      </c>
      <c r="H17" s="54" t="str">
        <f>Predloge!$B$12</f>
        <v>D</v>
      </c>
      <c r="I17" s="11" t="str">
        <f>Predloge!$B$26</f>
        <v>52¶</v>
      </c>
      <c r="J17" s="6" t="str">
        <f>Predloge!$B$4</f>
        <v>51</v>
      </c>
      <c r="K17" s="11" t="str">
        <f>Predloge!$B$11</f>
        <v>X</v>
      </c>
      <c r="L17" s="54" t="str">
        <f>Predloge!$B$12</f>
        <v>D</v>
      </c>
      <c r="M17" s="11" t="str">
        <f>Predloge!$B$11</f>
        <v>X</v>
      </c>
      <c r="N17" s="54" t="str">
        <f>Predloge!$B$12</f>
        <v>D</v>
      </c>
      <c r="O17" s="6" t="str">
        <f>Predloge!$B$5</f>
        <v>52</v>
      </c>
      <c r="P17" s="54"/>
      <c r="Q17" s="54" t="s">
        <v>85</v>
      </c>
      <c r="R17" s="54" t="str">
        <f>Predloge!$B$12</f>
        <v>D</v>
      </c>
      <c r="S17" s="54"/>
      <c r="T17" s="6" t="str">
        <f>Predloge!$B$6</f>
        <v>KVIT</v>
      </c>
      <c r="U17" s="54"/>
      <c r="V17" s="54" t="s">
        <v>39</v>
      </c>
      <c r="W17" s="8" t="str">
        <f>Predloge!$E$13</f>
        <v>PIR</v>
      </c>
      <c r="X17" s="56">
        <f t="shared" si="1"/>
        <v>1</v>
      </c>
      <c r="Y17" s="56">
        <f t="shared" si="2"/>
        <v>0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1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D</v>
      </c>
      <c r="AK17" s="58" t="str">
        <f t="shared" si="13"/>
        <v>T</v>
      </c>
      <c r="AL17" s="58" t="str">
        <f t="shared" si="14"/>
        <v>T</v>
      </c>
      <c r="AM17" s="58" t="str">
        <f t="shared" si="15"/>
        <v>☻</v>
      </c>
      <c r="AN17" s="58" t="str">
        <f t="shared" si="16"/>
        <v>D</v>
      </c>
      <c r="AO17" s="58" t="str">
        <f t="shared" si="17"/>
        <v>¶</v>
      </c>
      <c r="AP17" s="58" t="str">
        <f t="shared" si="18"/>
        <v>1</v>
      </c>
      <c r="AQ17" s="58" t="str">
        <f t="shared" si="19"/>
        <v>X</v>
      </c>
      <c r="AR17" s="58" t="str">
        <f t="shared" si="20"/>
        <v>D</v>
      </c>
      <c r="AS17" s="58" t="str">
        <f t="shared" si="21"/>
        <v>X</v>
      </c>
      <c r="AT17" s="58" t="str">
        <f t="shared" si="22"/>
        <v>D</v>
      </c>
      <c r="AU17" s="58" t="str">
        <f t="shared" si="23"/>
        <v>2</v>
      </c>
      <c r="AV17" s="58" t="str">
        <f t="shared" si="24"/>
        <v/>
      </c>
      <c r="AW17" s="58" t="str">
        <f t="shared" si="25"/>
        <v>T</v>
      </c>
      <c r="AX17" s="58" t="str">
        <f t="shared" si="26"/>
        <v>D</v>
      </c>
      <c r="AY17" s="58" t="str">
        <f t="shared" si="27"/>
        <v/>
      </c>
      <c r="AZ17" s="58" t="str">
        <f t="shared" si="28"/>
        <v>T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45063</v>
      </c>
      <c r="C18" s="59" t="str">
        <f t="shared" si="0"/>
        <v>Wed</v>
      </c>
      <c r="D18" s="54" t="str">
        <f>Predloge!$B$12</f>
        <v>D</v>
      </c>
      <c r="E18" s="54" t="s">
        <v>78</v>
      </c>
      <c r="F18" s="6" t="str">
        <f>Predloge!$B$6</f>
        <v>KVIT</v>
      </c>
      <c r="G18" s="11" t="str">
        <f>Predloge!$B$11</f>
        <v>X</v>
      </c>
      <c r="H18" s="54" t="str">
        <f>Predloge!$B$12</f>
        <v>D</v>
      </c>
      <c r="I18" s="11" t="str">
        <f>Predloge!$B$35</f>
        <v>Ta</v>
      </c>
      <c r="J18" s="6" t="str">
        <f>Predloge!$B$5</f>
        <v>52</v>
      </c>
      <c r="K18" s="9" t="str">
        <f>Predloge!$B$7</f>
        <v>KVIT☻</v>
      </c>
      <c r="L18" s="54" t="str">
        <f>Predloge!$B$12</f>
        <v>D</v>
      </c>
      <c r="M18" s="54" t="s">
        <v>77</v>
      </c>
      <c r="N18" s="54" t="str">
        <f>Predloge!$B$12</f>
        <v>D</v>
      </c>
      <c r="O18" s="23" t="str">
        <f>Predloge!$B$23</f>
        <v>51☺</v>
      </c>
      <c r="P18" s="54"/>
      <c r="Q18" s="54" t="s">
        <v>85</v>
      </c>
      <c r="R18" s="11" t="str">
        <f>Predloge!$B$26</f>
        <v>52¶</v>
      </c>
      <c r="S18" s="54"/>
      <c r="T18" s="6" t="str">
        <f>Predloge!$B$6</f>
        <v>KVIT</v>
      </c>
      <c r="U18" s="54"/>
      <c r="V18" s="54" t="s">
        <v>25</v>
      </c>
      <c r="W18" s="8" t="s">
        <v>15</v>
      </c>
      <c r="X18" s="56">
        <f t="shared" si="1"/>
        <v>1</v>
      </c>
      <c r="Y18" s="56">
        <f t="shared" si="2"/>
        <v>1</v>
      </c>
      <c r="Z18" s="56">
        <f t="shared" si="3"/>
        <v>0</v>
      </c>
      <c r="AA18" s="56">
        <f t="shared" si="4"/>
        <v>1</v>
      </c>
      <c r="AB18" s="56">
        <f t="shared" si="5"/>
        <v>0</v>
      </c>
      <c r="AC18" s="56">
        <f t="shared" si="6"/>
        <v>1</v>
      </c>
      <c r="AD18" s="56">
        <f t="shared" si="7"/>
        <v>0</v>
      </c>
      <c r="AE18" s="56">
        <f t="shared" si="8"/>
        <v>3</v>
      </c>
      <c r="AF18" s="57">
        <f t="shared" si="9"/>
        <v>0</v>
      </c>
      <c r="AG18" s="57">
        <f t="shared" si="10"/>
        <v>1</v>
      </c>
      <c r="AH18" s="56">
        <f t="shared" si="11"/>
        <v>1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F</v>
      </c>
      <c r="AL18" s="58" t="str">
        <f t="shared" si="14"/>
        <v>T</v>
      </c>
      <c r="AM18" s="58" t="str">
        <f t="shared" si="15"/>
        <v>X</v>
      </c>
      <c r="AN18" s="58" t="str">
        <f t="shared" si="16"/>
        <v>D</v>
      </c>
      <c r="AO18" s="58" t="str">
        <f t="shared" si="17"/>
        <v>a</v>
      </c>
      <c r="AP18" s="58" t="str">
        <f t="shared" si="18"/>
        <v>2</v>
      </c>
      <c r="AQ18" s="58" t="str">
        <f t="shared" si="19"/>
        <v>☻</v>
      </c>
      <c r="AR18" s="58" t="str">
        <f t="shared" si="20"/>
        <v>D</v>
      </c>
      <c r="AS18" s="58" t="str">
        <f t="shared" si="21"/>
        <v>K</v>
      </c>
      <c r="AT18" s="58" t="str">
        <f t="shared" si="22"/>
        <v>D</v>
      </c>
      <c r="AU18" s="58" t="str">
        <f t="shared" si="23"/>
        <v>☺</v>
      </c>
      <c r="AV18" s="58" t="str">
        <f t="shared" si="24"/>
        <v/>
      </c>
      <c r="AW18" s="58" t="str">
        <f t="shared" si="25"/>
        <v>T</v>
      </c>
      <c r="AX18" s="58" t="str">
        <f t="shared" si="26"/>
        <v>¶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45064</v>
      </c>
      <c r="C19" s="59" t="str">
        <f t="shared" si="0"/>
        <v>Thu</v>
      </c>
      <c r="D19" s="54" t="str">
        <f>Predloge!$B$12</f>
        <v>D</v>
      </c>
      <c r="E19" s="6" t="str">
        <f>Predloge!$B$15</f>
        <v>SO</v>
      </c>
      <c r="F19" s="111" t="str">
        <f>Predloge!$B$6</f>
        <v>KVIT</v>
      </c>
      <c r="G19" s="11" t="str">
        <f>Predloge!$B$26</f>
        <v>52¶</v>
      </c>
      <c r="H19" s="6" t="str">
        <f>Predloge!$B$15</f>
        <v>SO</v>
      </c>
      <c r="I19" s="54" t="str">
        <f>Predloge!$B$12</f>
        <v>D</v>
      </c>
      <c r="J19" s="6" t="str">
        <f>Predloge!$B$5</f>
        <v>52</v>
      </c>
      <c r="K19" s="11" t="str">
        <f>Predloge!$B$11</f>
        <v>X</v>
      </c>
      <c r="L19" s="54" t="str">
        <f>Predloge!$B$12</f>
        <v>D</v>
      </c>
      <c r="M19" s="54" t="s">
        <v>77</v>
      </c>
      <c r="N19" s="54" t="str">
        <f>Predloge!$B$12</f>
        <v>D</v>
      </c>
      <c r="O19" s="11" t="str">
        <f>Predloge!$B$11</f>
        <v>X</v>
      </c>
      <c r="P19" s="54"/>
      <c r="Q19" s="54" t="s">
        <v>85</v>
      </c>
      <c r="R19" s="23" t="str">
        <f>Predloge!$B$23</f>
        <v>51☺</v>
      </c>
      <c r="S19" s="54"/>
      <c r="T19" s="9" t="str">
        <f>Predloge!$B$7</f>
        <v>KVIT☻</v>
      </c>
      <c r="U19" s="54"/>
      <c r="V19" s="54" t="s">
        <v>30</v>
      </c>
      <c r="W19" s="8" t="s">
        <v>21</v>
      </c>
      <c r="X19" s="56">
        <f t="shared" si="1"/>
        <v>1</v>
      </c>
      <c r="Y19" s="56">
        <f t="shared" si="2"/>
        <v>1</v>
      </c>
      <c r="Z19" s="56">
        <f t="shared" si="3"/>
        <v>0</v>
      </c>
      <c r="AA19" s="56">
        <f t="shared" si="4"/>
        <v>1</v>
      </c>
      <c r="AB19" s="56">
        <f t="shared" si="5"/>
        <v>0</v>
      </c>
      <c r="AC19" s="56">
        <f t="shared" si="6"/>
        <v>1</v>
      </c>
      <c r="AD19" s="56">
        <f t="shared" si="7"/>
        <v>0</v>
      </c>
      <c r="AE19" s="56">
        <f t="shared" si="8"/>
        <v>2</v>
      </c>
      <c r="AF19" s="57">
        <f t="shared" si="9"/>
        <v>0</v>
      </c>
      <c r="AG19" s="57">
        <f t="shared" si="10"/>
        <v>2</v>
      </c>
      <c r="AH19" s="56">
        <f t="shared" si="11"/>
        <v>1</v>
      </c>
      <c r="AI19" s="17" t="str">
        <f>Predloge!$B$19</f>
        <v>KVIT$</v>
      </c>
      <c r="AJ19" s="58" t="str">
        <f t="shared" si="12"/>
        <v>D</v>
      </c>
      <c r="AK19" s="58" t="str">
        <f t="shared" si="13"/>
        <v>O</v>
      </c>
      <c r="AL19" s="58" t="str">
        <f t="shared" si="14"/>
        <v>T</v>
      </c>
      <c r="AM19" s="58" t="str">
        <f t="shared" si="15"/>
        <v>¶</v>
      </c>
      <c r="AN19" s="58" t="str">
        <f t="shared" si="16"/>
        <v>O</v>
      </c>
      <c r="AO19" s="58" t="str">
        <f t="shared" si="17"/>
        <v>D</v>
      </c>
      <c r="AP19" s="58" t="str">
        <f t="shared" si="18"/>
        <v>2</v>
      </c>
      <c r="AQ19" s="58" t="str">
        <f t="shared" si="19"/>
        <v>X</v>
      </c>
      <c r="AR19" s="58" t="str">
        <f t="shared" si="20"/>
        <v>D</v>
      </c>
      <c r="AS19" s="58" t="str">
        <f t="shared" si="21"/>
        <v>K</v>
      </c>
      <c r="AT19" s="58" t="str">
        <f t="shared" si="22"/>
        <v>D</v>
      </c>
      <c r="AU19" s="58" t="str">
        <f t="shared" si="23"/>
        <v>X</v>
      </c>
      <c r="AV19" s="58" t="str">
        <f t="shared" si="24"/>
        <v/>
      </c>
      <c r="AW19" s="58" t="str">
        <f t="shared" si="25"/>
        <v>T</v>
      </c>
      <c r="AX19" s="58" t="str">
        <f t="shared" si="26"/>
        <v>☺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45065</v>
      </c>
      <c r="C20" s="59" t="str">
        <f t="shared" si="0"/>
        <v>Fri</v>
      </c>
      <c r="D20" s="54" t="str">
        <f>Predloge!$B$12</f>
        <v>D</v>
      </c>
      <c r="E20" s="6" t="str">
        <f>Predloge!$B$15</f>
        <v>SO</v>
      </c>
      <c r="F20" s="6" t="str">
        <f>Predloge!$B$6</f>
        <v>KVIT</v>
      </c>
      <c r="G20" s="6" t="str">
        <f>Predloge!$B$6</f>
        <v>KVIT</v>
      </c>
      <c r="H20" s="23" t="str">
        <f>Predloge!$B$23</f>
        <v>51☺</v>
      </c>
      <c r="I20" s="54" t="str">
        <f>Predloge!$B$12</f>
        <v>D</v>
      </c>
      <c r="J20" s="6" t="str">
        <f>Predloge!$B$4</f>
        <v>51</v>
      </c>
      <c r="K20" s="6" t="str">
        <f>Predloge!$B$6</f>
        <v>KVIT</v>
      </c>
      <c r="L20" s="54" t="str">
        <f>Predloge!$B$12</f>
        <v>D</v>
      </c>
      <c r="M20" s="6" t="str">
        <f>Predloge!$B$5</f>
        <v>52</v>
      </c>
      <c r="N20" s="54" t="str">
        <f>Predloge!$B$12</f>
        <v>D</v>
      </c>
      <c r="O20" s="54" t="str">
        <f>Predloge!$B$12</f>
        <v>D</v>
      </c>
      <c r="P20" s="54"/>
      <c r="Q20" s="11" t="str">
        <f>Predloge!$B$16</f>
        <v>☻</v>
      </c>
      <c r="R20" s="11" t="str">
        <f>Predloge!$B$11</f>
        <v>X</v>
      </c>
      <c r="S20" s="54"/>
      <c r="T20" s="11" t="str">
        <f>Predloge!$B$11</f>
        <v>X</v>
      </c>
      <c r="U20" s="54"/>
      <c r="V20" s="54" t="s">
        <v>11</v>
      </c>
      <c r="W20" s="8" t="s">
        <v>30</v>
      </c>
      <c r="X20" s="56">
        <f t="shared" si="1"/>
        <v>1</v>
      </c>
      <c r="Y20" s="56">
        <f t="shared" si="2"/>
        <v>1</v>
      </c>
      <c r="Z20" s="56">
        <f t="shared" si="3"/>
        <v>1</v>
      </c>
      <c r="AA20" s="56">
        <f t="shared" si="4"/>
        <v>1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3</v>
      </c>
      <c r="AF20" s="57">
        <f t="shared" si="9"/>
        <v>0</v>
      </c>
      <c r="AG20" s="57">
        <f t="shared" si="10"/>
        <v>2</v>
      </c>
      <c r="AH20" s="56">
        <f t="shared" si="11"/>
        <v>2</v>
      </c>
      <c r="AI20" s="19" t="str">
        <f>Predloge!$B$20</f>
        <v>☺</v>
      </c>
      <c r="AJ20" s="58" t="str">
        <f t="shared" si="12"/>
        <v>D</v>
      </c>
      <c r="AK20" s="58" t="str">
        <f t="shared" si="13"/>
        <v>O</v>
      </c>
      <c r="AL20" s="58" t="str">
        <f t="shared" si="14"/>
        <v>T</v>
      </c>
      <c r="AM20" s="58" t="str">
        <f t="shared" si="15"/>
        <v>T</v>
      </c>
      <c r="AN20" s="58" t="str">
        <f t="shared" si="16"/>
        <v>☺</v>
      </c>
      <c r="AO20" s="58" t="str">
        <f t="shared" si="17"/>
        <v>D</v>
      </c>
      <c r="AP20" s="58" t="str">
        <f t="shared" si="18"/>
        <v>1</v>
      </c>
      <c r="AQ20" s="58" t="str">
        <f t="shared" si="19"/>
        <v>T</v>
      </c>
      <c r="AR20" s="58" t="str">
        <f t="shared" si="20"/>
        <v>D</v>
      </c>
      <c r="AS20" s="58" t="str">
        <f t="shared" si="21"/>
        <v>2</v>
      </c>
      <c r="AT20" s="58" t="str">
        <f t="shared" si="22"/>
        <v>D</v>
      </c>
      <c r="AU20" s="58" t="str">
        <f t="shared" si="23"/>
        <v>D</v>
      </c>
      <c r="AV20" s="58" t="str">
        <f t="shared" si="24"/>
        <v/>
      </c>
      <c r="AW20" s="58" t="str">
        <f t="shared" si="25"/>
        <v>☻</v>
      </c>
      <c r="AX20" s="58" t="str">
        <f t="shared" si="26"/>
        <v>X</v>
      </c>
      <c r="AY20" s="58" t="str">
        <f t="shared" si="27"/>
        <v/>
      </c>
      <c r="AZ20" s="58" t="str">
        <f t="shared" si="28"/>
        <v>X</v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45066</v>
      </c>
      <c r="C21" s="59" t="str">
        <f t="shared" si="0"/>
        <v>Sat</v>
      </c>
      <c r="D21" s="54"/>
      <c r="E21" s="54"/>
      <c r="F21" s="54"/>
      <c r="G21" s="13" t="str">
        <f>Predloge!$B$14</f>
        <v>☻</v>
      </c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39</v>
      </c>
      <c r="W21" s="8" t="s">
        <v>30</v>
      </c>
      <c r="X21" s="56">
        <f t="shared" si="1"/>
        <v>1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14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>☻</v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45067</v>
      </c>
      <c r="C22" s="59" t="str">
        <f t="shared" si="0"/>
        <v>Sun</v>
      </c>
      <c r="D22" s="54"/>
      <c r="E22" s="54"/>
      <c r="F22" s="54"/>
      <c r="G22" s="54"/>
      <c r="H22" s="54"/>
      <c r="I22" s="54"/>
      <c r="J22" s="54"/>
      <c r="K22" s="13" t="str">
        <f>Predloge!$B$14</f>
        <v>☻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 t="s">
        <v>76</v>
      </c>
      <c r="W22" s="8" t="s">
        <v>30</v>
      </c>
      <c r="X22" s="56">
        <f t="shared" si="1"/>
        <v>1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14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12"/>
        <v/>
      </c>
      <c r="AK22" s="58" t="str">
        <f t="shared" si="13"/>
        <v/>
      </c>
      <c r="AL22" s="58" t="str">
        <f t="shared" si="14"/>
        <v/>
      </c>
      <c r="AM22" s="58" t="str">
        <f t="shared" si="15"/>
        <v/>
      </c>
      <c r="AN22" s="58" t="str">
        <f t="shared" si="16"/>
        <v/>
      </c>
      <c r="AO22" s="58" t="str">
        <f t="shared" si="17"/>
        <v/>
      </c>
      <c r="AP22" s="58" t="str">
        <f t="shared" si="18"/>
        <v/>
      </c>
      <c r="AQ22" s="58" t="str">
        <f t="shared" si="19"/>
        <v>☻</v>
      </c>
      <c r="AR22" s="58" t="str">
        <f t="shared" si="20"/>
        <v/>
      </c>
      <c r="AS22" s="58" t="str">
        <f t="shared" si="21"/>
        <v/>
      </c>
      <c r="AT22" s="58" t="str">
        <f t="shared" si="22"/>
        <v/>
      </c>
      <c r="AU22" s="58" t="str">
        <f t="shared" si="23"/>
        <v/>
      </c>
      <c r="AV22" s="58" t="str">
        <f t="shared" si="24"/>
        <v/>
      </c>
      <c r="AW22" s="58" t="str">
        <f t="shared" si="25"/>
        <v/>
      </c>
      <c r="AX22" s="58" t="str">
        <f t="shared" si="26"/>
        <v/>
      </c>
      <c r="AY22" s="58" t="str">
        <f t="shared" si="27"/>
        <v/>
      </c>
      <c r="AZ22" s="58" t="str">
        <f t="shared" si="28"/>
        <v/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45068</v>
      </c>
      <c r="C23" s="59" t="str">
        <f t="shared" si="0"/>
        <v>Mon</v>
      </c>
      <c r="D23" s="54" t="str">
        <f>Predloge!$B$12</f>
        <v>D</v>
      </c>
      <c r="E23" s="6" t="str">
        <f>Predloge!$B$6</f>
        <v>KVIT</v>
      </c>
      <c r="F23" s="9" t="str">
        <f>Predloge!$B$7</f>
        <v>KVIT☻</v>
      </c>
      <c r="G23" s="6" t="str">
        <f>Predloge!$B$6</f>
        <v>KVIT</v>
      </c>
      <c r="H23" s="117" t="s">
        <v>46</v>
      </c>
      <c r="I23" s="6" t="str">
        <f>Predloge!$B$5</f>
        <v>52</v>
      </c>
      <c r="J23" s="23" t="str">
        <f>Predloge!$B$23</f>
        <v>51☺</v>
      </c>
      <c r="K23" s="11" t="str">
        <f>Predloge!$B$11</f>
        <v>X</v>
      </c>
      <c r="L23" s="111" t="str">
        <f>Predloge!$B$6</f>
        <v>KVIT</v>
      </c>
      <c r="M23" s="6" t="str">
        <f>Predloge!$B$4</f>
        <v>51</v>
      </c>
      <c r="N23" s="6" t="str">
        <f>Predloge!$B$15</f>
        <v>SO</v>
      </c>
      <c r="O23" s="6" t="str">
        <f>Predloge!$B$6</f>
        <v>KVIT</v>
      </c>
      <c r="P23" s="54"/>
      <c r="Q23" s="54" t="s">
        <v>85</v>
      </c>
      <c r="R23" s="11" t="str">
        <f>Predloge!$B$26</f>
        <v>52¶</v>
      </c>
      <c r="S23" s="54"/>
      <c r="T23" s="6" t="str">
        <f>Predloge!$B$13</f>
        <v>BOL</v>
      </c>
      <c r="U23" s="54"/>
      <c r="V23" s="54" t="s">
        <v>15</v>
      </c>
      <c r="W23" s="8" t="str">
        <f>september!$K$1</f>
        <v>MŠŠ</v>
      </c>
      <c r="X23" s="56">
        <f t="shared" si="1"/>
        <v>1</v>
      </c>
      <c r="Y23" s="56">
        <f t="shared" si="2"/>
        <v>1</v>
      </c>
      <c r="Z23" s="56">
        <f t="shared" si="3"/>
        <v>1</v>
      </c>
      <c r="AA23" s="56">
        <f t="shared" si="4"/>
        <v>1</v>
      </c>
      <c r="AB23" s="56">
        <f t="shared" si="5"/>
        <v>0</v>
      </c>
      <c r="AC23" s="56">
        <f t="shared" si="6"/>
        <v>1</v>
      </c>
      <c r="AD23" s="56">
        <f t="shared" si="7"/>
        <v>0</v>
      </c>
      <c r="AE23" s="56">
        <f t="shared" si="8"/>
        <v>5</v>
      </c>
      <c r="AF23" s="57">
        <f t="shared" si="9"/>
        <v>0</v>
      </c>
      <c r="AG23" s="57">
        <f t="shared" si="10"/>
        <v>1</v>
      </c>
      <c r="AH23" s="56">
        <f t="shared" si="11"/>
        <v>2</v>
      </c>
      <c r="AI23" s="23" t="str">
        <f>Predloge!$B$23</f>
        <v>51☺</v>
      </c>
      <c r="AJ23" s="58" t="str">
        <f t="shared" si="12"/>
        <v>D</v>
      </c>
      <c r="AK23" s="58" t="str">
        <f t="shared" si="13"/>
        <v>T</v>
      </c>
      <c r="AL23" s="58" t="str">
        <f t="shared" si="14"/>
        <v>☻</v>
      </c>
      <c r="AM23" s="58" t="str">
        <f t="shared" si="15"/>
        <v>T</v>
      </c>
      <c r="AN23" s="58" t="str">
        <f t="shared" si="16"/>
        <v>O</v>
      </c>
      <c r="AO23" s="58" t="str">
        <f t="shared" si="17"/>
        <v>2</v>
      </c>
      <c r="AP23" s="58" t="str">
        <f t="shared" si="18"/>
        <v>☺</v>
      </c>
      <c r="AQ23" s="58" t="str">
        <f t="shared" si="19"/>
        <v>X</v>
      </c>
      <c r="AR23" s="58" t="str">
        <f t="shared" si="20"/>
        <v>T</v>
      </c>
      <c r="AS23" s="58" t="str">
        <f t="shared" si="21"/>
        <v>1</v>
      </c>
      <c r="AT23" s="58" t="str">
        <f t="shared" si="22"/>
        <v>O</v>
      </c>
      <c r="AU23" s="58" t="str">
        <f t="shared" si="23"/>
        <v>T</v>
      </c>
      <c r="AV23" s="58" t="str">
        <f t="shared" si="24"/>
        <v/>
      </c>
      <c r="AW23" s="58" t="str">
        <f t="shared" si="25"/>
        <v>T</v>
      </c>
      <c r="AX23" s="58" t="str">
        <f t="shared" si="26"/>
        <v>¶</v>
      </c>
      <c r="AY23" s="58" t="str">
        <f t="shared" si="27"/>
        <v/>
      </c>
      <c r="AZ23" s="58" t="str">
        <f t="shared" si="28"/>
        <v>L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45069</v>
      </c>
      <c r="C24" s="59" t="str">
        <f t="shared" si="0"/>
        <v>Tue</v>
      </c>
      <c r="D24" s="54" t="str">
        <f>Predloge!$B$12</f>
        <v>D</v>
      </c>
      <c r="E24" s="6" t="str">
        <f>Predloge!$B$6</f>
        <v>KVIT</v>
      </c>
      <c r="F24" s="11" t="str">
        <f>Predloge!$B$11</f>
        <v>X</v>
      </c>
      <c r="G24" s="9" t="str">
        <f>Predloge!$B$7</f>
        <v>KVIT☻</v>
      </c>
      <c r="H24" s="117" t="s">
        <v>46</v>
      </c>
      <c r="I24" s="6" t="str">
        <f>Predloge!$B$5</f>
        <v>52</v>
      </c>
      <c r="J24" s="11" t="str">
        <f>Predloge!$B$11</f>
        <v>X</v>
      </c>
      <c r="K24" s="6" t="str">
        <f>Predloge!$B$6</f>
        <v>KVIT</v>
      </c>
      <c r="L24" s="6" t="str">
        <f>Predloge!$B$6</f>
        <v>KVIT</v>
      </c>
      <c r="M24" s="6" t="str">
        <f>Predloge!$B$4</f>
        <v>51</v>
      </c>
      <c r="N24" s="6" t="str">
        <f>Predloge!$B$15</f>
        <v>SO</v>
      </c>
      <c r="O24" s="23" t="str">
        <f>Predloge!$B$23</f>
        <v>51☺</v>
      </c>
      <c r="P24" s="54"/>
      <c r="Q24" s="54" t="s">
        <v>85</v>
      </c>
      <c r="R24" s="11" t="str">
        <f>Predloge!$B$26</f>
        <v>52¶</v>
      </c>
      <c r="S24" s="54"/>
      <c r="T24" s="111" t="str">
        <f>Predloge!$B$6</f>
        <v>KVIT</v>
      </c>
      <c r="U24" s="54"/>
      <c r="V24" s="54" t="s">
        <v>25</v>
      </c>
      <c r="W24" s="8" t="s">
        <v>34</v>
      </c>
      <c r="X24" s="56">
        <f t="shared" si="1"/>
        <v>1</v>
      </c>
      <c r="Y24" s="56">
        <f t="shared" si="2"/>
        <v>1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1</v>
      </c>
      <c r="AD24" s="56">
        <f t="shared" si="7"/>
        <v>0</v>
      </c>
      <c r="AE24" s="56">
        <f t="shared" si="8"/>
        <v>5</v>
      </c>
      <c r="AF24" s="57">
        <f t="shared" si="9"/>
        <v>0</v>
      </c>
      <c r="AG24" s="57">
        <f t="shared" si="10"/>
        <v>2</v>
      </c>
      <c r="AH24" s="56">
        <f t="shared" si="11"/>
        <v>2</v>
      </c>
      <c r="AI24" s="23" t="str">
        <f>Predloge!$B$24</f>
        <v>52☺</v>
      </c>
      <c r="AJ24" s="58" t="str">
        <f>RIGHT(D30,1)</f>
        <v>D</v>
      </c>
      <c r="AK24" s="58" t="str">
        <f t="shared" ref="AK24:AK32" si="30">RIGHT(E24,1)</f>
        <v>T</v>
      </c>
      <c r="AL24" s="58" t="str">
        <f t="shared" ref="AL24:AL32" si="31">RIGHT(F24,1)</f>
        <v>X</v>
      </c>
      <c r="AM24" s="58" t="str">
        <f t="shared" ref="AM24:AM32" si="32">RIGHT(G24,1)</f>
        <v>☻</v>
      </c>
      <c r="AN24" s="58" t="str">
        <f t="shared" ref="AN24:AN32" si="33">RIGHT(H24,1)</f>
        <v>O</v>
      </c>
      <c r="AO24" s="58" t="str">
        <f t="shared" ref="AO24:AO32" si="34">RIGHT(I24,1)</f>
        <v>2</v>
      </c>
      <c r="AP24" s="58" t="str">
        <f t="shared" ref="AP24:AP32" si="35">RIGHT(J24,1)</f>
        <v>X</v>
      </c>
      <c r="AQ24" s="58" t="str">
        <f t="shared" ref="AQ24:AQ32" si="36">RIGHT(K24,1)</f>
        <v>T</v>
      </c>
      <c r="AR24" s="58" t="str">
        <f t="shared" ref="AR24:AR32" si="37">RIGHT(L24,1)</f>
        <v>T</v>
      </c>
      <c r="AS24" s="58" t="str">
        <f t="shared" ref="AS24:AS32" si="38">RIGHT(M24,1)</f>
        <v>1</v>
      </c>
      <c r="AT24" s="58" t="str">
        <f t="shared" ref="AT24:AT32" si="39">RIGHT(N24,1)</f>
        <v>O</v>
      </c>
      <c r="AU24" s="58" t="str">
        <f t="shared" ref="AU24:AU32" si="40">RIGHT(O24,1)</f>
        <v>☺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¶</v>
      </c>
      <c r="AY24" s="58" t="str">
        <f t="shared" ref="AY24:AY32" si="44">RIGHT(S24,1)</f>
        <v/>
      </c>
      <c r="AZ24" s="58" t="str">
        <f t="shared" ref="AZ24:AZ32" si="45">RIGHT(T24,1)</f>
        <v>T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45070</v>
      </c>
      <c r="C25" s="59" t="str">
        <f t="shared" si="0"/>
        <v>Wed</v>
      </c>
      <c r="D25" s="54" t="str">
        <f>Predloge!$B$12</f>
        <v>D</v>
      </c>
      <c r="E25" s="54" t="s">
        <v>78</v>
      </c>
      <c r="F25" s="6" t="str">
        <f>Predloge!$B$6</f>
        <v>KVIT</v>
      </c>
      <c r="G25" s="11" t="str">
        <f>Predloge!$B$11</f>
        <v>X</v>
      </c>
      <c r="H25" s="117" t="s">
        <v>46</v>
      </c>
      <c r="I25" s="54" t="str">
        <f>Predloge!$B$12</f>
        <v>D</v>
      </c>
      <c r="J25" s="6" t="str">
        <f>Predloge!$B$13</f>
        <v>BOL</v>
      </c>
      <c r="K25" s="6" t="str">
        <f>Predloge!$B$5</f>
        <v>52</v>
      </c>
      <c r="L25" s="6" t="str">
        <f>Predloge!$B$6</f>
        <v>KVIT</v>
      </c>
      <c r="M25" s="54" t="s">
        <v>77</v>
      </c>
      <c r="N25" s="54" t="str">
        <f>Predloge!$B$12</f>
        <v>D</v>
      </c>
      <c r="O25" s="11" t="str">
        <f>Predloge!$B$11</f>
        <v>X</v>
      </c>
      <c r="P25" s="54"/>
      <c r="Q25" s="11" t="str">
        <f>Predloge!$B$35</f>
        <v>Ta</v>
      </c>
      <c r="R25" s="23" t="str">
        <f>Predloge!$B$23</f>
        <v>51☺</v>
      </c>
      <c r="S25" s="54"/>
      <c r="T25" s="11" t="str">
        <f>Predloge!$B$26</f>
        <v>52¶</v>
      </c>
      <c r="U25" s="54"/>
      <c r="V25" s="54" t="s">
        <v>75</v>
      </c>
      <c r="W25" s="8" t="str">
        <f>september!$E$1</f>
        <v>PIN</v>
      </c>
      <c r="X25" s="56">
        <f t="shared" si="1"/>
        <v>0</v>
      </c>
      <c r="Y25" s="56">
        <f t="shared" si="2"/>
        <v>1</v>
      </c>
      <c r="Z25" s="56">
        <f t="shared" si="3"/>
        <v>0</v>
      </c>
      <c r="AA25" s="56">
        <f t="shared" si="4"/>
        <v>1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2</v>
      </c>
      <c r="AF25" s="57">
        <f t="shared" si="9"/>
        <v>0</v>
      </c>
      <c r="AG25" s="57">
        <f t="shared" si="10"/>
        <v>2</v>
      </c>
      <c r="AH25" s="56">
        <f t="shared" si="11"/>
        <v>1</v>
      </c>
      <c r="AI25" s="11" t="str">
        <f>Predloge!$B$25</f>
        <v>51¶</v>
      </c>
      <c r="AJ25" s="58" t="str">
        <f t="shared" ref="AJ25:AJ32" si="47">RIGHT(D25,1)</f>
        <v>D</v>
      </c>
      <c r="AK25" s="58" t="str">
        <f t="shared" si="30"/>
        <v>F</v>
      </c>
      <c r="AL25" s="58" t="str">
        <f t="shared" si="31"/>
        <v>T</v>
      </c>
      <c r="AM25" s="58" t="str">
        <f t="shared" si="32"/>
        <v>X</v>
      </c>
      <c r="AN25" s="58" t="str">
        <f t="shared" si="33"/>
        <v>O</v>
      </c>
      <c r="AO25" s="58" t="str">
        <f t="shared" si="34"/>
        <v>D</v>
      </c>
      <c r="AP25" s="58" t="str">
        <f t="shared" si="35"/>
        <v>L</v>
      </c>
      <c r="AQ25" s="58" t="str">
        <f t="shared" si="36"/>
        <v>2</v>
      </c>
      <c r="AR25" s="58" t="str">
        <f t="shared" si="37"/>
        <v>T</v>
      </c>
      <c r="AS25" s="58" t="str">
        <f t="shared" si="38"/>
        <v>K</v>
      </c>
      <c r="AT25" s="58" t="str">
        <f t="shared" si="39"/>
        <v>D</v>
      </c>
      <c r="AU25" s="58" t="str">
        <f t="shared" si="40"/>
        <v>X</v>
      </c>
      <c r="AV25" s="58" t="str">
        <f t="shared" si="41"/>
        <v/>
      </c>
      <c r="AW25" s="58" t="str">
        <f t="shared" si="42"/>
        <v>a</v>
      </c>
      <c r="AX25" s="58" t="str">
        <f t="shared" si="43"/>
        <v>☺</v>
      </c>
      <c r="AY25" s="58" t="str">
        <f t="shared" si="44"/>
        <v/>
      </c>
      <c r="AZ25" s="58" t="str">
        <f t="shared" si="45"/>
        <v>¶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45071</v>
      </c>
      <c r="C26" s="59" t="str">
        <f t="shared" si="0"/>
        <v>Thu</v>
      </c>
      <c r="D26" s="54" t="str">
        <f>Predloge!$B$12</f>
        <v>D</v>
      </c>
      <c r="E26" s="6" t="str">
        <f>Predloge!$B$15</f>
        <v>SO</v>
      </c>
      <c r="F26" s="111" t="str">
        <f>Predloge!$B$6</f>
        <v>KVIT</v>
      </c>
      <c r="G26" s="9" t="str">
        <f>Predloge!$B$7</f>
        <v>KVIT☻</v>
      </c>
      <c r="H26" s="11" t="str">
        <f>Predloge!$B$26</f>
        <v>52¶</v>
      </c>
      <c r="I26" s="54" t="str">
        <f>Predloge!$B$12</f>
        <v>D</v>
      </c>
      <c r="J26" s="6" t="str">
        <f>Predloge!$B$13</f>
        <v>BOL</v>
      </c>
      <c r="K26" s="6" t="str">
        <f>Predloge!$B$15</f>
        <v>SO</v>
      </c>
      <c r="L26" s="11" t="str">
        <f>Predloge!$B$32</f>
        <v>Am</v>
      </c>
      <c r="M26" s="23" t="str">
        <f>Predloge!$B$23</f>
        <v>51☺</v>
      </c>
      <c r="N26" s="54" t="str">
        <f>Predloge!$B$12</f>
        <v>D</v>
      </c>
      <c r="O26" s="54" t="str">
        <f>Predloge!$B$12</f>
        <v>D</v>
      </c>
      <c r="P26" s="54"/>
      <c r="Q26" s="6" t="str">
        <f>Predloge!$B$5</f>
        <v>52</v>
      </c>
      <c r="R26" s="11" t="str">
        <f>Predloge!$B$11</f>
        <v>X</v>
      </c>
      <c r="S26" s="54"/>
      <c r="T26" s="54" t="s">
        <v>53</v>
      </c>
      <c r="U26" s="54"/>
      <c r="V26" s="54" t="s">
        <v>21</v>
      </c>
      <c r="W26" s="8" t="s">
        <v>34</v>
      </c>
      <c r="X26" s="56">
        <f t="shared" si="1"/>
        <v>1</v>
      </c>
      <c r="Y26" s="56">
        <f t="shared" si="2"/>
        <v>1</v>
      </c>
      <c r="Z26" s="56">
        <f t="shared" si="3"/>
        <v>0</v>
      </c>
      <c r="AA26" s="56">
        <f t="shared" si="4"/>
        <v>1</v>
      </c>
      <c r="AB26" s="56">
        <f t="shared" si="5"/>
        <v>0</v>
      </c>
      <c r="AC26" s="56">
        <f t="shared" si="6"/>
        <v>1</v>
      </c>
      <c r="AD26" s="56">
        <f t="shared" si="7"/>
        <v>0</v>
      </c>
      <c r="AE26" s="56">
        <f t="shared" si="8"/>
        <v>2</v>
      </c>
      <c r="AF26" s="57">
        <f t="shared" si="9"/>
        <v>0</v>
      </c>
      <c r="AG26" s="57">
        <f t="shared" si="10"/>
        <v>1</v>
      </c>
      <c r="AH26" s="56">
        <f t="shared" si="11"/>
        <v>1</v>
      </c>
      <c r="AI26" s="11" t="str">
        <f>Predloge!$B$26</f>
        <v>52¶</v>
      </c>
      <c r="AJ26" s="58" t="str">
        <f t="shared" si="47"/>
        <v>D</v>
      </c>
      <c r="AK26" s="58" t="str">
        <f t="shared" si="30"/>
        <v>O</v>
      </c>
      <c r="AL26" s="58" t="str">
        <f t="shared" si="31"/>
        <v>T</v>
      </c>
      <c r="AM26" s="58" t="str">
        <f t="shared" si="32"/>
        <v>☻</v>
      </c>
      <c r="AN26" s="58" t="str">
        <f t="shared" si="33"/>
        <v>¶</v>
      </c>
      <c r="AO26" s="58" t="str">
        <f t="shared" si="34"/>
        <v>D</v>
      </c>
      <c r="AP26" s="58" t="str">
        <f t="shared" si="35"/>
        <v>L</v>
      </c>
      <c r="AQ26" s="58" t="str">
        <f t="shared" si="36"/>
        <v>O</v>
      </c>
      <c r="AR26" s="58" t="str">
        <f t="shared" si="37"/>
        <v>m</v>
      </c>
      <c r="AS26" s="58" t="str">
        <f t="shared" si="38"/>
        <v>☺</v>
      </c>
      <c r="AT26" s="58" t="str">
        <f t="shared" si="39"/>
        <v>D</v>
      </c>
      <c r="AU26" s="58" t="str">
        <f t="shared" si="40"/>
        <v>D</v>
      </c>
      <c r="AV26" s="58" t="str">
        <f t="shared" si="41"/>
        <v/>
      </c>
      <c r="AW26" s="58" t="str">
        <f t="shared" si="42"/>
        <v>2</v>
      </c>
      <c r="AX26" s="58" t="str">
        <f t="shared" si="43"/>
        <v>X</v>
      </c>
      <c r="AY26" s="58" t="str">
        <f t="shared" si="44"/>
        <v/>
      </c>
      <c r="AZ26" s="58" t="str">
        <f t="shared" si="45"/>
        <v>a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45072</v>
      </c>
      <c r="C27" s="59" t="str">
        <f t="shared" si="0"/>
        <v>Fri</v>
      </c>
      <c r="D27" s="54" t="str">
        <f>Predloge!$B$12</f>
        <v>D</v>
      </c>
      <c r="E27" s="6" t="str">
        <f>Predloge!$B$15</f>
        <v>SO</v>
      </c>
      <c r="F27" s="6" t="str">
        <f>Predloge!$B$6</f>
        <v>KVIT</v>
      </c>
      <c r="G27" s="11" t="str">
        <f>Predloge!$B$11</f>
        <v>X</v>
      </c>
      <c r="H27" s="23" t="str">
        <f>Predloge!$B$23</f>
        <v>51☺</v>
      </c>
      <c r="I27" s="54" t="str">
        <f>Predloge!$B$12</f>
        <v>D</v>
      </c>
      <c r="J27" s="6" t="str">
        <f>Predloge!$B$5</f>
        <v>52</v>
      </c>
      <c r="K27" s="6" t="str">
        <f>Predloge!$B$15</f>
        <v>SO</v>
      </c>
      <c r="L27" s="9" t="str">
        <f>Predloge!$B$7</f>
        <v>KVIT☻</v>
      </c>
      <c r="M27" s="11" t="str">
        <f>Predloge!$B$11</f>
        <v>X</v>
      </c>
      <c r="N27" s="54" t="str">
        <f>Predloge!$B$12</f>
        <v>D</v>
      </c>
      <c r="O27" s="54" t="str">
        <f>Predloge!$B$12</f>
        <v>D</v>
      </c>
      <c r="P27" s="54"/>
      <c r="Q27" s="54" t="s">
        <v>85</v>
      </c>
      <c r="R27" s="6" t="s">
        <v>87</v>
      </c>
      <c r="S27" s="54"/>
      <c r="T27" s="6" t="s">
        <v>24</v>
      </c>
      <c r="U27" s="54"/>
      <c r="V27" s="54" t="s">
        <v>11</v>
      </c>
      <c r="W27" s="8" t="str">
        <f>september!$E$1</f>
        <v>PIN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1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2</v>
      </c>
      <c r="AF27" s="57">
        <f t="shared" si="9"/>
        <v>0</v>
      </c>
      <c r="AG27" s="57">
        <f t="shared" si="10"/>
        <v>2</v>
      </c>
      <c r="AH27" s="56">
        <f t="shared" si="11"/>
        <v>1</v>
      </c>
      <c r="AI27" s="25" t="str">
        <f>Predloge!$B$27</f>
        <v>KVIT☺</v>
      </c>
      <c r="AJ27" s="58" t="str">
        <f t="shared" si="47"/>
        <v>D</v>
      </c>
      <c r="AK27" s="58" t="str">
        <f t="shared" si="30"/>
        <v>O</v>
      </c>
      <c r="AL27" s="58" t="str">
        <f t="shared" si="31"/>
        <v>T</v>
      </c>
      <c r="AM27" s="58" t="str">
        <f t="shared" si="32"/>
        <v>X</v>
      </c>
      <c r="AN27" s="58" t="str">
        <f t="shared" si="33"/>
        <v>☺</v>
      </c>
      <c r="AO27" s="58" t="str">
        <f t="shared" si="34"/>
        <v>D</v>
      </c>
      <c r="AP27" s="58" t="str">
        <f t="shared" si="35"/>
        <v>2</v>
      </c>
      <c r="AQ27" s="58" t="str">
        <f t="shared" si="36"/>
        <v>O</v>
      </c>
      <c r="AR27" s="58" t="str">
        <f t="shared" si="37"/>
        <v>☻</v>
      </c>
      <c r="AS27" s="58" t="str">
        <f t="shared" si="38"/>
        <v>X</v>
      </c>
      <c r="AT27" s="58" t="str">
        <f t="shared" si="39"/>
        <v>D</v>
      </c>
      <c r="AU27" s="58" t="str">
        <f t="shared" si="40"/>
        <v>D</v>
      </c>
      <c r="AV27" s="58" t="str">
        <f t="shared" si="41"/>
        <v/>
      </c>
      <c r="AW27" s="58" t="str">
        <f t="shared" si="42"/>
        <v>T</v>
      </c>
      <c r="AX27" s="58" t="str">
        <f t="shared" si="43"/>
        <v xml:space="preserve"> </v>
      </c>
      <c r="AY27" s="58" t="str">
        <f t="shared" si="44"/>
        <v/>
      </c>
      <c r="AZ27" s="58" t="str">
        <f t="shared" si="45"/>
        <v>L</v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45073</v>
      </c>
      <c r="C28" s="59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13" t="str">
        <f>Predloge!$B$14</f>
        <v>☻</v>
      </c>
      <c r="R28" s="54"/>
      <c r="S28" s="54"/>
      <c r="T28" s="54"/>
      <c r="U28" s="54"/>
      <c r="V28" s="54" t="s">
        <v>79</v>
      </c>
      <c r="W28" s="8" t="s">
        <v>21</v>
      </c>
      <c r="X28" s="56">
        <f t="shared" si="1"/>
        <v>1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14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/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>☻</v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45074</v>
      </c>
      <c r="C29" s="59" t="str">
        <f t="shared" si="0"/>
        <v>Sun</v>
      </c>
      <c r="D29" s="54"/>
      <c r="E29" s="54"/>
      <c r="F29" s="54"/>
      <c r="G29" s="54"/>
      <c r="H29" s="54"/>
      <c r="I29" s="54"/>
      <c r="J29" s="21" t="s">
        <v>37</v>
      </c>
      <c r="K29" s="54"/>
      <c r="L29" s="13" t="str">
        <f>Predloge!$B$14</f>
        <v>☻</v>
      </c>
      <c r="M29" s="54"/>
      <c r="N29" s="54"/>
      <c r="O29" s="54"/>
      <c r="P29" s="54"/>
      <c r="Q29" s="54"/>
      <c r="R29" s="54"/>
      <c r="S29" s="54"/>
      <c r="T29" s="54"/>
      <c r="U29" s="54"/>
      <c r="V29" s="54" t="s">
        <v>15</v>
      </c>
      <c r="W29" s="8" t="s">
        <v>7</v>
      </c>
      <c r="X29" s="56">
        <f t="shared" si="1"/>
        <v>1</v>
      </c>
      <c r="Y29" s="56">
        <f t="shared" si="2"/>
        <v>1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13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47"/>
        <v/>
      </c>
      <c r="AK29" s="58" t="str">
        <f t="shared" si="30"/>
        <v/>
      </c>
      <c r="AL29" s="58" t="str">
        <f t="shared" si="31"/>
        <v/>
      </c>
      <c r="AM29" s="58" t="str">
        <f t="shared" si="32"/>
        <v/>
      </c>
      <c r="AN29" s="58" t="str">
        <f t="shared" si="33"/>
        <v/>
      </c>
      <c r="AO29" s="58" t="str">
        <f t="shared" si="34"/>
        <v/>
      </c>
      <c r="AP29" s="58" t="str">
        <f t="shared" si="35"/>
        <v>☺</v>
      </c>
      <c r="AQ29" s="58" t="str">
        <f t="shared" si="36"/>
        <v/>
      </c>
      <c r="AR29" s="58" t="str">
        <f t="shared" si="37"/>
        <v>☻</v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45075</v>
      </c>
      <c r="C30" s="59" t="str">
        <f t="shared" si="0"/>
        <v>Mon</v>
      </c>
      <c r="D30" s="54" t="str">
        <f>Predloge!$B$12</f>
        <v>D</v>
      </c>
      <c r="E30" s="54" t="s">
        <v>78</v>
      </c>
      <c r="F30" s="6" t="str">
        <f>Predloge!$B$6</f>
        <v>KVIT</v>
      </c>
      <c r="G30" s="11" t="str">
        <f>Predloge!$B$26</f>
        <v>52¶</v>
      </c>
      <c r="H30" s="117" t="s">
        <v>46</v>
      </c>
      <c r="I30" s="6" t="str">
        <f>Predloge!$B$5</f>
        <v>52</v>
      </c>
      <c r="J30" s="11" t="str">
        <f>Predloge!$B$11</f>
        <v>X</v>
      </c>
      <c r="K30" s="9" t="str">
        <f>Predloge!$B$7</f>
        <v>KVIT☻</v>
      </c>
      <c r="L30" s="11" t="str">
        <f>Predloge!$B$11</f>
        <v>X</v>
      </c>
      <c r="M30" s="6" t="str">
        <f>Predloge!$B$5</f>
        <v>52</v>
      </c>
      <c r="N30" s="54" t="str">
        <f>Predloge!$B$12</f>
        <v>D</v>
      </c>
      <c r="O30" s="111" t="str">
        <f>Predloge!$B$6</f>
        <v>KVIT</v>
      </c>
      <c r="P30" s="54"/>
      <c r="Q30" s="11" t="str">
        <f>Predloge!$B$11</f>
        <v>X</v>
      </c>
      <c r="R30" s="23" t="str">
        <f>Predloge!$B$23</f>
        <v>51☺</v>
      </c>
      <c r="S30" s="54"/>
      <c r="T30" s="6" t="str">
        <f>Predloge!$B$6</f>
        <v>KVIT</v>
      </c>
      <c r="U30" s="54"/>
      <c r="V30" s="54" t="s">
        <v>30</v>
      </c>
      <c r="W30" s="8" t="str">
        <f>september!$L$1</f>
        <v>ŽIV</v>
      </c>
      <c r="X30" s="56">
        <f t="shared" si="1"/>
        <v>1</v>
      </c>
      <c r="Y30" s="56">
        <f t="shared" si="2"/>
        <v>1</v>
      </c>
      <c r="Z30" s="56">
        <f t="shared" si="3"/>
        <v>0</v>
      </c>
      <c r="AA30" s="56">
        <f t="shared" si="4"/>
        <v>2</v>
      </c>
      <c r="AB30" s="56">
        <f t="shared" si="5"/>
        <v>0</v>
      </c>
      <c r="AC30" s="56">
        <f t="shared" si="6"/>
        <v>1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3</v>
      </c>
      <c r="AH30" s="56">
        <f t="shared" si="11"/>
        <v>2</v>
      </c>
      <c r="AI30" s="6" t="str">
        <f>Predloge!$B$30</f>
        <v>Rt☻</v>
      </c>
      <c r="AJ30" s="58" t="str">
        <f t="shared" si="47"/>
        <v>D</v>
      </c>
      <c r="AK30" s="58" t="str">
        <f t="shared" si="30"/>
        <v>F</v>
      </c>
      <c r="AL30" s="58" t="str">
        <f t="shared" si="31"/>
        <v>T</v>
      </c>
      <c r="AM30" s="58" t="str">
        <f t="shared" si="32"/>
        <v>¶</v>
      </c>
      <c r="AN30" s="58" t="str">
        <f t="shared" si="33"/>
        <v>O</v>
      </c>
      <c r="AO30" s="58" t="str">
        <f t="shared" si="34"/>
        <v>2</v>
      </c>
      <c r="AP30" s="58" t="str">
        <f t="shared" si="35"/>
        <v>X</v>
      </c>
      <c r="AQ30" s="58" t="str">
        <f t="shared" si="36"/>
        <v>☻</v>
      </c>
      <c r="AR30" s="58" t="str">
        <f t="shared" si="37"/>
        <v>X</v>
      </c>
      <c r="AS30" s="58" t="str">
        <f t="shared" si="38"/>
        <v>2</v>
      </c>
      <c r="AT30" s="58" t="str">
        <f t="shared" si="39"/>
        <v>D</v>
      </c>
      <c r="AU30" s="58" t="str">
        <f t="shared" si="40"/>
        <v>T</v>
      </c>
      <c r="AV30" s="58" t="str">
        <f t="shared" si="41"/>
        <v/>
      </c>
      <c r="AW30" s="58" t="str">
        <f t="shared" si="42"/>
        <v>X</v>
      </c>
      <c r="AX30" s="58" t="str">
        <f t="shared" si="43"/>
        <v>☺</v>
      </c>
      <c r="AY30" s="58" t="str">
        <f t="shared" si="44"/>
        <v/>
      </c>
      <c r="AZ30" s="58" t="str">
        <f t="shared" si="45"/>
        <v>T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45076</v>
      </c>
      <c r="C31" s="59" t="str">
        <f t="shared" si="0"/>
        <v>Tue</v>
      </c>
      <c r="D31" s="23" t="str">
        <f>Predloge!$B$23</f>
        <v>51☺</v>
      </c>
      <c r="E31" s="6" t="str">
        <f>Predloge!$B$6</f>
        <v>KVIT</v>
      </c>
      <c r="F31" s="111" t="str">
        <f>Predloge!$B$6</f>
        <v>KVIT</v>
      </c>
      <c r="G31" s="6" t="str">
        <f>Predloge!$B$5</f>
        <v>52</v>
      </c>
      <c r="H31" s="117" t="s">
        <v>46</v>
      </c>
      <c r="I31" s="11" t="str">
        <f>Predloge!$B$26</f>
        <v>52¶</v>
      </c>
      <c r="J31" s="6" t="str">
        <f>Predloge!$B$4</f>
        <v>51</v>
      </c>
      <c r="K31" s="11" t="str">
        <f>Predloge!$B$11</f>
        <v>X</v>
      </c>
      <c r="L31" s="6" t="str">
        <f>Predloge!$B$6</f>
        <v>KVIT</v>
      </c>
      <c r="M31" s="6" t="str">
        <f>Predloge!$B$5</f>
        <v>52</v>
      </c>
      <c r="N31" s="54" t="str">
        <f>Predloge!$B$12</f>
        <v>D</v>
      </c>
      <c r="O31" s="6" t="str">
        <f>Predloge!$B$6</f>
        <v>KVIT</v>
      </c>
      <c r="P31" s="54"/>
      <c r="Q31" s="54" t="s">
        <v>85</v>
      </c>
      <c r="R31" s="11" t="str">
        <f>Predloge!$B$11</f>
        <v>X</v>
      </c>
      <c r="S31" s="54"/>
      <c r="T31" s="6" t="str">
        <f>Predloge!$B$6</f>
        <v>KVIT</v>
      </c>
      <c r="U31" s="54"/>
      <c r="V31" s="54" t="s">
        <v>76</v>
      </c>
      <c r="W31" s="76" t="s">
        <v>15</v>
      </c>
      <c r="X31" s="56">
        <f t="shared" si="1"/>
        <v>0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1</v>
      </c>
      <c r="AD31" s="56">
        <f t="shared" si="7"/>
        <v>0</v>
      </c>
      <c r="AE31" s="56">
        <f t="shared" si="8"/>
        <v>5</v>
      </c>
      <c r="AF31" s="57">
        <f t="shared" si="9"/>
        <v>0</v>
      </c>
      <c r="AG31" s="57">
        <f t="shared" si="10"/>
        <v>2</v>
      </c>
      <c r="AH31" s="56">
        <f t="shared" si="11"/>
        <v>3</v>
      </c>
      <c r="AI31" s="28" t="str">
        <f>Predloge!$B$31</f>
        <v>Rt☺</v>
      </c>
      <c r="AJ31" s="58" t="str">
        <f t="shared" si="47"/>
        <v>☺</v>
      </c>
      <c r="AK31" s="58" t="str">
        <f t="shared" si="30"/>
        <v>T</v>
      </c>
      <c r="AL31" s="58" t="str">
        <f t="shared" si="31"/>
        <v>T</v>
      </c>
      <c r="AM31" s="58" t="str">
        <f t="shared" si="32"/>
        <v>2</v>
      </c>
      <c r="AN31" s="58" t="str">
        <f t="shared" si="33"/>
        <v>O</v>
      </c>
      <c r="AO31" s="58" t="str">
        <f t="shared" si="34"/>
        <v>¶</v>
      </c>
      <c r="AP31" s="58" t="str">
        <f t="shared" si="35"/>
        <v>1</v>
      </c>
      <c r="AQ31" s="58" t="str">
        <f t="shared" si="36"/>
        <v>X</v>
      </c>
      <c r="AR31" s="58" t="str">
        <f t="shared" si="37"/>
        <v>T</v>
      </c>
      <c r="AS31" s="58" t="str">
        <f t="shared" si="38"/>
        <v>2</v>
      </c>
      <c r="AT31" s="58" t="str">
        <f t="shared" si="39"/>
        <v>D</v>
      </c>
      <c r="AU31" s="58" t="str">
        <f t="shared" si="40"/>
        <v>T</v>
      </c>
      <c r="AV31" s="58" t="str">
        <f t="shared" si="41"/>
        <v/>
      </c>
      <c r="AW31" s="58" t="str">
        <f t="shared" si="42"/>
        <v>T</v>
      </c>
      <c r="AX31" s="58" t="str">
        <f t="shared" si="43"/>
        <v>X</v>
      </c>
      <c r="AY31" s="58" t="str">
        <f t="shared" si="44"/>
        <v/>
      </c>
      <c r="AZ31" s="58" t="str">
        <f t="shared" si="45"/>
        <v>T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45077</v>
      </c>
      <c r="C32" s="59" t="str">
        <f t="shared" si="0"/>
        <v>Wed</v>
      </c>
      <c r="D32" s="54" t="str">
        <f>Predloge!$B$12</f>
        <v>D</v>
      </c>
      <c r="E32" s="6" t="str">
        <f>Predloge!$B$6</f>
        <v>KVIT</v>
      </c>
      <c r="F32" s="6" t="str">
        <f>Predloge!$B$6</f>
        <v>KVIT</v>
      </c>
      <c r="G32" s="6" t="str">
        <f>Predloge!$B$5</f>
        <v>52</v>
      </c>
      <c r="H32" s="117" t="s">
        <v>46</v>
      </c>
      <c r="I32" s="11" t="str">
        <f>Predloge!$B$35</f>
        <v>Ta</v>
      </c>
      <c r="J32" s="11" t="str">
        <f>Predloge!$B$26</f>
        <v>52¶</v>
      </c>
      <c r="K32" s="6" t="str">
        <f>Predloge!$B$6</f>
        <v>KVIT</v>
      </c>
      <c r="L32" s="9" t="str">
        <f>Predloge!$B$7</f>
        <v>KVIT☻</v>
      </c>
      <c r="M32" s="54" t="s">
        <v>77</v>
      </c>
      <c r="N32" s="54" t="str">
        <f>Predloge!$B$12</f>
        <v>D</v>
      </c>
      <c r="O32" s="6" t="str">
        <f>Predloge!$B$4</f>
        <v>51</v>
      </c>
      <c r="P32" s="64"/>
      <c r="Q32" s="54" t="s">
        <v>85</v>
      </c>
      <c r="R32" s="54" t="s">
        <v>77</v>
      </c>
      <c r="S32" s="64"/>
      <c r="T32" s="23" t="str">
        <f>Predloge!$B$23</f>
        <v>51☺</v>
      </c>
      <c r="U32" s="64"/>
      <c r="V32" s="54" t="s">
        <v>34</v>
      </c>
      <c r="W32" s="76" t="s">
        <v>30</v>
      </c>
      <c r="X32" s="56">
        <f t="shared" si="1"/>
        <v>1</v>
      </c>
      <c r="Y32" s="56">
        <f t="shared" si="2"/>
        <v>1</v>
      </c>
      <c r="Z32" s="56">
        <f t="shared" si="3"/>
        <v>1</v>
      </c>
      <c r="AA32" s="56">
        <f t="shared" si="4"/>
        <v>1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4</v>
      </c>
      <c r="AF32" s="57">
        <f t="shared" si="9"/>
        <v>0</v>
      </c>
      <c r="AG32" s="57">
        <f t="shared" si="10"/>
        <v>0</v>
      </c>
      <c r="AH32" s="56">
        <f t="shared" si="11"/>
        <v>2</v>
      </c>
      <c r="AI32" s="11" t="str">
        <f>Predloge!$B$32</f>
        <v>Am</v>
      </c>
      <c r="AJ32" s="58" t="str">
        <f t="shared" si="47"/>
        <v>D</v>
      </c>
      <c r="AK32" s="58" t="str">
        <f t="shared" si="30"/>
        <v>T</v>
      </c>
      <c r="AL32" s="58" t="str">
        <f t="shared" si="31"/>
        <v>T</v>
      </c>
      <c r="AM32" s="58" t="str">
        <f t="shared" si="32"/>
        <v>2</v>
      </c>
      <c r="AN32" s="58" t="str">
        <f t="shared" si="33"/>
        <v>O</v>
      </c>
      <c r="AO32" s="58" t="str">
        <f t="shared" si="34"/>
        <v>a</v>
      </c>
      <c r="AP32" s="58" t="str">
        <f t="shared" si="35"/>
        <v>¶</v>
      </c>
      <c r="AQ32" s="58" t="str">
        <f t="shared" si="36"/>
        <v>T</v>
      </c>
      <c r="AR32" s="58" t="str">
        <f t="shared" si="37"/>
        <v>☻</v>
      </c>
      <c r="AS32" s="58" t="str">
        <f t="shared" si="38"/>
        <v>K</v>
      </c>
      <c r="AT32" s="58" t="str">
        <f t="shared" si="39"/>
        <v>D</v>
      </c>
      <c r="AU32" s="58" t="str">
        <f t="shared" si="40"/>
        <v>1</v>
      </c>
      <c r="AV32" s="58" t="str">
        <f t="shared" si="41"/>
        <v/>
      </c>
      <c r="AW32" s="58" t="str">
        <f t="shared" si="42"/>
        <v>T</v>
      </c>
      <c r="AX32" s="58" t="str">
        <f t="shared" si="43"/>
        <v>K</v>
      </c>
      <c r="AY32" s="58" t="str">
        <f t="shared" si="44"/>
        <v/>
      </c>
      <c r="AZ32" s="58" t="str">
        <f t="shared" si="45"/>
        <v>☺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>
        <f>september!$T$1</f>
        <v>0</v>
      </c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3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4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1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0</v>
      </c>
      <c r="F36" s="68">
        <f t="shared" si="49"/>
        <v>2</v>
      </c>
      <c r="G36" s="68">
        <f t="shared" si="49"/>
        <v>5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4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1</v>
      </c>
      <c r="P36" s="68">
        <f t="shared" si="49"/>
        <v>0</v>
      </c>
      <c r="Q36" s="68">
        <f t="shared" si="49"/>
        <v>4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3</v>
      </c>
      <c r="E37" s="73">
        <f t="shared" si="50"/>
        <v>0</v>
      </c>
      <c r="F37" s="73">
        <f t="shared" si="50"/>
        <v>2</v>
      </c>
      <c r="G37" s="73">
        <f t="shared" si="50"/>
        <v>5</v>
      </c>
      <c r="H37" s="73">
        <f t="shared" si="50"/>
        <v>3</v>
      </c>
      <c r="I37" s="73">
        <f t="shared" si="50"/>
        <v>1</v>
      </c>
      <c r="J37" s="73">
        <f t="shared" si="50"/>
        <v>4</v>
      </c>
      <c r="K37" s="73">
        <f t="shared" si="50"/>
        <v>4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4</v>
      </c>
      <c r="P37" s="73">
        <f t="shared" si="50"/>
        <v>0</v>
      </c>
      <c r="Q37" s="73">
        <f t="shared" si="50"/>
        <v>4</v>
      </c>
      <c r="R37" s="73">
        <f t="shared" si="50"/>
        <v>5</v>
      </c>
      <c r="S37" s="73">
        <f t="shared" si="50"/>
        <v>0</v>
      </c>
      <c r="T37" s="73">
        <f t="shared" si="50"/>
        <v>5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9</v>
      </c>
      <c r="F38" s="68">
        <f t="shared" si="51"/>
        <v>17</v>
      </c>
      <c r="G38" s="68">
        <f t="shared" si="51"/>
        <v>7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8</v>
      </c>
      <c r="L38" s="68">
        <f t="shared" si="51"/>
        <v>9</v>
      </c>
      <c r="M38" s="68">
        <f t="shared" si="51"/>
        <v>0</v>
      </c>
      <c r="N38" s="68">
        <f t="shared" si="51"/>
        <v>5</v>
      </c>
      <c r="O38" s="68">
        <f t="shared" si="51"/>
        <v>7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0</v>
      </c>
      <c r="T38" s="68">
        <f t="shared" si="51"/>
        <v>8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12</v>
      </c>
      <c r="E40" s="68">
        <f t="shared" si="53"/>
        <v>3</v>
      </c>
      <c r="F40" s="68">
        <f t="shared" si="53"/>
        <v>0</v>
      </c>
      <c r="G40" s="68">
        <f t="shared" si="53"/>
        <v>3</v>
      </c>
      <c r="H40" s="68">
        <f t="shared" si="53"/>
        <v>11</v>
      </c>
      <c r="I40" s="68">
        <f t="shared" si="53"/>
        <v>6</v>
      </c>
      <c r="J40" s="68">
        <f t="shared" si="53"/>
        <v>1</v>
      </c>
      <c r="K40" s="68">
        <f t="shared" si="53"/>
        <v>3</v>
      </c>
      <c r="L40" s="68">
        <f t="shared" si="53"/>
        <v>10</v>
      </c>
      <c r="M40" s="68">
        <f t="shared" si="53"/>
        <v>3</v>
      </c>
      <c r="N40" s="68">
        <f t="shared" si="53"/>
        <v>11</v>
      </c>
      <c r="O40" s="68">
        <f t="shared" si="53"/>
        <v>3</v>
      </c>
      <c r="P40" s="68">
        <f t="shared" si="53"/>
        <v>0</v>
      </c>
      <c r="Q40" s="68">
        <f t="shared" si="53"/>
        <v>0</v>
      </c>
      <c r="R40" s="68">
        <f t="shared" si="53"/>
        <v>6</v>
      </c>
      <c r="S40" s="68">
        <f t="shared" si="53"/>
        <v>0</v>
      </c>
      <c r="T40" s="68">
        <f t="shared" si="53"/>
        <v>0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4</v>
      </c>
      <c r="F41" s="68">
        <f t="shared" si="54"/>
        <v>2</v>
      </c>
      <c r="G41" s="68">
        <f t="shared" si="54"/>
        <v>0</v>
      </c>
      <c r="H41" s="68">
        <f t="shared" si="54"/>
        <v>1</v>
      </c>
      <c r="I41" s="68">
        <f t="shared" si="54"/>
        <v>0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2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2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2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0</v>
      </c>
      <c r="E43" s="68">
        <f t="shared" si="56"/>
        <v>0</v>
      </c>
      <c r="F43" s="68">
        <f t="shared" si="56"/>
        <v>1</v>
      </c>
      <c r="G43" s="68">
        <f t="shared" si="56"/>
        <v>4</v>
      </c>
      <c r="H43" s="68">
        <f t="shared" si="56"/>
        <v>0</v>
      </c>
      <c r="I43" s="68">
        <f t="shared" si="56"/>
        <v>1</v>
      </c>
      <c r="J43" s="68">
        <f t="shared" si="56"/>
        <v>3</v>
      </c>
      <c r="K43" s="68">
        <f t="shared" si="56"/>
        <v>5</v>
      </c>
      <c r="L43" s="68">
        <f t="shared" si="56"/>
        <v>1</v>
      </c>
      <c r="M43" s="68">
        <f t="shared" si="56"/>
        <v>4</v>
      </c>
      <c r="N43" s="68">
        <f t="shared" si="56"/>
        <v>2</v>
      </c>
      <c r="O43" s="68">
        <f t="shared" si="56"/>
        <v>4</v>
      </c>
      <c r="P43" s="68">
        <f t="shared" si="56"/>
        <v>0</v>
      </c>
      <c r="Q43" s="68">
        <f t="shared" si="56"/>
        <v>2</v>
      </c>
      <c r="R43" s="68">
        <f t="shared" si="56"/>
        <v>4</v>
      </c>
      <c r="S43" s="68">
        <f t="shared" si="56"/>
        <v>0</v>
      </c>
      <c r="T43" s="68">
        <f t="shared" si="56"/>
        <v>3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1</v>
      </c>
      <c r="H44" s="68">
        <f>COUNTIF(W2:W32,"oro")</f>
        <v>0</v>
      </c>
      <c r="I44" s="68">
        <f>COUNTIF(W2:W32,"MIO")</f>
        <v>0</v>
      </c>
      <c r="J44" s="68">
        <f>COUNTIF(W2:W32,"BOŽ")</f>
        <v>4</v>
      </c>
      <c r="K44" s="68">
        <f>COUNTIF(W2:W32,"TOM")</f>
        <v>2</v>
      </c>
      <c r="L44" s="68">
        <f>COUNTIF(W2:W32,"MŠŠ")</f>
        <v>1</v>
      </c>
      <c r="M44" s="68">
        <f>COUNTIF(W2:W32,"ŽIV")</f>
        <v>3</v>
      </c>
      <c r="N44" s="68">
        <f>COUNTIF(W2:W32,"TAL")</f>
        <v>0</v>
      </c>
      <c r="O44" s="68">
        <f>COUNTIF(W2:W32,"PIR")</f>
        <v>2</v>
      </c>
      <c r="P44" s="68">
        <f>COUNTIF(W2:W32,"HOL")</f>
        <v>0</v>
      </c>
      <c r="Q44" s="68">
        <f>COUNTIF(W2:W32,Q1)</f>
        <v>2</v>
      </c>
      <c r="R44" s="68">
        <f>COUNTIF(W2:W32,R1)</f>
        <v>6</v>
      </c>
      <c r="S44" s="68">
        <f>COUNTIF(W2:W32,S1)</f>
        <v>0</v>
      </c>
      <c r="T44" s="68">
        <f>COUNTIF(Y2:Y32,T1)</f>
        <v>0</v>
      </c>
      <c r="U44" s="68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1</v>
      </c>
      <c r="G45" s="68">
        <f t="shared" si="57"/>
        <v>2</v>
      </c>
      <c r="H45" s="68">
        <f t="shared" si="57"/>
        <v>1</v>
      </c>
      <c r="I45" s="68">
        <f t="shared" si="57"/>
        <v>3</v>
      </c>
      <c r="J45" s="68">
        <f t="shared" si="57"/>
        <v>1</v>
      </c>
      <c r="K45" s="68">
        <f t="shared" si="57"/>
        <v>0</v>
      </c>
      <c r="L45" s="68">
        <f t="shared" si="57"/>
        <v>0</v>
      </c>
      <c r="M45" s="68">
        <f t="shared" si="57"/>
        <v>1</v>
      </c>
      <c r="N45" s="68">
        <f t="shared" si="57"/>
        <v>0</v>
      </c>
      <c r="O45" s="68">
        <f t="shared" si="57"/>
        <v>1</v>
      </c>
      <c r="P45" s="68">
        <f t="shared" si="57"/>
        <v>0</v>
      </c>
      <c r="Q45" s="68">
        <f t="shared" si="57"/>
        <v>0</v>
      </c>
      <c r="R45" s="68">
        <f t="shared" si="57"/>
        <v>4</v>
      </c>
      <c r="S45" s="68">
        <f t="shared" si="57"/>
        <v>0</v>
      </c>
      <c r="T45" s="68">
        <f t="shared" si="57"/>
        <v>2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3:D27">
    <cfRule type="expression" dxfId="336" priority="9">
      <formula>ABS($A23)=1</formula>
    </cfRule>
  </conditionalFormatting>
  <conditionalFormatting sqref="A2:G2 I2:K2 M2:W2 A3:L3 N3:W3 G4:H5 P4:P5 A4:C6 E4:E6 S4:S6 U4:V6 P6:Q6 G6:I7 A7:E7 K7:W7 A8:M8 O8:Q8 S8:W8 P9:Q9 U9:V12 A9:C13 H9:H13 S9:S13 P10:R13 L11:M13 E12 U13:W13 A14:P14 R14:W14 E15:S15 U15:W15 A15:C20 J16 L16:L17 N16:N17 U16:V17 H16:H18 E18 L18:N19 U18:W20 I19:I20 L20 N20:P20 A21:F22 H21:J22 L21:W22 H23:H24 P23:Q24 S23:S27 U23:V27 E25 H25:I25 P25:P26 N25:N27 I26:I27 P27:Q27 J28:P28 A28:I29 R28:W29 K29 P30 U30:V30 N30:N31 A30:C32 H30:H32 S30:S32 P31:Q31 U31:W32">
    <cfRule type="expression" dxfId="335" priority="83">
      <formula>ABS($A2)=1</formula>
    </cfRule>
  </conditionalFormatting>
  <conditionalFormatting sqref="B23:D27">
    <cfRule type="expression" dxfId="334" priority="8">
      <formula>WEEKDAY($B23,2)=7</formula>
    </cfRule>
    <cfRule type="expression" dxfId="333" priority="7">
      <formula>WEEKDAY($B23,2)=6</formula>
    </cfRule>
  </conditionalFormatting>
  <conditionalFormatting sqref="B2:G2 I2:K2 M2:W2 B3:L3 N3:W3 G4:H5 P4:P5 B4:C6 E4:E6 S4:S6 U4:V6 P6:Q6 G6:I7 B7:E7 K7:W7 B8:M8 O8:Q8 S8:W8 P9:Q9 U9:V12 B9:C13 H9:H13 S9:S13 P10:R13 L11:M13 E12 U13:W13 B14:P14 R14:W14 E15:S15 U15:W15 B15:C20 J16 L16:L17 N16:N17 U16:V17 H16:H18 E18 L18:N19 U18:W20 I19:I20 L20 N20:P20 B21:F22 H21:J22 L21:W22 H23:H24 P23:Q24 S23:S27 U23:V27 E25 H25:I25 P25:P26 N25:N27 I26:I27 P27:Q27 J28:P28 B28:I29 R28:W29 K29 P30 U30:V30 N30:N31 B30:C32 H30:H32 S30:S32 P31:Q31 U31:W32">
    <cfRule type="expression" dxfId="332" priority="81">
      <formula>WEEKDAY($B2,2)=6</formula>
    </cfRule>
    <cfRule type="expression" dxfId="331" priority="82">
      <formula>WEEKDAY($B2,2)=7</formula>
    </cfRule>
  </conditionalFormatting>
  <conditionalFormatting sqref="D16:D20">
    <cfRule type="expression" dxfId="330" priority="10">
      <formula>WEEKDAY($B16,2)=6</formula>
    </cfRule>
    <cfRule type="expression" dxfId="329" priority="12">
      <formula>ABS($A16)=1</formula>
    </cfRule>
    <cfRule type="expression" dxfId="328" priority="11">
      <formula>WEEKDAY($B16,2)=7</formula>
    </cfRule>
  </conditionalFormatting>
  <conditionalFormatting sqref="D32">
    <cfRule type="expression" dxfId="327" priority="1">
      <formula>WEEKDAY($B32,2)=6</formula>
    </cfRule>
    <cfRule type="expression" dxfId="326" priority="3">
      <formula>ABS($A32)=1</formula>
    </cfRule>
    <cfRule type="expression" dxfId="325" priority="2">
      <formula>WEEKDAY($B32,2)=7</formula>
    </cfRule>
  </conditionalFormatting>
  <conditionalFormatting sqref="D30:E30">
    <cfRule type="expression" dxfId="324" priority="6">
      <formula>ABS($A30)=1</formula>
    </cfRule>
    <cfRule type="expression" dxfId="323" priority="4">
      <formula>WEEKDAY($B30,2)=6</formula>
    </cfRule>
    <cfRule type="expression" dxfId="322" priority="5">
      <formula>WEEKDAY($B30,2)=7</formula>
    </cfRule>
  </conditionalFormatting>
  <conditionalFormatting sqref="G22">
    <cfRule type="expression" dxfId="321" priority="27">
      <formula>ABS($A22)=1</formula>
    </cfRule>
    <cfRule type="expression" dxfId="320" priority="26">
      <formula>WEEKDAY($B22,2)=7</formula>
    </cfRule>
    <cfRule type="expression" dxfId="319" priority="25">
      <formula>WEEKDAY($B22,2)=6</formula>
    </cfRule>
  </conditionalFormatting>
  <conditionalFormatting sqref="K4">
    <cfRule type="expression" dxfId="318" priority="14">
      <formula>WEEKDAY($B4,2)=7</formula>
    </cfRule>
    <cfRule type="expression" dxfId="317" priority="13">
      <formula>WEEKDAY($B4,2)=6</formula>
    </cfRule>
    <cfRule type="expression" dxfId="316" priority="15">
      <formula>ABS($A4)=1</formula>
    </cfRule>
  </conditionalFormatting>
  <conditionalFormatting sqref="K21">
    <cfRule type="expression" dxfId="315" priority="23">
      <formula>WEEKDAY($B21,2)=7</formula>
    </cfRule>
    <cfRule type="expression" dxfId="314" priority="24">
      <formula>ABS($A21)=1</formula>
    </cfRule>
    <cfRule type="expression" dxfId="313" priority="22">
      <formula>WEEKDAY($B21,2)=6</formula>
    </cfRule>
  </conditionalFormatting>
  <conditionalFormatting sqref="K9:L10">
    <cfRule type="expression" dxfId="312" priority="50">
      <formula>WEEKDAY($B9,2)=7</formula>
    </cfRule>
    <cfRule type="expression" dxfId="311" priority="49">
      <formula>WEEKDAY($B9,2)=6</formula>
    </cfRule>
    <cfRule type="expression" dxfId="310" priority="51">
      <formula>ABS($A9)=1</formula>
    </cfRule>
  </conditionalFormatting>
  <conditionalFormatting sqref="M25">
    <cfRule type="expression" dxfId="309" priority="66">
      <formula>ABS($A25)=1</formula>
    </cfRule>
    <cfRule type="expression" dxfId="308" priority="65">
      <formula>WEEKDAY($B25,2)=7</formula>
    </cfRule>
    <cfRule type="expression" dxfId="307" priority="64">
      <formula>WEEKDAY($B25,2)=6</formula>
    </cfRule>
  </conditionalFormatting>
  <conditionalFormatting sqref="M32:N32">
    <cfRule type="expression" dxfId="306" priority="58">
      <formula>WEEKDAY($B32,2)=6</formula>
    </cfRule>
    <cfRule type="expression" dxfId="305" priority="60">
      <formula>ABS($A32)=1</formula>
    </cfRule>
    <cfRule type="expression" dxfId="304" priority="59">
      <formula>WEEKDAY($B32,2)=7</formula>
    </cfRule>
  </conditionalFormatting>
  <conditionalFormatting sqref="M29:Q29">
    <cfRule type="expression" dxfId="303" priority="35">
      <formula>WEEKDAY($B29,2)=7</formula>
    </cfRule>
    <cfRule type="expression" dxfId="302" priority="34">
      <formula>WEEKDAY($B29,2)=6</formula>
    </cfRule>
    <cfRule type="expression" dxfId="301" priority="36">
      <formula>ABS($A29)=1</formula>
    </cfRule>
  </conditionalFormatting>
  <conditionalFormatting sqref="O26:O27">
    <cfRule type="expression" dxfId="300" priority="19">
      <formula>WEEKDAY($B26,2)=6</formula>
    </cfRule>
    <cfRule type="expression" dxfId="299" priority="20">
      <formula>WEEKDAY($B26,2)=7</formula>
    </cfRule>
    <cfRule type="expression" dxfId="298" priority="21">
      <formula>ABS($A26)=1</formula>
    </cfRule>
  </conditionalFormatting>
  <conditionalFormatting sqref="P16:Q19">
    <cfRule type="expression" dxfId="297" priority="43">
      <formula>WEEKDAY($B16,2)=6</formula>
    </cfRule>
    <cfRule type="expression" dxfId="296" priority="45">
      <formula>ABS($A16)=1</formula>
    </cfRule>
    <cfRule type="expression" dxfId="295" priority="44">
      <formula>WEEKDAY($B16,2)=7</formula>
    </cfRule>
  </conditionalFormatting>
  <conditionalFormatting sqref="P32:R32">
    <cfRule type="expression" dxfId="294" priority="57">
      <formula>ABS($A32)=1</formula>
    </cfRule>
    <cfRule type="expression" dxfId="293" priority="56">
      <formula>WEEKDAY($B32,2)=7</formula>
    </cfRule>
    <cfRule type="expression" dxfId="292" priority="55">
      <formula>WEEKDAY($B32,2)=6</formula>
    </cfRule>
  </conditionalFormatting>
  <conditionalFormatting sqref="R16:S17 S18:S20">
    <cfRule type="expression" dxfId="291" priority="48">
      <formula>ABS($A16)=1</formula>
    </cfRule>
    <cfRule type="expression" dxfId="290" priority="46">
      <formula>WEEKDAY($B16,2)=6</formula>
    </cfRule>
    <cfRule type="expression" dxfId="289" priority="47">
      <formula>WEEKDAY($B16,2)=7</formula>
    </cfRule>
  </conditionalFormatting>
  <conditionalFormatting sqref="T26">
    <cfRule type="expression" dxfId="288" priority="63">
      <formula>ABS($A26)=1</formula>
    </cfRule>
    <cfRule type="expression" dxfId="287" priority="61">
      <formula>WEEKDAY($B26,2)=6</formula>
    </cfRule>
    <cfRule type="expression" dxfId="286" priority="62">
      <formula>WEEKDAY($B26,2)=7</formula>
    </cfRule>
  </conditionalFormatting>
  <conditionalFormatting sqref="X2:AE32">
    <cfRule type="cellIs" dxfId="285" priority="75" operator="lessThan">
      <formula>1</formula>
    </cfRule>
    <cfRule type="cellIs" dxfId="284" priority="79" operator="greaterThan">
      <formula>1</formula>
    </cfRule>
  </conditionalFormatting>
  <conditionalFormatting sqref="AF2:AF32">
    <cfRule type="cellIs" dxfId="283" priority="74" operator="notEqual">
      <formula>0</formula>
    </cfRule>
  </conditionalFormatting>
  <conditionalFormatting sqref="AG2:AG32">
    <cfRule type="cellIs" dxfId="282" priority="78" operator="greaterThan">
      <formula>1</formula>
    </cfRule>
    <cfRule type="cellIs" dxfId="281" priority="77" operator="equal">
      <formula>1</formula>
    </cfRule>
  </conditionalFormatting>
  <conditionalFormatting sqref="AH2:AH32">
    <cfRule type="cellIs" dxfId="280" priority="80" operator="greaterThan">
      <formula>2</formula>
    </cfRule>
    <cfRule type="cellIs" dxfId="279" priority="76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46"/>
  <sheetViews>
    <sheetView zoomScale="160" zoomScaleNormal="170" workbookViewId="0">
      <selection activeCell="V31" sqref="V31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45078</v>
      </c>
      <c r="B2" s="59" t="str">
        <f t="shared" ref="B2:B31" si="0">TEXT(A2,"Ddd")</f>
        <v>Thu</v>
      </c>
      <c r="C2" s="11" t="str">
        <f>Predloge!$B$26</f>
        <v>52¶</v>
      </c>
      <c r="D2" s="118" t="str">
        <f>Predloge!$B$6</f>
        <v>KVIT</v>
      </c>
      <c r="E2" s="9" t="str">
        <f>Predloge!$B$7</f>
        <v>KVIT☻</v>
      </c>
      <c r="F2" s="6" t="str">
        <f>Predloge!$B$4</f>
        <v>51</v>
      </c>
      <c r="G2" s="23" t="str">
        <f>Predloge!$B$23</f>
        <v>51☺</v>
      </c>
      <c r="H2" s="54" t="str">
        <f>Predloge!$B$12</f>
        <v>D</v>
      </c>
      <c r="I2" s="6" t="str">
        <f>Predloge!$B$5</f>
        <v>52</v>
      </c>
      <c r="J2" s="6" t="str">
        <f>Predloge!$B$6</f>
        <v>KVIT</v>
      </c>
      <c r="K2" s="11" t="str">
        <f>Predloge!$B$11</f>
        <v>X</v>
      </c>
      <c r="L2" s="54" t="s">
        <v>77</v>
      </c>
      <c r="M2" s="54" t="str">
        <f>Predloge!$B$12</f>
        <v>D</v>
      </c>
      <c r="N2" s="54" t="str">
        <f>Predloge!$B$12</f>
        <v>D</v>
      </c>
      <c r="O2" s="54"/>
      <c r="P2" s="54" t="s">
        <v>85</v>
      </c>
      <c r="Q2" s="54" t="s">
        <v>77</v>
      </c>
      <c r="R2" s="54"/>
      <c r="S2" s="11" t="str">
        <f>Predloge!$B$11</f>
        <v>X</v>
      </c>
      <c r="T2" s="54"/>
      <c r="U2" s="54" t="s">
        <v>11</v>
      </c>
      <c r="V2" s="8" t="str">
        <f>Predloge!$E$5</f>
        <v>KON</v>
      </c>
      <c r="W2" s="56">
        <f t="shared" ref="W2:W31" si="1">COUNTIF(AI2:AZ2,"☻")</f>
        <v>1</v>
      </c>
      <c r="X2" s="56">
        <f t="shared" ref="X2:X31" si="2">COUNTIF(AI2:AZ2,"☺")</f>
        <v>1</v>
      </c>
      <c r="Y2" s="56">
        <f t="shared" ref="Y2:Y31" si="3">COUNTIF(C2:U2,"51")+COUNTIF(C2:U2,"51$")+COUNTIF(C2:U2,"51☻")</f>
        <v>1</v>
      </c>
      <c r="Z2" s="56">
        <f t="shared" ref="Z2:Z31" si="4">COUNTIF(C2:U2,"52")+COUNTIF(C2:U2,"52$")+COUNTIF(C2:U2,"52☻")</f>
        <v>1</v>
      </c>
      <c r="AA2" s="56">
        <f t="shared" ref="AA2:AA31" si="5">COUNTIF(C2:U2,"51¶")</f>
        <v>0</v>
      </c>
      <c r="AB2" s="56">
        <f t="shared" ref="AB2:AB31" si="6">COUNTIF(C2:U2,"52¶")</f>
        <v>1</v>
      </c>
      <c r="AC2" s="56">
        <f t="shared" ref="AC2:AC31" si="7">COUNTIF(C2:U2,"U")+COUNTIF(C2:U2,"U☻")+COUNTIF(C2:U2,"U☺")</f>
        <v>0</v>
      </c>
      <c r="AD2" s="56">
        <f t="shared" ref="AD2:AD31" si="8">COUNTIF(C2:U2,"KVIT")+COUNTIF(C2:U2,"KVIT☻")+COUNTIF(C2:U2,"kvit$")</f>
        <v>3</v>
      </c>
      <c r="AE2" s="57">
        <f t="shared" ref="AE2:AE31" si="9">COUNTBLANK(C2:T2)-3</f>
        <v>0</v>
      </c>
      <c r="AF2" s="57">
        <f t="shared" ref="AF2:AF31" si="10">COUNTIF(C2:U2,"x")</f>
        <v>2</v>
      </c>
      <c r="AG2" s="56">
        <f t="shared" ref="AG2:AG31" si="11">COUNTIF(C2:U2,"51")+COUNTIF(C2:U2,"51☻")+COUNTIF(C2:U2,"2")+COUNTIF(C2:U2,"52")+COUNTIF(C2:U2,"52☻")+COUNTIF(C2:U2,"51$")+COUNTIF(C2:U2,"52$")</f>
        <v>2</v>
      </c>
      <c r="AH2" s="6" t="str">
        <f>Predloge!$B$2</f>
        <v>51☻</v>
      </c>
      <c r="AI2" s="58" t="str">
        <f t="shared" ref="AI2:AI23" si="12">RIGHT(C2,1)</f>
        <v>¶</v>
      </c>
      <c r="AJ2" s="58" t="str">
        <f t="shared" ref="AJ2:AJ23" si="13">RIGHT(D2,1)</f>
        <v>T</v>
      </c>
      <c r="AK2" s="58" t="str">
        <f t="shared" ref="AK2:AK23" si="14">RIGHT(E2,1)</f>
        <v>☻</v>
      </c>
      <c r="AL2" s="58" t="str">
        <f t="shared" ref="AL2:AL23" si="15">RIGHT(F2,1)</f>
        <v>1</v>
      </c>
      <c r="AM2" s="58" t="str">
        <f t="shared" ref="AM2:AM23" si="16">RIGHT(G2,1)</f>
        <v>☺</v>
      </c>
      <c r="AN2" s="58" t="str">
        <f t="shared" ref="AN2:AN23" si="17">RIGHT(H2,1)</f>
        <v>D</v>
      </c>
      <c r="AO2" s="58" t="str">
        <f t="shared" ref="AO2:AO23" si="18">RIGHT(I2,1)</f>
        <v>2</v>
      </c>
      <c r="AP2" s="58" t="str">
        <f t="shared" ref="AP2:AP23" si="19">RIGHT(J2,1)</f>
        <v>T</v>
      </c>
      <c r="AQ2" s="58" t="str">
        <f t="shared" ref="AQ2:AQ23" si="20">RIGHT(K2,1)</f>
        <v>X</v>
      </c>
      <c r="AR2" s="58" t="str">
        <f t="shared" ref="AR2:AR23" si="21">RIGHT(L2,1)</f>
        <v>K</v>
      </c>
      <c r="AS2" s="58" t="str">
        <f t="shared" ref="AS2:AS23" si="22">RIGHT(M2,1)</f>
        <v>D</v>
      </c>
      <c r="AT2" s="58" t="str">
        <f t="shared" ref="AT2:AT23" si="23">RIGHT(N2,1)</f>
        <v>D</v>
      </c>
      <c r="AU2" s="58" t="str">
        <f t="shared" ref="AU2:AU23" si="24">RIGHT(O2,1)</f>
        <v/>
      </c>
      <c r="AV2" s="58" t="str">
        <f t="shared" ref="AV2:AV23" si="25">RIGHT(P2,1)</f>
        <v>T</v>
      </c>
      <c r="AW2" s="58" t="str">
        <f t="shared" ref="AW2:AW23" si="26">RIGHT(Q2,1)</f>
        <v>K</v>
      </c>
      <c r="AX2" s="58" t="str">
        <f t="shared" ref="AX2:AX23" si="27">RIGHT(R2,1)</f>
        <v/>
      </c>
      <c r="AY2" s="58" t="str">
        <f t="shared" ref="AY2:AY23" si="28">RIGHT(S2,1)</f>
        <v>X</v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45079</v>
      </c>
      <c r="B3" s="59" t="str">
        <f t="shared" si="0"/>
        <v>Fri</v>
      </c>
      <c r="C3" s="54" t="str">
        <f>Predloge!$B$12</f>
        <v>D</v>
      </c>
      <c r="D3" s="6" t="str">
        <f>Predloge!$B$15</f>
        <v>SO</v>
      </c>
      <c r="E3" s="11" t="str">
        <f>Predloge!$B$11</f>
        <v>X</v>
      </c>
      <c r="F3" s="6" t="str">
        <f>Predloge!$B$6</f>
        <v>KVIT</v>
      </c>
      <c r="G3" s="11" t="str">
        <f>Predloge!$B$11</f>
        <v>X</v>
      </c>
      <c r="H3" s="54" t="str">
        <f>Predloge!$B$12</f>
        <v>D</v>
      </c>
      <c r="I3" s="6" t="str">
        <f>Predloge!$B$5</f>
        <v>52</v>
      </c>
      <c r="J3" s="11" t="str">
        <f>Predloge!$B$16</f>
        <v>☻</v>
      </c>
      <c r="K3" s="6" t="str">
        <f>Predloge!$B$6</f>
        <v>KVIT</v>
      </c>
      <c r="L3" s="23" t="str">
        <f>Predloge!$B$23</f>
        <v>51☺</v>
      </c>
      <c r="M3" s="54" t="str">
        <f>Predloge!$B$12</f>
        <v>D</v>
      </c>
      <c r="N3" s="6" t="str">
        <f>Predloge!$B$15</f>
        <v>SO</v>
      </c>
      <c r="O3" s="54"/>
      <c r="P3" s="54" t="s">
        <v>85</v>
      </c>
      <c r="Q3" s="6" t="str">
        <f>Predloge!$B$4</f>
        <v>51</v>
      </c>
      <c r="R3" s="54"/>
      <c r="S3" s="54" t="str">
        <f>Predloge!$B$12</f>
        <v>D</v>
      </c>
      <c r="T3" s="54"/>
      <c r="U3" s="54" t="s">
        <v>21</v>
      </c>
      <c r="V3" s="8" t="str">
        <f>Predloge!$E$5</f>
        <v>KON</v>
      </c>
      <c r="W3" s="56">
        <f t="shared" si="1"/>
        <v>1</v>
      </c>
      <c r="X3" s="56">
        <f t="shared" si="2"/>
        <v>1</v>
      </c>
      <c r="Y3" s="56">
        <f t="shared" si="3"/>
        <v>1</v>
      </c>
      <c r="Z3" s="56">
        <f t="shared" si="4"/>
        <v>1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2</v>
      </c>
      <c r="AE3" s="57">
        <f t="shared" si="9"/>
        <v>0</v>
      </c>
      <c r="AF3" s="57">
        <f t="shared" si="10"/>
        <v>2</v>
      </c>
      <c r="AG3" s="56">
        <f t="shared" si="11"/>
        <v>2</v>
      </c>
      <c r="AH3" s="6" t="str">
        <f>Predloge!$B$3</f>
        <v>52☻</v>
      </c>
      <c r="AI3" s="58" t="str">
        <f t="shared" si="12"/>
        <v>D</v>
      </c>
      <c r="AJ3" s="58" t="str">
        <f t="shared" si="13"/>
        <v>O</v>
      </c>
      <c r="AK3" s="58" t="str">
        <f t="shared" si="14"/>
        <v>X</v>
      </c>
      <c r="AL3" s="58" t="str">
        <f t="shared" si="15"/>
        <v>T</v>
      </c>
      <c r="AM3" s="58" t="str">
        <f t="shared" si="16"/>
        <v>X</v>
      </c>
      <c r="AN3" s="58" t="str">
        <f t="shared" si="17"/>
        <v>D</v>
      </c>
      <c r="AO3" s="58" t="str">
        <f t="shared" si="18"/>
        <v>2</v>
      </c>
      <c r="AP3" s="58" t="str">
        <f t="shared" si="19"/>
        <v>☻</v>
      </c>
      <c r="AQ3" s="58" t="str">
        <f t="shared" si="20"/>
        <v>T</v>
      </c>
      <c r="AR3" s="58" t="str">
        <f t="shared" si="21"/>
        <v>☺</v>
      </c>
      <c r="AS3" s="58" t="str">
        <f t="shared" si="22"/>
        <v>D</v>
      </c>
      <c r="AT3" s="58" t="str">
        <f t="shared" si="23"/>
        <v>O</v>
      </c>
      <c r="AU3" s="58" t="str">
        <f t="shared" si="24"/>
        <v/>
      </c>
      <c r="AV3" s="58" t="str">
        <f t="shared" si="25"/>
        <v>T</v>
      </c>
      <c r="AW3" s="58" t="str">
        <f t="shared" si="26"/>
        <v>1</v>
      </c>
      <c r="AX3" s="58" t="str">
        <f t="shared" si="27"/>
        <v/>
      </c>
      <c r="AY3" s="58" t="str">
        <f t="shared" si="28"/>
        <v>D</v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45080</v>
      </c>
      <c r="B4" s="59" t="str">
        <f t="shared" si="0"/>
        <v>Sat</v>
      </c>
      <c r="C4" s="54"/>
      <c r="D4" s="54"/>
      <c r="E4" s="54"/>
      <c r="F4" s="54"/>
      <c r="G4" s="54"/>
      <c r="H4" s="54"/>
      <c r="I4" s="54"/>
      <c r="J4" s="54"/>
      <c r="K4" s="13" t="str">
        <f>Predloge!$B$14</f>
        <v>☻</v>
      </c>
      <c r="L4" s="54"/>
      <c r="M4" s="54"/>
      <c r="N4" s="54"/>
      <c r="O4" s="54"/>
      <c r="P4" s="54"/>
      <c r="Q4" s="21" t="str">
        <f>Predloge!$B$21</f>
        <v>☺</v>
      </c>
      <c r="R4" s="54"/>
      <c r="S4" s="54"/>
      <c r="T4" s="54"/>
      <c r="U4" s="54" t="s">
        <v>30</v>
      </c>
      <c r="V4" s="8" t="s">
        <v>15</v>
      </c>
      <c r="W4" s="56">
        <f t="shared" si="1"/>
        <v>1</v>
      </c>
      <c r="X4" s="56">
        <f t="shared" si="2"/>
        <v>1</v>
      </c>
      <c r="Y4" s="56">
        <f t="shared" si="3"/>
        <v>0</v>
      </c>
      <c r="Z4" s="56">
        <f t="shared" si="4"/>
        <v>0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0</v>
      </c>
      <c r="AE4" s="57">
        <f t="shared" si="9"/>
        <v>13</v>
      </c>
      <c r="AF4" s="57">
        <f t="shared" si="10"/>
        <v>0</v>
      </c>
      <c r="AG4" s="56">
        <f t="shared" si="11"/>
        <v>0</v>
      </c>
      <c r="AH4" s="6" t="str">
        <f>Predloge!$B$4</f>
        <v>51</v>
      </c>
      <c r="AI4" s="58" t="str">
        <f t="shared" si="12"/>
        <v/>
      </c>
      <c r="AJ4" s="58" t="str">
        <f t="shared" si="13"/>
        <v/>
      </c>
      <c r="AK4" s="58" t="str">
        <f t="shared" si="14"/>
        <v/>
      </c>
      <c r="AL4" s="58" t="str">
        <f t="shared" si="15"/>
        <v/>
      </c>
      <c r="AM4" s="58" t="str">
        <f t="shared" si="16"/>
        <v/>
      </c>
      <c r="AN4" s="58" t="str">
        <f t="shared" si="17"/>
        <v/>
      </c>
      <c r="AO4" s="58" t="str">
        <f t="shared" si="18"/>
        <v/>
      </c>
      <c r="AP4" s="58" t="str">
        <f t="shared" si="19"/>
        <v/>
      </c>
      <c r="AQ4" s="58" t="str">
        <f t="shared" si="20"/>
        <v>☻</v>
      </c>
      <c r="AR4" s="58" t="str">
        <f t="shared" si="21"/>
        <v/>
      </c>
      <c r="AS4" s="58" t="str">
        <f t="shared" si="22"/>
        <v/>
      </c>
      <c r="AT4" s="58" t="str">
        <f t="shared" si="23"/>
        <v/>
      </c>
      <c r="AU4" s="58" t="str">
        <f t="shared" si="24"/>
        <v/>
      </c>
      <c r="AV4" s="58" t="str">
        <f t="shared" si="25"/>
        <v/>
      </c>
      <c r="AW4" s="58" t="str">
        <f t="shared" si="26"/>
        <v>☺</v>
      </c>
      <c r="AX4" s="58" t="str">
        <f t="shared" si="27"/>
        <v/>
      </c>
      <c r="AY4" s="58" t="str">
        <f t="shared" si="28"/>
        <v/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45081</v>
      </c>
      <c r="B5" s="59" t="str">
        <f t="shared" si="0"/>
        <v>Sun</v>
      </c>
      <c r="C5" s="54"/>
      <c r="D5" s="54"/>
      <c r="E5" s="54"/>
      <c r="F5" s="54"/>
      <c r="G5" s="54"/>
      <c r="H5" s="54"/>
      <c r="I5" s="54"/>
      <c r="J5" s="54"/>
      <c r="K5" s="54"/>
      <c r="L5" s="21" t="str">
        <f>Predloge!$B$21</f>
        <v>☺</v>
      </c>
      <c r="M5" s="54"/>
      <c r="N5" s="54"/>
      <c r="O5" s="54"/>
      <c r="P5" s="54"/>
      <c r="Q5" s="54"/>
      <c r="R5" s="54"/>
      <c r="S5" s="54"/>
      <c r="T5" s="54"/>
      <c r="U5" s="54" t="s">
        <v>76</v>
      </c>
      <c r="V5" s="8" t="s">
        <v>15</v>
      </c>
      <c r="W5" s="56">
        <f t="shared" si="1"/>
        <v>0</v>
      </c>
      <c r="X5" s="56">
        <f t="shared" si="2"/>
        <v>1</v>
      </c>
      <c r="Y5" s="56">
        <f t="shared" si="3"/>
        <v>0</v>
      </c>
      <c r="Z5" s="56">
        <f t="shared" si="4"/>
        <v>0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0</v>
      </c>
      <c r="AE5" s="57">
        <f t="shared" si="9"/>
        <v>14</v>
      </c>
      <c r="AF5" s="57">
        <f t="shared" si="10"/>
        <v>0</v>
      </c>
      <c r="AG5" s="56">
        <f t="shared" si="11"/>
        <v>0</v>
      </c>
      <c r="AH5" s="6" t="str">
        <f>Predloge!$B$5</f>
        <v>52</v>
      </c>
      <c r="AI5" s="58" t="str">
        <f t="shared" si="12"/>
        <v/>
      </c>
      <c r="AJ5" s="58" t="str">
        <f t="shared" si="13"/>
        <v/>
      </c>
      <c r="AK5" s="58" t="str">
        <f t="shared" si="14"/>
        <v/>
      </c>
      <c r="AL5" s="58" t="str">
        <f t="shared" si="15"/>
        <v/>
      </c>
      <c r="AM5" s="58" t="str">
        <f t="shared" si="16"/>
        <v/>
      </c>
      <c r="AN5" s="58" t="str">
        <f t="shared" si="17"/>
        <v/>
      </c>
      <c r="AO5" s="58" t="str">
        <f t="shared" si="18"/>
        <v/>
      </c>
      <c r="AP5" s="58" t="str">
        <f t="shared" si="19"/>
        <v/>
      </c>
      <c r="AQ5" s="58" t="str">
        <f t="shared" si="20"/>
        <v/>
      </c>
      <c r="AR5" s="58" t="str">
        <f t="shared" si="21"/>
        <v>☺</v>
      </c>
      <c r="AS5" s="58" t="str">
        <f t="shared" si="22"/>
        <v/>
      </c>
      <c r="AT5" s="58" t="str">
        <f t="shared" si="23"/>
        <v/>
      </c>
      <c r="AU5" s="58" t="str">
        <f t="shared" si="24"/>
        <v/>
      </c>
      <c r="AV5" s="58" t="str">
        <f t="shared" si="25"/>
        <v/>
      </c>
      <c r="AW5" s="58" t="str">
        <f t="shared" si="26"/>
        <v/>
      </c>
      <c r="AX5" s="58" t="str">
        <f t="shared" si="27"/>
        <v/>
      </c>
      <c r="AY5" s="58" t="str">
        <f t="shared" si="28"/>
        <v/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45082</v>
      </c>
      <c r="B6" s="59" t="str">
        <f t="shared" si="0"/>
        <v>Mon</v>
      </c>
      <c r="C6" s="54" t="str">
        <f>Predloge!$B$12</f>
        <v>D</v>
      </c>
      <c r="D6" s="6" t="str">
        <f>Predloge!$B$15</f>
        <v>SO</v>
      </c>
      <c r="E6" s="54" t="str">
        <f>Predloge!$B$12</f>
        <v>D</v>
      </c>
      <c r="F6" s="6" t="str">
        <f>Predloge!$B$6</f>
        <v>KVIT</v>
      </c>
      <c r="G6" s="117" t="s">
        <v>46</v>
      </c>
      <c r="H6" s="11" t="str">
        <f>Predloge!$B$26</f>
        <v>52¶</v>
      </c>
      <c r="I6" s="23" t="str">
        <f>Predloge!$B$23</f>
        <v>51☺</v>
      </c>
      <c r="J6" s="6" t="str">
        <f>Predloge!$B$4</f>
        <v>51</v>
      </c>
      <c r="K6" s="6" t="str">
        <f>Predloge!$B$6</f>
        <v>KVIT</v>
      </c>
      <c r="L6" s="11" t="str">
        <f>Predloge!$B$11</f>
        <v>X</v>
      </c>
      <c r="M6" s="54" t="str">
        <f>Predloge!$B$12</f>
        <v>D</v>
      </c>
      <c r="N6" s="6" t="str">
        <f>Predloge!$B$15</f>
        <v>SO</v>
      </c>
      <c r="O6" s="54"/>
      <c r="P6" s="11" t="str">
        <f>Predloge!$B$16</f>
        <v>☻</v>
      </c>
      <c r="Q6" s="6" t="str">
        <f>Predloge!$B$5</f>
        <v>52</v>
      </c>
      <c r="R6" s="54"/>
      <c r="S6" s="118" t="str">
        <f>Predloge!$B$6</f>
        <v>KVIT</v>
      </c>
      <c r="T6" s="54"/>
      <c r="U6" s="54" t="s">
        <v>15</v>
      </c>
      <c r="V6" s="8" t="str">
        <f>Predloge!$E$5</f>
        <v>KON</v>
      </c>
      <c r="W6" s="56">
        <f t="shared" si="1"/>
        <v>1</v>
      </c>
      <c r="X6" s="56">
        <f t="shared" si="2"/>
        <v>1</v>
      </c>
      <c r="Y6" s="56">
        <f t="shared" si="3"/>
        <v>1</v>
      </c>
      <c r="Z6" s="56">
        <f t="shared" si="4"/>
        <v>1</v>
      </c>
      <c r="AA6" s="56">
        <f t="shared" si="5"/>
        <v>0</v>
      </c>
      <c r="AB6" s="56">
        <f t="shared" si="6"/>
        <v>1</v>
      </c>
      <c r="AC6" s="56">
        <f t="shared" si="7"/>
        <v>0</v>
      </c>
      <c r="AD6" s="56">
        <f t="shared" si="8"/>
        <v>3</v>
      </c>
      <c r="AE6" s="57">
        <f t="shared" si="9"/>
        <v>0</v>
      </c>
      <c r="AF6" s="57">
        <f t="shared" si="10"/>
        <v>1</v>
      </c>
      <c r="AG6" s="56">
        <f t="shared" si="11"/>
        <v>2</v>
      </c>
      <c r="AH6" s="6" t="str">
        <f>Predloge!$B$6</f>
        <v>KVIT</v>
      </c>
      <c r="AI6" s="58" t="str">
        <f t="shared" si="12"/>
        <v>D</v>
      </c>
      <c r="AJ6" s="58" t="str">
        <f t="shared" si="13"/>
        <v>O</v>
      </c>
      <c r="AK6" s="58" t="str">
        <f t="shared" si="14"/>
        <v>D</v>
      </c>
      <c r="AL6" s="58" t="str">
        <f t="shared" si="15"/>
        <v>T</v>
      </c>
      <c r="AM6" s="58" t="str">
        <f t="shared" si="16"/>
        <v>O</v>
      </c>
      <c r="AN6" s="58" t="str">
        <f t="shared" si="17"/>
        <v>¶</v>
      </c>
      <c r="AO6" s="58" t="str">
        <f t="shared" si="18"/>
        <v>☺</v>
      </c>
      <c r="AP6" s="58" t="str">
        <f t="shared" si="19"/>
        <v>1</v>
      </c>
      <c r="AQ6" s="58" t="str">
        <f t="shared" si="20"/>
        <v>T</v>
      </c>
      <c r="AR6" s="58" t="str">
        <f t="shared" si="21"/>
        <v>X</v>
      </c>
      <c r="AS6" s="58" t="str">
        <f t="shared" si="22"/>
        <v>D</v>
      </c>
      <c r="AT6" s="58" t="str">
        <f t="shared" si="23"/>
        <v>O</v>
      </c>
      <c r="AU6" s="58" t="str">
        <f t="shared" si="24"/>
        <v/>
      </c>
      <c r="AV6" s="58" t="str">
        <f t="shared" si="25"/>
        <v>☻</v>
      </c>
      <c r="AW6" s="58" t="str">
        <f t="shared" si="26"/>
        <v>2</v>
      </c>
      <c r="AX6" s="58" t="str">
        <f t="shared" si="27"/>
        <v/>
      </c>
      <c r="AY6" s="58" t="str">
        <f t="shared" si="28"/>
        <v>T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45083</v>
      </c>
      <c r="B7" s="59" t="str">
        <f t="shared" si="0"/>
        <v>Tue</v>
      </c>
      <c r="C7" s="54" t="str">
        <f>Predloge!$B$12</f>
        <v>D</v>
      </c>
      <c r="D7" s="6" t="str">
        <f>Predloge!$B$15</f>
        <v>SO</v>
      </c>
      <c r="E7" s="54" t="str">
        <f>Predloge!$B$12</f>
        <v>D</v>
      </c>
      <c r="F7" s="11" t="str">
        <f>Predloge!$B$32</f>
        <v>Am</v>
      </c>
      <c r="G7" s="117" t="s">
        <v>46</v>
      </c>
      <c r="H7" s="6" t="str">
        <f>Predloge!$B$5</f>
        <v>52</v>
      </c>
      <c r="I7" s="11" t="str">
        <f>Predloge!$B$11</f>
        <v>X</v>
      </c>
      <c r="J7" s="6" t="str">
        <f>Predloge!$B$15</f>
        <v>SO</v>
      </c>
      <c r="K7" s="118" t="str">
        <f>Predloge!$B$6</f>
        <v>KVIT</v>
      </c>
      <c r="L7" s="23" t="str">
        <f>Predloge!$B$23</f>
        <v>51☺</v>
      </c>
      <c r="M7" s="54" t="str">
        <f>Predloge!$B$12</f>
        <v>D</v>
      </c>
      <c r="N7" s="6" t="str">
        <f>Predloge!$B$15</f>
        <v>SO</v>
      </c>
      <c r="O7" s="54"/>
      <c r="P7" s="11" t="str">
        <f>Predloge!$B$11</f>
        <v>X</v>
      </c>
      <c r="Q7" s="11" t="str">
        <f>Predloge!$B$26</f>
        <v>52¶</v>
      </c>
      <c r="R7" s="54"/>
      <c r="S7" s="9" t="str">
        <f>Predloge!$B$7</f>
        <v>KVIT☻</v>
      </c>
      <c r="T7" s="54"/>
      <c r="U7" s="54" t="s">
        <v>21</v>
      </c>
      <c r="V7" s="8" t="str">
        <f>Predloge!$E$5</f>
        <v>KON</v>
      </c>
      <c r="W7" s="56">
        <f t="shared" si="1"/>
        <v>1</v>
      </c>
      <c r="X7" s="56">
        <f t="shared" si="2"/>
        <v>1</v>
      </c>
      <c r="Y7" s="56">
        <f t="shared" si="3"/>
        <v>0</v>
      </c>
      <c r="Z7" s="56">
        <f t="shared" si="4"/>
        <v>1</v>
      </c>
      <c r="AA7" s="56">
        <f t="shared" si="5"/>
        <v>0</v>
      </c>
      <c r="AB7" s="56">
        <f t="shared" si="6"/>
        <v>1</v>
      </c>
      <c r="AC7" s="56">
        <f t="shared" si="7"/>
        <v>0</v>
      </c>
      <c r="AD7" s="56">
        <f t="shared" si="8"/>
        <v>2</v>
      </c>
      <c r="AE7" s="57">
        <f t="shared" si="9"/>
        <v>0</v>
      </c>
      <c r="AF7" s="57">
        <f t="shared" si="10"/>
        <v>2</v>
      </c>
      <c r="AG7" s="56">
        <f t="shared" si="11"/>
        <v>1</v>
      </c>
      <c r="AH7" s="9" t="str">
        <f>Predloge!$B$7</f>
        <v>KVIT☻</v>
      </c>
      <c r="AI7" s="58" t="str">
        <f t="shared" si="12"/>
        <v>D</v>
      </c>
      <c r="AJ7" s="58" t="str">
        <f t="shared" si="13"/>
        <v>O</v>
      </c>
      <c r="AK7" s="58" t="str">
        <f t="shared" si="14"/>
        <v>D</v>
      </c>
      <c r="AL7" s="58" t="str">
        <f t="shared" si="15"/>
        <v>m</v>
      </c>
      <c r="AM7" s="58" t="str">
        <f t="shared" si="16"/>
        <v>O</v>
      </c>
      <c r="AN7" s="58" t="str">
        <f t="shared" si="17"/>
        <v>2</v>
      </c>
      <c r="AO7" s="58" t="str">
        <f t="shared" si="18"/>
        <v>X</v>
      </c>
      <c r="AP7" s="58" t="str">
        <f t="shared" si="19"/>
        <v>O</v>
      </c>
      <c r="AQ7" s="58" t="str">
        <f t="shared" si="20"/>
        <v>T</v>
      </c>
      <c r="AR7" s="58" t="str">
        <f t="shared" si="21"/>
        <v>☺</v>
      </c>
      <c r="AS7" s="58" t="str">
        <f t="shared" si="22"/>
        <v>D</v>
      </c>
      <c r="AT7" s="58" t="str">
        <f t="shared" si="23"/>
        <v>O</v>
      </c>
      <c r="AU7" s="58" t="str">
        <f t="shared" si="24"/>
        <v/>
      </c>
      <c r="AV7" s="58" t="str">
        <f t="shared" si="25"/>
        <v>X</v>
      </c>
      <c r="AW7" s="58" t="str">
        <f t="shared" si="26"/>
        <v>¶</v>
      </c>
      <c r="AX7" s="58" t="str">
        <f t="shared" si="27"/>
        <v/>
      </c>
      <c r="AY7" s="58" t="str">
        <f t="shared" si="28"/>
        <v>☻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45084</v>
      </c>
      <c r="B8" s="59" t="str">
        <f t="shared" si="0"/>
        <v>Wed</v>
      </c>
      <c r="C8" s="23" t="str">
        <f>Predloge!$B$23</f>
        <v>51☺</v>
      </c>
      <c r="D8" s="54" t="s">
        <v>78</v>
      </c>
      <c r="E8" s="54" t="str">
        <f>Predloge!$B$12</f>
        <v>D</v>
      </c>
      <c r="F8" s="6" t="str">
        <f>Predloge!$B$6</f>
        <v>KVIT</v>
      </c>
      <c r="G8" s="117" t="s">
        <v>46</v>
      </c>
      <c r="H8" s="11" t="str">
        <f>Predloge!$B$35</f>
        <v>Ta</v>
      </c>
      <c r="I8" s="11" t="str">
        <f>Predloge!$B$26</f>
        <v>52¶</v>
      </c>
      <c r="J8" s="6" t="str">
        <f>Predloge!$B$15</f>
        <v>SO</v>
      </c>
      <c r="K8" s="6" t="str">
        <f>Predloge!$B$6</f>
        <v>KVIT</v>
      </c>
      <c r="L8" s="11" t="str">
        <f>Predloge!$B$11</f>
        <v>X</v>
      </c>
      <c r="M8" s="54" t="str">
        <f>Predloge!$B$12</f>
        <v>D</v>
      </c>
      <c r="N8" s="54" t="str">
        <f>Predloge!$B$12</f>
        <v>D</v>
      </c>
      <c r="O8" s="54"/>
      <c r="P8" s="54" t="s">
        <v>85</v>
      </c>
      <c r="Q8" s="6" t="str">
        <f>Predloge!$B$5</f>
        <v>52</v>
      </c>
      <c r="R8" s="54"/>
      <c r="S8" s="11" t="str">
        <f>Predloge!$B$11</f>
        <v>X</v>
      </c>
      <c r="T8" s="54"/>
      <c r="U8" s="54" t="s">
        <v>75</v>
      </c>
      <c r="V8" s="8" t="str">
        <f>Predloge!$E$10</f>
        <v>MŠŠ</v>
      </c>
      <c r="W8" s="56">
        <f t="shared" si="1"/>
        <v>0</v>
      </c>
      <c r="X8" s="56">
        <f t="shared" si="2"/>
        <v>1</v>
      </c>
      <c r="Y8" s="56">
        <f t="shared" si="3"/>
        <v>0</v>
      </c>
      <c r="Z8" s="56">
        <f t="shared" si="4"/>
        <v>1</v>
      </c>
      <c r="AA8" s="56">
        <f t="shared" si="5"/>
        <v>0</v>
      </c>
      <c r="AB8" s="56">
        <f t="shared" si="6"/>
        <v>1</v>
      </c>
      <c r="AC8" s="56">
        <f t="shared" si="7"/>
        <v>0</v>
      </c>
      <c r="AD8" s="56">
        <f t="shared" si="8"/>
        <v>2</v>
      </c>
      <c r="AE8" s="57">
        <f t="shared" si="9"/>
        <v>0</v>
      </c>
      <c r="AF8" s="57">
        <f t="shared" si="10"/>
        <v>2</v>
      </c>
      <c r="AG8" s="56">
        <f t="shared" si="11"/>
        <v>1</v>
      </c>
      <c r="AH8" s="6" t="str">
        <f>Predloge!$B$8</f>
        <v>U</v>
      </c>
      <c r="AI8" s="58" t="str">
        <f t="shared" si="12"/>
        <v>☺</v>
      </c>
      <c r="AJ8" s="58" t="str">
        <f t="shared" si="13"/>
        <v>F</v>
      </c>
      <c r="AK8" s="58" t="str">
        <f t="shared" si="14"/>
        <v>D</v>
      </c>
      <c r="AL8" s="58" t="str">
        <f t="shared" si="15"/>
        <v>T</v>
      </c>
      <c r="AM8" s="58" t="str">
        <f t="shared" si="16"/>
        <v>O</v>
      </c>
      <c r="AN8" s="58" t="str">
        <f t="shared" si="17"/>
        <v>a</v>
      </c>
      <c r="AO8" s="58" t="str">
        <f t="shared" si="18"/>
        <v>¶</v>
      </c>
      <c r="AP8" s="58" t="str">
        <f t="shared" si="19"/>
        <v>O</v>
      </c>
      <c r="AQ8" s="58" t="str">
        <f t="shared" si="20"/>
        <v>T</v>
      </c>
      <c r="AR8" s="58" t="str">
        <f t="shared" si="21"/>
        <v>X</v>
      </c>
      <c r="AS8" s="58" t="str">
        <f t="shared" si="22"/>
        <v>D</v>
      </c>
      <c r="AT8" s="58" t="str">
        <f t="shared" si="23"/>
        <v>D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X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45085</v>
      </c>
      <c r="B9" s="59" t="str">
        <f t="shared" si="0"/>
        <v>Thu</v>
      </c>
      <c r="C9" s="54" t="str">
        <f>Predloge!$B$12</f>
        <v>D</v>
      </c>
      <c r="D9" s="54" t="str">
        <f>Predloge!$B$12</f>
        <v>D</v>
      </c>
      <c r="E9" s="54" t="str">
        <f>Predloge!$B$12</f>
        <v>D</v>
      </c>
      <c r="F9" s="54" t="str">
        <f>Predloge!$B$12</f>
        <v>D</v>
      </c>
      <c r="G9" s="11" t="str">
        <f>Predloge!$B$26</f>
        <v>52¶</v>
      </c>
      <c r="H9" s="6" t="str">
        <f>Predloge!$B$5</f>
        <v>52</v>
      </c>
      <c r="I9" s="6" t="str">
        <f>Predloge!$B$4</f>
        <v>51</v>
      </c>
      <c r="J9" s="6" t="str">
        <f>Predloge!$B$15</f>
        <v>SO</v>
      </c>
      <c r="K9" s="118" t="str">
        <f>Predloge!$B$6</f>
        <v>KVIT</v>
      </c>
      <c r="L9" s="23" t="str">
        <f>Predloge!$B$23</f>
        <v>51☺</v>
      </c>
      <c r="M9" s="54" t="str">
        <f>Predloge!$B$12</f>
        <v>D</v>
      </c>
      <c r="N9" s="9" t="str">
        <f>Predloge!$B$7</f>
        <v>KVIT☻</v>
      </c>
      <c r="O9" s="54"/>
      <c r="P9" s="54" t="s">
        <v>85</v>
      </c>
      <c r="Q9" s="54" t="s">
        <v>77</v>
      </c>
      <c r="R9" s="54"/>
      <c r="S9" s="54" t="s">
        <v>77</v>
      </c>
      <c r="T9" s="54"/>
      <c r="U9" s="54" t="s">
        <v>21</v>
      </c>
      <c r="V9" s="8" t="str">
        <f>Predloge!$E$10</f>
        <v>MŠŠ</v>
      </c>
      <c r="W9" s="56">
        <f t="shared" si="1"/>
        <v>1</v>
      </c>
      <c r="X9" s="56">
        <f t="shared" si="2"/>
        <v>1</v>
      </c>
      <c r="Y9" s="56">
        <f t="shared" si="3"/>
        <v>1</v>
      </c>
      <c r="Z9" s="56">
        <f t="shared" si="4"/>
        <v>1</v>
      </c>
      <c r="AA9" s="56">
        <f t="shared" si="5"/>
        <v>0</v>
      </c>
      <c r="AB9" s="56">
        <f t="shared" si="6"/>
        <v>1</v>
      </c>
      <c r="AC9" s="56">
        <f t="shared" si="7"/>
        <v>0</v>
      </c>
      <c r="AD9" s="56">
        <f t="shared" si="8"/>
        <v>2</v>
      </c>
      <c r="AE9" s="57">
        <f t="shared" si="9"/>
        <v>0</v>
      </c>
      <c r="AF9" s="57">
        <f t="shared" si="10"/>
        <v>0</v>
      </c>
      <c r="AG9" s="56">
        <f t="shared" si="11"/>
        <v>2</v>
      </c>
      <c r="AH9" s="6" t="str">
        <f>Predloge!$B$9</f>
        <v>U☻</v>
      </c>
      <c r="AI9" s="58" t="str">
        <f t="shared" si="12"/>
        <v>D</v>
      </c>
      <c r="AJ9" s="58" t="str">
        <f t="shared" si="13"/>
        <v>D</v>
      </c>
      <c r="AK9" s="58" t="str">
        <f t="shared" si="14"/>
        <v>D</v>
      </c>
      <c r="AL9" s="58" t="str">
        <f t="shared" si="15"/>
        <v>D</v>
      </c>
      <c r="AM9" s="58" t="str">
        <f t="shared" si="16"/>
        <v>¶</v>
      </c>
      <c r="AN9" s="58" t="str">
        <f t="shared" si="17"/>
        <v>2</v>
      </c>
      <c r="AO9" s="58" t="str">
        <f t="shared" si="18"/>
        <v>1</v>
      </c>
      <c r="AP9" s="58" t="str">
        <f t="shared" si="19"/>
        <v>O</v>
      </c>
      <c r="AQ9" s="58" t="str">
        <f t="shared" si="20"/>
        <v>T</v>
      </c>
      <c r="AR9" s="58" t="str">
        <f t="shared" si="21"/>
        <v>☺</v>
      </c>
      <c r="AS9" s="58" t="str">
        <f t="shared" si="22"/>
        <v>D</v>
      </c>
      <c r="AT9" s="58" t="str">
        <f t="shared" si="23"/>
        <v>☻</v>
      </c>
      <c r="AU9" s="58" t="str">
        <f t="shared" si="24"/>
        <v/>
      </c>
      <c r="AV9" s="58" t="str">
        <f t="shared" si="25"/>
        <v>T</v>
      </c>
      <c r="AW9" s="58" t="str">
        <f t="shared" si="26"/>
        <v>K</v>
      </c>
      <c r="AX9" s="58" t="str">
        <f t="shared" si="27"/>
        <v/>
      </c>
      <c r="AY9" s="58" t="str">
        <f t="shared" si="28"/>
        <v>K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45086</v>
      </c>
      <c r="B10" s="59" t="str">
        <f t="shared" si="0"/>
        <v>Fri</v>
      </c>
      <c r="C10" s="54" t="str">
        <f>Predloge!$B$12</f>
        <v>D</v>
      </c>
      <c r="D10" s="6" t="str">
        <f>Predloge!$B$6</f>
        <v>KVIT</v>
      </c>
      <c r="E10" s="54" t="str">
        <f>Predloge!$B$12</f>
        <v>D</v>
      </c>
      <c r="F10" s="54" t="str">
        <f>Predloge!$B$12</f>
        <v>D</v>
      </c>
      <c r="G10" s="23" t="str">
        <f>Predloge!$B$23</f>
        <v>51☺</v>
      </c>
      <c r="H10" s="6" t="str">
        <f>Predloge!$B$5</f>
        <v>52</v>
      </c>
      <c r="I10" s="6" t="str">
        <f>Predloge!$B$4</f>
        <v>51</v>
      </c>
      <c r="J10" s="6" t="str">
        <f>Predloge!$B$6</f>
        <v>KVIT</v>
      </c>
      <c r="K10" s="6" t="str">
        <f>Predloge!$B$6</f>
        <v>KVIT</v>
      </c>
      <c r="L10" s="11" t="str">
        <f>Predloge!$B$11</f>
        <v>X</v>
      </c>
      <c r="M10" s="54" t="str">
        <f>Predloge!$B$12</f>
        <v>D</v>
      </c>
      <c r="N10" s="11" t="str">
        <f>Predloge!$B$11</f>
        <v>X</v>
      </c>
      <c r="O10" s="54"/>
      <c r="P10" s="54" t="s">
        <v>85</v>
      </c>
      <c r="Q10" s="54" t="str">
        <f>Predloge!$B$12</f>
        <v>D</v>
      </c>
      <c r="R10" s="54"/>
      <c r="S10" s="9" t="str">
        <f>Predloge!$B$7</f>
        <v>KVIT☻</v>
      </c>
      <c r="T10" s="54"/>
      <c r="U10" s="54" t="s">
        <v>11</v>
      </c>
      <c r="V10" s="8" t="str">
        <f>Predloge!$E$9</f>
        <v>TOM</v>
      </c>
      <c r="W10" s="56">
        <f t="shared" si="1"/>
        <v>1</v>
      </c>
      <c r="X10" s="56">
        <f t="shared" si="2"/>
        <v>1</v>
      </c>
      <c r="Y10" s="56">
        <f t="shared" si="3"/>
        <v>1</v>
      </c>
      <c r="Z10" s="56">
        <f t="shared" si="4"/>
        <v>1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4</v>
      </c>
      <c r="AE10" s="57">
        <f t="shared" si="9"/>
        <v>0</v>
      </c>
      <c r="AF10" s="57">
        <f t="shared" si="10"/>
        <v>2</v>
      </c>
      <c r="AG10" s="56">
        <f t="shared" si="11"/>
        <v>2</v>
      </c>
      <c r="AH10" s="6" t="str">
        <f>Predloge!$B$10</f>
        <v>12-20</v>
      </c>
      <c r="AI10" s="58" t="str">
        <f t="shared" si="12"/>
        <v>D</v>
      </c>
      <c r="AJ10" s="58" t="str">
        <f t="shared" si="13"/>
        <v>T</v>
      </c>
      <c r="AK10" s="58" t="str">
        <f t="shared" si="14"/>
        <v>D</v>
      </c>
      <c r="AL10" s="58" t="str">
        <f t="shared" si="15"/>
        <v>D</v>
      </c>
      <c r="AM10" s="58" t="str">
        <f t="shared" si="16"/>
        <v>☺</v>
      </c>
      <c r="AN10" s="58" t="str">
        <f t="shared" si="17"/>
        <v>2</v>
      </c>
      <c r="AO10" s="58" t="str">
        <f t="shared" si="18"/>
        <v>1</v>
      </c>
      <c r="AP10" s="58" t="str">
        <f t="shared" si="19"/>
        <v>T</v>
      </c>
      <c r="AQ10" s="58" t="str">
        <f t="shared" si="20"/>
        <v>T</v>
      </c>
      <c r="AR10" s="58" t="str">
        <f t="shared" si="21"/>
        <v>X</v>
      </c>
      <c r="AS10" s="58" t="str">
        <f t="shared" si="22"/>
        <v>D</v>
      </c>
      <c r="AT10" s="58" t="str">
        <f t="shared" si="23"/>
        <v>X</v>
      </c>
      <c r="AU10" s="58" t="str">
        <f t="shared" si="24"/>
        <v/>
      </c>
      <c r="AV10" s="58" t="str">
        <f t="shared" si="25"/>
        <v>T</v>
      </c>
      <c r="AW10" s="58" t="str">
        <f t="shared" si="26"/>
        <v>D</v>
      </c>
      <c r="AX10" s="58" t="str">
        <f t="shared" si="27"/>
        <v/>
      </c>
      <c r="AY10" s="58" t="str">
        <f t="shared" si="28"/>
        <v>☻</v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45087</v>
      </c>
      <c r="B11" s="59" t="str">
        <f t="shared" si="0"/>
        <v>Sat</v>
      </c>
      <c r="C11" s="21" t="str">
        <f>Predloge!$B$21</f>
        <v>☺</v>
      </c>
      <c r="D11" s="54"/>
      <c r="E11" s="54"/>
      <c r="F11" s="13" t="str">
        <f>Predloge!$B$14</f>
        <v>☻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 t="s">
        <v>36</v>
      </c>
      <c r="V11" s="8" t="s">
        <v>17</v>
      </c>
      <c r="W11" s="56">
        <f t="shared" si="1"/>
        <v>1</v>
      </c>
      <c r="X11" s="56">
        <f t="shared" si="2"/>
        <v>1</v>
      </c>
      <c r="Y11" s="56">
        <f t="shared" si="3"/>
        <v>0</v>
      </c>
      <c r="Z11" s="56">
        <f t="shared" si="4"/>
        <v>0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0</v>
      </c>
      <c r="AE11" s="57">
        <f t="shared" si="9"/>
        <v>13</v>
      </c>
      <c r="AF11" s="57">
        <f t="shared" si="10"/>
        <v>0</v>
      </c>
      <c r="AG11" s="56">
        <f t="shared" si="11"/>
        <v>0</v>
      </c>
      <c r="AH11" s="11" t="str">
        <f>Predloge!$B$11</f>
        <v>X</v>
      </c>
      <c r="AI11" s="58" t="str">
        <f t="shared" si="12"/>
        <v>☺</v>
      </c>
      <c r="AJ11" s="58" t="str">
        <f t="shared" si="13"/>
        <v/>
      </c>
      <c r="AK11" s="58" t="str">
        <f t="shared" si="14"/>
        <v/>
      </c>
      <c r="AL11" s="58" t="str">
        <f t="shared" si="15"/>
        <v>☻</v>
      </c>
      <c r="AM11" s="58" t="str">
        <f t="shared" si="16"/>
        <v/>
      </c>
      <c r="AN11" s="58" t="str">
        <f t="shared" si="17"/>
        <v/>
      </c>
      <c r="AO11" s="58" t="str">
        <f t="shared" si="18"/>
        <v/>
      </c>
      <c r="AP11" s="58" t="str">
        <f t="shared" si="19"/>
        <v/>
      </c>
      <c r="AQ11" s="58" t="str">
        <f t="shared" si="20"/>
        <v/>
      </c>
      <c r="AR11" s="58" t="str">
        <f t="shared" si="21"/>
        <v/>
      </c>
      <c r="AS11" s="58" t="str">
        <f t="shared" si="22"/>
        <v/>
      </c>
      <c r="AT11" s="58" t="str">
        <f t="shared" si="23"/>
        <v/>
      </c>
      <c r="AU11" s="58" t="str">
        <f t="shared" si="24"/>
        <v/>
      </c>
      <c r="AV11" s="58" t="str">
        <f t="shared" si="25"/>
        <v/>
      </c>
      <c r="AW11" s="58" t="str">
        <f t="shared" si="26"/>
        <v/>
      </c>
      <c r="AX11" s="58" t="str">
        <f t="shared" si="27"/>
        <v/>
      </c>
      <c r="AY11" s="58" t="str">
        <f t="shared" si="28"/>
        <v/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45088</v>
      </c>
      <c r="B12" s="59" t="str">
        <f t="shared" si="0"/>
        <v>Sun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13" t="str">
        <f>Predloge!$B$14</f>
        <v>☻</v>
      </c>
      <c r="O12" s="54"/>
      <c r="P12" s="54"/>
      <c r="Q12" s="54"/>
      <c r="R12" s="54"/>
      <c r="S12" s="54"/>
      <c r="T12" s="54"/>
      <c r="U12" s="54" t="s">
        <v>39</v>
      </c>
      <c r="V12" s="8" t="s">
        <v>34</v>
      </c>
      <c r="W12" s="56">
        <f t="shared" si="1"/>
        <v>1</v>
      </c>
      <c r="X12" s="56">
        <f t="shared" si="2"/>
        <v>0</v>
      </c>
      <c r="Y12" s="56">
        <f t="shared" si="3"/>
        <v>0</v>
      </c>
      <c r="Z12" s="56">
        <f t="shared" si="4"/>
        <v>0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0</v>
      </c>
      <c r="AE12" s="57">
        <f t="shared" si="9"/>
        <v>14</v>
      </c>
      <c r="AF12" s="57">
        <f t="shared" si="10"/>
        <v>0</v>
      </c>
      <c r="AG12" s="56">
        <f t="shared" si="11"/>
        <v>0</v>
      </c>
      <c r="AH12" s="6" t="str">
        <f>Predloge!$B$12</f>
        <v>D</v>
      </c>
      <c r="AI12" s="58" t="str">
        <f t="shared" si="12"/>
        <v/>
      </c>
      <c r="AJ12" s="58" t="str">
        <f t="shared" si="13"/>
        <v/>
      </c>
      <c r="AK12" s="58" t="str">
        <f t="shared" si="14"/>
        <v/>
      </c>
      <c r="AL12" s="58" t="str">
        <f t="shared" si="15"/>
        <v/>
      </c>
      <c r="AM12" s="58" t="str">
        <f t="shared" si="16"/>
        <v/>
      </c>
      <c r="AN12" s="58" t="str">
        <f t="shared" si="17"/>
        <v/>
      </c>
      <c r="AO12" s="58" t="str">
        <f t="shared" si="18"/>
        <v/>
      </c>
      <c r="AP12" s="58" t="str">
        <f t="shared" si="19"/>
        <v/>
      </c>
      <c r="AQ12" s="58" t="str">
        <f t="shared" si="20"/>
        <v/>
      </c>
      <c r="AR12" s="58" t="str">
        <f t="shared" si="21"/>
        <v/>
      </c>
      <c r="AS12" s="58" t="str">
        <f t="shared" si="22"/>
        <v/>
      </c>
      <c r="AT12" s="58" t="str">
        <f t="shared" si="23"/>
        <v>☻</v>
      </c>
      <c r="AU12" s="58" t="str">
        <f t="shared" si="24"/>
        <v/>
      </c>
      <c r="AV12" s="58" t="str">
        <f t="shared" si="25"/>
        <v/>
      </c>
      <c r="AW12" s="58" t="str">
        <f t="shared" si="26"/>
        <v/>
      </c>
      <c r="AX12" s="58" t="str">
        <f t="shared" si="27"/>
        <v/>
      </c>
      <c r="AY12" s="58" t="str">
        <f t="shared" si="28"/>
        <v/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45089</v>
      </c>
      <c r="B13" s="59" t="str">
        <f t="shared" si="0"/>
        <v>Mon</v>
      </c>
      <c r="C13" s="54" t="str">
        <f>Predloge!$B$12</f>
        <v>D</v>
      </c>
      <c r="D13" s="11" t="str">
        <f>Predloge!$B$26</f>
        <v>52¶</v>
      </c>
      <c r="E13" s="6" t="str">
        <f>Predloge!$B$4</f>
        <v>51</v>
      </c>
      <c r="F13" s="118" t="str">
        <f>Predloge!$B$6</f>
        <v>KVIT</v>
      </c>
      <c r="G13" s="117" t="s">
        <v>46</v>
      </c>
      <c r="H13" s="6" t="str">
        <f>Predloge!$B$5</f>
        <v>52</v>
      </c>
      <c r="I13" s="23" t="s">
        <v>88</v>
      </c>
      <c r="J13" s="9" t="str">
        <f>Predloge!$B$7</f>
        <v>KVIT☻</v>
      </c>
      <c r="K13" s="54" t="str">
        <f>Predloge!$B$12</f>
        <v>D</v>
      </c>
      <c r="L13" s="54" t="str">
        <f>Predloge!$B$12</f>
        <v>D</v>
      </c>
      <c r="M13" s="54" t="str">
        <f>Predloge!$B$12</f>
        <v>D</v>
      </c>
      <c r="N13" s="11" t="str">
        <f>Predloge!$B$11</f>
        <v>X</v>
      </c>
      <c r="O13" s="54"/>
      <c r="P13" s="54" t="str">
        <f>Predloge!$B$12</f>
        <v>D</v>
      </c>
      <c r="Q13" s="54" t="str">
        <f>Predloge!$B$12</f>
        <v>D</v>
      </c>
      <c r="R13" s="54"/>
      <c r="S13" s="6" t="str">
        <f>Predloge!$B$6</f>
        <v>KVIT</v>
      </c>
      <c r="T13" s="54"/>
      <c r="U13" s="54" t="s">
        <v>15</v>
      </c>
      <c r="V13" s="8" t="str">
        <f>Predloge!$E$7</f>
        <v>MIO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1</v>
      </c>
      <c r="AC13" s="56">
        <f t="shared" si="7"/>
        <v>0</v>
      </c>
      <c r="AD13" s="56">
        <f t="shared" si="8"/>
        <v>3</v>
      </c>
      <c r="AE13" s="57">
        <f t="shared" si="9"/>
        <v>0</v>
      </c>
      <c r="AF13" s="57">
        <f t="shared" si="10"/>
        <v>1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¶</v>
      </c>
      <c r="AK13" s="58" t="str">
        <f t="shared" si="14"/>
        <v>1</v>
      </c>
      <c r="AL13" s="58" t="str">
        <f t="shared" si="15"/>
        <v>T</v>
      </c>
      <c r="AM13" s="58" t="str">
        <f t="shared" si="16"/>
        <v>O</v>
      </c>
      <c r="AN13" s="58" t="str">
        <f t="shared" si="17"/>
        <v>2</v>
      </c>
      <c r="AO13" s="58" t="str">
        <f t="shared" si="18"/>
        <v>☺</v>
      </c>
      <c r="AP13" s="58" t="str">
        <f t="shared" si="19"/>
        <v>☻</v>
      </c>
      <c r="AQ13" s="58" t="str">
        <f t="shared" si="20"/>
        <v>D</v>
      </c>
      <c r="AR13" s="58" t="str">
        <f t="shared" si="21"/>
        <v>D</v>
      </c>
      <c r="AS13" s="58" t="str">
        <f t="shared" si="22"/>
        <v>D</v>
      </c>
      <c r="AT13" s="58" t="str">
        <f t="shared" si="23"/>
        <v>X</v>
      </c>
      <c r="AU13" s="58" t="str">
        <f t="shared" si="24"/>
        <v/>
      </c>
      <c r="AV13" s="58" t="str">
        <f t="shared" si="25"/>
        <v>D</v>
      </c>
      <c r="AW13" s="58" t="str">
        <f t="shared" si="26"/>
        <v>D</v>
      </c>
      <c r="AX13" s="58" t="str">
        <f t="shared" si="27"/>
        <v/>
      </c>
      <c r="AY13" s="58" t="str">
        <f t="shared" si="28"/>
        <v>T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45090</v>
      </c>
      <c r="B14" s="59" t="str">
        <f t="shared" si="0"/>
        <v>Tue</v>
      </c>
      <c r="C14" s="11" t="str">
        <f>Predloge!$B$26</f>
        <v>52¶</v>
      </c>
      <c r="D14" s="11" t="str">
        <f>Predloge!$B$32</f>
        <v>Am</v>
      </c>
      <c r="E14" s="118" t="str">
        <f>Predloge!$B$6</f>
        <v>KVIT</v>
      </c>
      <c r="F14" s="6" t="str">
        <f>Predloge!$B$4</f>
        <v>51</v>
      </c>
      <c r="G14" s="117" t="s">
        <v>46</v>
      </c>
      <c r="H14" s="6" t="str">
        <f>Predloge!$B$5</f>
        <v>52</v>
      </c>
      <c r="I14" s="11" t="str">
        <f>Predloge!$B$11</f>
        <v>X</v>
      </c>
      <c r="J14" s="11" t="str">
        <f>Predloge!$B$11</f>
        <v>X</v>
      </c>
      <c r="K14" s="54" t="str">
        <f>Predloge!$B$12</f>
        <v>D</v>
      </c>
      <c r="L14" s="54" t="str">
        <f>Predloge!$B$12</f>
        <v>D</v>
      </c>
      <c r="M14" s="54" t="str">
        <f>Predloge!$B$12</f>
        <v>D</v>
      </c>
      <c r="N14" s="54" t="str">
        <f>Predloge!$B$12</f>
        <v>D</v>
      </c>
      <c r="O14" s="54"/>
      <c r="P14" s="54" t="str">
        <f>Predloge!$B$12</f>
        <v>D</v>
      </c>
      <c r="Q14" s="54" t="str">
        <f>Predloge!$B$12</f>
        <v>D</v>
      </c>
      <c r="R14" s="54"/>
      <c r="S14" s="9" t="str">
        <f>Predloge!$B$7</f>
        <v>KVIT☻</v>
      </c>
      <c r="T14" s="54"/>
      <c r="U14" s="54" t="s">
        <v>39</v>
      </c>
      <c r="V14" s="8" t="str">
        <f>Predloge!$E$4</f>
        <v>PIN</v>
      </c>
      <c r="W14" s="56">
        <f t="shared" si="1"/>
        <v>1</v>
      </c>
      <c r="X14" s="56">
        <f t="shared" si="2"/>
        <v>0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1</v>
      </c>
      <c r="AC14" s="56">
        <f t="shared" si="7"/>
        <v>0</v>
      </c>
      <c r="AD14" s="56">
        <f t="shared" si="8"/>
        <v>2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¶</v>
      </c>
      <c r="AJ14" s="58" t="str">
        <f t="shared" si="13"/>
        <v>m</v>
      </c>
      <c r="AK14" s="58" t="str">
        <f t="shared" si="14"/>
        <v>T</v>
      </c>
      <c r="AL14" s="58" t="str">
        <f t="shared" si="15"/>
        <v>1</v>
      </c>
      <c r="AM14" s="58" t="str">
        <f t="shared" si="16"/>
        <v>O</v>
      </c>
      <c r="AN14" s="58" t="str">
        <f t="shared" si="17"/>
        <v>2</v>
      </c>
      <c r="AO14" s="58" t="str">
        <f t="shared" si="18"/>
        <v>X</v>
      </c>
      <c r="AP14" s="58" t="str">
        <f t="shared" si="19"/>
        <v>X</v>
      </c>
      <c r="AQ14" s="58" t="str">
        <f t="shared" si="20"/>
        <v>D</v>
      </c>
      <c r="AR14" s="58" t="str">
        <f t="shared" si="21"/>
        <v>D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D</v>
      </c>
      <c r="AW14" s="58" t="str">
        <f t="shared" si="26"/>
        <v>D</v>
      </c>
      <c r="AX14" s="58" t="str">
        <f t="shared" si="27"/>
        <v/>
      </c>
      <c r="AY14" s="58" t="str">
        <f t="shared" si="28"/>
        <v>☻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45091</v>
      </c>
      <c r="B15" s="59" t="str">
        <f t="shared" si="0"/>
        <v>Wed</v>
      </c>
      <c r="C15" s="11" t="str">
        <f>Predloge!$B$35</f>
        <v>Ta</v>
      </c>
      <c r="D15" s="54" t="s">
        <v>78</v>
      </c>
      <c r="E15" s="6" t="str">
        <f>Predloge!$B$6</f>
        <v>KVIT</v>
      </c>
      <c r="F15" s="6" t="str">
        <f>Predloge!$B$6</f>
        <v>KVIT</v>
      </c>
      <c r="G15" s="117" t="s">
        <v>46</v>
      </c>
      <c r="H15" s="11" t="str">
        <f>Predloge!$B$26</f>
        <v>52¶</v>
      </c>
      <c r="I15" s="6" t="str">
        <f>Predloge!$B$5</f>
        <v>52</v>
      </c>
      <c r="J15" s="6" t="str">
        <f>Predloge!$B$15</f>
        <v>SO</v>
      </c>
      <c r="K15" s="54" t="str">
        <f>Predloge!$B$12</f>
        <v>D</v>
      </c>
      <c r="L15" s="54" t="str">
        <f>Predloge!$B$12</f>
        <v>D</v>
      </c>
      <c r="M15" s="54" t="str">
        <f>Predloge!$B$12</f>
        <v>D</v>
      </c>
      <c r="N15" s="23" t="str">
        <f>Predloge!$B$23</f>
        <v>51☺</v>
      </c>
      <c r="O15" s="54"/>
      <c r="P15" s="54" t="str">
        <f>Predloge!$B$12</f>
        <v>D</v>
      </c>
      <c r="Q15" s="54" t="str">
        <f>Predloge!$B$12</f>
        <v>D</v>
      </c>
      <c r="R15" s="54"/>
      <c r="S15" s="11" t="str">
        <f>Predloge!$B$11</f>
        <v>X</v>
      </c>
      <c r="T15" s="54"/>
      <c r="U15" s="54" t="s">
        <v>76</v>
      </c>
      <c r="V15" s="8" t="str">
        <f>Predloge!$E$4</f>
        <v>PIN</v>
      </c>
      <c r="W15" s="56">
        <f t="shared" si="1"/>
        <v>0</v>
      </c>
      <c r="X15" s="56">
        <f t="shared" si="2"/>
        <v>1</v>
      </c>
      <c r="Y15" s="56">
        <f t="shared" si="3"/>
        <v>0</v>
      </c>
      <c r="Z15" s="56">
        <f t="shared" si="4"/>
        <v>1</v>
      </c>
      <c r="AA15" s="56">
        <f t="shared" si="5"/>
        <v>0</v>
      </c>
      <c r="AB15" s="56">
        <f t="shared" si="6"/>
        <v>1</v>
      </c>
      <c r="AC15" s="56">
        <f t="shared" si="7"/>
        <v>0</v>
      </c>
      <c r="AD15" s="56">
        <f t="shared" si="8"/>
        <v>2</v>
      </c>
      <c r="AE15" s="57">
        <f t="shared" si="9"/>
        <v>0</v>
      </c>
      <c r="AF15" s="57">
        <f t="shared" si="10"/>
        <v>1</v>
      </c>
      <c r="AG15" s="56">
        <f t="shared" si="11"/>
        <v>1</v>
      </c>
      <c r="AH15" s="6" t="str">
        <f>Predloge!$B$15</f>
        <v>SO</v>
      </c>
      <c r="AI15" s="58" t="str">
        <f t="shared" si="12"/>
        <v>a</v>
      </c>
      <c r="AJ15" s="58" t="str">
        <f t="shared" si="13"/>
        <v>F</v>
      </c>
      <c r="AK15" s="58" t="str">
        <f t="shared" si="14"/>
        <v>T</v>
      </c>
      <c r="AL15" s="58" t="str">
        <f t="shared" si="15"/>
        <v>T</v>
      </c>
      <c r="AM15" s="58" t="str">
        <f t="shared" si="16"/>
        <v>O</v>
      </c>
      <c r="AN15" s="58" t="str">
        <f t="shared" si="17"/>
        <v>¶</v>
      </c>
      <c r="AO15" s="58" t="str">
        <f t="shared" si="18"/>
        <v>2</v>
      </c>
      <c r="AP15" s="58" t="str">
        <f t="shared" si="19"/>
        <v>O</v>
      </c>
      <c r="AQ15" s="58" t="str">
        <f t="shared" si="20"/>
        <v>D</v>
      </c>
      <c r="AR15" s="58" t="str">
        <f t="shared" si="21"/>
        <v>D</v>
      </c>
      <c r="AS15" s="58" t="str">
        <f t="shared" si="22"/>
        <v>D</v>
      </c>
      <c r="AT15" s="58" t="str">
        <f t="shared" si="23"/>
        <v>☺</v>
      </c>
      <c r="AU15" s="58" t="str">
        <f t="shared" si="24"/>
        <v/>
      </c>
      <c r="AV15" s="58" t="str">
        <f t="shared" si="25"/>
        <v>D</v>
      </c>
      <c r="AW15" s="58" t="str">
        <f t="shared" si="26"/>
        <v>D</v>
      </c>
      <c r="AX15" s="58" t="str">
        <f t="shared" si="27"/>
        <v/>
      </c>
      <c r="AY15" s="58" t="str">
        <f t="shared" si="28"/>
        <v>X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45092</v>
      </c>
      <c r="B16" s="59" t="str">
        <f t="shared" si="0"/>
        <v>Thu</v>
      </c>
      <c r="C16" s="54" t="str">
        <f>Predloge!$B$12</f>
        <v>D</v>
      </c>
      <c r="D16" s="54" t="str">
        <f>Predloge!$B$12</f>
        <v>D</v>
      </c>
      <c r="E16" s="118" t="str">
        <f>Predloge!$B$6</f>
        <v>KVIT</v>
      </c>
      <c r="F16" s="9" t="str">
        <f>Predloge!$B$7</f>
        <v>KVIT☻</v>
      </c>
      <c r="G16" s="6" t="str">
        <f>Predloge!$B$4</f>
        <v>51</v>
      </c>
      <c r="H16" s="11" t="str">
        <f>Predloge!$B$26</f>
        <v>52¶</v>
      </c>
      <c r="I16" s="6" t="str">
        <f>Predloge!$B$5</f>
        <v>52</v>
      </c>
      <c r="J16" s="6" t="str">
        <f>Predloge!$B$15</f>
        <v>SO</v>
      </c>
      <c r="K16" s="54" t="str">
        <f>Predloge!$B$12</f>
        <v>D</v>
      </c>
      <c r="L16" s="54" t="str">
        <f>Predloge!$B$12</f>
        <v>D</v>
      </c>
      <c r="M16" s="54" t="s">
        <v>77</v>
      </c>
      <c r="N16" s="11" t="str">
        <f>Predloge!$B$11</f>
        <v>X</v>
      </c>
      <c r="O16" s="54"/>
      <c r="P16" s="19" t="str">
        <f>Predloge!$B$20</f>
        <v>☺</v>
      </c>
      <c r="Q16" s="54" t="str">
        <f>Predloge!$B$12</f>
        <v>D</v>
      </c>
      <c r="R16" s="54"/>
      <c r="S16" s="54" t="s">
        <v>77</v>
      </c>
      <c r="T16" s="54"/>
      <c r="U16" s="54" t="s">
        <v>29</v>
      </c>
      <c r="V16" s="8" t="s">
        <v>23</v>
      </c>
      <c r="W16" s="56">
        <f t="shared" si="1"/>
        <v>1</v>
      </c>
      <c r="X16" s="56">
        <f t="shared" si="2"/>
        <v>1</v>
      </c>
      <c r="Y16" s="56">
        <f t="shared" si="3"/>
        <v>1</v>
      </c>
      <c r="Z16" s="56">
        <f t="shared" si="4"/>
        <v>1</v>
      </c>
      <c r="AA16" s="56">
        <f t="shared" si="5"/>
        <v>0</v>
      </c>
      <c r="AB16" s="56">
        <f t="shared" si="6"/>
        <v>1</v>
      </c>
      <c r="AC16" s="56">
        <f t="shared" si="7"/>
        <v>0</v>
      </c>
      <c r="AD16" s="56">
        <f t="shared" si="8"/>
        <v>2</v>
      </c>
      <c r="AE16" s="57">
        <f t="shared" si="9"/>
        <v>0</v>
      </c>
      <c r="AF16" s="57">
        <f t="shared" si="10"/>
        <v>1</v>
      </c>
      <c r="AG16" s="56">
        <f t="shared" si="11"/>
        <v>2</v>
      </c>
      <c r="AH16" s="11" t="str">
        <f>Predloge!$B$16</f>
        <v>☻</v>
      </c>
      <c r="AI16" s="58" t="str">
        <f t="shared" si="12"/>
        <v>D</v>
      </c>
      <c r="AJ16" s="58" t="str">
        <f t="shared" si="13"/>
        <v>D</v>
      </c>
      <c r="AK16" s="58" t="str">
        <f t="shared" si="14"/>
        <v>T</v>
      </c>
      <c r="AL16" s="58" t="str">
        <f t="shared" si="15"/>
        <v>☻</v>
      </c>
      <c r="AM16" s="58" t="str">
        <f t="shared" si="16"/>
        <v>1</v>
      </c>
      <c r="AN16" s="58" t="str">
        <f t="shared" si="17"/>
        <v>¶</v>
      </c>
      <c r="AO16" s="58" t="str">
        <f t="shared" si="18"/>
        <v>2</v>
      </c>
      <c r="AP16" s="58" t="str">
        <f t="shared" si="19"/>
        <v>O</v>
      </c>
      <c r="AQ16" s="58" t="str">
        <f t="shared" si="20"/>
        <v>D</v>
      </c>
      <c r="AR16" s="58" t="str">
        <f t="shared" si="21"/>
        <v>D</v>
      </c>
      <c r="AS16" s="58" t="str">
        <f t="shared" si="22"/>
        <v>K</v>
      </c>
      <c r="AT16" s="58" t="str">
        <f t="shared" si="23"/>
        <v>X</v>
      </c>
      <c r="AU16" s="58" t="str">
        <f t="shared" si="24"/>
        <v/>
      </c>
      <c r="AV16" s="58" t="str">
        <f t="shared" si="25"/>
        <v>☺</v>
      </c>
      <c r="AW16" s="58" t="str">
        <f t="shared" si="26"/>
        <v>D</v>
      </c>
      <c r="AX16" s="58" t="str">
        <f t="shared" si="27"/>
        <v/>
      </c>
      <c r="AY16" s="58" t="str">
        <f t="shared" si="28"/>
        <v>K</v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45093</v>
      </c>
      <c r="B17" s="59" t="str">
        <f t="shared" si="0"/>
        <v>Fri</v>
      </c>
      <c r="C17" s="54" t="str">
        <f>Predloge!$B$12</f>
        <v>D</v>
      </c>
      <c r="D17" s="54" t="str">
        <f>Predloge!$B$12</f>
        <v>D</v>
      </c>
      <c r="E17" s="6" t="str">
        <f>Predloge!$B$6</f>
        <v>KVIT</v>
      </c>
      <c r="F17" s="11" t="str">
        <f>Predloge!$B$11</f>
        <v>X</v>
      </c>
      <c r="G17" s="23" t="str">
        <f>Predloge!$B$23</f>
        <v>51☺</v>
      </c>
      <c r="H17" s="54" t="str">
        <f>Predloge!$B$12</f>
        <v>D</v>
      </c>
      <c r="I17" s="6" t="str">
        <f>Predloge!$B$5</f>
        <v>52</v>
      </c>
      <c r="J17" s="6" t="str">
        <f>Predloge!$B$4</f>
        <v>51</v>
      </c>
      <c r="K17" s="54" t="str">
        <f>Predloge!$B$12</f>
        <v>D</v>
      </c>
      <c r="L17" s="54" t="str">
        <f>Predloge!$B$12</f>
        <v>D</v>
      </c>
      <c r="M17" s="6" t="str">
        <f>Predloge!$B$6</f>
        <v>KVIT</v>
      </c>
      <c r="N17" s="6" t="str">
        <f>Predloge!$B$5</f>
        <v>52</v>
      </c>
      <c r="O17" s="54"/>
      <c r="P17" s="11" t="str">
        <f>Predloge!$B$11</f>
        <v>X</v>
      </c>
      <c r="Q17" s="54" t="str">
        <f>Predloge!$B$12</f>
        <v>D</v>
      </c>
      <c r="R17" s="54"/>
      <c r="S17" s="9" t="str">
        <f>Predloge!$B$7</f>
        <v>KVIT☻</v>
      </c>
      <c r="T17" s="54"/>
      <c r="U17" s="54" t="s">
        <v>11</v>
      </c>
      <c r="V17" s="8" t="str">
        <f>Predloge!$E$4</f>
        <v>PIN</v>
      </c>
      <c r="W17" s="56">
        <f t="shared" si="1"/>
        <v>1</v>
      </c>
      <c r="X17" s="56">
        <f t="shared" si="2"/>
        <v>1</v>
      </c>
      <c r="Y17" s="56">
        <f t="shared" si="3"/>
        <v>1</v>
      </c>
      <c r="Z17" s="56">
        <f t="shared" si="4"/>
        <v>2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3</v>
      </c>
      <c r="AE17" s="57">
        <f t="shared" si="9"/>
        <v>0</v>
      </c>
      <c r="AF17" s="57">
        <f t="shared" si="10"/>
        <v>2</v>
      </c>
      <c r="AG17" s="56">
        <f t="shared" si="11"/>
        <v>3</v>
      </c>
      <c r="AH17" s="15" t="str">
        <f>Predloge!$B$17</f>
        <v>51$</v>
      </c>
      <c r="AI17" s="58" t="str">
        <f t="shared" si="12"/>
        <v>D</v>
      </c>
      <c r="AJ17" s="58" t="str">
        <f t="shared" si="13"/>
        <v>D</v>
      </c>
      <c r="AK17" s="58" t="str">
        <f t="shared" si="14"/>
        <v>T</v>
      </c>
      <c r="AL17" s="58" t="str">
        <f t="shared" si="15"/>
        <v>X</v>
      </c>
      <c r="AM17" s="58" t="str">
        <f t="shared" si="16"/>
        <v>☺</v>
      </c>
      <c r="AN17" s="58" t="str">
        <f t="shared" si="17"/>
        <v>D</v>
      </c>
      <c r="AO17" s="58" t="str">
        <f t="shared" si="18"/>
        <v>2</v>
      </c>
      <c r="AP17" s="58" t="str">
        <f t="shared" si="19"/>
        <v>1</v>
      </c>
      <c r="AQ17" s="58" t="str">
        <f t="shared" si="20"/>
        <v>D</v>
      </c>
      <c r="AR17" s="58" t="str">
        <f t="shared" si="21"/>
        <v>D</v>
      </c>
      <c r="AS17" s="58" t="str">
        <f t="shared" si="22"/>
        <v>T</v>
      </c>
      <c r="AT17" s="58" t="str">
        <f t="shared" si="23"/>
        <v>2</v>
      </c>
      <c r="AU17" s="58" t="str">
        <f t="shared" si="24"/>
        <v/>
      </c>
      <c r="AV17" s="58" t="str">
        <f t="shared" si="25"/>
        <v>X</v>
      </c>
      <c r="AW17" s="58" t="str">
        <f t="shared" si="26"/>
        <v>D</v>
      </c>
      <c r="AX17" s="58" t="str">
        <f t="shared" si="27"/>
        <v/>
      </c>
      <c r="AY17" s="58" t="str">
        <f t="shared" si="28"/>
        <v>☻</v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45094</v>
      </c>
      <c r="B18" s="59" t="str">
        <f t="shared" si="0"/>
        <v>Sat</v>
      </c>
      <c r="C18" s="54"/>
      <c r="D18" s="54"/>
      <c r="E18" s="54"/>
      <c r="F18" s="54"/>
      <c r="G18" s="54"/>
      <c r="H18" s="54"/>
      <c r="I18" s="21" t="str">
        <f>Predloge!$B$21</f>
        <v>☺</v>
      </c>
      <c r="J18" s="54"/>
      <c r="K18" s="54"/>
      <c r="L18" s="54"/>
      <c r="M18" s="13" t="str">
        <f>Predloge!$B$14</f>
        <v>☻</v>
      </c>
      <c r="N18" s="54"/>
      <c r="O18" s="54"/>
      <c r="P18" s="54"/>
      <c r="Q18" s="54"/>
      <c r="R18" s="54"/>
      <c r="S18" s="54"/>
      <c r="T18" s="54"/>
      <c r="U18" s="54" t="s">
        <v>15</v>
      </c>
      <c r="V18" s="8" t="s">
        <v>25</v>
      </c>
      <c r="W18" s="56">
        <f t="shared" si="1"/>
        <v>1</v>
      </c>
      <c r="X18" s="56">
        <f t="shared" si="2"/>
        <v>1</v>
      </c>
      <c r="Y18" s="56">
        <f t="shared" si="3"/>
        <v>0</v>
      </c>
      <c r="Z18" s="56">
        <f t="shared" si="4"/>
        <v>0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0</v>
      </c>
      <c r="AE18" s="57">
        <f t="shared" si="9"/>
        <v>13</v>
      </c>
      <c r="AF18" s="57">
        <f t="shared" si="10"/>
        <v>0</v>
      </c>
      <c r="AG18" s="56">
        <f t="shared" si="11"/>
        <v>0</v>
      </c>
      <c r="AH18" s="15" t="str">
        <f>Predloge!$B$18</f>
        <v>52$</v>
      </c>
      <c r="AI18" s="58" t="str">
        <f t="shared" si="12"/>
        <v/>
      </c>
      <c r="AJ18" s="58" t="str">
        <f t="shared" si="13"/>
        <v/>
      </c>
      <c r="AK18" s="58" t="str">
        <f t="shared" si="14"/>
        <v/>
      </c>
      <c r="AL18" s="58" t="str">
        <f t="shared" si="15"/>
        <v/>
      </c>
      <c r="AM18" s="58" t="str">
        <f t="shared" si="16"/>
        <v/>
      </c>
      <c r="AN18" s="58" t="str">
        <f t="shared" si="17"/>
        <v/>
      </c>
      <c r="AO18" s="58" t="str">
        <f t="shared" si="18"/>
        <v>☺</v>
      </c>
      <c r="AP18" s="58" t="str">
        <f t="shared" si="19"/>
        <v/>
      </c>
      <c r="AQ18" s="58" t="str">
        <f t="shared" si="20"/>
        <v/>
      </c>
      <c r="AR18" s="58" t="str">
        <f t="shared" si="21"/>
        <v/>
      </c>
      <c r="AS18" s="58" t="str">
        <f t="shared" si="22"/>
        <v>☻</v>
      </c>
      <c r="AT18" s="58" t="str">
        <f t="shared" si="23"/>
        <v/>
      </c>
      <c r="AU18" s="58" t="str">
        <f t="shared" si="24"/>
        <v/>
      </c>
      <c r="AV18" s="58" t="str">
        <f t="shared" si="25"/>
        <v/>
      </c>
      <c r="AW18" s="58" t="str">
        <f t="shared" si="26"/>
        <v/>
      </c>
      <c r="AX18" s="58" t="str">
        <f t="shared" si="27"/>
        <v/>
      </c>
      <c r="AY18" s="58" t="str">
        <f t="shared" si="28"/>
        <v/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45095</v>
      </c>
      <c r="B19" s="59" t="str">
        <f t="shared" si="0"/>
        <v>Sun</v>
      </c>
      <c r="C19" s="54"/>
      <c r="D19" s="54"/>
      <c r="E19" s="13" t="str">
        <f>Predloge!$B$14</f>
        <v>☻</v>
      </c>
      <c r="F19" s="54"/>
      <c r="G19" s="54"/>
      <c r="H19" s="21" t="str">
        <f>Predloge!$B$21</f>
        <v>☺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 t="s">
        <v>13</v>
      </c>
      <c r="V19" s="8" t="s">
        <v>25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0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0</v>
      </c>
      <c r="AE19" s="57">
        <f t="shared" si="9"/>
        <v>13</v>
      </c>
      <c r="AF19" s="57">
        <f t="shared" si="10"/>
        <v>0</v>
      </c>
      <c r="AG19" s="56">
        <f t="shared" si="11"/>
        <v>0</v>
      </c>
      <c r="AH19" s="17" t="str">
        <f>Predloge!$B$19</f>
        <v>KVIT$</v>
      </c>
      <c r="AI19" s="58" t="str">
        <f t="shared" si="12"/>
        <v/>
      </c>
      <c r="AJ19" s="58" t="str">
        <f t="shared" si="13"/>
        <v/>
      </c>
      <c r="AK19" s="58" t="str">
        <f t="shared" si="14"/>
        <v>☻</v>
      </c>
      <c r="AL19" s="58" t="str">
        <f t="shared" si="15"/>
        <v/>
      </c>
      <c r="AM19" s="58" t="str">
        <f t="shared" si="16"/>
        <v/>
      </c>
      <c r="AN19" s="58" t="str">
        <f t="shared" si="17"/>
        <v>☺</v>
      </c>
      <c r="AO19" s="58" t="str">
        <f t="shared" si="18"/>
        <v/>
      </c>
      <c r="AP19" s="58" t="str">
        <f t="shared" si="19"/>
        <v/>
      </c>
      <c r="AQ19" s="58" t="str">
        <f t="shared" si="20"/>
        <v/>
      </c>
      <c r="AR19" s="58" t="str">
        <f t="shared" si="21"/>
        <v/>
      </c>
      <c r="AS19" s="58" t="str">
        <f t="shared" si="22"/>
        <v/>
      </c>
      <c r="AT19" s="58" t="str">
        <f t="shared" si="23"/>
        <v/>
      </c>
      <c r="AU19" s="58" t="str">
        <f t="shared" si="24"/>
        <v/>
      </c>
      <c r="AV19" s="58" t="str">
        <f t="shared" si="25"/>
        <v/>
      </c>
      <c r="AW19" s="58" t="str">
        <f t="shared" si="26"/>
        <v/>
      </c>
      <c r="AX19" s="58" t="str">
        <f t="shared" si="27"/>
        <v/>
      </c>
      <c r="AY19" s="58" t="str">
        <f t="shared" si="28"/>
        <v/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45096</v>
      </c>
      <c r="B20" s="59" t="str">
        <f t="shared" si="0"/>
        <v>Mon</v>
      </c>
      <c r="C20" s="54" t="str">
        <f>Predloge!$B$12</f>
        <v>D</v>
      </c>
      <c r="D20" s="54" t="str">
        <f>Predloge!$B$12</f>
        <v>D</v>
      </c>
      <c r="E20" s="11" t="str">
        <f>Predloge!$B$11</f>
        <v>X</v>
      </c>
      <c r="F20" s="11" t="str">
        <f>Predloge!$B$26</f>
        <v>52¶</v>
      </c>
      <c r="G20" s="54" t="str">
        <f>Predloge!$B$12</f>
        <v>D</v>
      </c>
      <c r="H20" s="54" t="str">
        <f>Predloge!$B$12</f>
        <v>D</v>
      </c>
      <c r="I20" s="23" t="str">
        <f>Predloge!$B$23</f>
        <v>51☺</v>
      </c>
      <c r="J20" s="6" t="str">
        <f>Predloge!$B$6</f>
        <v>KVIT</v>
      </c>
      <c r="K20" s="54" t="str">
        <f>Predloge!$B$12</f>
        <v>D</v>
      </c>
      <c r="L20" s="54" t="str">
        <f>Predloge!$B$12</f>
        <v>D</v>
      </c>
      <c r="M20" s="6" t="str">
        <f>Predloge!$B$6</f>
        <v>KVIT</v>
      </c>
      <c r="N20" s="118" t="str">
        <f>Predloge!$B$6</f>
        <v>KVIT</v>
      </c>
      <c r="O20" s="54"/>
      <c r="P20" s="54" t="s">
        <v>85</v>
      </c>
      <c r="Q20" s="6" t="str">
        <f>Predloge!$B$5</f>
        <v>52</v>
      </c>
      <c r="R20" s="54"/>
      <c r="S20" s="54" t="str">
        <f>Predloge!$B$12</f>
        <v>D</v>
      </c>
      <c r="T20" s="54"/>
      <c r="U20" s="54" t="s">
        <v>75</v>
      </c>
      <c r="V20" s="8" t="str">
        <f>september!$E$1</f>
        <v>PIN</v>
      </c>
      <c r="W20" s="56">
        <f t="shared" si="1"/>
        <v>0</v>
      </c>
      <c r="X20" s="56">
        <f t="shared" si="2"/>
        <v>1</v>
      </c>
      <c r="Y20" s="56">
        <f t="shared" si="3"/>
        <v>0</v>
      </c>
      <c r="Z20" s="56">
        <f t="shared" si="4"/>
        <v>1</v>
      </c>
      <c r="AA20" s="56">
        <f t="shared" si="5"/>
        <v>0</v>
      </c>
      <c r="AB20" s="56">
        <f t="shared" si="6"/>
        <v>1</v>
      </c>
      <c r="AC20" s="56">
        <f t="shared" si="7"/>
        <v>0</v>
      </c>
      <c r="AD20" s="56">
        <f t="shared" si="8"/>
        <v>3</v>
      </c>
      <c r="AE20" s="57">
        <f t="shared" si="9"/>
        <v>0</v>
      </c>
      <c r="AF20" s="57">
        <f t="shared" si="10"/>
        <v>1</v>
      </c>
      <c r="AG20" s="56">
        <f t="shared" si="11"/>
        <v>1</v>
      </c>
      <c r="AH20" s="19" t="str">
        <f>Predloge!$B$20</f>
        <v>☺</v>
      </c>
      <c r="AI20" s="58" t="str">
        <f t="shared" si="12"/>
        <v>D</v>
      </c>
      <c r="AJ20" s="58" t="str">
        <f t="shared" si="13"/>
        <v>D</v>
      </c>
      <c r="AK20" s="58" t="str">
        <f t="shared" si="14"/>
        <v>X</v>
      </c>
      <c r="AL20" s="58" t="str">
        <f t="shared" si="15"/>
        <v>¶</v>
      </c>
      <c r="AM20" s="58" t="str">
        <f t="shared" si="16"/>
        <v>D</v>
      </c>
      <c r="AN20" s="58" t="str">
        <f t="shared" si="17"/>
        <v>D</v>
      </c>
      <c r="AO20" s="58" t="str">
        <f t="shared" si="18"/>
        <v>☺</v>
      </c>
      <c r="AP20" s="58" t="str">
        <f t="shared" si="19"/>
        <v>T</v>
      </c>
      <c r="AQ20" s="58" t="str">
        <f t="shared" si="20"/>
        <v>D</v>
      </c>
      <c r="AR20" s="58" t="str">
        <f t="shared" si="21"/>
        <v>D</v>
      </c>
      <c r="AS20" s="58" t="str">
        <f t="shared" si="22"/>
        <v>T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2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45097</v>
      </c>
      <c r="B21" s="59" t="str">
        <f t="shared" si="0"/>
        <v>Tue</v>
      </c>
      <c r="C21" s="6" t="str">
        <f>Predloge!$B$4</f>
        <v>51</v>
      </c>
      <c r="D21" s="54" t="str">
        <f>Predloge!$B$12</f>
        <v>D</v>
      </c>
      <c r="E21" s="118" t="str">
        <f>Predloge!$B$6</f>
        <v>KVIT</v>
      </c>
      <c r="F21" s="6" t="str">
        <f>Predloge!$B$5</f>
        <v>52</v>
      </c>
      <c r="G21" s="54" t="str">
        <f>Predloge!$B$12</f>
        <v>D</v>
      </c>
      <c r="H21" s="54" t="str">
        <f>Predloge!$B$12</f>
        <v>D</v>
      </c>
      <c r="I21" s="11" t="str">
        <f>Predloge!$B$11</f>
        <v>X</v>
      </c>
      <c r="J21" s="54" t="str">
        <f>Predloge!$B$12</f>
        <v>D</v>
      </c>
      <c r="K21" s="54" t="str">
        <f>Predloge!$B$12</f>
        <v>D</v>
      </c>
      <c r="L21" s="54" t="str">
        <f>Predloge!$B$12</f>
        <v>D</v>
      </c>
      <c r="M21" s="6" t="str">
        <f>Predloge!$B$6</f>
        <v>KVIT</v>
      </c>
      <c r="N21" s="9" t="str">
        <f>Predloge!$B$7</f>
        <v>KVIT☻</v>
      </c>
      <c r="O21" s="54"/>
      <c r="P21" s="54" t="s">
        <v>85</v>
      </c>
      <c r="Q21" s="11" t="str">
        <f>Predloge!$B$26</f>
        <v>52¶</v>
      </c>
      <c r="R21" s="54"/>
      <c r="S21" s="54" t="str">
        <f>Predloge!$B$12</f>
        <v>D</v>
      </c>
      <c r="T21" s="54"/>
      <c r="U21" s="54" t="s">
        <v>39</v>
      </c>
      <c r="V21" s="8" t="str">
        <f>september!$E$1</f>
        <v>PIN</v>
      </c>
      <c r="W21" s="56">
        <f t="shared" si="1"/>
        <v>1</v>
      </c>
      <c r="X21" s="56">
        <f t="shared" si="2"/>
        <v>0</v>
      </c>
      <c r="Y21" s="56">
        <f t="shared" si="3"/>
        <v>1</v>
      </c>
      <c r="Z21" s="56">
        <f t="shared" si="4"/>
        <v>1</v>
      </c>
      <c r="AA21" s="56">
        <f t="shared" si="5"/>
        <v>0</v>
      </c>
      <c r="AB21" s="56">
        <f t="shared" si="6"/>
        <v>1</v>
      </c>
      <c r="AC21" s="56">
        <f t="shared" si="7"/>
        <v>0</v>
      </c>
      <c r="AD21" s="56">
        <f t="shared" si="8"/>
        <v>3</v>
      </c>
      <c r="AE21" s="57">
        <f t="shared" si="9"/>
        <v>0</v>
      </c>
      <c r="AF21" s="57">
        <f t="shared" si="10"/>
        <v>1</v>
      </c>
      <c r="AG21" s="56">
        <f t="shared" si="11"/>
        <v>2</v>
      </c>
      <c r="AH21" s="21" t="str">
        <f>Predloge!$B$21</f>
        <v>☺</v>
      </c>
      <c r="AI21" s="58" t="str">
        <f t="shared" si="12"/>
        <v>1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2</v>
      </c>
      <c r="AM21" s="58" t="str">
        <f t="shared" si="16"/>
        <v>D</v>
      </c>
      <c r="AN21" s="58" t="str">
        <f t="shared" si="17"/>
        <v>D</v>
      </c>
      <c r="AO21" s="58" t="str">
        <f t="shared" si="18"/>
        <v>X</v>
      </c>
      <c r="AP21" s="58" t="str">
        <f t="shared" si="19"/>
        <v>D</v>
      </c>
      <c r="AQ21" s="58" t="str">
        <f t="shared" si="20"/>
        <v>D</v>
      </c>
      <c r="AR21" s="58" t="str">
        <f t="shared" si="21"/>
        <v>D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¶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45098</v>
      </c>
      <c r="B22" s="59" t="str">
        <f t="shared" si="0"/>
        <v>Wed</v>
      </c>
      <c r="C22" s="6" t="str">
        <f>Predloge!$B$5</f>
        <v>52</v>
      </c>
      <c r="D22" s="6" t="str">
        <f>Predloge!$B$6</f>
        <v>KVIT</v>
      </c>
      <c r="E22" s="6" t="str">
        <f>Predloge!$B$6</f>
        <v>KVIT</v>
      </c>
      <c r="F22" s="6" t="str">
        <f>Predloge!$B$4</f>
        <v>51</v>
      </c>
      <c r="G22" s="54" t="str">
        <f>Predloge!$B$12</f>
        <v>D</v>
      </c>
      <c r="H22" s="54" t="str">
        <f>Predloge!$B$12</f>
        <v>D</v>
      </c>
      <c r="I22" s="11" t="str">
        <f>Predloge!$B$35</f>
        <v>Ta</v>
      </c>
      <c r="J22" s="6" t="str">
        <f>Predloge!$B$6</f>
        <v>KVIT</v>
      </c>
      <c r="K22" s="54" t="str">
        <f>Predloge!$B$12</f>
        <v>D</v>
      </c>
      <c r="L22" s="54" t="str">
        <f>Predloge!$B$12</f>
        <v>D</v>
      </c>
      <c r="M22" s="9" t="str">
        <f>Predloge!$B$7</f>
        <v>KVIT☻</v>
      </c>
      <c r="N22" s="11" t="str">
        <f>Predloge!$B$11</f>
        <v>X</v>
      </c>
      <c r="O22" s="54"/>
      <c r="P22" s="19" t="str">
        <f>Predloge!$B$20</f>
        <v>☺</v>
      </c>
      <c r="Q22" s="11" t="str">
        <f>Predloge!$B$26</f>
        <v>52¶</v>
      </c>
      <c r="R22" s="54"/>
      <c r="S22" s="54" t="str">
        <f>Predloge!$B$12</f>
        <v>D</v>
      </c>
      <c r="T22" s="54"/>
      <c r="U22" s="54" t="s">
        <v>29</v>
      </c>
      <c r="V22" s="8" t="str">
        <f>september!$E$1</f>
        <v>PIN</v>
      </c>
      <c r="W22" s="56">
        <f t="shared" si="1"/>
        <v>1</v>
      </c>
      <c r="X22" s="56">
        <f t="shared" si="2"/>
        <v>1</v>
      </c>
      <c r="Y22" s="56">
        <f t="shared" si="3"/>
        <v>1</v>
      </c>
      <c r="Z22" s="56">
        <f t="shared" si="4"/>
        <v>1</v>
      </c>
      <c r="AA22" s="56">
        <f t="shared" si="5"/>
        <v>0</v>
      </c>
      <c r="AB22" s="56">
        <f t="shared" si="6"/>
        <v>1</v>
      </c>
      <c r="AC22" s="56">
        <f t="shared" si="7"/>
        <v>0</v>
      </c>
      <c r="AD22" s="56">
        <f t="shared" si="8"/>
        <v>4</v>
      </c>
      <c r="AE22" s="57">
        <f t="shared" si="9"/>
        <v>0</v>
      </c>
      <c r="AF22" s="57">
        <f t="shared" si="10"/>
        <v>1</v>
      </c>
      <c r="AG22" s="56">
        <f t="shared" si="11"/>
        <v>2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T</v>
      </c>
      <c r="AK22" s="58" t="str">
        <f t="shared" si="14"/>
        <v>T</v>
      </c>
      <c r="AL22" s="58" t="str">
        <f t="shared" si="15"/>
        <v>1</v>
      </c>
      <c r="AM22" s="58" t="str">
        <f t="shared" si="16"/>
        <v>D</v>
      </c>
      <c r="AN22" s="58" t="str">
        <f t="shared" si="17"/>
        <v>D</v>
      </c>
      <c r="AO22" s="58" t="str">
        <f t="shared" si="18"/>
        <v>a</v>
      </c>
      <c r="AP22" s="58" t="str">
        <f t="shared" si="19"/>
        <v>T</v>
      </c>
      <c r="AQ22" s="58" t="str">
        <f t="shared" si="20"/>
        <v>D</v>
      </c>
      <c r="AR22" s="58" t="str">
        <f t="shared" si="21"/>
        <v>D</v>
      </c>
      <c r="AS22" s="58" t="str">
        <f t="shared" si="22"/>
        <v>☻</v>
      </c>
      <c r="AT22" s="58" t="str">
        <f t="shared" si="23"/>
        <v>X</v>
      </c>
      <c r="AU22" s="58" t="str">
        <f t="shared" si="24"/>
        <v/>
      </c>
      <c r="AV22" s="58" t="str">
        <f t="shared" si="25"/>
        <v>☺</v>
      </c>
      <c r="AW22" s="58" t="str">
        <f t="shared" si="26"/>
        <v>¶</v>
      </c>
      <c r="AX22" s="58" t="str">
        <f t="shared" si="27"/>
        <v/>
      </c>
      <c r="AY22" s="58" t="str">
        <f t="shared" si="28"/>
        <v>D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45099</v>
      </c>
      <c r="B23" s="59" t="str">
        <f t="shared" si="0"/>
        <v>Thu</v>
      </c>
      <c r="C23" s="11" t="str">
        <f>Predloge!$B$32</f>
        <v>Am</v>
      </c>
      <c r="D23" s="54" t="s">
        <v>78</v>
      </c>
      <c r="E23" s="11" t="str">
        <f>Predloge!$B$26</f>
        <v>52¶</v>
      </c>
      <c r="F23" s="6" t="str">
        <f>Predloge!$B$5</f>
        <v>52</v>
      </c>
      <c r="G23" s="54" t="str">
        <f>Predloge!$B$12</f>
        <v>D</v>
      </c>
      <c r="H23" s="54" t="str">
        <f>Predloge!$B$12</f>
        <v>D</v>
      </c>
      <c r="I23" s="23" t="str">
        <f>Predloge!$B$23</f>
        <v>51☺</v>
      </c>
      <c r="J23" s="118" t="str">
        <f>Predloge!$B$6</f>
        <v>KVIT</v>
      </c>
      <c r="K23" s="54" t="str">
        <f>Predloge!$B$12</f>
        <v>D</v>
      </c>
      <c r="L23" s="54" t="str">
        <f>Predloge!$B$12</f>
        <v>D</v>
      </c>
      <c r="M23" s="11" t="str">
        <f>Predloge!$B$11</f>
        <v>X</v>
      </c>
      <c r="N23" s="9" t="str">
        <f>Predloge!$B$7</f>
        <v>KVIT☻</v>
      </c>
      <c r="O23" s="54"/>
      <c r="P23" s="11" t="str">
        <f>Predloge!$B$11</f>
        <v>X</v>
      </c>
      <c r="Q23" s="54" t="s">
        <v>77</v>
      </c>
      <c r="R23" s="54"/>
      <c r="S23" s="54" t="str">
        <f>Predloge!$B$12</f>
        <v>D</v>
      </c>
      <c r="T23" s="54"/>
      <c r="U23" s="54" t="s">
        <v>15</v>
      </c>
      <c r="V23" s="8" t="s">
        <v>17</v>
      </c>
      <c r="W23" s="56">
        <f t="shared" si="1"/>
        <v>1</v>
      </c>
      <c r="X23" s="56">
        <f t="shared" si="2"/>
        <v>1</v>
      </c>
      <c r="Y23" s="56">
        <f t="shared" si="3"/>
        <v>0</v>
      </c>
      <c r="Z23" s="56">
        <f t="shared" si="4"/>
        <v>1</v>
      </c>
      <c r="AA23" s="56">
        <f t="shared" si="5"/>
        <v>0</v>
      </c>
      <c r="AB23" s="56">
        <f t="shared" si="6"/>
        <v>1</v>
      </c>
      <c r="AC23" s="56">
        <f t="shared" si="7"/>
        <v>0</v>
      </c>
      <c r="AD23" s="56">
        <f t="shared" si="8"/>
        <v>2</v>
      </c>
      <c r="AE23" s="57">
        <f t="shared" si="9"/>
        <v>0</v>
      </c>
      <c r="AF23" s="57">
        <f t="shared" si="10"/>
        <v>2</v>
      </c>
      <c r="AG23" s="56">
        <f t="shared" si="11"/>
        <v>1</v>
      </c>
      <c r="AH23" s="23" t="str">
        <f>Predloge!$B$23</f>
        <v>51☺</v>
      </c>
      <c r="AI23" s="58" t="str">
        <f t="shared" si="12"/>
        <v>m</v>
      </c>
      <c r="AJ23" s="58" t="str">
        <f t="shared" si="13"/>
        <v>F</v>
      </c>
      <c r="AK23" s="58" t="str">
        <f t="shared" si="14"/>
        <v>¶</v>
      </c>
      <c r="AL23" s="58" t="str">
        <f t="shared" si="15"/>
        <v>2</v>
      </c>
      <c r="AM23" s="58" t="str">
        <f t="shared" si="16"/>
        <v>D</v>
      </c>
      <c r="AN23" s="58" t="str">
        <f t="shared" si="17"/>
        <v>D</v>
      </c>
      <c r="AO23" s="58" t="str">
        <f t="shared" si="18"/>
        <v>☺</v>
      </c>
      <c r="AP23" s="58" t="str">
        <f t="shared" si="19"/>
        <v>T</v>
      </c>
      <c r="AQ23" s="58" t="str">
        <f t="shared" si="20"/>
        <v>D</v>
      </c>
      <c r="AR23" s="58" t="str">
        <f t="shared" si="21"/>
        <v>D</v>
      </c>
      <c r="AS23" s="58" t="str">
        <f t="shared" si="22"/>
        <v>X</v>
      </c>
      <c r="AT23" s="58" t="str">
        <f t="shared" si="23"/>
        <v>☻</v>
      </c>
      <c r="AU23" s="58" t="str">
        <f t="shared" si="24"/>
        <v/>
      </c>
      <c r="AV23" s="58" t="str">
        <f t="shared" si="25"/>
        <v>X</v>
      </c>
      <c r="AW23" s="58" t="str">
        <f t="shared" si="26"/>
        <v>K</v>
      </c>
      <c r="AX23" s="58" t="str">
        <f t="shared" si="27"/>
        <v/>
      </c>
      <c r="AY23" s="58" t="str">
        <f t="shared" si="28"/>
        <v>D</v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45100</v>
      </c>
      <c r="B24" s="59" t="str">
        <f t="shared" si="0"/>
        <v>Fri</v>
      </c>
      <c r="C24" s="6" t="str">
        <f>Predloge!$B$5</f>
        <v>52</v>
      </c>
      <c r="D24" s="54" t="str">
        <f>Predloge!$B$12</f>
        <v>D</v>
      </c>
      <c r="E24" s="6" t="str">
        <f>Predloge!$B$6</f>
        <v>KVIT</v>
      </c>
      <c r="F24" s="54" t="str">
        <f>Predloge!$B$12</f>
        <v>D</v>
      </c>
      <c r="G24" s="54" t="str">
        <f>Predloge!$B$12</f>
        <v>D</v>
      </c>
      <c r="H24" s="54" t="str">
        <f>Predloge!$B$12</f>
        <v>D</v>
      </c>
      <c r="I24" s="11" t="str">
        <f>Predloge!$B$11</f>
        <v>X</v>
      </c>
      <c r="J24" s="6" t="str">
        <f>Predloge!$B$6</f>
        <v>KVIT</v>
      </c>
      <c r="K24" s="9" t="str">
        <f>Predloge!$B$7</f>
        <v>KVIT☻</v>
      </c>
      <c r="L24" s="54" t="str">
        <f>Predloge!$B$12</f>
        <v>D</v>
      </c>
      <c r="M24" s="6" t="str">
        <f>Predloge!$B$4</f>
        <v>51</v>
      </c>
      <c r="N24" s="11" t="str">
        <f>Predloge!$B$11</f>
        <v>X</v>
      </c>
      <c r="O24" s="54"/>
      <c r="P24" s="54" t="s">
        <v>85</v>
      </c>
      <c r="Q24" s="23" t="str">
        <f>Predloge!$B$23</f>
        <v>51☺</v>
      </c>
      <c r="R24" s="54"/>
      <c r="S24" s="54" t="str">
        <f>Predloge!$B$12</f>
        <v>D</v>
      </c>
      <c r="T24" s="54"/>
      <c r="U24" s="54" t="s">
        <v>30</v>
      </c>
      <c r="V24" s="8" t="str">
        <f>september!$E$1</f>
        <v>PIN</v>
      </c>
      <c r="W24" s="56">
        <f t="shared" si="1"/>
        <v>1</v>
      </c>
      <c r="X24" s="56">
        <f t="shared" si="2"/>
        <v>1</v>
      </c>
      <c r="Y24" s="56">
        <f t="shared" si="3"/>
        <v>1</v>
      </c>
      <c r="Z24" s="56">
        <f t="shared" si="4"/>
        <v>1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3</v>
      </c>
      <c r="AE24" s="57">
        <f t="shared" si="9"/>
        <v>0</v>
      </c>
      <c r="AF24" s="57">
        <f t="shared" si="10"/>
        <v>2</v>
      </c>
      <c r="AG24" s="56">
        <f t="shared" si="11"/>
        <v>2</v>
      </c>
      <c r="AH24" s="23" t="str">
        <f>Predloge!$B$24</f>
        <v>52☺</v>
      </c>
      <c r="AI24" s="58" t="str">
        <f>RIGHT(C30,1)</f>
        <v>¶</v>
      </c>
      <c r="AJ24" s="58" t="str">
        <f t="shared" ref="AJ24:AJ32" si="30">RIGHT(D24,1)</f>
        <v>D</v>
      </c>
      <c r="AK24" s="58" t="str">
        <f t="shared" ref="AK24:AK32" si="31">RIGHT(E24,1)</f>
        <v>T</v>
      </c>
      <c r="AL24" s="58" t="str">
        <f t="shared" ref="AL24:AL32" si="32">RIGHT(F24,1)</f>
        <v>D</v>
      </c>
      <c r="AM24" s="58" t="str">
        <f t="shared" ref="AM24:AM32" si="33">RIGHT(G24,1)</f>
        <v>D</v>
      </c>
      <c r="AN24" s="58" t="str">
        <f t="shared" ref="AN24:AN32" si="34">RIGHT(H24,1)</f>
        <v>D</v>
      </c>
      <c r="AO24" s="58" t="str">
        <f t="shared" ref="AO24:AO32" si="35">RIGHT(I24,1)</f>
        <v>X</v>
      </c>
      <c r="AP24" s="58" t="str">
        <f t="shared" ref="AP24:AP32" si="36">RIGHT(J24,1)</f>
        <v>T</v>
      </c>
      <c r="AQ24" s="58" t="str">
        <f t="shared" ref="AQ24:AQ32" si="37">RIGHT(K24,1)</f>
        <v>☻</v>
      </c>
      <c r="AR24" s="58" t="str">
        <f t="shared" ref="AR24:AR32" si="38">RIGHT(L24,1)</f>
        <v>D</v>
      </c>
      <c r="AS24" s="58" t="str">
        <f t="shared" ref="AS24:AS32" si="39">RIGHT(M24,1)</f>
        <v>1</v>
      </c>
      <c r="AT24" s="58" t="str">
        <f t="shared" ref="AT24:AT32" si="40">RIGHT(N24,1)</f>
        <v>X</v>
      </c>
      <c r="AU24" s="58" t="str">
        <f t="shared" ref="AU24:AU32" si="41">RIGHT(O24,1)</f>
        <v/>
      </c>
      <c r="AV24" s="58" t="str">
        <f t="shared" ref="AV24:AV32" si="42">RIGHT(P24,1)</f>
        <v>T</v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>D</v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45101</v>
      </c>
      <c r="B25" s="59" t="str">
        <f t="shared" si="0"/>
        <v>Sat</v>
      </c>
      <c r="C25" s="54"/>
      <c r="D25" s="54"/>
      <c r="E25" s="54"/>
      <c r="F25" s="54"/>
      <c r="G25" s="54"/>
      <c r="H25" s="54"/>
      <c r="I25" s="54"/>
      <c r="J25" s="13" t="str">
        <f>Predloge!$B$14</f>
        <v>☻</v>
      </c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 t="s">
        <v>79</v>
      </c>
      <c r="V25" s="8" t="s">
        <v>23</v>
      </c>
      <c r="W25" s="56">
        <f t="shared" si="1"/>
        <v>1</v>
      </c>
      <c r="X25" s="56">
        <f t="shared" si="2"/>
        <v>0</v>
      </c>
      <c r="Y25" s="56">
        <f t="shared" si="3"/>
        <v>0</v>
      </c>
      <c r="Z25" s="56">
        <f t="shared" si="4"/>
        <v>0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0</v>
      </c>
      <c r="AE25" s="57">
        <f t="shared" si="9"/>
        <v>14</v>
      </c>
      <c r="AF25" s="57">
        <f t="shared" si="10"/>
        <v>0</v>
      </c>
      <c r="AG25" s="56">
        <f t="shared" si="11"/>
        <v>0</v>
      </c>
      <c r="AH25" s="11" t="str">
        <f>Predloge!$B$25</f>
        <v>51¶</v>
      </c>
      <c r="AI25" s="58" t="str">
        <f t="shared" ref="AI25:AI32" si="47">RIGHT(C25,1)</f>
        <v/>
      </c>
      <c r="AJ25" s="58" t="str">
        <f t="shared" si="30"/>
        <v/>
      </c>
      <c r="AK25" s="58" t="str">
        <f t="shared" si="31"/>
        <v/>
      </c>
      <c r="AL25" s="58" t="str">
        <f t="shared" si="32"/>
        <v/>
      </c>
      <c r="AM25" s="58" t="str">
        <f t="shared" si="33"/>
        <v/>
      </c>
      <c r="AN25" s="58" t="str">
        <f t="shared" si="34"/>
        <v/>
      </c>
      <c r="AO25" s="58" t="str">
        <f t="shared" si="35"/>
        <v/>
      </c>
      <c r="AP25" s="58" t="str">
        <f t="shared" si="36"/>
        <v>☻</v>
      </c>
      <c r="AQ25" s="58" t="str">
        <f t="shared" si="37"/>
        <v/>
      </c>
      <c r="AR25" s="58" t="str">
        <f t="shared" si="38"/>
        <v/>
      </c>
      <c r="AS25" s="58" t="str">
        <f t="shared" si="39"/>
        <v/>
      </c>
      <c r="AT25" s="58" t="str">
        <f t="shared" si="40"/>
        <v/>
      </c>
      <c r="AU25" s="58" t="str">
        <f t="shared" si="41"/>
        <v/>
      </c>
      <c r="AV25" s="58" t="str">
        <f t="shared" si="42"/>
        <v/>
      </c>
      <c r="AW25" s="58" t="str">
        <f t="shared" si="43"/>
        <v/>
      </c>
      <c r="AX25" s="58" t="str">
        <f t="shared" si="44"/>
        <v/>
      </c>
      <c r="AY25" s="58" t="str">
        <f t="shared" si="45"/>
        <v/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45102</v>
      </c>
      <c r="B26" s="99" t="str">
        <f t="shared" si="0"/>
        <v>Sun</v>
      </c>
      <c r="C26" s="54"/>
      <c r="D26" s="54"/>
      <c r="E26" s="54"/>
      <c r="F26" s="54"/>
      <c r="G26" s="54"/>
      <c r="H26" s="54"/>
      <c r="I26" s="54"/>
      <c r="J26" s="54"/>
      <c r="K26" s="13" t="str">
        <f>Predloge!$B$14</f>
        <v>☻</v>
      </c>
      <c r="L26" s="54"/>
      <c r="M26" s="54"/>
      <c r="N26" s="54"/>
      <c r="O26" s="54"/>
      <c r="P26" s="54"/>
      <c r="Q26" s="21" t="str">
        <f>Predloge!$B$21</f>
        <v>☺</v>
      </c>
      <c r="R26" s="54"/>
      <c r="S26" s="54"/>
      <c r="T26" s="54"/>
      <c r="U26" s="54" t="s">
        <v>30</v>
      </c>
      <c r="V26" s="100" t="s">
        <v>23</v>
      </c>
      <c r="W26" s="56">
        <f t="shared" si="1"/>
        <v>1</v>
      </c>
      <c r="X26" s="56">
        <f t="shared" si="2"/>
        <v>1</v>
      </c>
      <c r="Y26" s="56">
        <f t="shared" si="3"/>
        <v>0</v>
      </c>
      <c r="Z26" s="56">
        <f t="shared" si="4"/>
        <v>0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0</v>
      </c>
      <c r="AE26" s="57">
        <f t="shared" si="9"/>
        <v>13</v>
      </c>
      <c r="AF26" s="57">
        <f t="shared" si="10"/>
        <v>0</v>
      </c>
      <c r="AG26" s="56">
        <f t="shared" si="11"/>
        <v>0</v>
      </c>
      <c r="AH26" s="11" t="str">
        <f>Predloge!$B$26</f>
        <v>52¶</v>
      </c>
      <c r="AI26" s="58" t="str">
        <f t="shared" si="47"/>
        <v/>
      </c>
      <c r="AJ26" s="58" t="str">
        <f t="shared" si="30"/>
        <v/>
      </c>
      <c r="AK26" s="58" t="str">
        <f t="shared" si="31"/>
        <v/>
      </c>
      <c r="AL26" s="58" t="str">
        <f t="shared" si="32"/>
        <v/>
      </c>
      <c r="AM26" s="58" t="str">
        <f t="shared" si="33"/>
        <v/>
      </c>
      <c r="AN26" s="58" t="str">
        <f t="shared" si="34"/>
        <v/>
      </c>
      <c r="AO26" s="58" t="str">
        <f t="shared" si="35"/>
        <v/>
      </c>
      <c r="AP26" s="58" t="str">
        <f t="shared" si="36"/>
        <v/>
      </c>
      <c r="AQ26" s="58" t="str">
        <f t="shared" si="37"/>
        <v>☻</v>
      </c>
      <c r="AR26" s="58" t="str">
        <f t="shared" si="38"/>
        <v/>
      </c>
      <c r="AS26" s="58" t="str">
        <f t="shared" si="39"/>
        <v/>
      </c>
      <c r="AT26" s="58" t="str">
        <f t="shared" si="40"/>
        <v/>
      </c>
      <c r="AU26" s="58" t="str">
        <f t="shared" si="41"/>
        <v/>
      </c>
      <c r="AV26" s="58" t="str">
        <f t="shared" si="42"/>
        <v/>
      </c>
      <c r="AW26" s="58" t="str">
        <f t="shared" si="43"/>
        <v>☺</v>
      </c>
      <c r="AX26" s="58" t="str">
        <f t="shared" si="44"/>
        <v/>
      </c>
      <c r="AY26" s="58" t="str">
        <f t="shared" si="45"/>
        <v/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45103</v>
      </c>
      <c r="B27" s="59" t="str">
        <f t="shared" si="0"/>
        <v>Mon</v>
      </c>
      <c r="C27" s="23" t="str">
        <f>Predloge!$B$23</f>
        <v>51☺</v>
      </c>
      <c r="D27" s="118" t="str">
        <f>Predloge!$B$6</f>
        <v>KVIT</v>
      </c>
      <c r="E27" s="11" t="str">
        <f>Predloge!$B$26</f>
        <v>52¶</v>
      </c>
      <c r="F27" s="54" t="str">
        <f>Predloge!$B$12</f>
        <v>D</v>
      </c>
      <c r="G27" s="117" t="s">
        <v>46</v>
      </c>
      <c r="H27" s="54" t="str">
        <f>Predloge!$B$12</f>
        <v>D</v>
      </c>
      <c r="I27" s="54" t="str">
        <f>Predloge!$B$12</f>
        <v>D</v>
      </c>
      <c r="J27" s="6" t="str">
        <f>Predloge!$B$5</f>
        <v>52</v>
      </c>
      <c r="K27" s="11" t="str">
        <f>Predloge!$B$11</f>
        <v>X</v>
      </c>
      <c r="L27" s="54" t="str">
        <f>Predloge!$B$12</f>
        <v>D</v>
      </c>
      <c r="M27" s="9" t="str">
        <f>Predloge!$B$7</f>
        <v>KVIT☻</v>
      </c>
      <c r="N27" s="54" t="str">
        <f>Predloge!$B$12</f>
        <v>D</v>
      </c>
      <c r="O27" s="54"/>
      <c r="P27" s="54" t="str">
        <f>Predloge!$B$12</f>
        <v>D</v>
      </c>
      <c r="Q27" s="54" t="str">
        <f>Predloge!$B$12</f>
        <v>D</v>
      </c>
      <c r="R27" s="54"/>
      <c r="S27" s="54" t="str">
        <f>Predloge!$B$12</f>
        <v>D</v>
      </c>
      <c r="T27" s="54"/>
      <c r="U27" s="54" t="s">
        <v>36</v>
      </c>
      <c r="V27" s="76" t="s">
        <v>17</v>
      </c>
      <c r="W27" s="56">
        <f t="shared" si="1"/>
        <v>1</v>
      </c>
      <c r="X27" s="56">
        <f t="shared" si="2"/>
        <v>1</v>
      </c>
      <c r="Y27" s="56">
        <f t="shared" si="3"/>
        <v>0</v>
      </c>
      <c r="Z27" s="56">
        <f t="shared" si="4"/>
        <v>1</v>
      </c>
      <c r="AA27" s="56">
        <f t="shared" si="5"/>
        <v>0</v>
      </c>
      <c r="AB27" s="56">
        <f t="shared" si="6"/>
        <v>1</v>
      </c>
      <c r="AC27" s="56">
        <f t="shared" si="7"/>
        <v>0</v>
      </c>
      <c r="AD27" s="56">
        <f t="shared" si="8"/>
        <v>2</v>
      </c>
      <c r="AE27" s="57">
        <f t="shared" si="9"/>
        <v>0</v>
      </c>
      <c r="AF27" s="57">
        <f t="shared" si="10"/>
        <v>1</v>
      </c>
      <c r="AG27" s="56">
        <f t="shared" si="11"/>
        <v>1</v>
      </c>
      <c r="AH27" s="25" t="str">
        <f>Predloge!$B$27</f>
        <v>KVIT☺</v>
      </c>
      <c r="AI27" s="58" t="str">
        <f t="shared" si="47"/>
        <v>☺</v>
      </c>
      <c r="AJ27" s="58" t="str">
        <f t="shared" si="30"/>
        <v>T</v>
      </c>
      <c r="AK27" s="58" t="str">
        <f t="shared" si="31"/>
        <v>¶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2</v>
      </c>
      <c r="AQ27" s="58" t="str">
        <f t="shared" si="37"/>
        <v>X</v>
      </c>
      <c r="AR27" s="58" t="str">
        <f t="shared" si="38"/>
        <v>D</v>
      </c>
      <c r="AS27" s="58" t="str">
        <f t="shared" si="39"/>
        <v>☻</v>
      </c>
      <c r="AT27" s="58" t="str">
        <f t="shared" si="40"/>
        <v>D</v>
      </c>
      <c r="AU27" s="58" t="str">
        <f t="shared" si="41"/>
        <v/>
      </c>
      <c r="AV27" s="58" t="str">
        <f t="shared" si="42"/>
        <v>D</v>
      </c>
      <c r="AW27" s="58" t="str">
        <f t="shared" si="43"/>
        <v>D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45104</v>
      </c>
      <c r="B28" s="59" t="str">
        <f t="shared" si="0"/>
        <v>Tue</v>
      </c>
      <c r="C28" s="54" t="str">
        <f>Predloge!$B$12</f>
        <v>D</v>
      </c>
      <c r="D28" s="9" t="str">
        <f>Predloge!$B$7</f>
        <v>KVIT☻</v>
      </c>
      <c r="E28" s="118" t="str">
        <f>Predloge!$B$4</f>
        <v>51</v>
      </c>
      <c r="F28" s="11" t="str">
        <f>Predloge!$B$32</f>
        <v>Am</v>
      </c>
      <c r="G28" s="117" t="s">
        <v>46</v>
      </c>
      <c r="H28" s="54" t="str">
        <f>Predloge!$B$12</f>
        <v>D</v>
      </c>
      <c r="I28" s="54" t="str">
        <f>Predloge!$B$12</f>
        <v>D</v>
      </c>
      <c r="J28" s="6" t="str">
        <f>Predloge!$B$5</f>
        <v>52</v>
      </c>
      <c r="K28" s="6" t="str">
        <f>Predloge!$B$6</f>
        <v>KVIT</v>
      </c>
      <c r="L28" s="54" t="str">
        <f>Predloge!$B$12</f>
        <v>D</v>
      </c>
      <c r="M28" s="11" t="str">
        <f>Predloge!$B$11</f>
        <v>X</v>
      </c>
      <c r="N28" s="54" t="str">
        <f>Predloge!$B$12</f>
        <v>D</v>
      </c>
      <c r="O28" s="54"/>
      <c r="P28" s="54" t="str">
        <f>Predloge!$B$12</f>
        <v>D</v>
      </c>
      <c r="Q28" s="54" t="str">
        <f>Predloge!$B$12</f>
        <v>D</v>
      </c>
      <c r="R28" s="54"/>
      <c r="S28" s="54" t="str">
        <f>Predloge!$B$12</f>
        <v>D</v>
      </c>
      <c r="T28" s="54"/>
      <c r="U28" s="54" t="s">
        <v>76</v>
      </c>
      <c r="V28" s="8" t="s">
        <v>19</v>
      </c>
      <c r="W28" s="56">
        <f t="shared" si="1"/>
        <v>1</v>
      </c>
      <c r="X28" s="56">
        <f t="shared" si="2"/>
        <v>0</v>
      </c>
      <c r="Y28" s="56">
        <f t="shared" si="3"/>
        <v>1</v>
      </c>
      <c r="Z28" s="56">
        <f t="shared" si="4"/>
        <v>1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1</v>
      </c>
      <c r="AG28" s="56">
        <f t="shared" si="11"/>
        <v>2</v>
      </c>
      <c r="AH28" s="27" t="str">
        <f>Predloge!$B$28</f>
        <v>KO</v>
      </c>
      <c r="AI28" s="58" t="str">
        <f t="shared" si="47"/>
        <v>D</v>
      </c>
      <c r="AJ28" s="58" t="str">
        <f t="shared" si="30"/>
        <v>☻</v>
      </c>
      <c r="AK28" s="58" t="str">
        <f t="shared" si="31"/>
        <v>1</v>
      </c>
      <c r="AL28" s="58" t="str">
        <f t="shared" si="32"/>
        <v>m</v>
      </c>
      <c r="AM28" s="58" t="str">
        <f t="shared" si="33"/>
        <v>O</v>
      </c>
      <c r="AN28" s="58" t="str">
        <f t="shared" si="34"/>
        <v>D</v>
      </c>
      <c r="AO28" s="58" t="str">
        <f t="shared" si="35"/>
        <v>D</v>
      </c>
      <c r="AP28" s="58" t="str">
        <f t="shared" si="36"/>
        <v>2</v>
      </c>
      <c r="AQ28" s="58" t="str">
        <f t="shared" si="37"/>
        <v>T</v>
      </c>
      <c r="AR28" s="58" t="str">
        <f t="shared" si="38"/>
        <v>D</v>
      </c>
      <c r="AS28" s="58" t="str">
        <f t="shared" si="39"/>
        <v>X</v>
      </c>
      <c r="AT28" s="58" t="str">
        <f t="shared" si="40"/>
        <v>D</v>
      </c>
      <c r="AU28" s="58" t="str">
        <f t="shared" si="41"/>
        <v/>
      </c>
      <c r="AV28" s="58" t="str">
        <f t="shared" si="42"/>
        <v>D</v>
      </c>
      <c r="AW28" s="58" t="str">
        <f t="shared" si="43"/>
        <v>D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45105</v>
      </c>
      <c r="B29" s="59" t="str">
        <f t="shared" si="0"/>
        <v>Wed</v>
      </c>
      <c r="C29" s="6" t="str">
        <f>Predloge!$B$5</f>
        <v>52</v>
      </c>
      <c r="D29" s="11" t="str">
        <f>Predloge!$B$11</f>
        <v>X</v>
      </c>
      <c r="E29" s="6" t="str">
        <f>Predloge!$B$6</f>
        <v>KVIT</v>
      </c>
      <c r="F29" s="9" t="s">
        <v>12</v>
      </c>
      <c r="G29" s="117" t="s">
        <v>46</v>
      </c>
      <c r="H29" s="54" t="str">
        <f>Predloge!$B$12</f>
        <v>D</v>
      </c>
      <c r="I29" s="54" t="str">
        <f>Predloge!$B$12</f>
        <v>D</v>
      </c>
      <c r="J29" s="23" t="str">
        <f>Predloge!$B$23</f>
        <v>51☺</v>
      </c>
      <c r="K29" s="11" t="str">
        <f>Predloge!$B$26</f>
        <v>52¶</v>
      </c>
      <c r="L29" s="54" t="str">
        <f>Predloge!$B$12</f>
        <v>D</v>
      </c>
      <c r="M29" s="11" t="s">
        <v>77</v>
      </c>
      <c r="N29" s="54" t="str">
        <f>Predloge!$B$12</f>
        <v>D</v>
      </c>
      <c r="O29" s="64"/>
      <c r="P29" s="54" t="str">
        <f>Predloge!$B$12</f>
        <v>D</v>
      </c>
      <c r="Q29" s="54" t="str">
        <f>Predloge!$B$12</f>
        <v>D</v>
      </c>
      <c r="R29" s="64"/>
      <c r="S29" s="54" t="str">
        <f>Predloge!$B$12</f>
        <v>D</v>
      </c>
      <c r="T29" s="64"/>
      <c r="U29" s="54" t="s">
        <v>17</v>
      </c>
      <c r="V29" s="8" t="s">
        <v>23</v>
      </c>
      <c r="W29" s="56">
        <f t="shared" si="1"/>
        <v>1</v>
      </c>
      <c r="X29" s="56">
        <f t="shared" si="2"/>
        <v>1</v>
      </c>
      <c r="Y29" s="56">
        <f t="shared" si="3"/>
        <v>0</v>
      </c>
      <c r="Z29" s="56">
        <f t="shared" si="4"/>
        <v>1</v>
      </c>
      <c r="AA29" s="56">
        <f t="shared" si="5"/>
        <v>0</v>
      </c>
      <c r="AB29" s="56">
        <f t="shared" si="6"/>
        <v>1</v>
      </c>
      <c r="AC29" s="56">
        <f t="shared" si="7"/>
        <v>0</v>
      </c>
      <c r="AD29" s="56">
        <f t="shared" si="8"/>
        <v>2</v>
      </c>
      <c r="AE29" s="57">
        <f t="shared" si="9"/>
        <v>0</v>
      </c>
      <c r="AF29" s="57">
        <f t="shared" si="10"/>
        <v>1</v>
      </c>
      <c r="AG29" s="56">
        <f t="shared" si="11"/>
        <v>1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X</v>
      </c>
      <c r="AK29" s="58" t="str">
        <f t="shared" si="31"/>
        <v>T</v>
      </c>
      <c r="AL29" s="58" t="str">
        <f t="shared" si="32"/>
        <v>☻</v>
      </c>
      <c r="AM29" s="58" t="str">
        <f t="shared" si="33"/>
        <v>O</v>
      </c>
      <c r="AN29" s="58" t="str">
        <f t="shared" si="34"/>
        <v>D</v>
      </c>
      <c r="AO29" s="58" t="str">
        <f t="shared" si="35"/>
        <v>D</v>
      </c>
      <c r="AP29" s="58" t="str">
        <f t="shared" si="36"/>
        <v>☺</v>
      </c>
      <c r="AQ29" s="58" t="str">
        <f t="shared" si="37"/>
        <v>¶</v>
      </c>
      <c r="AR29" s="58" t="str">
        <f t="shared" si="38"/>
        <v>D</v>
      </c>
      <c r="AS29" s="58" t="str">
        <f t="shared" si="39"/>
        <v>K</v>
      </c>
      <c r="AT29" s="58" t="str">
        <f t="shared" si="40"/>
        <v>D</v>
      </c>
      <c r="AU29" s="58" t="str">
        <f t="shared" si="41"/>
        <v/>
      </c>
      <c r="AV29" s="58" t="str">
        <f t="shared" si="42"/>
        <v>D</v>
      </c>
      <c r="AW29" s="58" t="str">
        <f t="shared" si="43"/>
        <v>D</v>
      </c>
      <c r="AX29" s="58" t="str">
        <f t="shared" si="44"/>
        <v/>
      </c>
      <c r="AY29" s="58" t="str">
        <f t="shared" si="45"/>
        <v>D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45106</v>
      </c>
      <c r="B30" s="59" t="str">
        <f t="shared" si="0"/>
        <v>Thu</v>
      </c>
      <c r="C30" s="11" t="str">
        <f>Predloge!$B$26</f>
        <v>52¶</v>
      </c>
      <c r="D30" s="54" t="s">
        <v>78</v>
      </c>
      <c r="E30" s="118" t="str">
        <f>Predloge!$B$6</f>
        <v>KVIT</v>
      </c>
      <c r="F30" s="11" t="str">
        <f>Predloge!$B$11</f>
        <v>X</v>
      </c>
      <c r="G30" s="6" t="str">
        <f>Predloge!$B$4</f>
        <v>51</v>
      </c>
      <c r="H30" s="54" t="str">
        <f>Predloge!$B$12</f>
        <v>D</v>
      </c>
      <c r="I30" s="54" t="str">
        <f>Predloge!$B$12</f>
        <v>D</v>
      </c>
      <c r="J30" s="11" t="str">
        <f>Predloge!$B$11</f>
        <v>X</v>
      </c>
      <c r="K30" s="6" t="str">
        <f>Predloge!$B$6</f>
        <v>KVIT</v>
      </c>
      <c r="L30" s="54" t="str">
        <f>Predloge!$B$12</f>
        <v>D</v>
      </c>
      <c r="M30" s="6" t="str">
        <f>Predloge!$B$5</f>
        <v>52</v>
      </c>
      <c r="N30" s="54" t="str">
        <f>Predloge!$B$12</f>
        <v>D</v>
      </c>
      <c r="O30" s="64"/>
      <c r="P30" s="54" t="str">
        <f>Predloge!$B$12</f>
        <v>D</v>
      </c>
      <c r="Q30" s="23" t="str">
        <f>Predloge!$B$23</f>
        <v>51☺</v>
      </c>
      <c r="R30" s="64"/>
      <c r="S30" s="54" t="str">
        <f>Predloge!$B$12</f>
        <v>D</v>
      </c>
      <c r="T30" s="64"/>
      <c r="U30" s="66" t="s">
        <v>76</v>
      </c>
      <c r="V30" s="8" t="s">
        <v>23</v>
      </c>
      <c r="W30" s="56">
        <f t="shared" si="1"/>
        <v>0</v>
      </c>
      <c r="X30" s="56">
        <f t="shared" si="2"/>
        <v>1</v>
      </c>
      <c r="Y30" s="56">
        <f t="shared" si="3"/>
        <v>1</v>
      </c>
      <c r="Z30" s="56">
        <f t="shared" si="4"/>
        <v>1</v>
      </c>
      <c r="AA30" s="56">
        <f t="shared" si="5"/>
        <v>0</v>
      </c>
      <c r="AB30" s="56">
        <f t="shared" si="6"/>
        <v>1</v>
      </c>
      <c r="AC30" s="56">
        <f t="shared" si="7"/>
        <v>0</v>
      </c>
      <c r="AD30" s="56">
        <f t="shared" si="8"/>
        <v>2</v>
      </c>
      <c r="AE30" s="57">
        <f t="shared" si="9"/>
        <v>0</v>
      </c>
      <c r="AF30" s="57">
        <f t="shared" si="10"/>
        <v>2</v>
      </c>
      <c r="AG30" s="56">
        <f t="shared" si="11"/>
        <v>2</v>
      </c>
      <c r="AH30" s="6" t="str">
        <f>Predloge!$B$30</f>
        <v>Rt☻</v>
      </c>
      <c r="AI30" s="58" t="str">
        <f t="shared" si="47"/>
        <v>¶</v>
      </c>
      <c r="AJ30" s="58" t="str">
        <f t="shared" si="30"/>
        <v>F</v>
      </c>
      <c r="AK30" s="58" t="str">
        <f t="shared" si="31"/>
        <v>T</v>
      </c>
      <c r="AL30" s="58" t="str">
        <f t="shared" si="32"/>
        <v>X</v>
      </c>
      <c r="AM30" s="58" t="str">
        <f t="shared" si="33"/>
        <v>1</v>
      </c>
      <c r="AN30" s="58" t="str">
        <f t="shared" si="34"/>
        <v>D</v>
      </c>
      <c r="AO30" s="58" t="str">
        <f t="shared" si="35"/>
        <v>D</v>
      </c>
      <c r="AP30" s="58" t="str">
        <f t="shared" si="36"/>
        <v>X</v>
      </c>
      <c r="AQ30" s="58" t="str">
        <f t="shared" si="37"/>
        <v>T</v>
      </c>
      <c r="AR30" s="58" t="str">
        <f t="shared" si="38"/>
        <v>D</v>
      </c>
      <c r="AS30" s="58" t="str">
        <f t="shared" si="39"/>
        <v>2</v>
      </c>
      <c r="AT30" s="58" t="str">
        <f t="shared" si="40"/>
        <v>D</v>
      </c>
      <c r="AU30" s="58" t="str">
        <f t="shared" si="41"/>
        <v/>
      </c>
      <c r="AV30" s="58" t="str">
        <f t="shared" si="42"/>
        <v>D</v>
      </c>
      <c r="AW30" s="58" t="str">
        <f t="shared" si="43"/>
        <v>☺</v>
      </c>
      <c r="AX30" s="58" t="str">
        <f t="shared" si="44"/>
        <v/>
      </c>
      <c r="AY30" s="58" t="str">
        <f t="shared" si="45"/>
        <v>D</v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45107</v>
      </c>
      <c r="B31" s="59" t="str">
        <f t="shared" si="0"/>
        <v>Fri</v>
      </c>
      <c r="C31" s="6" t="str">
        <f>Predloge!$B$4</f>
        <v>51</v>
      </c>
      <c r="D31" s="54" t="str">
        <f>Predloge!$B$12</f>
        <v>D</v>
      </c>
      <c r="E31" s="6" t="str">
        <f>Predloge!$B$6</f>
        <v>KVIT</v>
      </c>
      <c r="F31" s="9" t="s">
        <v>12</v>
      </c>
      <c r="G31" s="6" t="str">
        <f>Predloge!$B$5</f>
        <v>52</v>
      </c>
      <c r="H31" s="54" t="str">
        <f>Predloge!$B$12</f>
        <v>D</v>
      </c>
      <c r="I31" s="54" t="str">
        <f>Predloge!$B$12</f>
        <v>D</v>
      </c>
      <c r="J31" s="6" t="str">
        <f>Predloge!$B$5</f>
        <v>52</v>
      </c>
      <c r="K31" s="6" t="str">
        <f>Predloge!$B$6</f>
        <v>KVIT</v>
      </c>
      <c r="L31" s="54" t="str">
        <f>Predloge!$B$12</f>
        <v>D</v>
      </c>
      <c r="M31" s="6" t="str">
        <f>Predloge!$B$6</f>
        <v>KVIT</v>
      </c>
      <c r="N31" s="54" t="str">
        <f>Predloge!$B$12</f>
        <v>D</v>
      </c>
      <c r="O31" s="64"/>
      <c r="P31" s="54" t="str">
        <f>Predloge!$B$12</f>
        <v>D</v>
      </c>
      <c r="Q31" s="54" t="str">
        <f>Predloge!$B$12</f>
        <v>D</v>
      </c>
      <c r="R31" s="64"/>
      <c r="S31" s="54" t="str">
        <f>Predloge!$B$12</f>
        <v>D</v>
      </c>
      <c r="T31" s="64"/>
      <c r="U31" s="54" t="s">
        <v>79</v>
      </c>
      <c r="V31" s="8" t="str">
        <f>september!$J$1</f>
        <v>TOM</v>
      </c>
      <c r="W31" s="56">
        <f t="shared" si="1"/>
        <v>1</v>
      </c>
      <c r="X31" s="56">
        <f t="shared" si="2"/>
        <v>0</v>
      </c>
      <c r="Y31" s="56">
        <f t="shared" si="3"/>
        <v>1</v>
      </c>
      <c r="Z31" s="56">
        <f t="shared" si="4"/>
        <v>2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4</v>
      </c>
      <c r="AE31" s="57">
        <f t="shared" si="9"/>
        <v>0</v>
      </c>
      <c r="AF31" s="57">
        <f t="shared" si="10"/>
        <v>0</v>
      </c>
      <c r="AG31" s="56">
        <f t="shared" si="11"/>
        <v>3</v>
      </c>
      <c r="AH31" s="28" t="str">
        <f>Predloge!$B$31</f>
        <v>Rt☺</v>
      </c>
      <c r="AI31" s="58" t="str">
        <f t="shared" si="47"/>
        <v>1</v>
      </c>
      <c r="AJ31" s="58" t="str">
        <f t="shared" si="30"/>
        <v>D</v>
      </c>
      <c r="AK31" s="58" t="str">
        <f t="shared" si="31"/>
        <v>T</v>
      </c>
      <c r="AL31" s="58" t="str">
        <f t="shared" si="32"/>
        <v>☻</v>
      </c>
      <c r="AM31" s="58" t="str">
        <f t="shared" si="33"/>
        <v>2</v>
      </c>
      <c r="AN31" s="58" t="str">
        <f t="shared" si="34"/>
        <v>D</v>
      </c>
      <c r="AO31" s="58" t="str">
        <f t="shared" si="35"/>
        <v>D</v>
      </c>
      <c r="AP31" s="58" t="str">
        <f t="shared" si="36"/>
        <v>2</v>
      </c>
      <c r="AQ31" s="58" t="str">
        <f t="shared" si="37"/>
        <v>T</v>
      </c>
      <c r="AR31" s="58" t="str">
        <f t="shared" si="38"/>
        <v>D</v>
      </c>
      <c r="AS31" s="58" t="str">
        <f t="shared" si="39"/>
        <v>T</v>
      </c>
      <c r="AT31" s="58" t="str">
        <f t="shared" si="40"/>
        <v>D</v>
      </c>
      <c r="AU31" s="58" t="str">
        <f t="shared" si="41"/>
        <v/>
      </c>
      <c r="AV31" s="58" t="str">
        <f t="shared" si="42"/>
        <v>D</v>
      </c>
      <c r="AW31" s="58" t="str">
        <f t="shared" si="43"/>
        <v>D</v>
      </c>
      <c r="AX31" s="58" t="str">
        <f t="shared" si="44"/>
        <v/>
      </c>
      <c r="AY31" s="58" t="str">
        <f t="shared" si="45"/>
        <v>D</v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AH32" s="11" t="str">
        <f>Predloge!$B$32</f>
        <v>Am</v>
      </c>
      <c r="AI32" s="58" t="str">
        <f t="shared" si="47"/>
        <v/>
      </c>
      <c r="AJ32" s="58" t="str">
        <f t="shared" si="30"/>
        <v/>
      </c>
      <c r="AK32" s="58" t="str">
        <f t="shared" si="31"/>
        <v/>
      </c>
      <c r="AL32" s="58" t="str">
        <f t="shared" si="32"/>
        <v/>
      </c>
      <c r="AM32" s="58" t="str">
        <f t="shared" si="33"/>
        <v/>
      </c>
      <c r="AN32" s="58" t="str">
        <f t="shared" si="34"/>
        <v/>
      </c>
      <c r="AO32" s="58" t="str">
        <f t="shared" si="35"/>
        <v/>
      </c>
      <c r="AP32" s="58" t="str">
        <f t="shared" si="36"/>
        <v/>
      </c>
      <c r="AQ32" s="58" t="str">
        <f t="shared" si="37"/>
        <v/>
      </c>
      <c r="AR32" s="58" t="str">
        <f t="shared" si="38"/>
        <v/>
      </c>
      <c r="AS32" s="58" t="str">
        <f t="shared" si="39"/>
        <v/>
      </c>
      <c r="AT32" s="58" t="str">
        <f t="shared" si="40"/>
        <v/>
      </c>
      <c r="AU32" s="58" t="str">
        <f t="shared" si="41"/>
        <v/>
      </c>
      <c r="AV32" s="58" t="str">
        <f t="shared" si="42"/>
        <v/>
      </c>
      <c r="AW32" s="58" t="str">
        <f t="shared" si="43"/>
        <v/>
      </c>
      <c r="AX32" s="58" t="str">
        <f t="shared" si="44"/>
        <v/>
      </c>
      <c r="AY32" s="58" t="str">
        <f t="shared" si="45"/>
        <v/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3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1</v>
      </c>
      <c r="I35" s="68">
        <f t="shared" si="48"/>
        <v>5</v>
      </c>
      <c r="J35" s="68">
        <f t="shared" si="48"/>
        <v>1</v>
      </c>
      <c r="K35" s="68">
        <f t="shared" si="48"/>
        <v>0</v>
      </c>
      <c r="L35" s="68">
        <f t="shared" si="48"/>
        <v>4</v>
      </c>
      <c r="M35" s="68">
        <f t="shared" si="48"/>
        <v>0</v>
      </c>
      <c r="N35" s="68">
        <f t="shared" si="48"/>
        <v>1</v>
      </c>
      <c r="O35" s="68">
        <f t="shared" si="48"/>
        <v>0</v>
      </c>
      <c r="P35" s="68">
        <f t="shared" si="48"/>
        <v>2</v>
      </c>
      <c r="Q35" s="68">
        <f t="shared" si="48"/>
        <v>4</v>
      </c>
      <c r="R35" s="68">
        <f t="shared" si="48"/>
        <v>0</v>
      </c>
      <c r="S35" s="68">
        <f t="shared" si="48"/>
        <v>0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1</v>
      </c>
      <c r="E36" s="68">
        <f t="shared" si="49"/>
        <v>1</v>
      </c>
      <c r="F36" s="68">
        <f t="shared" si="49"/>
        <v>4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3</v>
      </c>
      <c r="K36" s="68">
        <f t="shared" si="49"/>
        <v>3</v>
      </c>
      <c r="L36" s="68">
        <f t="shared" si="49"/>
        <v>0</v>
      </c>
      <c r="M36" s="68">
        <f t="shared" si="49"/>
        <v>3</v>
      </c>
      <c r="N36" s="68">
        <f t="shared" si="49"/>
        <v>4</v>
      </c>
      <c r="O36" s="68">
        <f t="shared" si="49"/>
        <v>0</v>
      </c>
      <c r="P36" s="68">
        <f t="shared" si="49"/>
        <v>1</v>
      </c>
      <c r="Q36" s="68">
        <f t="shared" si="49"/>
        <v>0</v>
      </c>
      <c r="R36" s="68">
        <f t="shared" si="49"/>
        <v>0</v>
      </c>
      <c r="S36" s="68">
        <f t="shared" si="49"/>
        <v>4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3</v>
      </c>
      <c r="D37" s="73">
        <f t="shared" si="50"/>
        <v>1</v>
      </c>
      <c r="E37" s="73">
        <f t="shared" si="50"/>
        <v>1</v>
      </c>
      <c r="F37" s="73">
        <f t="shared" si="50"/>
        <v>4</v>
      </c>
      <c r="G37" s="73">
        <f t="shared" si="50"/>
        <v>3</v>
      </c>
      <c r="H37" s="73">
        <f t="shared" si="50"/>
        <v>1</v>
      </c>
      <c r="I37" s="73">
        <f t="shared" si="50"/>
        <v>5</v>
      </c>
      <c r="J37" s="73">
        <f t="shared" si="50"/>
        <v>4</v>
      </c>
      <c r="K37" s="73">
        <f t="shared" si="50"/>
        <v>3</v>
      </c>
      <c r="L37" s="73">
        <f t="shared" si="50"/>
        <v>4</v>
      </c>
      <c r="M37" s="73">
        <f t="shared" si="50"/>
        <v>3</v>
      </c>
      <c r="N37" s="73">
        <f t="shared" si="50"/>
        <v>5</v>
      </c>
      <c r="O37" s="73">
        <f t="shared" si="50"/>
        <v>0</v>
      </c>
      <c r="P37" s="73">
        <f t="shared" si="50"/>
        <v>3</v>
      </c>
      <c r="Q37" s="73">
        <f t="shared" si="50"/>
        <v>4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5</v>
      </c>
      <c r="E38" s="68">
        <f t="shared" si="51"/>
        <v>11</v>
      </c>
      <c r="F38" s="68">
        <f t="shared" si="51"/>
        <v>8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7</v>
      </c>
      <c r="K38" s="68">
        <f t="shared" si="51"/>
        <v>10</v>
      </c>
      <c r="L38" s="68">
        <f t="shared" si="51"/>
        <v>0</v>
      </c>
      <c r="M38" s="68">
        <f t="shared" si="51"/>
        <v>6</v>
      </c>
      <c r="N38" s="68">
        <f t="shared" si="51"/>
        <v>4</v>
      </c>
      <c r="O38" s="68">
        <f t="shared" si="51"/>
        <v>0</v>
      </c>
      <c r="P38" s="68">
        <f t="shared" si="51"/>
        <v>0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10</v>
      </c>
      <c r="D40" s="68">
        <f t="shared" si="53"/>
        <v>7</v>
      </c>
      <c r="E40" s="68">
        <f t="shared" si="53"/>
        <v>5</v>
      </c>
      <c r="F40" s="68">
        <f t="shared" si="53"/>
        <v>4</v>
      </c>
      <c r="G40" s="68">
        <f t="shared" si="53"/>
        <v>5</v>
      </c>
      <c r="H40" s="68">
        <f t="shared" si="53"/>
        <v>13</v>
      </c>
      <c r="I40" s="68">
        <f t="shared" si="53"/>
        <v>5</v>
      </c>
      <c r="J40" s="68">
        <f t="shared" si="53"/>
        <v>1</v>
      </c>
      <c r="K40" s="68">
        <f t="shared" si="53"/>
        <v>9</v>
      </c>
      <c r="L40" s="68">
        <f t="shared" si="53"/>
        <v>15</v>
      </c>
      <c r="M40" s="68">
        <f t="shared" si="53"/>
        <v>10</v>
      </c>
      <c r="N40" s="68">
        <f t="shared" si="53"/>
        <v>8</v>
      </c>
      <c r="O40" s="68">
        <f t="shared" si="53"/>
        <v>0</v>
      </c>
      <c r="P40" s="68">
        <f t="shared" si="53"/>
        <v>8</v>
      </c>
      <c r="Q40" s="68">
        <f t="shared" si="53"/>
        <v>10</v>
      </c>
      <c r="R40" s="68">
        <f t="shared" si="53"/>
        <v>0</v>
      </c>
      <c r="S40" s="68">
        <f t="shared" si="53"/>
        <v>11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3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5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3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0</v>
      </c>
      <c r="D43" s="68">
        <f t="shared" si="56"/>
        <v>1</v>
      </c>
      <c r="E43" s="68">
        <f t="shared" si="56"/>
        <v>2</v>
      </c>
      <c r="F43" s="68">
        <f t="shared" si="56"/>
        <v>2</v>
      </c>
      <c r="G43" s="68">
        <f t="shared" si="56"/>
        <v>1</v>
      </c>
      <c r="H43" s="68">
        <f t="shared" si="56"/>
        <v>0</v>
      </c>
      <c r="I43" s="68">
        <f t="shared" si="56"/>
        <v>4</v>
      </c>
      <c r="J43" s="68">
        <f t="shared" si="56"/>
        <v>2</v>
      </c>
      <c r="K43" s="68">
        <f t="shared" si="56"/>
        <v>2</v>
      </c>
      <c r="L43" s="68">
        <f t="shared" si="56"/>
        <v>3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0</v>
      </c>
      <c r="R43" s="68">
        <f t="shared" si="56"/>
        <v>0</v>
      </c>
      <c r="S43" s="68">
        <f t="shared" si="56"/>
        <v>3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7</v>
      </c>
      <c r="F44" s="68">
        <f>COUNTIF(V2:V32,"KON")</f>
        <v>4</v>
      </c>
      <c r="G44" s="68">
        <f>COUNTIF(V2:V32,"oro")</f>
        <v>0</v>
      </c>
      <c r="H44" s="68">
        <f>COUNTIF(V2:V32,"MIO")</f>
        <v>1</v>
      </c>
      <c r="I44" s="68">
        <f>COUNTIF(V2:V32,"BOŽ")</f>
        <v>2</v>
      </c>
      <c r="J44" s="68">
        <f>COUNTIF(V2:V32,"TOM")</f>
        <v>5</v>
      </c>
      <c r="K44" s="68">
        <f>COUNTIF(V2:V32,"MŠŠ")</f>
        <v>3</v>
      </c>
      <c r="L44" s="68">
        <f>COUNTIF(V2:V32,"ŽIV")</f>
        <v>0</v>
      </c>
      <c r="M44" s="68">
        <f>COUNTIF(V2:V32,"TAL")</f>
        <v>5</v>
      </c>
      <c r="N44" s="68">
        <f>COUNTIF(V2:V32,"PIR")</f>
        <v>2</v>
      </c>
      <c r="O44" s="68">
        <f>COUNTIF(V2:V32,"HOL")</f>
        <v>0</v>
      </c>
      <c r="P44" s="68">
        <f>COUNTIF(V2:V32,P1)</f>
        <v>0</v>
      </c>
      <c r="Q44" s="68">
        <f>COUNTIF(V2:V32,Q1)</f>
        <v>0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3</v>
      </c>
      <c r="D45" s="68">
        <f t="shared" si="57"/>
        <v>1</v>
      </c>
      <c r="E45" s="68">
        <f t="shared" si="57"/>
        <v>2</v>
      </c>
      <c r="F45" s="68">
        <f t="shared" si="57"/>
        <v>1</v>
      </c>
      <c r="G45" s="68">
        <f t="shared" si="57"/>
        <v>1</v>
      </c>
      <c r="H45" s="68">
        <f t="shared" si="57"/>
        <v>3</v>
      </c>
      <c r="I45" s="68">
        <f t="shared" si="57"/>
        <v>1</v>
      </c>
      <c r="J45" s="68">
        <f t="shared" si="57"/>
        <v>0</v>
      </c>
      <c r="K45" s="68">
        <f t="shared" si="57"/>
        <v>1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3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L2:N2 Q2:R2 T2:U2 H2:H3 O2:P3 A3:C3 M3 R3:U3 A4:J4 L4:P4 R4:V4 A5:K5 M5:V5 C6:C7 M6:M7 O6:O7 R6:R8 T6:U8 E6:E10 A6:B11 M8:P8 D9 O9:U9 M9:M10 O10:R10 T10:U10 D11:E11 G11:V11 A12:M12 O12:V12 K13:M13 O13:R13 T13:U15 A13:B17 K14:R14 O15:R15 K15:M16 Q16:V16 O16:O17 H17 K17:L17 Q17:R17 T17:U17 A18:H18 J18:L18 N18:V19 F19:G19 I19:M19 D19:D21 A19:B24 O20:P21 R20:U22 G20:H23 K20:L23 O22:O23 Q23:V23 F24:H24 L24 O24:P24 R24:U24 A25:I25 K25:V25 A26:J26 L26:P26 R26:V30 F27 A27:B31 H27:I31 L27:L31 N27:P31 D31">
    <cfRule type="expression" dxfId="278" priority="71">
      <formula>WEEKDAY($A2,2)=7</formula>
    </cfRule>
    <cfRule type="expression" dxfId="277" priority="70">
      <formula>WEEKDAY($A2,2)=6</formula>
    </cfRule>
  </conditionalFormatting>
  <conditionalFormatting sqref="C9:C10">
    <cfRule type="expression" dxfId="276" priority="24">
      <formula>WEEKDAY($A9,2)=7</formula>
    </cfRule>
    <cfRule type="expression" dxfId="275" priority="23">
      <formula>WEEKDAY($A9,2)=6</formula>
    </cfRule>
  </conditionalFormatting>
  <conditionalFormatting sqref="C13">
    <cfRule type="expression" dxfId="274" priority="12">
      <formula>WEEKDAY($A13,2)=7</formula>
    </cfRule>
    <cfRule type="expression" dxfId="273" priority="11">
      <formula>WEEKDAY($A13,2)=6</formula>
    </cfRule>
  </conditionalFormatting>
  <conditionalFormatting sqref="C19:C20">
    <cfRule type="expression" dxfId="272" priority="9">
      <formula>WEEKDAY($A19,2)=6</formula>
    </cfRule>
    <cfRule type="expression" dxfId="271" priority="10">
      <formula>WEEKDAY($A19,2)=7</formula>
    </cfRule>
  </conditionalFormatting>
  <conditionalFormatting sqref="C28">
    <cfRule type="expression" dxfId="270" priority="16">
      <formula>WEEKDAY($A28,2)=7</formula>
    </cfRule>
    <cfRule type="expression" dxfId="269" priority="15">
      <formula>WEEKDAY($A28,2)=6</formula>
    </cfRule>
  </conditionalFormatting>
  <conditionalFormatting sqref="C16:D17">
    <cfRule type="expression" dxfId="268" priority="22">
      <formula>WEEKDAY($A16,2)=7</formula>
    </cfRule>
    <cfRule type="expression" dxfId="267" priority="21">
      <formula>WEEKDAY($A16,2)=6</formula>
    </cfRule>
  </conditionalFormatting>
  <conditionalFormatting sqref="D8">
    <cfRule type="expression" dxfId="266" priority="58">
      <formula>ABS($A8)=1</formula>
    </cfRule>
    <cfRule type="expression" dxfId="265" priority="56">
      <formula>WEEKDAY($B8,2)=6</formula>
    </cfRule>
    <cfRule type="expression" dxfId="264" priority="57">
      <formula>WEEKDAY($B8,2)=7</formula>
    </cfRule>
  </conditionalFormatting>
  <conditionalFormatting sqref="D15">
    <cfRule type="expression" dxfId="263" priority="42">
      <formula>WEEKDAY($B15,2)=6</formula>
    </cfRule>
    <cfRule type="expression" dxfId="262" priority="44">
      <formula>ABS($A15)=1</formula>
    </cfRule>
    <cfRule type="expression" dxfId="261" priority="43">
      <formula>WEEKDAY($B15,2)=7</formula>
    </cfRule>
  </conditionalFormatting>
  <conditionalFormatting sqref="D23">
    <cfRule type="expression" dxfId="260" priority="50">
      <formula>WEEKDAY($B23,2)=6</formula>
    </cfRule>
    <cfRule type="expression" dxfId="259" priority="52">
      <formula>ABS($A23)=1</formula>
    </cfRule>
    <cfRule type="expression" dxfId="258" priority="51">
      <formula>WEEKDAY($B23,2)=7</formula>
    </cfRule>
  </conditionalFormatting>
  <conditionalFormatting sqref="D24">
    <cfRule type="expression" dxfId="257" priority="25">
      <formula>WEEKDAY($A24,2)=6</formula>
    </cfRule>
    <cfRule type="expression" dxfId="256" priority="26">
      <formula>WEEKDAY($A24,2)=7</formula>
    </cfRule>
  </conditionalFormatting>
  <conditionalFormatting sqref="D30">
    <cfRule type="expression" dxfId="255" priority="48">
      <formula>WEEKDAY($B30,2)=7</formula>
    </cfRule>
    <cfRule type="expression" dxfId="254" priority="47">
      <formula>WEEKDAY($B30,2)=6</formula>
    </cfRule>
    <cfRule type="expression" dxfId="253" priority="49">
      <formula>ABS($A30)=1</formula>
    </cfRule>
  </conditionalFormatting>
  <conditionalFormatting sqref="F9:F10">
    <cfRule type="expression" dxfId="252" priority="13">
      <formula>WEEKDAY($A9,2)=6</formula>
    </cfRule>
    <cfRule type="expression" dxfId="251" priority="14">
      <formula>WEEKDAY($A9,2)=7</formula>
    </cfRule>
  </conditionalFormatting>
  <conditionalFormatting sqref="G6:G8">
    <cfRule type="expression" dxfId="250" priority="38">
      <formula>WEEKDAY($B6,2)=7</formula>
    </cfRule>
    <cfRule type="expression" dxfId="249" priority="39">
      <formula>ABS($A6)=1</formula>
    </cfRule>
    <cfRule type="expression" dxfId="248" priority="37">
      <formula>WEEKDAY($B6,2)=6</formula>
    </cfRule>
  </conditionalFormatting>
  <conditionalFormatting sqref="G13:G15">
    <cfRule type="expression" dxfId="247" priority="36">
      <formula>ABS($A13)=1</formula>
    </cfRule>
    <cfRule type="expression" dxfId="246" priority="35">
      <formula>WEEKDAY($B13,2)=7</formula>
    </cfRule>
    <cfRule type="expression" dxfId="245" priority="34">
      <formula>WEEKDAY($B13,2)=6</formula>
    </cfRule>
  </conditionalFormatting>
  <conditionalFormatting sqref="G27:G29">
    <cfRule type="expression" dxfId="244" priority="33">
      <formula>ABS($A27)=1</formula>
    </cfRule>
    <cfRule type="expression" dxfId="243" priority="32">
      <formula>WEEKDAY($B27,2)=7</formula>
    </cfRule>
    <cfRule type="expression" dxfId="242" priority="31">
      <formula>WEEKDAY($B27,2)=6</formula>
    </cfRule>
  </conditionalFormatting>
  <conditionalFormatting sqref="J21">
    <cfRule type="expression" dxfId="241" priority="8">
      <formula>WEEKDAY($A21,2)=7</formula>
    </cfRule>
    <cfRule type="expression" dxfId="240" priority="7">
      <formula>WEEKDAY($A21,2)=6</formula>
    </cfRule>
  </conditionalFormatting>
  <conditionalFormatting sqref="Q27:Q29">
    <cfRule type="expression" dxfId="239" priority="4">
      <formula>WEEKDAY($A27,2)=7</formula>
    </cfRule>
    <cfRule type="expression" dxfId="238" priority="3">
      <formula>WEEKDAY($A27,2)=6</formula>
    </cfRule>
  </conditionalFormatting>
  <conditionalFormatting sqref="Q31:U31">
    <cfRule type="expression" dxfId="237" priority="1">
      <formula>WEEKDAY($A31,2)=6</formula>
    </cfRule>
    <cfRule type="expression" dxfId="236" priority="2">
      <formula>WEEKDAY($A31,2)=7</formula>
    </cfRule>
  </conditionalFormatting>
  <conditionalFormatting sqref="W2:AD31">
    <cfRule type="cellIs" dxfId="235" priority="68" operator="greaterThan">
      <formula>1</formula>
    </cfRule>
    <cfRule type="cellIs" dxfId="234" priority="64" operator="lessThan">
      <formula>1</formula>
    </cfRule>
  </conditionalFormatting>
  <conditionalFormatting sqref="AE2:AE31">
    <cfRule type="cellIs" dxfId="233" priority="63" operator="notEqual">
      <formula>0</formula>
    </cfRule>
  </conditionalFormatting>
  <conditionalFormatting sqref="AF2:AF31">
    <cfRule type="cellIs" dxfId="232" priority="66" operator="equal">
      <formula>1</formula>
    </cfRule>
    <cfRule type="cellIs" dxfId="231" priority="67" operator="greaterThan">
      <formula>1</formula>
    </cfRule>
  </conditionalFormatting>
  <conditionalFormatting sqref="AG2:AG31">
    <cfRule type="cellIs" dxfId="230" priority="65" operator="lessThan">
      <formula>2</formula>
    </cfRule>
    <cfRule type="cellIs" dxfId="229" priority="69" operator="greater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M46"/>
  <sheetViews>
    <sheetView zoomScale="159" zoomScaleNormal="130" workbookViewId="0">
      <selection activeCell="F4" sqref="F4"/>
    </sheetView>
  </sheetViews>
  <sheetFormatPr baseColWidth="10" defaultColWidth="10.7109375" defaultRowHeight="16"/>
  <cols>
    <col min="1" max="1" width="5.140625" style="39" customWidth="1"/>
    <col min="2" max="2" width="2.85546875" style="40" customWidth="1"/>
    <col min="3" max="14" width="3.7109375" style="41" customWidth="1"/>
    <col min="15" max="15" width="3.7109375" style="41" hidden="1" customWidth="1"/>
    <col min="16" max="17" width="3.7109375" style="41" customWidth="1"/>
    <col min="18" max="18" width="3.7109375" style="41" hidden="1" customWidth="1"/>
    <col min="19" max="19" width="3.7109375" style="41" customWidth="1"/>
    <col min="20" max="20" width="3.7109375" style="41" hidden="1" customWidth="1"/>
    <col min="21" max="22" width="3.7109375" style="41" customWidth="1"/>
    <col min="23" max="33" width="3.140625" style="41" customWidth="1"/>
    <col min="34" max="34" width="3.7109375" style="1" customWidth="1"/>
    <col min="35" max="51" width="4.140625" style="3" hidden="1" customWidth="1"/>
    <col min="52" max="52" width="4.140625" style="2" hidden="1" customWidth="1"/>
    <col min="53" max="59" width="6" style="2" customWidth="1"/>
    <col min="60" max="65" width="6" style="3" customWidth="1"/>
  </cols>
  <sheetData>
    <row r="1" spans="1:65" ht="19.5" customHeight="1">
      <c r="A1" s="5" t="str">
        <f>Predloge!$F$2</f>
        <v>2023</v>
      </c>
      <c r="B1" s="32"/>
      <c r="C1" s="8" t="s">
        <v>36</v>
      </c>
      <c r="D1" s="8" t="str">
        <f>Predloge!$E$3</f>
        <v>ŠOŠ</v>
      </c>
      <c r="E1" s="8" t="str">
        <f>Predloge!$E$4</f>
        <v>PIN</v>
      </c>
      <c r="F1" s="8" t="str">
        <f>Predloge!$E$5</f>
        <v>KON</v>
      </c>
      <c r="G1" s="8" t="str">
        <f>Predloge!$E$6</f>
        <v>ORO</v>
      </c>
      <c r="H1" s="8" t="str">
        <f>Predloge!$E$7</f>
        <v>MIO</v>
      </c>
      <c r="I1" s="8" t="str">
        <f>Predloge!$E$8</f>
        <v>BOŽ</v>
      </c>
      <c r="J1" s="8" t="str">
        <f>Predloge!$E$9</f>
        <v>TOM</v>
      </c>
      <c r="K1" s="8" t="str">
        <f>Predloge!$E$10</f>
        <v>MŠŠ</v>
      </c>
      <c r="L1" s="8" t="str">
        <f>Predloge!$E$11</f>
        <v>ŽIV</v>
      </c>
      <c r="M1" s="8" t="str">
        <f>Predloge!$E$12</f>
        <v>TAL</v>
      </c>
      <c r="N1" s="8" t="str">
        <f>Predloge!$E$13</f>
        <v>PIR</v>
      </c>
      <c r="O1" s="8" t="str">
        <f>Predloge!$E$14</f>
        <v>NOV2</v>
      </c>
      <c r="P1" s="8" t="str">
        <f>Predloge!$E$15</f>
        <v>BUT</v>
      </c>
      <c r="Q1" s="8" t="str">
        <f>Predloge!$E$16</f>
        <v>ŽRJ</v>
      </c>
      <c r="R1" s="8" t="str">
        <f>Predloge!$E$17</f>
        <v>NOV3</v>
      </c>
      <c r="S1" s="8" t="str">
        <f>Predloge!$E$18</f>
        <v>JNK</v>
      </c>
      <c r="T1" s="8" t="str">
        <f>Predloge!$E$19</f>
        <v>POČ</v>
      </c>
      <c r="U1" s="43" t="s">
        <v>70</v>
      </c>
      <c r="V1" s="44" t="s">
        <v>62</v>
      </c>
      <c r="W1" s="45" t="s">
        <v>26</v>
      </c>
      <c r="X1" s="46" t="s">
        <v>37</v>
      </c>
      <c r="Y1" s="6" t="str">
        <f>Predloge!$B$4</f>
        <v>51</v>
      </c>
      <c r="Z1" s="6" t="str">
        <f>Predloge!$B$5</f>
        <v>52</v>
      </c>
      <c r="AA1" s="11" t="str">
        <f>Predloge!$B$25</f>
        <v>51¶</v>
      </c>
      <c r="AB1" s="11" t="str">
        <f>Predloge!$B$26</f>
        <v>52¶</v>
      </c>
      <c r="AC1" s="6" t="str">
        <f>Predloge!$B$8</f>
        <v>U</v>
      </c>
      <c r="AD1" s="6" t="str">
        <f>Predloge!$B$6</f>
        <v>KVIT</v>
      </c>
      <c r="AE1" s="47" t="s">
        <v>71</v>
      </c>
      <c r="AF1" s="48" t="s">
        <v>20</v>
      </c>
      <c r="AG1" s="49" t="s">
        <v>72</v>
      </c>
      <c r="AI1" s="8" t="str">
        <f>Predloge!$E$2</f>
        <v>AND</v>
      </c>
      <c r="AJ1" s="8" t="str">
        <f>Predloge!$E$3</f>
        <v>ŠOŠ</v>
      </c>
      <c r="AK1" s="8" t="str">
        <f>Predloge!$E$4</f>
        <v>PIN</v>
      </c>
      <c r="AL1" s="8" t="str">
        <f>Predloge!$E$5</f>
        <v>KON</v>
      </c>
      <c r="AM1" s="8" t="str">
        <f>Predloge!$E$6</f>
        <v>ORO</v>
      </c>
      <c r="AN1" s="8" t="str">
        <f>Predloge!$E$7</f>
        <v>MIO</v>
      </c>
      <c r="AO1" s="8" t="str">
        <f>Predloge!$E$8</f>
        <v>BOŽ</v>
      </c>
      <c r="AP1" s="8" t="str">
        <f>Predloge!$E$9</f>
        <v>TOM</v>
      </c>
      <c r="AQ1" s="8" t="str">
        <f>Predloge!$E$10</f>
        <v>MŠŠ</v>
      </c>
      <c r="AR1" s="8" t="str">
        <f>Predloge!$E$11</f>
        <v>ŽIV</v>
      </c>
      <c r="AS1" s="8" t="str">
        <f>Predloge!$E$12</f>
        <v>TAL</v>
      </c>
      <c r="AT1" s="8" t="str">
        <f>Predloge!$E$13</f>
        <v>PIR</v>
      </c>
      <c r="AU1" s="8" t="str">
        <f>Predloge!$E$14</f>
        <v>NOV2</v>
      </c>
      <c r="AV1" s="8" t="str">
        <f>Predloge!$E$15</f>
        <v>BUT</v>
      </c>
      <c r="AW1" s="8" t="str">
        <f>Predloge!$E$16</f>
        <v>ŽRJ</v>
      </c>
      <c r="AX1" s="8" t="str">
        <f>Predloge!$E$17</f>
        <v>NOV3</v>
      </c>
      <c r="AY1" s="8" t="str">
        <f>Predloge!$E$18</f>
        <v>JNK</v>
      </c>
      <c r="AZ1" s="8" t="str">
        <f>Predloge!$E$19</f>
        <v>POČ</v>
      </c>
      <c r="BA1" s="50"/>
      <c r="BB1" s="50"/>
      <c r="BC1" s="50"/>
      <c r="BD1" s="50"/>
      <c r="BE1" s="50"/>
      <c r="BF1" s="50"/>
      <c r="BG1" s="50"/>
      <c r="BH1" s="51"/>
      <c r="BI1" s="51"/>
      <c r="BJ1" s="51"/>
      <c r="BK1" s="51"/>
      <c r="BL1" s="51"/>
      <c r="BM1" s="51"/>
    </row>
    <row r="2" spans="1:65" ht="19.5" customHeight="1">
      <c r="A2" s="52">
        <v>45108</v>
      </c>
      <c r="B2" s="59" t="str">
        <f t="shared" ref="B2:B32" si="0">TEXT(A2,"Ddd")</f>
        <v>Sat</v>
      </c>
      <c r="C2" s="21" t="str">
        <f>Predloge!$B$21</f>
        <v>☺</v>
      </c>
      <c r="D2" s="66"/>
      <c r="E2" s="13" t="str">
        <f>Predloge!$B$14</f>
        <v>☻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 t="s">
        <v>36</v>
      </c>
      <c r="V2" s="8" t="s">
        <v>9</v>
      </c>
      <c r="W2" s="56">
        <f t="shared" ref="W2:W32" si="1">COUNTIF(AI2:AZ2,"☻")</f>
        <v>1</v>
      </c>
      <c r="X2" s="56">
        <f t="shared" ref="X2:X32" si="2">COUNTIF(AI2:AZ2,"☺")</f>
        <v>1</v>
      </c>
      <c r="Y2" s="56">
        <f t="shared" ref="Y2:Y32" si="3">COUNTIF(C2:U2,"51")+COUNTIF(C2:U2,"51$")+COUNTIF(C2:U2,"51☻")</f>
        <v>0</v>
      </c>
      <c r="Z2" s="56">
        <f t="shared" ref="Z2:Z32" si="4">COUNTIF(C2:U2,"52")+COUNTIF(C2:U2,"52$")+COUNTIF(C2:U2,"52☻")</f>
        <v>0</v>
      </c>
      <c r="AA2" s="56">
        <f t="shared" ref="AA2:AA32" si="5">COUNTIF(C2:U2,"51¶")</f>
        <v>0</v>
      </c>
      <c r="AB2" s="56">
        <f t="shared" ref="AB2:AB32" si="6">COUNTIF(C2:U2,"52¶")</f>
        <v>0</v>
      </c>
      <c r="AC2" s="56">
        <f t="shared" ref="AC2:AC32" si="7">COUNTIF(C2:U2,"U")+COUNTIF(C2:U2,"U☻")+COUNTIF(C2:U2,"U☺")</f>
        <v>0</v>
      </c>
      <c r="AD2" s="56">
        <f t="shared" ref="AD2:AD32" si="8">COUNTIF(C2:U2,"KVIT")+COUNTIF(C2:U2,"KVIT☻")+COUNTIF(C2:U2,"kvit$")</f>
        <v>0</v>
      </c>
      <c r="AE2" s="57">
        <f t="shared" ref="AE2:AE32" si="9">COUNTBLANK(C2:T2)-3</f>
        <v>13</v>
      </c>
      <c r="AF2" s="57">
        <f t="shared" ref="AF2:AF32" si="10">COUNTIF(C2:U2,"x")</f>
        <v>0</v>
      </c>
      <c r="AG2" s="56">
        <f t="shared" ref="AG2:AG32" si="11">COUNTIF(C2:U2,"51")+COUNTIF(C2:U2,"51☻")+COUNTIF(C2:U2,"2")+COUNTIF(C2:U2,"52")+COUNTIF(C2:U2,"52☻")+COUNTIF(C2:U2,"51$")+COUNTIF(C2:U2,"52$")</f>
        <v>0</v>
      </c>
      <c r="AH2" s="6" t="str">
        <f>Predloge!$B$2</f>
        <v>51☻</v>
      </c>
      <c r="AI2" s="58" t="str">
        <f t="shared" ref="AI2:AI23" si="12">RIGHT(C2,1)</f>
        <v>☺</v>
      </c>
      <c r="AJ2" s="58" t="str">
        <f t="shared" ref="AJ2:AJ23" si="13">RIGHT(D2,1)</f>
        <v/>
      </c>
      <c r="AK2" s="58" t="str">
        <f t="shared" ref="AK2:AK23" si="14">RIGHT(E2,1)</f>
        <v>☻</v>
      </c>
      <c r="AL2" s="58" t="str">
        <f t="shared" ref="AL2:AL23" si="15">RIGHT(F2,1)</f>
        <v/>
      </c>
      <c r="AM2" s="58" t="str">
        <f t="shared" ref="AM2:AM23" si="16">RIGHT(G2,1)</f>
        <v/>
      </c>
      <c r="AN2" s="58" t="str">
        <f t="shared" ref="AN2:AN23" si="17">RIGHT(H2,1)</f>
        <v/>
      </c>
      <c r="AO2" s="58" t="str">
        <f t="shared" ref="AO2:AO23" si="18">RIGHT(I2,1)</f>
        <v/>
      </c>
      <c r="AP2" s="58" t="str">
        <f t="shared" ref="AP2:AP23" si="19">RIGHT(J2,1)</f>
        <v/>
      </c>
      <c r="AQ2" s="58" t="str">
        <f t="shared" ref="AQ2:AQ23" si="20">RIGHT(K2,1)</f>
        <v/>
      </c>
      <c r="AR2" s="58" t="str">
        <f t="shared" ref="AR2:AR23" si="21">RIGHT(L2,1)</f>
        <v/>
      </c>
      <c r="AS2" s="58" t="str">
        <f t="shared" ref="AS2:AS23" si="22">RIGHT(M2,1)</f>
        <v/>
      </c>
      <c r="AT2" s="58" t="str">
        <f t="shared" ref="AT2:AT23" si="23">RIGHT(N2,1)</f>
        <v/>
      </c>
      <c r="AU2" s="58" t="str">
        <f t="shared" ref="AU2:AU23" si="24">RIGHT(O2,1)</f>
        <v/>
      </c>
      <c r="AV2" s="58" t="str">
        <f t="shared" ref="AV2:AV23" si="25">RIGHT(P2,1)</f>
        <v/>
      </c>
      <c r="AW2" s="58" t="str">
        <f t="shared" ref="AW2:AW23" si="26">RIGHT(Q2,1)</f>
        <v/>
      </c>
      <c r="AX2" s="58" t="str">
        <f t="shared" ref="AX2:AX23" si="27">RIGHT(R2,1)</f>
        <v/>
      </c>
      <c r="AY2" s="58" t="str">
        <f t="shared" ref="AY2:AY23" si="28">RIGHT(S2,1)</f>
        <v/>
      </c>
      <c r="AZ2" s="58" t="str">
        <f t="shared" ref="AZ2:AZ23" si="29">RIGHT(T2,1)</f>
        <v/>
      </c>
      <c r="BA2" s="50"/>
      <c r="BB2" s="50"/>
      <c r="BC2" s="50"/>
      <c r="BD2" s="50"/>
      <c r="BE2" s="50"/>
      <c r="BF2" s="50"/>
      <c r="BG2" s="50"/>
      <c r="BH2" s="51"/>
      <c r="BI2" s="51"/>
      <c r="BJ2" s="51"/>
      <c r="BK2" s="51"/>
      <c r="BL2" s="51"/>
      <c r="BM2" s="51"/>
    </row>
    <row r="3" spans="1:65" ht="19.5" customHeight="1">
      <c r="A3" s="52">
        <v>45109</v>
      </c>
      <c r="B3" s="59" t="str">
        <f t="shared" si="0"/>
        <v>Sun</v>
      </c>
      <c r="C3" s="66"/>
      <c r="D3" s="66"/>
      <c r="E3" s="66"/>
      <c r="F3" s="66"/>
      <c r="G3" s="66"/>
      <c r="H3" s="66"/>
      <c r="I3" s="66"/>
      <c r="J3" s="13" t="str">
        <f>Predloge!$B$14</f>
        <v>☻</v>
      </c>
      <c r="K3" s="66"/>
      <c r="L3" s="66"/>
      <c r="M3" s="66"/>
      <c r="N3" s="66"/>
      <c r="O3" s="66"/>
      <c r="P3" s="66"/>
      <c r="Q3" s="66"/>
      <c r="R3" s="66"/>
      <c r="S3" s="66"/>
      <c r="T3" s="66"/>
      <c r="U3" s="66" t="s">
        <v>39</v>
      </c>
      <c r="V3" s="60" t="s">
        <v>9</v>
      </c>
      <c r="W3" s="56">
        <f t="shared" si="1"/>
        <v>1</v>
      </c>
      <c r="X3" s="56">
        <f t="shared" si="2"/>
        <v>0</v>
      </c>
      <c r="Y3" s="56">
        <f t="shared" si="3"/>
        <v>0</v>
      </c>
      <c r="Z3" s="56">
        <f t="shared" si="4"/>
        <v>0</v>
      </c>
      <c r="AA3" s="56">
        <f t="shared" si="5"/>
        <v>0</v>
      </c>
      <c r="AB3" s="56">
        <f t="shared" si="6"/>
        <v>0</v>
      </c>
      <c r="AC3" s="56">
        <f t="shared" si="7"/>
        <v>0</v>
      </c>
      <c r="AD3" s="56">
        <f t="shared" si="8"/>
        <v>0</v>
      </c>
      <c r="AE3" s="57">
        <f t="shared" si="9"/>
        <v>14</v>
      </c>
      <c r="AF3" s="57">
        <f t="shared" si="10"/>
        <v>0</v>
      </c>
      <c r="AG3" s="56">
        <f t="shared" si="11"/>
        <v>0</v>
      </c>
      <c r="AH3" s="6" t="str">
        <f>Predloge!$B$3</f>
        <v>52☻</v>
      </c>
      <c r="AI3" s="58" t="str">
        <f t="shared" si="12"/>
        <v/>
      </c>
      <c r="AJ3" s="58" t="str">
        <f t="shared" si="13"/>
        <v/>
      </c>
      <c r="AK3" s="58" t="str">
        <f t="shared" si="14"/>
        <v/>
      </c>
      <c r="AL3" s="58" t="str">
        <f t="shared" si="15"/>
        <v/>
      </c>
      <c r="AM3" s="58" t="str">
        <f t="shared" si="16"/>
        <v/>
      </c>
      <c r="AN3" s="58" t="str">
        <f t="shared" si="17"/>
        <v/>
      </c>
      <c r="AO3" s="58" t="str">
        <f t="shared" si="18"/>
        <v/>
      </c>
      <c r="AP3" s="58" t="str">
        <f t="shared" si="19"/>
        <v>☻</v>
      </c>
      <c r="AQ3" s="58" t="str">
        <f t="shared" si="20"/>
        <v/>
      </c>
      <c r="AR3" s="58" t="str">
        <f t="shared" si="21"/>
        <v/>
      </c>
      <c r="AS3" s="58" t="str">
        <f t="shared" si="22"/>
        <v/>
      </c>
      <c r="AT3" s="58" t="str">
        <f t="shared" si="23"/>
        <v/>
      </c>
      <c r="AU3" s="58" t="str">
        <f t="shared" si="24"/>
        <v/>
      </c>
      <c r="AV3" s="58" t="str">
        <f t="shared" si="25"/>
        <v/>
      </c>
      <c r="AW3" s="58" t="str">
        <f t="shared" si="26"/>
        <v/>
      </c>
      <c r="AX3" s="58" t="str">
        <f t="shared" si="27"/>
        <v/>
      </c>
      <c r="AY3" s="58" t="str">
        <f t="shared" si="28"/>
        <v/>
      </c>
      <c r="AZ3" s="58" t="str">
        <f t="shared" si="29"/>
        <v/>
      </c>
      <c r="BA3" s="4"/>
      <c r="BB3" s="4"/>
      <c r="BC3" s="4"/>
      <c r="BD3" s="4"/>
      <c r="BE3" s="4"/>
      <c r="BF3" s="4"/>
      <c r="BG3" s="4"/>
      <c r="BH3"/>
      <c r="BI3"/>
      <c r="BJ3"/>
      <c r="BK3"/>
      <c r="BL3"/>
      <c r="BM3"/>
    </row>
    <row r="4" spans="1:65" ht="19.5" customHeight="1">
      <c r="A4" s="52">
        <v>45110</v>
      </c>
      <c r="B4" s="59" t="str">
        <f t="shared" si="0"/>
        <v>Mon</v>
      </c>
      <c r="C4" s="66" t="str">
        <f>Predloge!$B$12</f>
        <v>D</v>
      </c>
      <c r="D4" s="54" t="s">
        <v>78</v>
      </c>
      <c r="E4" s="6" t="str">
        <f>Predloge!$B$6</f>
        <v>KVIT</v>
      </c>
      <c r="F4" s="118" t="str">
        <f>Predloge!$B$6</f>
        <v>KVIT</v>
      </c>
      <c r="G4" s="27" t="str">
        <f>Predloge!$B$28</f>
        <v>KO</v>
      </c>
      <c r="H4" s="6" t="str">
        <f>Predloge!$B$4</f>
        <v>51</v>
      </c>
      <c r="I4" s="66" t="str">
        <f>Predloge!$B$12</f>
        <v>D</v>
      </c>
      <c r="J4" s="11" t="str">
        <f>Predloge!$B$11</f>
        <v>X</v>
      </c>
      <c r="K4" s="6" t="str">
        <f>Predloge!$B$6</f>
        <v>KVIT</v>
      </c>
      <c r="L4" s="23" t="str">
        <f>Predloge!$B$23</f>
        <v>51☺</v>
      </c>
      <c r="M4" s="66" t="str">
        <f>Predloge!$B$12</f>
        <v>D</v>
      </c>
      <c r="N4" s="6" t="str">
        <f>Predloge!$B$6</f>
        <v>KVIT</v>
      </c>
      <c r="O4" s="66"/>
      <c r="P4" s="66" t="s">
        <v>85</v>
      </c>
      <c r="Q4" s="6" t="str">
        <f>Predloge!$B$5</f>
        <v>52</v>
      </c>
      <c r="R4" s="66"/>
      <c r="S4" s="6" t="str">
        <f>Predloge!$B$6</f>
        <v>KVIT</v>
      </c>
      <c r="T4" s="66"/>
      <c r="U4" s="66" t="s">
        <v>76</v>
      </c>
      <c r="V4" s="8" t="str">
        <f>Predloge!$E$5</f>
        <v>KON</v>
      </c>
      <c r="W4" s="56">
        <f t="shared" si="1"/>
        <v>0</v>
      </c>
      <c r="X4" s="56">
        <f t="shared" si="2"/>
        <v>1</v>
      </c>
      <c r="Y4" s="56">
        <f t="shared" si="3"/>
        <v>1</v>
      </c>
      <c r="Z4" s="56">
        <f t="shared" si="4"/>
        <v>1</v>
      </c>
      <c r="AA4" s="56">
        <f t="shared" si="5"/>
        <v>0</v>
      </c>
      <c r="AB4" s="56">
        <f t="shared" si="6"/>
        <v>0</v>
      </c>
      <c r="AC4" s="56">
        <f t="shared" si="7"/>
        <v>0</v>
      </c>
      <c r="AD4" s="56">
        <f t="shared" si="8"/>
        <v>5</v>
      </c>
      <c r="AE4" s="57">
        <f t="shared" si="9"/>
        <v>0</v>
      </c>
      <c r="AF4" s="57">
        <f t="shared" si="10"/>
        <v>1</v>
      </c>
      <c r="AG4" s="56">
        <f t="shared" si="11"/>
        <v>2</v>
      </c>
      <c r="AH4" s="6" t="str">
        <f>Predloge!$B$4</f>
        <v>51</v>
      </c>
      <c r="AI4" s="58" t="str">
        <f t="shared" si="12"/>
        <v>D</v>
      </c>
      <c r="AJ4" s="58" t="str">
        <f t="shared" si="13"/>
        <v>F</v>
      </c>
      <c r="AK4" s="58" t="str">
        <f t="shared" si="14"/>
        <v>T</v>
      </c>
      <c r="AL4" s="58" t="str">
        <f t="shared" si="15"/>
        <v>T</v>
      </c>
      <c r="AM4" s="58" t="str">
        <f t="shared" si="16"/>
        <v>O</v>
      </c>
      <c r="AN4" s="58" t="str">
        <f t="shared" si="17"/>
        <v>1</v>
      </c>
      <c r="AO4" s="58" t="str">
        <f t="shared" si="18"/>
        <v>D</v>
      </c>
      <c r="AP4" s="58" t="str">
        <f t="shared" si="19"/>
        <v>X</v>
      </c>
      <c r="AQ4" s="58" t="str">
        <f t="shared" si="20"/>
        <v>T</v>
      </c>
      <c r="AR4" s="58" t="str">
        <f t="shared" si="21"/>
        <v>☺</v>
      </c>
      <c r="AS4" s="58" t="str">
        <f t="shared" si="22"/>
        <v>D</v>
      </c>
      <c r="AT4" s="58" t="str">
        <f t="shared" si="23"/>
        <v>T</v>
      </c>
      <c r="AU4" s="58" t="str">
        <f t="shared" si="24"/>
        <v/>
      </c>
      <c r="AV4" s="58" t="str">
        <f t="shared" si="25"/>
        <v>T</v>
      </c>
      <c r="AW4" s="58" t="str">
        <f t="shared" si="26"/>
        <v>2</v>
      </c>
      <c r="AX4" s="58" t="str">
        <f t="shared" si="27"/>
        <v/>
      </c>
      <c r="AY4" s="58" t="str">
        <f t="shared" si="28"/>
        <v>T</v>
      </c>
      <c r="AZ4" s="58" t="str">
        <f t="shared" si="29"/>
        <v/>
      </c>
      <c r="BA4" s="4"/>
      <c r="BB4" s="4"/>
      <c r="BC4" s="4"/>
      <c r="BD4" s="4"/>
      <c r="BE4" s="4"/>
      <c r="BF4" s="4"/>
      <c r="BG4" s="4"/>
      <c r="BH4"/>
      <c r="BI4"/>
      <c r="BJ4"/>
      <c r="BK4"/>
      <c r="BL4"/>
      <c r="BM4"/>
    </row>
    <row r="5" spans="1:65" ht="19.5" customHeight="1">
      <c r="A5" s="52">
        <v>45111</v>
      </c>
      <c r="B5" s="59" t="str">
        <f t="shared" si="0"/>
        <v>Tue</v>
      </c>
      <c r="C5" s="6" t="str">
        <f>Predloge!$B$4</f>
        <v>51</v>
      </c>
      <c r="D5" s="66" t="str">
        <f>Predloge!$B$12</f>
        <v>D</v>
      </c>
      <c r="E5" s="118" t="str">
        <f>Predloge!$B$6</f>
        <v>KVIT</v>
      </c>
      <c r="F5" s="6" t="str">
        <f>Predloge!$B$6</f>
        <v>KVIT</v>
      </c>
      <c r="G5" s="27" t="str">
        <f>Predloge!$B$28</f>
        <v>KO</v>
      </c>
      <c r="H5" s="6" t="str">
        <f>Predloge!$B$5</f>
        <v>52</v>
      </c>
      <c r="I5" s="66" t="str">
        <f>Predloge!$B$12</f>
        <v>D</v>
      </c>
      <c r="J5" s="66" t="str">
        <f>Predloge!$B$12</f>
        <v>D</v>
      </c>
      <c r="K5" s="6" t="str">
        <f>Predloge!$B$6</f>
        <v>KVIT</v>
      </c>
      <c r="L5" s="11" t="str">
        <f>Predloge!$B$11</f>
        <v>X</v>
      </c>
      <c r="M5" s="6" t="str">
        <f>Predloge!$B$6</f>
        <v>KVIT</v>
      </c>
      <c r="N5" s="11" t="str">
        <f>Predloge!$B$32</f>
        <v>Am</v>
      </c>
      <c r="O5" s="66"/>
      <c r="P5" s="66" t="s">
        <v>85</v>
      </c>
      <c r="Q5" s="6" t="str">
        <f>Predloge!$B$5</f>
        <v>52</v>
      </c>
      <c r="R5" s="66"/>
      <c r="S5" s="9" t="str">
        <f>Predloge!$B$7</f>
        <v>KVIT☻</v>
      </c>
      <c r="T5" s="66"/>
      <c r="U5" s="66" t="s">
        <v>39</v>
      </c>
      <c r="V5" s="8" t="str">
        <f>Predloge!$E$5</f>
        <v>KON</v>
      </c>
      <c r="W5" s="56">
        <f t="shared" si="1"/>
        <v>1</v>
      </c>
      <c r="X5" s="56">
        <f t="shared" si="2"/>
        <v>0</v>
      </c>
      <c r="Y5" s="56">
        <f t="shared" si="3"/>
        <v>1</v>
      </c>
      <c r="Z5" s="56">
        <f t="shared" si="4"/>
        <v>2</v>
      </c>
      <c r="AA5" s="56">
        <f t="shared" si="5"/>
        <v>0</v>
      </c>
      <c r="AB5" s="56">
        <f t="shared" si="6"/>
        <v>0</v>
      </c>
      <c r="AC5" s="56">
        <f t="shared" si="7"/>
        <v>0</v>
      </c>
      <c r="AD5" s="56">
        <f t="shared" si="8"/>
        <v>5</v>
      </c>
      <c r="AE5" s="57">
        <f t="shared" si="9"/>
        <v>0</v>
      </c>
      <c r="AF5" s="57">
        <f t="shared" si="10"/>
        <v>1</v>
      </c>
      <c r="AG5" s="56">
        <f t="shared" si="11"/>
        <v>3</v>
      </c>
      <c r="AH5" s="6" t="str">
        <f>Predloge!$B$5</f>
        <v>52</v>
      </c>
      <c r="AI5" s="58" t="str">
        <f t="shared" si="12"/>
        <v>1</v>
      </c>
      <c r="AJ5" s="58" t="str">
        <f t="shared" si="13"/>
        <v>D</v>
      </c>
      <c r="AK5" s="58" t="str">
        <f t="shared" si="14"/>
        <v>T</v>
      </c>
      <c r="AL5" s="58" t="str">
        <f t="shared" si="15"/>
        <v>T</v>
      </c>
      <c r="AM5" s="58" t="str">
        <f t="shared" si="16"/>
        <v>O</v>
      </c>
      <c r="AN5" s="58" t="str">
        <f t="shared" si="17"/>
        <v>2</v>
      </c>
      <c r="AO5" s="58" t="str">
        <f t="shared" si="18"/>
        <v>D</v>
      </c>
      <c r="AP5" s="58" t="str">
        <f t="shared" si="19"/>
        <v>D</v>
      </c>
      <c r="AQ5" s="58" t="str">
        <f t="shared" si="20"/>
        <v>T</v>
      </c>
      <c r="AR5" s="58" t="str">
        <f t="shared" si="21"/>
        <v>X</v>
      </c>
      <c r="AS5" s="58" t="str">
        <f t="shared" si="22"/>
        <v>T</v>
      </c>
      <c r="AT5" s="58" t="str">
        <f t="shared" si="23"/>
        <v>m</v>
      </c>
      <c r="AU5" s="58" t="str">
        <f t="shared" si="24"/>
        <v/>
      </c>
      <c r="AV5" s="58" t="str">
        <f t="shared" si="25"/>
        <v>T</v>
      </c>
      <c r="AW5" s="58" t="str">
        <f t="shared" si="26"/>
        <v>2</v>
      </c>
      <c r="AX5" s="58" t="str">
        <f t="shared" si="27"/>
        <v/>
      </c>
      <c r="AY5" s="58" t="str">
        <f t="shared" si="28"/>
        <v>☻</v>
      </c>
      <c r="AZ5" s="58" t="str">
        <f t="shared" si="29"/>
        <v/>
      </c>
      <c r="BA5" s="4"/>
      <c r="BB5" s="4"/>
      <c r="BC5" s="4"/>
      <c r="BD5" s="4"/>
      <c r="BE5" s="4"/>
      <c r="BF5" s="4"/>
      <c r="BG5" s="4"/>
      <c r="BH5"/>
      <c r="BI5"/>
      <c r="BJ5"/>
      <c r="BK5"/>
      <c r="BL5"/>
      <c r="BM5"/>
    </row>
    <row r="6" spans="1:65" ht="19.5" customHeight="1">
      <c r="A6" s="52">
        <v>45112</v>
      </c>
      <c r="B6" s="59" t="str">
        <f t="shared" si="0"/>
        <v>Wed</v>
      </c>
      <c r="C6" s="6" t="str">
        <f>Predloge!$B$4</f>
        <v>51</v>
      </c>
      <c r="D6" s="66" t="str">
        <f>Predloge!$B$12</f>
        <v>D</v>
      </c>
      <c r="E6" s="6" t="str">
        <f>Predloge!$B$6</f>
        <v>KVIT</v>
      </c>
      <c r="F6" s="6" t="str">
        <f>Predloge!$B$6</f>
        <v>KVIT</v>
      </c>
      <c r="G6" s="27" t="str">
        <f>Predloge!$B$28</f>
        <v>KO</v>
      </c>
      <c r="H6" s="11" t="str">
        <f>Predloge!$B$35</f>
        <v>Ta</v>
      </c>
      <c r="I6" s="66" t="str">
        <f>Predloge!$B$12</f>
        <v>D</v>
      </c>
      <c r="J6" s="9" t="str">
        <f>Predloge!$B$7</f>
        <v>KVIT☻</v>
      </c>
      <c r="K6" s="6" t="str">
        <f>Predloge!$B$6</f>
        <v>KVIT</v>
      </c>
      <c r="L6" s="6" t="str">
        <f>Predloge!$B$5</f>
        <v>52</v>
      </c>
      <c r="M6" s="6" t="str">
        <f>Predloge!$B$6</f>
        <v>KVIT</v>
      </c>
      <c r="N6" s="6" t="str">
        <f>Predloge!$B$6</f>
        <v>KVIT</v>
      </c>
      <c r="O6" s="66"/>
      <c r="P6" s="66" t="s">
        <v>85</v>
      </c>
      <c r="Q6" s="6" t="str">
        <f>Predloge!$B$5</f>
        <v>52</v>
      </c>
      <c r="R6" s="66"/>
      <c r="S6" s="11" t="str">
        <f>Predloge!$B$11</f>
        <v>X</v>
      </c>
      <c r="T6" s="66"/>
      <c r="U6" s="66" t="s">
        <v>76</v>
      </c>
      <c r="V6" s="8" t="str">
        <f>Predloge!$E$5</f>
        <v>KON</v>
      </c>
      <c r="W6" s="56">
        <f t="shared" si="1"/>
        <v>1</v>
      </c>
      <c r="X6" s="56">
        <f t="shared" si="2"/>
        <v>0</v>
      </c>
      <c r="Y6" s="56">
        <f t="shared" si="3"/>
        <v>1</v>
      </c>
      <c r="Z6" s="56">
        <f t="shared" si="4"/>
        <v>2</v>
      </c>
      <c r="AA6" s="56">
        <f t="shared" si="5"/>
        <v>0</v>
      </c>
      <c r="AB6" s="56">
        <f t="shared" si="6"/>
        <v>0</v>
      </c>
      <c r="AC6" s="56">
        <f t="shared" si="7"/>
        <v>0</v>
      </c>
      <c r="AD6" s="56">
        <f t="shared" si="8"/>
        <v>6</v>
      </c>
      <c r="AE6" s="57">
        <f t="shared" si="9"/>
        <v>0</v>
      </c>
      <c r="AF6" s="57">
        <f t="shared" si="10"/>
        <v>1</v>
      </c>
      <c r="AG6" s="56">
        <f t="shared" si="11"/>
        <v>3</v>
      </c>
      <c r="AH6" s="6" t="str">
        <f>Predloge!$B$6</f>
        <v>KVIT</v>
      </c>
      <c r="AI6" s="58" t="str">
        <f t="shared" si="12"/>
        <v>1</v>
      </c>
      <c r="AJ6" s="58" t="str">
        <f t="shared" si="13"/>
        <v>D</v>
      </c>
      <c r="AK6" s="58" t="str">
        <f t="shared" si="14"/>
        <v>T</v>
      </c>
      <c r="AL6" s="58" t="str">
        <f t="shared" si="15"/>
        <v>T</v>
      </c>
      <c r="AM6" s="58" t="str">
        <f t="shared" si="16"/>
        <v>O</v>
      </c>
      <c r="AN6" s="58" t="str">
        <f t="shared" si="17"/>
        <v>a</v>
      </c>
      <c r="AO6" s="58" t="str">
        <f t="shared" si="18"/>
        <v>D</v>
      </c>
      <c r="AP6" s="58" t="str">
        <f t="shared" si="19"/>
        <v>☻</v>
      </c>
      <c r="AQ6" s="58" t="str">
        <f t="shared" si="20"/>
        <v>T</v>
      </c>
      <c r="AR6" s="58" t="str">
        <f t="shared" si="21"/>
        <v>2</v>
      </c>
      <c r="AS6" s="58" t="str">
        <f t="shared" si="22"/>
        <v>T</v>
      </c>
      <c r="AT6" s="58" t="str">
        <f t="shared" si="23"/>
        <v>T</v>
      </c>
      <c r="AU6" s="58" t="str">
        <f t="shared" si="24"/>
        <v/>
      </c>
      <c r="AV6" s="58" t="str">
        <f t="shared" si="25"/>
        <v>T</v>
      </c>
      <c r="AW6" s="58" t="str">
        <f t="shared" si="26"/>
        <v>2</v>
      </c>
      <c r="AX6" s="58" t="str">
        <f t="shared" si="27"/>
        <v/>
      </c>
      <c r="AY6" s="58" t="str">
        <f t="shared" si="28"/>
        <v>X</v>
      </c>
      <c r="AZ6" s="58" t="str">
        <f t="shared" si="29"/>
        <v/>
      </c>
      <c r="BA6" s="4"/>
      <c r="BB6" s="4"/>
      <c r="BC6" s="4"/>
      <c r="BD6" s="4"/>
      <c r="BE6" s="4"/>
      <c r="BF6" s="4"/>
      <c r="BG6" s="4"/>
      <c r="BH6"/>
      <c r="BI6"/>
      <c r="BJ6"/>
      <c r="BK6"/>
      <c r="BL6"/>
      <c r="BM6"/>
    </row>
    <row r="7" spans="1:65" ht="19.5" customHeight="1">
      <c r="A7" s="52">
        <v>45113</v>
      </c>
      <c r="B7" s="59" t="str">
        <f t="shared" si="0"/>
        <v>Thu</v>
      </c>
      <c r="C7" s="6" t="str">
        <f>Predloge!$B$4</f>
        <v>51</v>
      </c>
      <c r="D7" s="66" t="str">
        <f>Predloge!$B$12</f>
        <v>D</v>
      </c>
      <c r="E7" s="9" t="str">
        <f>Predloge!$B$7</f>
        <v>KVIT☻</v>
      </c>
      <c r="F7" s="6" t="str">
        <f>Predloge!$B$6</f>
        <v>KVIT</v>
      </c>
      <c r="G7" s="6" t="str">
        <f>Predloge!$B$5</f>
        <v>52</v>
      </c>
      <c r="H7" s="6" t="str">
        <f>Predloge!$B$5</f>
        <v>52</v>
      </c>
      <c r="I7" s="66" t="str">
        <f>Predloge!$B$12</f>
        <v>D</v>
      </c>
      <c r="J7" s="11" t="str">
        <f>Predloge!$B$11</f>
        <v>X</v>
      </c>
      <c r="K7" s="118" t="str">
        <f>Predloge!$B$6</f>
        <v>KVIT</v>
      </c>
      <c r="L7" s="6" t="str">
        <f>Predloge!$B$4</f>
        <v>51</v>
      </c>
      <c r="M7" s="6" t="str">
        <f>Predloge!$B$6</f>
        <v>KVIT</v>
      </c>
      <c r="N7" s="23" t="str">
        <f>Predloge!$B$23</f>
        <v>51☺</v>
      </c>
      <c r="O7" s="66"/>
      <c r="P7" s="66" t="s">
        <v>85</v>
      </c>
      <c r="Q7" s="6" t="str">
        <f>Predloge!$B$5</f>
        <v>52</v>
      </c>
      <c r="R7" s="66"/>
      <c r="S7" s="6" t="str">
        <f>Predloge!$B$6</f>
        <v>KVIT</v>
      </c>
      <c r="T7" s="66"/>
      <c r="U7" s="66" t="s">
        <v>25</v>
      </c>
      <c r="V7" s="8" t="s">
        <v>21</v>
      </c>
      <c r="W7" s="56">
        <f t="shared" si="1"/>
        <v>1</v>
      </c>
      <c r="X7" s="56">
        <f t="shared" si="2"/>
        <v>1</v>
      </c>
      <c r="Y7" s="56">
        <f t="shared" si="3"/>
        <v>2</v>
      </c>
      <c r="Z7" s="56">
        <f t="shared" si="4"/>
        <v>3</v>
      </c>
      <c r="AA7" s="56">
        <f t="shared" si="5"/>
        <v>0</v>
      </c>
      <c r="AB7" s="56">
        <f t="shared" si="6"/>
        <v>0</v>
      </c>
      <c r="AC7" s="56">
        <f t="shared" si="7"/>
        <v>0</v>
      </c>
      <c r="AD7" s="56">
        <f t="shared" si="8"/>
        <v>5</v>
      </c>
      <c r="AE7" s="57">
        <f t="shared" si="9"/>
        <v>0</v>
      </c>
      <c r="AF7" s="57">
        <f t="shared" si="10"/>
        <v>1</v>
      </c>
      <c r="AG7" s="56">
        <f t="shared" si="11"/>
        <v>5</v>
      </c>
      <c r="AH7" s="9" t="str">
        <f>Predloge!$B$7</f>
        <v>KVIT☻</v>
      </c>
      <c r="AI7" s="58" t="str">
        <f t="shared" si="12"/>
        <v>1</v>
      </c>
      <c r="AJ7" s="58" t="str">
        <f t="shared" si="13"/>
        <v>D</v>
      </c>
      <c r="AK7" s="58" t="str">
        <f t="shared" si="14"/>
        <v>☻</v>
      </c>
      <c r="AL7" s="58" t="str">
        <f t="shared" si="15"/>
        <v>T</v>
      </c>
      <c r="AM7" s="58" t="str">
        <f t="shared" si="16"/>
        <v>2</v>
      </c>
      <c r="AN7" s="58" t="str">
        <f t="shared" si="17"/>
        <v>2</v>
      </c>
      <c r="AO7" s="58" t="str">
        <f t="shared" si="18"/>
        <v>D</v>
      </c>
      <c r="AP7" s="58" t="str">
        <f t="shared" si="19"/>
        <v>X</v>
      </c>
      <c r="AQ7" s="58" t="str">
        <f t="shared" si="20"/>
        <v>T</v>
      </c>
      <c r="AR7" s="58" t="str">
        <f t="shared" si="21"/>
        <v>1</v>
      </c>
      <c r="AS7" s="58" t="str">
        <f t="shared" si="22"/>
        <v>T</v>
      </c>
      <c r="AT7" s="58" t="str">
        <f t="shared" si="23"/>
        <v>☺</v>
      </c>
      <c r="AU7" s="58" t="str">
        <f t="shared" si="24"/>
        <v/>
      </c>
      <c r="AV7" s="58" t="str">
        <f t="shared" si="25"/>
        <v>T</v>
      </c>
      <c r="AW7" s="58" t="str">
        <f t="shared" si="26"/>
        <v>2</v>
      </c>
      <c r="AX7" s="58" t="str">
        <f t="shared" si="27"/>
        <v/>
      </c>
      <c r="AY7" s="58" t="str">
        <f t="shared" si="28"/>
        <v>T</v>
      </c>
      <c r="AZ7" s="58" t="str">
        <f t="shared" si="29"/>
        <v/>
      </c>
      <c r="BA7" s="4"/>
      <c r="BB7" s="4"/>
      <c r="BC7" s="4"/>
      <c r="BD7" s="4"/>
      <c r="BE7" s="4"/>
      <c r="BF7" s="4"/>
      <c r="BG7" s="4"/>
      <c r="BH7"/>
      <c r="BI7"/>
      <c r="BJ7"/>
      <c r="BK7"/>
      <c r="BL7"/>
      <c r="BM7"/>
    </row>
    <row r="8" spans="1:65" ht="19.5" customHeight="1">
      <c r="A8" s="52">
        <v>45114</v>
      </c>
      <c r="B8" s="59" t="str">
        <f t="shared" si="0"/>
        <v>Fri</v>
      </c>
      <c r="C8" s="6" t="str">
        <f>Predloge!$B$4</f>
        <v>51</v>
      </c>
      <c r="D8" s="66" t="str">
        <f>Predloge!$B$12</f>
        <v>D</v>
      </c>
      <c r="E8" s="11" t="str">
        <f>Predloge!$B$11</f>
        <v>X</v>
      </c>
      <c r="F8" s="9" t="str">
        <f>Predloge!$B$7</f>
        <v>KVIT☻</v>
      </c>
      <c r="G8" s="23" t="str">
        <f>Predloge!$B$23</f>
        <v>51☺</v>
      </c>
      <c r="H8" s="6" t="str">
        <f>Predloge!$B$5</f>
        <v>52</v>
      </c>
      <c r="I8" s="6" t="str">
        <f>Predloge!$B$5</f>
        <v>52</v>
      </c>
      <c r="J8" s="6" t="str">
        <f>Predloge!$B$15</f>
        <v>SO</v>
      </c>
      <c r="K8" s="6" t="str">
        <f>Predloge!$B$6</f>
        <v>KVIT</v>
      </c>
      <c r="L8" s="6" t="str">
        <f>Predloge!$B$4</f>
        <v>51</v>
      </c>
      <c r="M8" s="66" t="str">
        <f>Predloge!$B$12</f>
        <v>D</v>
      </c>
      <c r="N8" s="11" t="str">
        <f>Predloge!$B$11</f>
        <v>X</v>
      </c>
      <c r="O8" s="66"/>
      <c r="P8" s="66" t="s">
        <v>85</v>
      </c>
      <c r="Q8" s="6" t="str">
        <f>Predloge!$B$5</f>
        <v>52</v>
      </c>
      <c r="R8" s="66"/>
      <c r="S8" s="6" t="str">
        <f>Predloge!$B$6</f>
        <v>KVIT</v>
      </c>
      <c r="T8" s="66"/>
      <c r="U8" s="66" t="s">
        <v>11</v>
      </c>
      <c r="V8" s="8" t="s">
        <v>21</v>
      </c>
      <c r="W8" s="56">
        <f t="shared" si="1"/>
        <v>1</v>
      </c>
      <c r="X8" s="56">
        <f t="shared" si="2"/>
        <v>1</v>
      </c>
      <c r="Y8" s="56">
        <f t="shared" si="3"/>
        <v>2</v>
      </c>
      <c r="Z8" s="56">
        <f t="shared" si="4"/>
        <v>3</v>
      </c>
      <c r="AA8" s="56">
        <f t="shared" si="5"/>
        <v>0</v>
      </c>
      <c r="AB8" s="56">
        <f t="shared" si="6"/>
        <v>0</v>
      </c>
      <c r="AC8" s="56">
        <f t="shared" si="7"/>
        <v>0</v>
      </c>
      <c r="AD8" s="56">
        <f t="shared" si="8"/>
        <v>3</v>
      </c>
      <c r="AE8" s="57">
        <f t="shared" si="9"/>
        <v>0</v>
      </c>
      <c r="AF8" s="57">
        <f t="shared" si="10"/>
        <v>2</v>
      </c>
      <c r="AG8" s="56">
        <f t="shared" si="11"/>
        <v>5</v>
      </c>
      <c r="AH8" s="6" t="str">
        <f>Predloge!$B$8</f>
        <v>U</v>
      </c>
      <c r="AI8" s="58" t="str">
        <f t="shared" si="12"/>
        <v>1</v>
      </c>
      <c r="AJ8" s="58" t="str">
        <f t="shared" si="13"/>
        <v>D</v>
      </c>
      <c r="AK8" s="58" t="str">
        <f t="shared" si="14"/>
        <v>X</v>
      </c>
      <c r="AL8" s="58" t="str">
        <f t="shared" si="15"/>
        <v>☻</v>
      </c>
      <c r="AM8" s="58" t="str">
        <f t="shared" si="16"/>
        <v>☺</v>
      </c>
      <c r="AN8" s="58" t="str">
        <f t="shared" si="17"/>
        <v>2</v>
      </c>
      <c r="AO8" s="58" t="str">
        <f t="shared" si="18"/>
        <v>2</v>
      </c>
      <c r="AP8" s="58" t="str">
        <f t="shared" si="19"/>
        <v>O</v>
      </c>
      <c r="AQ8" s="58" t="str">
        <f t="shared" si="20"/>
        <v>T</v>
      </c>
      <c r="AR8" s="58" t="str">
        <f t="shared" si="21"/>
        <v>1</v>
      </c>
      <c r="AS8" s="58" t="str">
        <f t="shared" si="22"/>
        <v>D</v>
      </c>
      <c r="AT8" s="58" t="str">
        <f t="shared" si="23"/>
        <v>X</v>
      </c>
      <c r="AU8" s="58" t="str">
        <f t="shared" si="24"/>
        <v/>
      </c>
      <c r="AV8" s="58" t="str">
        <f t="shared" si="25"/>
        <v>T</v>
      </c>
      <c r="AW8" s="58" t="str">
        <f t="shared" si="26"/>
        <v>2</v>
      </c>
      <c r="AX8" s="58" t="str">
        <f t="shared" si="27"/>
        <v/>
      </c>
      <c r="AY8" s="58" t="str">
        <f t="shared" si="28"/>
        <v>T</v>
      </c>
      <c r="AZ8" s="58" t="str">
        <f t="shared" si="29"/>
        <v/>
      </c>
      <c r="BA8" s="4"/>
      <c r="BB8" s="4"/>
      <c r="BC8" s="4"/>
      <c r="BD8" s="4"/>
      <c r="BE8" s="4"/>
      <c r="BF8" s="4"/>
      <c r="BG8" s="4"/>
      <c r="BH8"/>
      <c r="BI8"/>
      <c r="BJ8"/>
      <c r="BK8"/>
      <c r="BL8"/>
      <c r="BM8"/>
    </row>
    <row r="9" spans="1:65" ht="19.5" customHeight="1">
      <c r="A9" s="52">
        <v>45115</v>
      </c>
      <c r="B9" s="59" t="str">
        <f t="shared" si="0"/>
        <v>Sat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1" t="str">
        <f>Predloge!$B$21</f>
        <v>☺</v>
      </c>
      <c r="R9" s="66"/>
      <c r="S9" s="13" t="str">
        <f>Predloge!$B$14</f>
        <v>☻</v>
      </c>
      <c r="T9" s="66"/>
      <c r="U9" s="66" t="s">
        <v>30</v>
      </c>
      <c r="V9" s="8" t="s">
        <v>15</v>
      </c>
      <c r="W9" s="56">
        <f t="shared" si="1"/>
        <v>1</v>
      </c>
      <c r="X9" s="56">
        <f t="shared" si="2"/>
        <v>1</v>
      </c>
      <c r="Y9" s="56">
        <f t="shared" si="3"/>
        <v>0</v>
      </c>
      <c r="Z9" s="56">
        <f t="shared" si="4"/>
        <v>0</v>
      </c>
      <c r="AA9" s="56">
        <f t="shared" si="5"/>
        <v>0</v>
      </c>
      <c r="AB9" s="56">
        <f t="shared" si="6"/>
        <v>0</v>
      </c>
      <c r="AC9" s="56">
        <f t="shared" si="7"/>
        <v>0</v>
      </c>
      <c r="AD9" s="56">
        <f t="shared" si="8"/>
        <v>0</v>
      </c>
      <c r="AE9" s="57">
        <f t="shared" si="9"/>
        <v>13</v>
      </c>
      <c r="AF9" s="57">
        <f t="shared" si="10"/>
        <v>0</v>
      </c>
      <c r="AG9" s="56">
        <f t="shared" si="11"/>
        <v>0</v>
      </c>
      <c r="AH9" s="6" t="str">
        <f>Predloge!$B$9</f>
        <v>U☻</v>
      </c>
      <c r="AI9" s="58" t="str">
        <f t="shared" si="12"/>
        <v/>
      </c>
      <c r="AJ9" s="58" t="str">
        <f t="shared" si="13"/>
        <v/>
      </c>
      <c r="AK9" s="58" t="str">
        <f t="shared" si="14"/>
        <v/>
      </c>
      <c r="AL9" s="58" t="str">
        <f t="shared" si="15"/>
        <v/>
      </c>
      <c r="AM9" s="58" t="str">
        <f t="shared" si="16"/>
        <v/>
      </c>
      <c r="AN9" s="58" t="str">
        <f t="shared" si="17"/>
        <v/>
      </c>
      <c r="AO9" s="58" t="str">
        <f t="shared" si="18"/>
        <v/>
      </c>
      <c r="AP9" s="58" t="str">
        <f t="shared" si="19"/>
        <v/>
      </c>
      <c r="AQ9" s="58" t="str">
        <f t="shared" si="20"/>
        <v/>
      </c>
      <c r="AR9" s="58" t="str">
        <f t="shared" si="21"/>
        <v/>
      </c>
      <c r="AS9" s="58" t="str">
        <f t="shared" si="22"/>
        <v/>
      </c>
      <c r="AT9" s="58" t="str">
        <f t="shared" si="23"/>
        <v/>
      </c>
      <c r="AU9" s="58" t="str">
        <f t="shared" si="24"/>
        <v/>
      </c>
      <c r="AV9" s="58" t="str">
        <f t="shared" si="25"/>
        <v/>
      </c>
      <c r="AW9" s="58" t="str">
        <f t="shared" si="26"/>
        <v>☺</v>
      </c>
      <c r="AX9" s="58" t="str">
        <f t="shared" si="27"/>
        <v/>
      </c>
      <c r="AY9" s="58" t="str">
        <f t="shared" si="28"/>
        <v>☻</v>
      </c>
      <c r="AZ9" s="58" t="str">
        <f t="shared" si="29"/>
        <v/>
      </c>
      <c r="BA9" s="4"/>
      <c r="BB9" s="4"/>
      <c r="BC9" s="4"/>
      <c r="BD9" s="4"/>
      <c r="BE9" s="4"/>
      <c r="BF9" s="4"/>
      <c r="BG9" s="4"/>
      <c r="BH9"/>
      <c r="BI9"/>
      <c r="BJ9"/>
      <c r="BK9"/>
      <c r="BL9"/>
      <c r="BM9"/>
    </row>
    <row r="10" spans="1:65" ht="19.5" customHeight="1">
      <c r="A10" s="52">
        <v>45116</v>
      </c>
      <c r="B10" s="59" t="str">
        <f t="shared" si="0"/>
        <v>Sun</v>
      </c>
      <c r="C10" s="66"/>
      <c r="D10" s="66"/>
      <c r="E10" s="66"/>
      <c r="F10" s="13" t="str">
        <f>Predloge!$B$14</f>
        <v>☻</v>
      </c>
      <c r="G10" s="66"/>
      <c r="H10" s="66"/>
      <c r="I10" s="21" t="str">
        <f>Predloge!$B$21</f>
        <v>☺</v>
      </c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 t="s">
        <v>15</v>
      </c>
      <c r="V10" s="60" t="s">
        <v>89</v>
      </c>
      <c r="W10" s="56">
        <f t="shared" si="1"/>
        <v>1</v>
      </c>
      <c r="X10" s="56">
        <f t="shared" si="2"/>
        <v>1</v>
      </c>
      <c r="Y10" s="56">
        <f t="shared" si="3"/>
        <v>0</v>
      </c>
      <c r="Z10" s="56">
        <f t="shared" si="4"/>
        <v>0</v>
      </c>
      <c r="AA10" s="56">
        <f t="shared" si="5"/>
        <v>0</v>
      </c>
      <c r="AB10" s="56">
        <f t="shared" si="6"/>
        <v>0</v>
      </c>
      <c r="AC10" s="56">
        <f t="shared" si="7"/>
        <v>0</v>
      </c>
      <c r="AD10" s="56">
        <f t="shared" si="8"/>
        <v>0</v>
      </c>
      <c r="AE10" s="57">
        <f t="shared" si="9"/>
        <v>13</v>
      </c>
      <c r="AF10" s="57">
        <f t="shared" si="10"/>
        <v>0</v>
      </c>
      <c r="AG10" s="56">
        <f t="shared" si="11"/>
        <v>0</v>
      </c>
      <c r="AH10" s="6" t="str">
        <f>Predloge!$B$10</f>
        <v>12-20</v>
      </c>
      <c r="AI10" s="58" t="str">
        <f t="shared" si="12"/>
        <v/>
      </c>
      <c r="AJ10" s="58" t="str">
        <f t="shared" si="13"/>
        <v/>
      </c>
      <c r="AK10" s="58" t="str">
        <f t="shared" si="14"/>
        <v/>
      </c>
      <c r="AL10" s="58" t="str">
        <f t="shared" si="15"/>
        <v>☻</v>
      </c>
      <c r="AM10" s="58" t="str">
        <f t="shared" si="16"/>
        <v/>
      </c>
      <c r="AN10" s="58" t="str">
        <f t="shared" si="17"/>
        <v/>
      </c>
      <c r="AO10" s="58" t="str">
        <f t="shared" si="18"/>
        <v>☺</v>
      </c>
      <c r="AP10" s="58" t="str">
        <f t="shared" si="19"/>
        <v/>
      </c>
      <c r="AQ10" s="58" t="str">
        <f t="shared" si="20"/>
        <v/>
      </c>
      <c r="AR10" s="58" t="str">
        <f t="shared" si="21"/>
        <v/>
      </c>
      <c r="AS10" s="58" t="str">
        <f t="shared" si="22"/>
        <v/>
      </c>
      <c r="AT10" s="58" t="str">
        <f t="shared" si="23"/>
        <v/>
      </c>
      <c r="AU10" s="58" t="str">
        <f t="shared" si="24"/>
        <v/>
      </c>
      <c r="AV10" s="58" t="str">
        <f t="shared" si="25"/>
        <v/>
      </c>
      <c r="AW10" s="58" t="str">
        <f t="shared" si="26"/>
        <v/>
      </c>
      <c r="AX10" s="58" t="str">
        <f t="shared" si="27"/>
        <v/>
      </c>
      <c r="AY10" s="58" t="str">
        <f t="shared" si="28"/>
        <v/>
      </c>
      <c r="AZ10" s="58" t="str">
        <f t="shared" si="29"/>
        <v/>
      </c>
      <c r="BA10" s="4"/>
      <c r="BB10" s="4"/>
      <c r="BC10" s="4"/>
      <c r="BD10" s="4"/>
      <c r="BE10" s="4"/>
      <c r="BF10" s="4"/>
      <c r="BG10" s="4"/>
      <c r="BH10"/>
      <c r="BI10"/>
      <c r="BJ10"/>
      <c r="BK10"/>
      <c r="BL10"/>
      <c r="BM10"/>
    </row>
    <row r="11" spans="1:65" ht="19.5" customHeight="1">
      <c r="A11" s="52">
        <v>45117</v>
      </c>
      <c r="B11" s="59" t="str">
        <f t="shared" si="0"/>
        <v>Mon</v>
      </c>
      <c r="C11" s="66" t="str">
        <f>Predloge!$B$12</f>
        <v>D</v>
      </c>
      <c r="D11" s="66" t="str">
        <f>Predloge!$B$12</f>
        <v>D</v>
      </c>
      <c r="E11" s="66" t="str">
        <f>Predloge!$B$12</f>
        <v>D</v>
      </c>
      <c r="F11" s="11" t="str">
        <f>Predloge!$B$11</f>
        <v>X</v>
      </c>
      <c r="G11" s="27" t="str">
        <f>Predloge!$B$28</f>
        <v>KO</v>
      </c>
      <c r="H11" s="66" t="str">
        <f>Predloge!$B$12</f>
        <v>D</v>
      </c>
      <c r="I11" s="11" t="str">
        <f>Predloge!$B$11</f>
        <v>X</v>
      </c>
      <c r="J11" s="6" t="str">
        <f>Predloge!$B$6</f>
        <v>KVIT</v>
      </c>
      <c r="K11" s="118" t="str">
        <f>Predloge!$B$6</f>
        <v>KVIT</v>
      </c>
      <c r="L11" s="6" t="str">
        <f>Predloge!$B$4</f>
        <v>51</v>
      </c>
      <c r="M11" s="66" t="str">
        <f>Predloge!$B$12</f>
        <v>D</v>
      </c>
      <c r="N11" s="9" t="str">
        <f>Predloge!$B$7</f>
        <v>KVIT☻</v>
      </c>
      <c r="O11" s="66"/>
      <c r="P11" s="66" t="s">
        <v>85</v>
      </c>
      <c r="Q11" s="6" t="str">
        <f>Predloge!$B$5</f>
        <v>52</v>
      </c>
      <c r="R11" s="66"/>
      <c r="S11" s="6" t="str">
        <f>Predloge!$B$4</f>
        <v>51</v>
      </c>
      <c r="T11" s="66"/>
      <c r="U11" s="66" t="s">
        <v>79</v>
      </c>
      <c r="V11" s="8" t="str">
        <f>Predloge!$E$16</f>
        <v>ŽRJ</v>
      </c>
      <c r="W11" s="56">
        <f t="shared" si="1"/>
        <v>1</v>
      </c>
      <c r="X11" s="56">
        <f t="shared" si="2"/>
        <v>0</v>
      </c>
      <c r="Y11" s="56">
        <f t="shared" si="3"/>
        <v>2</v>
      </c>
      <c r="Z11" s="56">
        <f t="shared" si="4"/>
        <v>1</v>
      </c>
      <c r="AA11" s="56">
        <f t="shared" si="5"/>
        <v>0</v>
      </c>
      <c r="AB11" s="56">
        <f t="shared" si="6"/>
        <v>0</v>
      </c>
      <c r="AC11" s="56">
        <f t="shared" si="7"/>
        <v>0</v>
      </c>
      <c r="AD11" s="56">
        <f t="shared" si="8"/>
        <v>3</v>
      </c>
      <c r="AE11" s="57">
        <f t="shared" si="9"/>
        <v>0</v>
      </c>
      <c r="AF11" s="57">
        <f t="shared" si="10"/>
        <v>2</v>
      </c>
      <c r="AG11" s="56">
        <f t="shared" si="11"/>
        <v>3</v>
      </c>
      <c r="AH11" s="11" t="str">
        <f>Predloge!$B$11</f>
        <v>X</v>
      </c>
      <c r="AI11" s="58" t="str">
        <f t="shared" si="12"/>
        <v>D</v>
      </c>
      <c r="AJ11" s="58" t="str">
        <f t="shared" si="13"/>
        <v>D</v>
      </c>
      <c r="AK11" s="58" t="str">
        <f t="shared" si="14"/>
        <v>D</v>
      </c>
      <c r="AL11" s="58" t="str">
        <f t="shared" si="15"/>
        <v>X</v>
      </c>
      <c r="AM11" s="58" t="str">
        <f t="shared" si="16"/>
        <v>O</v>
      </c>
      <c r="AN11" s="58" t="str">
        <f t="shared" si="17"/>
        <v>D</v>
      </c>
      <c r="AO11" s="58" t="str">
        <f t="shared" si="18"/>
        <v>X</v>
      </c>
      <c r="AP11" s="58" t="str">
        <f t="shared" si="19"/>
        <v>T</v>
      </c>
      <c r="AQ11" s="58" t="str">
        <f t="shared" si="20"/>
        <v>T</v>
      </c>
      <c r="AR11" s="58" t="str">
        <f t="shared" si="21"/>
        <v>1</v>
      </c>
      <c r="AS11" s="58" t="str">
        <f t="shared" si="22"/>
        <v>D</v>
      </c>
      <c r="AT11" s="58" t="str">
        <f t="shared" si="23"/>
        <v>☻</v>
      </c>
      <c r="AU11" s="58" t="str">
        <f t="shared" si="24"/>
        <v/>
      </c>
      <c r="AV11" s="58" t="str">
        <f t="shared" si="25"/>
        <v>T</v>
      </c>
      <c r="AW11" s="58" t="str">
        <f t="shared" si="26"/>
        <v>2</v>
      </c>
      <c r="AX11" s="58" t="str">
        <f t="shared" si="27"/>
        <v/>
      </c>
      <c r="AY11" s="58" t="str">
        <f t="shared" si="28"/>
        <v>1</v>
      </c>
      <c r="AZ11" s="58" t="str">
        <f t="shared" si="29"/>
        <v/>
      </c>
      <c r="BA11" s="4"/>
      <c r="BB11" s="4"/>
      <c r="BC11" s="4"/>
      <c r="BD11" s="4"/>
      <c r="BE11" s="4"/>
      <c r="BF11" s="4"/>
      <c r="BG11" s="4"/>
      <c r="BH11"/>
      <c r="BI11"/>
      <c r="BJ11"/>
      <c r="BK11"/>
      <c r="BL11"/>
      <c r="BM11"/>
    </row>
    <row r="12" spans="1:65" ht="19.5" customHeight="1">
      <c r="A12" s="52">
        <v>45118</v>
      </c>
      <c r="B12" s="59" t="str">
        <f t="shared" si="0"/>
        <v>Tue</v>
      </c>
      <c r="C12" s="66" t="str">
        <f>Predloge!$B$12</f>
        <v>D</v>
      </c>
      <c r="D12" s="66" t="str">
        <f>Predloge!$B$12</f>
        <v>D</v>
      </c>
      <c r="E12" s="66" t="str">
        <f>Predloge!$B$12</f>
        <v>D</v>
      </c>
      <c r="F12" s="11" t="str">
        <f>Predloge!$B$32</f>
        <v>Am</v>
      </c>
      <c r="G12" s="27" t="str">
        <f>Predloge!$B$28</f>
        <v>KO</v>
      </c>
      <c r="H12" s="66" t="str">
        <f>Predloge!$B$12</f>
        <v>D</v>
      </c>
      <c r="I12" s="6" t="str">
        <f>Predloge!$B$5</f>
        <v>52</v>
      </c>
      <c r="J12" s="118" t="str">
        <f>Predloge!$B$6</f>
        <v>KVIT</v>
      </c>
      <c r="K12" s="9" t="str">
        <f>Predloge!$B$7</f>
        <v>KVIT☻</v>
      </c>
      <c r="L12" s="6" t="str">
        <f>Predloge!$B$4</f>
        <v>51</v>
      </c>
      <c r="M12" s="66" t="str">
        <f>Predloge!$B$12</f>
        <v>D</v>
      </c>
      <c r="N12" s="11" t="str">
        <f>Predloge!$B$11</f>
        <v>X</v>
      </c>
      <c r="O12" s="66"/>
      <c r="P12" s="66" t="s">
        <v>85</v>
      </c>
      <c r="Q12" s="6" t="str">
        <f>Predloge!$B$5</f>
        <v>52</v>
      </c>
      <c r="R12" s="66"/>
      <c r="S12" s="23" t="str">
        <f>Predloge!$B$23</f>
        <v>51☺</v>
      </c>
      <c r="T12" s="66"/>
      <c r="U12" s="66" t="s">
        <v>34</v>
      </c>
      <c r="V12" s="8" t="str">
        <f>Predloge!$E$16</f>
        <v>ŽRJ</v>
      </c>
      <c r="W12" s="56">
        <f t="shared" si="1"/>
        <v>1</v>
      </c>
      <c r="X12" s="56">
        <f t="shared" si="2"/>
        <v>1</v>
      </c>
      <c r="Y12" s="56">
        <f t="shared" si="3"/>
        <v>1</v>
      </c>
      <c r="Z12" s="56">
        <f t="shared" si="4"/>
        <v>2</v>
      </c>
      <c r="AA12" s="56">
        <f t="shared" si="5"/>
        <v>0</v>
      </c>
      <c r="AB12" s="56">
        <f t="shared" si="6"/>
        <v>0</v>
      </c>
      <c r="AC12" s="56">
        <f t="shared" si="7"/>
        <v>0</v>
      </c>
      <c r="AD12" s="56">
        <f t="shared" si="8"/>
        <v>2</v>
      </c>
      <c r="AE12" s="57">
        <f t="shared" si="9"/>
        <v>0</v>
      </c>
      <c r="AF12" s="57">
        <f t="shared" si="10"/>
        <v>1</v>
      </c>
      <c r="AG12" s="56">
        <f t="shared" si="11"/>
        <v>3</v>
      </c>
      <c r="AH12" s="6" t="str">
        <f>Predloge!$B$12</f>
        <v>D</v>
      </c>
      <c r="AI12" s="58" t="str">
        <f t="shared" si="12"/>
        <v>D</v>
      </c>
      <c r="AJ12" s="58" t="str">
        <f t="shared" si="13"/>
        <v>D</v>
      </c>
      <c r="AK12" s="58" t="str">
        <f t="shared" si="14"/>
        <v>D</v>
      </c>
      <c r="AL12" s="58" t="str">
        <f t="shared" si="15"/>
        <v>m</v>
      </c>
      <c r="AM12" s="58" t="str">
        <f t="shared" si="16"/>
        <v>O</v>
      </c>
      <c r="AN12" s="58" t="str">
        <f t="shared" si="17"/>
        <v>D</v>
      </c>
      <c r="AO12" s="58" t="str">
        <f t="shared" si="18"/>
        <v>2</v>
      </c>
      <c r="AP12" s="58" t="str">
        <f t="shared" si="19"/>
        <v>T</v>
      </c>
      <c r="AQ12" s="58" t="str">
        <f t="shared" si="20"/>
        <v>☻</v>
      </c>
      <c r="AR12" s="58" t="str">
        <f t="shared" si="21"/>
        <v>1</v>
      </c>
      <c r="AS12" s="58" t="str">
        <f t="shared" si="22"/>
        <v>D</v>
      </c>
      <c r="AT12" s="58" t="str">
        <f t="shared" si="23"/>
        <v>X</v>
      </c>
      <c r="AU12" s="58" t="str">
        <f t="shared" si="24"/>
        <v/>
      </c>
      <c r="AV12" s="58" t="str">
        <f t="shared" si="25"/>
        <v>T</v>
      </c>
      <c r="AW12" s="58" t="str">
        <f t="shared" si="26"/>
        <v>2</v>
      </c>
      <c r="AX12" s="58" t="str">
        <f t="shared" si="27"/>
        <v/>
      </c>
      <c r="AY12" s="58" t="str">
        <f t="shared" si="28"/>
        <v>☺</v>
      </c>
      <c r="AZ12" s="58" t="str">
        <f t="shared" si="29"/>
        <v/>
      </c>
      <c r="BA12" s="4"/>
      <c r="BB12" s="4"/>
      <c r="BC12" s="4"/>
      <c r="BD12" s="4"/>
      <c r="BE12" s="4"/>
      <c r="BF12" s="4"/>
      <c r="BG12" s="4"/>
      <c r="BH12"/>
      <c r="BI12"/>
      <c r="BJ12"/>
      <c r="BK12"/>
      <c r="BL12"/>
      <c r="BM12"/>
    </row>
    <row r="13" spans="1:65" ht="19.5" customHeight="1">
      <c r="A13" s="52">
        <v>45119</v>
      </c>
      <c r="B13" s="59" t="str">
        <f t="shared" si="0"/>
        <v>Wed</v>
      </c>
      <c r="C13" s="66" t="str">
        <f>Predloge!$B$12</f>
        <v>D</v>
      </c>
      <c r="D13" s="66" t="str">
        <f>Predloge!$B$12</f>
        <v>D</v>
      </c>
      <c r="E13" s="66" t="str">
        <f>Predloge!$B$12</f>
        <v>D</v>
      </c>
      <c r="F13" s="6" t="str">
        <f>Predloge!$B$4</f>
        <v>51</v>
      </c>
      <c r="G13" s="27" t="str">
        <f>Predloge!$B$28</f>
        <v>KO</v>
      </c>
      <c r="H13" s="66" t="str">
        <f>Predloge!$B$12</f>
        <v>D</v>
      </c>
      <c r="I13" s="23" t="str">
        <f>Predloge!$B$23</f>
        <v>51☺</v>
      </c>
      <c r="J13" s="6" t="str">
        <f>Predloge!$B$6</f>
        <v>KVIT</v>
      </c>
      <c r="K13" s="11" t="str">
        <f>Predloge!$B$11</f>
        <v>X</v>
      </c>
      <c r="L13" s="6" t="str">
        <f>Predloge!$B$5</f>
        <v>52</v>
      </c>
      <c r="M13" s="66" t="str">
        <f>Predloge!$B$12</f>
        <v>D</v>
      </c>
      <c r="N13" s="66" t="str">
        <f>Predloge!$B$12</f>
        <v>D</v>
      </c>
      <c r="O13" s="66"/>
      <c r="P13" s="9" t="str">
        <f>Predloge!$B$7</f>
        <v>KVIT☻</v>
      </c>
      <c r="Q13" s="11" t="str">
        <f>Predloge!$B$35</f>
        <v>Ta</v>
      </c>
      <c r="R13" s="66"/>
      <c r="S13" s="11" t="str">
        <f>Predloge!$B$11</f>
        <v>X</v>
      </c>
      <c r="T13" s="66"/>
      <c r="U13" s="66" t="s">
        <v>15</v>
      </c>
      <c r="V13" s="8" t="str">
        <f>Predloge!$E$16</f>
        <v>ŽRJ</v>
      </c>
      <c r="W13" s="56">
        <f t="shared" si="1"/>
        <v>1</v>
      </c>
      <c r="X13" s="56">
        <f t="shared" si="2"/>
        <v>1</v>
      </c>
      <c r="Y13" s="56">
        <f t="shared" si="3"/>
        <v>1</v>
      </c>
      <c r="Z13" s="56">
        <f t="shared" si="4"/>
        <v>1</v>
      </c>
      <c r="AA13" s="56">
        <f t="shared" si="5"/>
        <v>0</v>
      </c>
      <c r="AB13" s="56">
        <f t="shared" si="6"/>
        <v>0</v>
      </c>
      <c r="AC13" s="56">
        <f t="shared" si="7"/>
        <v>0</v>
      </c>
      <c r="AD13" s="56">
        <f t="shared" si="8"/>
        <v>2</v>
      </c>
      <c r="AE13" s="57">
        <f t="shared" si="9"/>
        <v>0</v>
      </c>
      <c r="AF13" s="57">
        <f t="shared" si="10"/>
        <v>2</v>
      </c>
      <c r="AG13" s="56">
        <f t="shared" si="11"/>
        <v>2</v>
      </c>
      <c r="AH13" s="6" t="str">
        <f>Predloge!$B$13</f>
        <v>BOL</v>
      </c>
      <c r="AI13" s="58" t="str">
        <f t="shared" si="12"/>
        <v>D</v>
      </c>
      <c r="AJ13" s="58" t="str">
        <f t="shared" si="13"/>
        <v>D</v>
      </c>
      <c r="AK13" s="58" t="str">
        <f t="shared" si="14"/>
        <v>D</v>
      </c>
      <c r="AL13" s="58" t="str">
        <f t="shared" si="15"/>
        <v>1</v>
      </c>
      <c r="AM13" s="58" t="str">
        <f t="shared" si="16"/>
        <v>O</v>
      </c>
      <c r="AN13" s="58" t="str">
        <f t="shared" si="17"/>
        <v>D</v>
      </c>
      <c r="AO13" s="58" t="str">
        <f t="shared" si="18"/>
        <v>☺</v>
      </c>
      <c r="AP13" s="58" t="str">
        <f t="shared" si="19"/>
        <v>T</v>
      </c>
      <c r="AQ13" s="58" t="str">
        <f t="shared" si="20"/>
        <v>X</v>
      </c>
      <c r="AR13" s="58" t="str">
        <f t="shared" si="21"/>
        <v>2</v>
      </c>
      <c r="AS13" s="58" t="str">
        <f t="shared" si="22"/>
        <v>D</v>
      </c>
      <c r="AT13" s="58" t="str">
        <f t="shared" si="23"/>
        <v>D</v>
      </c>
      <c r="AU13" s="58" t="str">
        <f t="shared" si="24"/>
        <v/>
      </c>
      <c r="AV13" s="58" t="str">
        <f t="shared" si="25"/>
        <v>☻</v>
      </c>
      <c r="AW13" s="58" t="str">
        <f t="shared" si="26"/>
        <v>a</v>
      </c>
      <c r="AX13" s="58" t="str">
        <f t="shared" si="27"/>
        <v/>
      </c>
      <c r="AY13" s="58" t="str">
        <f t="shared" si="28"/>
        <v>X</v>
      </c>
      <c r="AZ13" s="58" t="str">
        <f t="shared" si="29"/>
        <v/>
      </c>
      <c r="BA13" s="4"/>
      <c r="BB13" s="4"/>
      <c r="BC13" s="4"/>
      <c r="BD13" s="4"/>
      <c r="BE13" s="4"/>
      <c r="BF13" s="4"/>
      <c r="BG13" s="4"/>
      <c r="BH13"/>
      <c r="BI13"/>
      <c r="BJ13"/>
      <c r="BK13"/>
      <c r="BL13"/>
      <c r="BM13"/>
    </row>
    <row r="14" spans="1:65" ht="19.5" customHeight="1">
      <c r="A14" s="52">
        <v>45120</v>
      </c>
      <c r="B14" s="59" t="str">
        <f t="shared" si="0"/>
        <v>Thu</v>
      </c>
      <c r="C14" s="66" t="str">
        <f>Predloge!$B$12</f>
        <v>D</v>
      </c>
      <c r="D14" s="66" t="str">
        <f>Predloge!$B$12</f>
        <v>D</v>
      </c>
      <c r="E14" s="66" t="str">
        <f>Predloge!$B$12</f>
        <v>D</v>
      </c>
      <c r="F14" s="9" t="str">
        <f>Predloge!$B$7</f>
        <v>KVIT☻</v>
      </c>
      <c r="G14" s="6" t="str">
        <f>Predloge!$B$4</f>
        <v>51</v>
      </c>
      <c r="H14" s="66" t="str">
        <f>Predloge!$B$12</f>
        <v>D</v>
      </c>
      <c r="I14" s="11" t="str">
        <f>Predloge!$B$11</f>
        <v>X</v>
      </c>
      <c r="J14" s="6" t="str">
        <f>Predloge!$B$15</f>
        <v>SO</v>
      </c>
      <c r="K14" s="118" t="str">
        <f>Predloge!$B$6</f>
        <v>KVIT</v>
      </c>
      <c r="L14" s="23" t="str">
        <f>Predloge!$B$23</f>
        <v>51☺</v>
      </c>
      <c r="M14" s="66" t="str">
        <f>Predloge!$B$12</f>
        <v>D</v>
      </c>
      <c r="N14" s="66" t="str">
        <f>Predloge!$B$12</f>
        <v>D</v>
      </c>
      <c r="O14" s="66"/>
      <c r="P14" s="11" t="str">
        <f>Predloge!$B$11</f>
        <v>X</v>
      </c>
      <c r="Q14" s="6" t="str">
        <f>Predloge!$B$5</f>
        <v>52</v>
      </c>
      <c r="R14" s="66"/>
      <c r="S14" s="6" t="str">
        <f>Predloge!$B$6</f>
        <v>KVIT</v>
      </c>
      <c r="T14" s="66"/>
      <c r="U14" s="66" t="s">
        <v>21</v>
      </c>
      <c r="V14" s="8" t="str">
        <f>Predloge!$E$13</f>
        <v>PIR</v>
      </c>
      <c r="W14" s="56">
        <f t="shared" si="1"/>
        <v>1</v>
      </c>
      <c r="X14" s="56">
        <f t="shared" si="2"/>
        <v>1</v>
      </c>
      <c r="Y14" s="56">
        <f t="shared" si="3"/>
        <v>1</v>
      </c>
      <c r="Z14" s="56">
        <f t="shared" si="4"/>
        <v>1</v>
      </c>
      <c r="AA14" s="56">
        <f t="shared" si="5"/>
        <v>0</v>
      </c>
      <c r="AB14" s="56">
        <f t="shared" si="6"/>
        <v>0</v>
      </c>
      <c r="AC14" s="56">
        <f t="shared" si="7"/>
        <v>0</v>
      </c>
      <c r="AD14" s="56">
        <f t="shared" si="8"/>
        <v>3</v>
      </c>
      <c r="AE14" s="57">
        <f t="shared" si="9"/>
        <v>0</v>
      </c>
      <c r="AF14" s="57">
        <f t="shared" si="10"/>
        <v>2</v>
      </c>
      <c r="AG14" s="56">
        <f t="shared" si="11"/>
        <v>2</v>
      </c>
      <c r="AH14" s="13" t="str">
        <f>Predloge!$B$14</f>
        <v>☻</v>
      </c>
      <c r="AI14" s="58" t="str">
        <f t="shared" si="12"/>
        <v>D</v>
      </c>
      <c r="AJ14" s="58" t="str">
        <f t="shared" si="13"/>
        <v>D</v>
      </c>
      <c r="AK14" s="58" t="str">
        <f t="shared" si="14"/>
        <v>D</v>
      </c>
      <c r="AL14" s="58" t="str">
        <f t="shared" si="15"/>
        <v>☻</v>
      </c>
      <c r="AM14" s="58" t="str">
        <f t="shared" si="16"/>
        <v>1</v>
      </c>
      <c r="AN14" s="58" t="str">
        <f t="shared" si="17"/>
        <v>D</v>
      </c>
      <c r="AO14" s="58" t="str">
        <f t="shared" si="18"/>
        <v>X</v>
      </c>
      <c r="AP14" s="58" t="str">
        <f t="shared" si="19"/>
        <v>O</v>
      </c>
      <c r="AQ14" s="58" t="str">
        <f t="shared" si="20"/>
        <v>T</v>
      </c>
      <c r="AR14" s="58" t="str">
        <f t="shared" si="21"/>
        <v>☺</v>
      </c>
      <c r="AS14" s="58" t="str">
        <f t="shared" si="22"/>
        <v>D</v>
      </c>
      <c r="AT14" s="58" t="str">
        <f t="shared" si="23"/>
        <v>D</v>
      </c>
      <c r="AU14" s="58" t="str">
        <f t="shared" si="24"/>
        <v/>
      </c>
      <c r="AV14" s="58" t="str">
        <f t="shared" si="25"/>
        <v>X</v>
      </c>
      <c r="AW14" s="58" t="str">
        <f t="shared" si="26"/>
        <v>2</v>
      </c>
      <c r="AX14" s="58" t="str">
        <f t="shared" si="27"/>
        <v/>
      </c>
      <c r="AY14" s="58" t="str">
        <f t="shared" si="28"/>
        <v>T</v>
      </c>
      <c r="AZ14" s="58" t="str">
        <f t="shared" si="29"/>
        <v/>
      </c>
      <c r="BA14" s="4"/>
      <c r="BB14" s="4"/>
      <c r="BC14" s="4"/>
      <c r="BD14" s="4"/>
      <c r="BE14" s="4"/>
      <c r="BF14" s="4"/>
      <c r="BG14" s="4"/>
      <c r="BH14"/>
      <c r="BI14"/>
      <c r="BJ14"/>
      <c r="BK14"/>
      <c r="BL14"/>
      <c r="BM14"/>
    </row>
    <row r="15" spans="1:65" ht="19.5" customHeight="1">
      <c r="A15" s="52">
        <v>45121</v>
      </c>
      <c r="B15" s="59" t="str">
        <f t="shared" si="0"/>
        <v>Fri</v>
      </c>
      <c r="C15" s="66" t="str">
        <f>Predloge!$B$12</f>
        <v>D</v>
      </c>
      <c r="D15" s="66" t="str">
        <f>Predloge!$B$12</f>
        <v>D</v>
      </c>
      <c r="E15" s="66" t="str">
        <f>Predloge!$B$12</f>
        <v>D</v>
      </c>
      <c r="F15" s="11" t="str">
        <f>Predloge!$B$11</f>
        <v>X</v>
      </c>
      <c r="G15" s="6" t="str">
        <f>Predloge!$B$4</f>
        <v>51</v>
      </c>
      <c r="H15" s="66" t="str">
        <f>Predloge!$B$12</f>
        <v>D</v>
      </c>
      <c r="I15" s="6" t="str">
        <f>Predloge!$B$4</f>
        <v>51</v>
      </c>
      <c r="J15" s="6" t="str">
        <f>Predloge!$B$6</f>
        <v>KVIT</v>
      </c>
      <c r="K15" s="6" t="str">
        <f>Predloge!$B$6</f>
        <v>KVIT</v>
      </c>
      <c r="L15" s="11" t="str">
        <f>Predloge!$B$11</f>
        <v>X</v>
      </c>
      <c r="M15" s="66" t="str">
        <f>Predloge!$B$12</f>
        <v>D</v>
      </c>
      <c r="N15" s="6" t="str">
        <f>Predloge!$B$5</f>
        <v>52</v>
      </c>
      <c r="O15" s="66"/>
      <c r="P15" s="66" t="s">
        <v>85</v>
      </c>
      <c r="Q15" s="23" t="str">
        <f>Predloge!$B$23</f>
        <v>51☺</v>
      </c>
      <c r="R15" s="66"/>
      <c r="S15" s="9" t="str">
        <f>Predloge!$B$7</f>
        <v>KVIT☻</v>
      </c>
      <c r="T15" s="66"/>
      <c r="U15" s="66" t="s">
        <v>30</v>
      </c>
      <c r="V15" s="8" t="str">
        <f>Predloge!$E$13</f>
        <v>PIR</v>
      </c>
      <c r="W15" s="56">
        <f t="shared" si="1"/>
        <v>1</v>
      </c>
      <c r="X15" s="56">
        <f t="shared" si="2"/>
        <v>1</v>
      </c>
      <c r="Y15" s="56">
        <f t="shared" si="3"/>
        <v>2</v>
      </c>
      <c r="Z15" s="56">
        <f t="shared" si="4"/>
        <v>1</v>
      </c>
      <c r="AA15" s="56">
        <f t="shared" si="5"/>
        <v>0</v>
      </c>
      <c r="AB15" s="56">
        <f t="shared" si="6"/>
        <v>0</v>
      </c>
      <c r="AC15" s="56">
        <f t="shared" si="7"/>
        <v>0</v>
      </c>
      <c r="AD15" s="56">
        <f t="shared" si="8"/>
        <v>3</v>
      </c>
      <c r="AE15" s="57">
        <f t="shared" si="9"/>
        <v>0</v>
      </c>
      <c r="AF15" s="57">
        <f t="shared" si="10"/>
        <v>2</v>
      </c>
      <c r="AG15" s="56">
        <f t="shared" si="11"/>
        <v>3</v>
      </c>
      <c r="AH15" s="6" t="str">
        <f>Predloge!$B$15</f>
        <v>SO</v>
      </c>
      <c r="AI15" s="58" t="str">
        <f t="shared" si="12"/>
        <v>D</v>
      </c>
      <c r="AJ15" s="58" t="str">
        <f t="shared" si="13"/>
        <v>D</v>
      </c>
      <c r="AK15" s="58" t="str">
        <f t="shared" si="14"/>
        <v>D</v>
      </c>
      <c r="AL15" s="58" t="str">
        <f t="shared" si="15"/>
        <v>X</v>
      </c>
      <c r="AM15" s="58" t="str">
        <f t="shared" si="16"/>
        <v>1</v>
      </c>
      <c r="AN15" s="58" t="str">
        <f t="shared" si="17"/>
        <v>D</v>
      </c>
      <c r="AO15" s="58" t="str">
        <f t="shared" si="18"/>
        <v>1</v>
      </c>
      <c r="AP15" s="58" t="str">
        <f t="shared" si="19"/>
        <v>T</v>
      </c>
      <c r="AQ15" s="58" t="str">
        <f t="shared" si="20"/>
        <v>T</v>
      </c>
      <c r="AR15" s="58" t="str">
        <f t="shared" si="21"/>
        <v>X</v>
      </c>
      <c r="AS15" s="58" t="str">
        <f t="shared" si="22"/>
        <v>D</v>
      </c>
      <c r="AT15" s="58" t="str">
        <f t="shared" si="23"/>
        <v>2</v>
      </c>
      <c r="AU15" s="58" t="str">
        <f t="shared" si="24"/>
        <v/>
      </c>
      <c r="AV15" s="58" t="str">
        <f t="shared" si="25"/>
        <v>T</v>
      </c>
      <c r="AW15" s="58" t="str">
        <f t="shared" si="26"/>
        <v>☺</v>
      </c>
      <c r="AX15" s="58" t="str">
        <f t="shared" si="27"/>
        <v/>
      </c>
      <c r="AY15" s="58" t="str">
        <f t="shared" si="28"/>
        <v>☻</v>
      </c>
      <c r="AZ15" s="58" t="str">
        <f t="shared" si="29"/>
        <v/>
      </c>
      <c r="BA15" s="4"/>
      <c r="BB15" s="4"/>
      <c r="BC15" s="4"/>
      <c r="BD15" s="4"/>
      <c r="BE15" s="4"/>
      <c r="BF15" s="4"/>
      <c r="BG15" s="4"/>
      <c r="BH15"/>
      <c r="BI15"/>
      <c r="BJ15"/>
      <c r="BK15"/>
      <c r="BL15"/>
      <c r="BM15"/>
    </row>
    <row r="16" spans="1:65" ht="19.5" customHeight="1">
      <c r="A16" s="52">
        <v>45122</v>
      </c>
      <c r="B16" s="59" t="str">
        <f t="shared" si="0"/>
        <v>Sat</v>
      </c>
      <c r="C16" s="66"/>
      <c r="D16" s="66"/>
      <c r="E16" s="66"/>
      <c r="F16" s="66"/>
      <c r="G16" s="21" t="str">
        <f>Predloge!$B$21</f>
        <v>☺</v>
      </c>
      <c r="H16" s="66"/>
      <c r="I16" s="66"/>
      <c r="J16" s="13" t="str">
        <f>Predloge!$B$14</f>
        <v>☻</v>
      </c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 t="s">
        <v>11</v>
      </c>
      <c r="V16" s="8" t="s">
        <v>30</v>
      </c>
      <c r="W16" s="56">
        <f t="shared" si="1"/>
        <v>1</v>
      </c>
      <c r="X16" s="56">
        <f t="shared" si="2"/>
        <v>1</v>
      </c>
      <c r="Y16" s="56">
        <f t="shared" si="3"/>
        <v>0</v>
      </c>
      <c r="Z16" s="56">
        <f t="shared" si="4"/>
        <v>0</v>
      </c>
      <c r="AA16" s="56">
        <f t="shared" si="5"/>
        <v>0</v>
      </c>
      <c r="AB16" s="56">
        <f t="shared" si="6"/>
        <v>0</v>
      </c>
      <c r="AC16" s="56">
        <f t="shared" si="7"/>
        <v>0</v>
      </c>
      <c r="AD16" s="56">
        <f t="shared" si="8"/>
        <v>0</v>
      </c>
      <c r="AE16" s="57">
        <f t="shared" si="9"/>
        <v>13</v>
      </c>
      <c r="AF16" s="57">
        <f t="shared" si="10"/>
        <v>0</v>
      </c>
      <c r="AG16" s="56">
        <f t="shared" si="11"/>
        <v>0</v>
      </c>
      <c r="AH16" s="11" t="str">
        <f>Predloge!$B$16</f>
        <v>☻</v>
      </c>
      <c r="AI16" s="58" t="str">
        <f t="shared" si="12"/>
        <v/>
      </c>
      <c r="AJ16" s="58" t="str">
        <f t="shared" si="13"/>
        <v/>
      </c>
      <c r="AK16" s="58" t="str">
        <f t="shared" si="14"/>
        <v/>
      </c>
      <c r="AL16" s="58" t="str">
        <f t="shared" si="15"/>
        <v/>
      </c>
      <c r="AM16" s="58" t="str">
        <f t="shared" si="16"/>
        <v>☺</v>
      </c>
      <c r="AN16" s="58" t="str">
        <f t="shared" si="17"/>
        <v/>
      </c>
      <c r="AO16" s="58" t="str">
        <f t="shared" si="18"/>
        <v/>
      </c>
      <c r="AP16" s="58" t="str">
        <f t="shared" si="19"/>
        <v>☻</v>
      </c>
      <c r="AQ16" s="58" t="str">
        <f t="shared" si="20"/>
        <v/>
      </c>
      <c r="AR16" s="58" t="str">
        <f t="shared" si="21"/>
        <v/>
      </c>
      <c r="AS16" s="58" t="str">
        <f t="shared" si="22"/>
        <v/>
      </c>
      <c r="AT16" s="58" t="str">
        <f t="shared" si="23"/>
        <v/>
      </c>
      <c r="AU16" s="58" t="str">
        <f t="shared" si="24"/>
        <v/>
      </c>
      <c r="AV16" s="58" t="str">
        <f t="shared" si="25"/>
        <v/>
      </c>
      <c r="AW16" s="58" t="str">
        <f t="shared" si="26"/>
        <v/>
      </c>
      <c r="AX16" s="58" t="str">
        <f t="shared" si="27"/>
        <v/>
      </c>
      <c r="AY16" s="58" t="str">
        <f t="shared" si="28"/>
        <v/>
      </c>
      <c r="AZ16" s="58" t="str">
        <f t="shared" si="29"/>
        <v/>
      </c>
      <c r="BA16" s="4"/>
      <c r="BB16" s="4"/>
      <c r="BC16" s="4"/>
      <c r="BD16" s="4"/>
      <c r="BE16" s="4"/>
      <c r="BF16" s="4"/>
      <c r="BG16" s="4"/>
      <c r="BH16"/>
      <c r="BI16"/>
      <c r="BJ16"/>
      <c r="BK16"/>
      <c r="BL16"/>
      <c r="BM16"/>
    </row>
    <row r="17" spans="1:65" ht="19.5" customHeight="1">
      <c r="A17" s="52">
        <v>45123</v>
      </c>
      <c r="B17" s="59" t="str">
        <f t="shared" si="0"/>
        <v>Sun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21" t="str">
        <f>Predloge!$B$21</f>
        <v>☺</v>
      </c>
      <c r="O17" s="66"/>
      <c r="P17" s="13" t="str">
        <f>Predloge!$B$14</f>
        <v>☻</v>
      </c>
      <c r="Q17" s="66"/>
      <c r="R17" s="66"/>
      <c r="S17" s="66"/>
      <c r="T17" s="66"/>
      <c r="U17" s="66" t="s">
        <v>25</v>
      </c>
      <c r="V17" s="66" t="s">
        <v>30</v>
      </c>
      <c r="W17" s="56">
        <f t="shared" si="1"/>
        <v>1</v>
      </c>
      <c r="X17" s="56">
        <f t="shared" si="2"/>
        <v>1</v>
      </c>
      <c r="Y17" s="56">
        <f t="shared" si="3"/>
        <v>0</v>
      </c>
      <c r="Z17" s="56">
        <f t="shared" si="4"/>
        <v>0</v>
      </c>
      <c r="AA17" s="56">
        <f t="shared" si="5"/>
        <v>0</v>
      </c>
      <c r="AB17" s="56">
        <f t="shared" si="6"/>
        <v>0</v>
      </c>
      <c r="AC17" s="56">
        <f t="shared" si="7"/>
        <v>0</v>
      </c>
      <c r="AD17" s="56">
        <f t="shared" si="8"/>
        <v>0</v>
      </c>
      <c r="AE17" s="57">
        <f t="shared" si="9"/>
        <v>13</v>
      </c>
      <c r="AF17" s="57">
        <f t="shared" si="10"/>
        <v>0</v>
      </c>
      <c r="AG17" s="56">
        <f t="shared" si="11"/>
        <v>0</v>
      </c>
      <c r="AH17" s="15" t="str">
        <f>Predloge!$B$17</f>
        <v>51$</v>
      </c>
      <c r="AI17" s="58" t="str">
        <f t="shared" si="12"/>
        <v/>
      </c>
      <c r="AJ17" s="58" t="str">
        <f t="shared" si="13"/>
        <v/>
      </c>
      <c r="AK17" s="58" t="str">
        <f t="shared" si="14"/>
        <v/>
      </c>
      <c r="AL17" s="58" t="str">
        <f t="shared" si="15"/>
        <v/>
      </c>
      <c r="AM17" s="58" t="str">
        <f t="shared" si="16"/>
        <v/>
      </c>
      <c r="AN17" s="58" t="str">
        <f t="shared" si="17"/>
        <v/>
      </c>
      <c r="AO17" s="58" t="str">
        <f t="shared" si="18"/>
        <v/>
      </c>
      <c r="AP17" s="58" t="str">
        <f t="shared" si="19"/>
        <v/>
      </c>
      <c r="AQ17" s="58" t="str">
        <f t="shared" si="20"/>
        <v/>
      </c>
      <c r="AR17" s="58" t="str">
        <f t="shared" si="21"/>
        <v/>
      </c>
      <c r="AS17" s="58" t="str">
        <f t="shared" si="22"/>
        <v/>
      </c>
      <c r="AT17" s="58" t="str">
        <f t="shared" si="23"/>
        <v>☺</v>
      </c>
      <c r="AU17" s="58" t="str">
        <f t="shared" si="24"/>
        <v/>
      </c>
      <c r="AV17" s="58" t="str">
        <f t="shared" si="25"/>
        <v>☻</v>
      </c>
      <c r="AW17" s="58" t="str">
        <f t="shared" si="26"/>
        <v/>
      </c>
      <c r="AX17" s="58" t="str">
        <f t="shared" si="27"/>
        <v/>
      </c>
      <c r="AY17" s="58" t="str">
        <f t="shared" si="28"/>
        <v/>
      </c>
      <c r="AZ17" s="58" t="str">
        <f t="shared" si="29"/>
        <v/>
      </c>
      <c r="BA17" s="4"/>
      <c r="BB17" s="4"/>
      <c r="BC17" s="4"/>
      <c r="BD17" s="4"/>
      <c r="BE17" s="4"/>
      <c r="BF17" s="4"/>
      <c r="BG17" s="4"/>
      <c r="BH17"/>
      <c r="BI17"/>
      <c r="BJ17"/>
      <c r="BK17"/>
      <c r="BL17"/>
      <c r="BM17"/>
    </row>
    <row r="18" spans="1:65" ht="19.5" customHeight="1">
      <c r="A18" s="52">
        <v>45124</v>
      </c>
      <c r="B18" s="59" t="str">
        <f t="shared" si="0"/>
        <v>Mon</v>
      </c>
      <c r="C18" s="23" t="str">
        <f>Predloge!$B$23</f>
        <v>51☺</v>
      </c>
      <c r="D18" s="66" t="str">
        <f>Predloge!$B$12</f>
        <v>D</v>
      </c>
      <c r="E18" s="9" t="str">
        <f>Predloge!$B$7</f>
        <v>KVIT☻</v>
      </c>
      <c r="F18" s="66" t="str">
        <f>Predloge!$B$12</f>
        <v>D</v>
      </c>
      <c r="G18" s="27" t="str">
        <f>Predloge!$B$28</f>
        <v>KO</v>
      </c>
      <c r="H18" s="66" t="str">
        <f>Predloge!$B$12</f>
        <v>D</v>
      </c>
      <c r="I18" s="66" t="str">
        <f>Predloge!$B$12</f>
        <v>D</v>
      </c>
      <c r="J18" s="6" t="str">
        <f>Predloge!$B$6</f>
        <v>KVIT</v>
      </c>
      <c r="K18" s="118" t="str">
        <f>Predloge!$B$6</f>
        <v>KVIT</v>
      </c>
      <c r="L18" s="6" t="str">
        <f>Predloge!$B$5</f>
        <v>52</v>
      </c>
      <c r="M18" s="6" t="str">
        <f>Predloge!$B$6</f>
        <v>KVIT</v>
      </c>
      <c r="N18" s="11" t="str">
        <f>Predloge!$B$11</f>
        <v>X</v>
      </c>
      <c r="O18" s="66"/>
      <c r="P18" s="11" t="str">
        <f>Predloge!$B$11</f>
        <v>X</v>
      </c>
      <c r="Q18" s="6" t="str">
        <f>Predloge!$B$4</f>
        <v>51</v>
      </c>
      <c r="R18" s="66"/>
      <c r="S18" s="66" t="str">
        <f>Predloge!$B$12</f>
        <v>D</v>
      </c>
      <c r="T18" s="66"/>
      <c r="U18" s="66" t="s">
        <v>36</v>
      </c>
      <c r="V18" s="8" t="s">
        <v>29</v>
      </c>
      <c r="W18" s="56">
        <f t="shared" si="1"/>
        <v>1</v>
      </c>
      <c r="X18" s="56">
        <f t="shared" si="2"/>
        <v>1</v>
      </c>
      <c r="Y18" s="56">
        <f t="shared" si="3"/>
        <v>1</v>
      </c>
      <c r="Z18" s="56">
        <f t="shared" si="4"/>
        <v>1</v>
      </c>
      <c r="AA18" s="56">
        <f t="shared" si="5"/>
        <v>0</v>
      </c>
      <c r="AB18" s="56">
        <f t="shared" si="6"/>
        <v>0</v>
      </c>
      <c r="AC18" s="56">
        <f t="shared" si="7"/>
        <v>0</v>
      </c>
      <c r="AD18" s="56">
        <f t="shared" si="8"/>
        <v>4</v>
      </c>
      <c r="AE18" s="57">
        <f t="shared" si="9"/>
        <v>0</v>
      </c>
      <c r="AF18" s="57">
        <f t="shared" si="10"/>
        <v>2</v>
      </c>
      <c r="AG18" s="56">
        <f t="shared" si="11"/>
        <v>2</v>
      </c>
      <c r="AH18" s="15" t="str">
        <f>Predloge!$B$18</f>
        <v>52$</v>
      </c>
      <c r="AI18" s="58" t="str">
        <f t="shared" si="12"/>
        <v>☺</v>
      </c>
      <c r="AJ18" s="58" t="str">
        <f t="shared" si="13"/>
        <v>D</v>
      </c>
      <c r="AK18" s="58" t="str">
        <f t="shared" si="14"/>
        <v>☻</v>
      </c>
      <c r="AL18" s="58" t="str">
        <f t="shared" si="15"/>
        <v>D</v>
      </c>
      <c r="AM18" s="58" t="str">
        <f t="shared" si="16"/>
        <v>O</v>
      </c>
      <c r="AN18" s="58" t="str">
        <f t="shared" si="17"/>
        <v>D</v>
      </c>
      <c r="AO18" s="58" t="str">
        <f t="shared" si="18"/>
        <v>D</v>
      </c>
      <c r="AP18" s="58" t="str">
        <f t="shared" si="19"/>
        <v>T</v>
      </c>
      <c r="AQ18" s="58" t="str">
        <f t="shared" si="20"/>
        <v>T</v>
      </c>
      <c r="AR18" s="58" t="str">
        <f t="shared" si="21"/>
        <v>2</v>
      </c>
      <c r="AS18" s="58" t="str">
        <f t="shared" si="22"/>
        <v>T</v>
      </c>
      <c r="AT18" s="58" t="str">
        <f t="shared" si="23"/>
        <v>X</v>
      </c>
      <c r="AU18" s="58" t="str">
        <f t="shared" si="24"/>
        <v/>
      </c>
      <c r="AV18" s="58" t="str">
        <f t="shared" si="25"/>
        <v>X</v>
      </c>
      <c r="AW18" s="58" t="str">
        <f t="shared" si="26"/>
        <v>1</v>
      </c>
      <c r="AX18" s="58" t="str">
        <f t="shared" si="27"/>
        <v/>
      </c>
      <c r="AY18" s="58" t="str">
        <f t="shared" si="28"/>
        <v>D</v>
      </c>
      <c r="AZ18" s="58" t="str">
        <f t="shared" si="29"/>
        <v/>
      </c>
      <c r="BA18" s="4"/>
      <c r="BB18" s="4"/>
      <c r="BC18" s="4"/>
      <c r="BD18" s="4"/>
      <c r="BE18" s="4"/>
      <c r="BF18" s="4"/>
      <c r="BG18" s="4"/>
      <c r="BH18"/>
      <c r="BI18"/>
      <c r="BJ18"/>
      <c r="BK18"/>
      <c r="BL18"/>
      <c r="BM18"/>
    </row>
    <row r="19" spans="1:65" ht="19.5" customHeight="1">
      <c r="A19" s="52">
        <v>45125</v>
      </c>
      <c r="B19" s="59" t="str">
        <f t="shared" si="0"/>
        <v>Tue</v>
      </c>
      <c r="C19" s="11" t="str">
        <f>Predloge!$B$11</f>
        <v>X</v>
      </c>
      <c r="D19" s="66" t="str">
        <f>Predloge!$B$12</f>
        <v>D</v>
      </c>
      <c r="E19" s="11" t="str">
        <f>Predloge!$B$11</f>
        <v>X</v>
      </c>
      <c r="F19" s="66" t="str">
        <f>Predloge!$B$12</f>
        <v>D</v>
      </c>
      <c r="G19" s="27" t="str">
        <f>Predloge!$B$28</f>
        <v>KO</v>
      </c>
      <c r="H19" s="66" t="str">
        <f>Predloge!$B$12</f>
        <v>D</v>
      </c>
      <c r="I19" s="6" t="str">
        <f>Predloge!$B$5</f>
        <v>52</v>
      </c>
      <c r="J19" s="118" t="str">
        <f>Predloge!$B$6</f>
        <v>KVIT</v>
      </c>
      <c r="K19" s="6" t="str">
        <f>Predloge!$B$6</f>
        <v>KVIT</v>
      </c>
      <c r="L19" s="6" t="str">
        <f>Predloge!$B$5</f>
        <v>52</v>
      </c>
      <c r="M19" s="9" t="str">
        <f>Predloge!$B$7</f>
        <v>KVIT☻</v>
      </c>
      <c r="N19" s="66" t="str">
        <f>Predloge!$B$12</f>
        <v>D</v>
      </c>
      <c r="O19" s="66"/>
      <c r="P19" s="66" t="s">
        <v>85</v>
      </c>
      <c r="Q19" s="23" t="str">
        <f>Predloge!$B$23</f>
        <v>51☺</v>
      </c>
      <c r="R19" s="66"/>
      <c r="S19" s="66" t="str">
        <f>Predloge!$B$12</f>
        <v>D</v>
      </c>
      <c r="T19" s="66"/>
      <c r="U19" s="66" t="s">
        <v>30</v>
      </c>
      <c r="V19" s="8" t="s">
        <v>29</v>
      </c>
      <c r="W19" s="56">
        <f t="shared" si="1"/>
        <v>1</v>
      </c>
      <c r="X19" s="56">
        <f t="shared" si="2"/>
        <v>1</v>
      </c>
      <c r="Y19" s="56">
        <f t="shared" si="3"/>
        <v>0</v>
      </c>
      <c r="Z19" s="56">
        <f t="shared" si="4"/>
        <v>2</v>
      </c>
      <c r="AA19" s="56">
        <f t="shared" si="5"/>
        <v>0</v>
      </c>
      <c r="AB19" s="56">
        <f t="shared" si="6"/>
        <v>0</v>
      </c>
      <c r="AC19" s="56">
        <f t="shared" si="7"/>
        <v>0</v>
      </c>
      <c r="AD19" s="56">
        <f t="shared" si="8"/>
        <v>3</v>
      </c>
      <c r="AE19" s="57">
        <f t="shared" si="9"/>
        <v>0</v>
      </c>
      <c r="AF19" s="57">
        <f t="shared" si="10"/>
        <v>2</v>
      </c>
      <c r="AG19" s="56">
        <f t="shared" si="11"/>
        <v>2</v>
      </c>
      <c r="AH19" s="17" t="str">
        <f>Predloge!$B$19</f>
        <v>KVIT$</v>
      </c>
      <c r="AI19" s="58" t="str">
        <f t="shared" si="12"/>
        <v>X</v>
      </c>
      <c r="AJ19" s="58" t="str">
        <f t="shared" si="13"/>
        <v>D</v>
      </c>
      <c r="AK19" s="58" t="str">
        <f t="shared" si="14"/>
        <v>X</v>
      </c>
      <c r="AL19" s="58" t="str">
        <f t="shared" si="15"/>
        <v>D</v>
      </c>
      <c r="AM19" s="58" t="str">
        <f t="shared" si="16"/>
        <v>O</v>
      </c>
      <c r="AN19" s="58" t="str">
        <f t="shared" si="17"/>
        <v>D</v>
      </c>
      <c r="AO19" s="58" t="str">
        <f t="shared" si="18"/>
        <v>2</v>
      </c>
      <c r="AP19" s="58" t="str">
        <f t="shared" si="19"/>
        <v>T</v>
      </c>
      <c r="AQ19" s="58" t="str">
        <f t="shared" si="20"/>
        <v>T</v>
      </c>
      <c r="AR19" s="58" t="str">
        <f t="shared" si="21"/>
        <v>2</v>
      </c>
      <c r="AS19" s="58" t="str">
        <f t="shared" si="22"/>
        <v>☻</v>
      </c>
      <c r="AT19" s="58" t="str">
        <f t="shared" si="23"/>
        <v>D</v>
      </c>
      <c r="AU19" s="58" t="str">
        <f t="shared" si="24"/>
        <v/>
      </c>
      <c r="AV19" s="58" t="str">
        <f t="shared" si="25"/>
        <v>T</v>
      </c>
      <c r="AW19" s="58" t="str">
        <f t="shared" si="26"/>
        <v>☺</v>
      </c>
      <c r="AX19" s="58" t="str">
        <f t="shared" si="27"/>
        <v/>
      </c>
      <c r="AY19" s="58" t="str">
        <f t="shared" si="28"/>
        <v>D</v>
      </c>
      <c r="AZ19" s="58" t="str">
        <f t="shared" si="29"/>
        <v/>
      </c>
      <c r="BA19" s="4"/>
      <c r="BB19" s="4"/>
      <c r="BC19" s="4"/>
      <c r="BD19" s="4"/>
      <c r="BE19" s="4"/>
      <c r="BF19" s="4"/>
      <c r="BG19" s="4"/>
      <c r="BH19"/>
      <c r="BI19"/>
      <c r="BJ19"/>
      <c r="BK19"/>
      <c r="BL19"/>
      <c r="BM19"/>
    </row>
    <row r="20" spans="1:65" ht="19.5" customHeight="1">
      <c r="A20" s="52">
        <v>45126</v>
      </c>
      <c r="B20" s="59" t="str">
        <f t="shared" si="0"/>
        <v>Wed</v>
      </c>
      <c r="C20" s="6" t="str">
        <f>Predloge!$B$4</f>
        <v>51</v>
      </c>
      <c r="D20" s="66" t="str">
        <f>Predloge!$B$12</f>
        <v>D</v>
      </c>
      <c r="E20" s="6" t="str">
        <f>Predloge!$B$6</f>
        <v>KVIT</v>
      </c>
      <c r="F20" s="66" t="str">
        <f>Predloge!$B$12</f>
        <v>D</v>
      </c>
      <c r="G20" s="27" t="str">
        <f>Predloge!$B$28</f>
        <v>KO</v>
      </c>
      <c r="H20" s="66" t="str">
        <f>Predloge!$B$12</f>
        <v>D</v>
      </c>
      <c r="I20" s="6" t="str">
        <f>Predloge!$B$5</f>
        <v>52</v>
      </c>
      <c r="J20" s="9" t="str">
        <f>Predloge!$B$7</f>
        <v>KVIT☻</v>
      </c>
      <c r="K20" s="6" t="str">
        <f>Predloge!$B$6</f>
        <v>KVIT</v>
      </c>
      <c r="L20" s="23" t="str">
        <f>Predloge!$B$23</f>
        <v>51☺</v>
      </c>
      <c r="M20" s="11" t="str">
        <f>Predloge!$B$11</f>
        <v>X</v>
      </c>
      <c r="N20" s="6" t="str">
        <f>Predloge!$B$6</f>
        <v>KVIT</v>
      </c>
      <c r="O20" s="66"/>
      <c r="P20" s="66" t="s">
        <v>85</v>
      </c>
      <c r="Q20" s="11" t="str">
        <f>Predloge!$B$11</f>
        <v>X</v>
      </c>
      <c r="R20" s="66"/>
      <c r="S20" s="66" t="str">
        <f>Predloge!$B$12</f>
        <v>D</v>
      </c>
      <c r="T20" s="66"/>
      <c r="U20" s="66" t="s">
        <v>21</v>
      </c>
      <c r="V20" s="8" t="s">
        <v>29</v>
      </c>
      <c r="W20" s="56">
        <f t="shared" si="1"/>
        <v>1</v>
      </c>
      <c r="X20" s="56">
        <f t="shared" si="2"/>
        <v>1</v>
      </c>
      <c r="Y20" s="56">
        <f t="shared" si="3"/>
        <v>1</v>
      </c>
      <c r="Z20" s="56">
        <f t="shared" si="4"/>
        <v>1</v>
      </c>
      <c r="AA20" s="56">
        <f t="shared" si="5"/>
        <v>0</v>
      </c>
      <c r="AB20" s="56">
        <f t="shared" si="6"/>
        <v>0</v>
      </c>
      <c r="AC20" s="56">
        <f t="shared" si="7"/>
        <v>0</v>
      </c>
      <c r="AD20" s="56">
        <f t="shared" si="8"/>
        <v>4</v>
      </c>
      <c r="AE20" s="57">
        <f t="shared" si="9"/>
        <v>0</v>
      </c>
      <c r="AF20" s="57">
        <f t="shared" si="10"/>
        <v>2</v>
      </c>
      <c r="AG20" s="56">
        <f t="shared" si="11"/>
        <v>2</v>
      </c>
      <c r="AH20" s="19" t="str">
        <f>Predloge!$B$20</f>
        <v>☺</v>
      </c>
      <c r="AI20" s="58" t="str">
        <f t="shared" si="12"/>
        <v>1</v>
      </c>
      <c r="AJ20" s="58" t="str">
        <f t="shared" si="13"/>
        <v>D</v>
      </c>
      <c r="AK20" s="58" t="str">
        <f t="shared" si="14"/>
        <v>T</v>
      </c>
      <c r="AL20" s="58" t="str">
        <f t="shared" si="15"/>
        <v>D</v>
      </c>
      <c r="AM20" s="58" t="str">
        <f t="shared" si="16"/>
        <v>O</v>
      </c>
      <c r="AN20" s="58" t="str">
        <f t="shared" si="17"/>
        <v>D</v>
      </c>
      <c r="AO20" s="58" t="str">
        <f t="shared" si="18"/>
        <v>2</v>
      </c>
      <c r="AP20" s="58" t="str">
        <f t="shared" si="19"/>
        <v>☻</v>
      </c>
      <c r="AQ20" s="58" t="str">
        <f t="shared" si="20"/>
        <v>T</v>
      </c>
      <c r="AR20" s="58" t="str">
        <f t="shared" si="21"/>
        <v>☺</v>
      </c>
      <c r="AS20" s="58" t="str">
        <f t="shared" si="22"/>
        <v>X</v>
      </c>
      <c r="AT20" s="58" t="str">
        <f t="shared" si="23"/>
        <v>T</v>
      </c>
      <c r="AU20" s="58" t="str">
        <f t="shared" si="24"/>
        <v/>
      </c>
      <c r="AV20" s="58" t="str">
        <f t="shared" si="25"/>
        <v>T</v>
      </c>
      <c r="AW20" s="58" t="str">
        <f t="shared" si="26"/>
        <v>X</v>
      </c>
      <c r="AX20" s="58" t="str">
        <f t="shared" si="27"/>
        <v/>
      </c>
      <c r="AY20" s="58" t="str">
        <f t="shared" si="28"/>
        <v>D</v>
      </c>
      <c r="AZ20" s="58" t="str">
        <f t="shared" si="29"/>
        <v/>
      </c>
      <c r="BA20" s="4"/>
      <c r="BB20" s="4"/>
      <c r="BC20" s="4"/>
      <c r="BD20" s="4"/>
      <c r="BE20" s="4"/>
      <c r="BF20" s="4"/>
      <c r="BG20" s="4"/>
      <c r="BH20"/>
      <c r="BI20"/>
      <c r="BJ20"/>
      <c r="BK20"/>
      <c r="BL20"/>
      <c r="BM20"/>
    </row>
    <row r="21" spans="1:65" ht="19.5" customHeight="1">
      <c r="A21" s="52">
        <v>45127</v>
      </c>
      <c r="B21" s="59" t="str">
        <f t="shared" si="0"/>
        <v>Thu</v>
      </c>
      <c r="C21" s="6" t="str">
        <f>Predloge!$B$5</f>
        <v>52</v>
      </c>
      <c r="D21" s="66" t="str">
        <f>Predloge!$B$12</f>
        <v>D</v>
      </c>
      <c r="E21" s="118" t="str">
        <f>Predloge!$B$6</f>
        <v>KVIT</v>
      </c>
      <c r="F21" s="66" t="str">
        <f>Predloge!$B$12</f>
        <v>D</v>
      </c>
      <c r="G21" s="6" t="str">
        <f>Predloge!$B$4</f>
        <v>51</v>
      </c>
      <c r="H21" s="66" t="str">
        <f>Predloge!$B$12</f>
        <v>D</v>
      </c>
      <c r="I21" s="23" t="str">
        <f>Predloge!$B$23</f>
        <v>51☺</v>
      </c>
      <c r="J21" s="11" t="str">
        <f>Predloge!$B$11</f>
        <v>X</v>
      </c>
      <c r="K21" s="6" t="str">
        <f>Predloge!$B$6</f>
        <v>KVIT</v>
      </c>
      <c r="L21" s="11" t="str">
        <f>Predloge!$B$11</f>
        <v>X</v>
      </c>
      <c r="M21" s="6" t="str">
        <f>Predloge!$B$6</f>
        <v>KVIT</v>
      </c>
      <c r="N21" s="9" t="str">
        <f>Predloge!$B$7</f>
        <v>KVIT☻</v>
      </c>
      <c r="O21" s="66"/>
      <c r="P21" s="66" t="s">
        <v>85</v>
      </c>
      <c r="Q21" s="6" t="str">
        <f>Predloge!$B$4</f>
        <v>51</v>
      </c>
      <c r="R21" s="66"/>
      <c r="S21" s="66" t="str">
        <f>Predloge!$B$12</f>
        <v>D</v>
      </c>
      <c r="T21" s="66"/>
      <c r="U21" s="66" t="s">
        <v>15</v>
      </c>
      <c r="V21" s="8" t="str">
        <f>Predloge!$E$16</f>
        <v>ŽRJ</v>
      </c>
      <c r="W21" s="56">
        <f t="shared" si="1"/>
        <v>1</v>
      </c>
      <c r="X21" s="56">
        <f t="shared" si="2"/>
        <v>1</v>
      </c>
      <c r="Y21" s="56">
        <f t="shared" si="3"/>
        <v>2</v>
      </c>
      <c r="Z21" s="56">
        <f t="shared" si="4"/>
        <v>1</v>
      </c>
      <c r="AA21" s="56">
        <f t="shared" si="5"/>
        <v>0</v>
      </c>
      <c r="AB21" s="56">
        <f t="shared" si="6"/>
        <v>0</v>
      </c>
      <c r="AC21" s="56">
        <f t="shared" si="7"/>
        <v>0</v>
      </c>
      <c r="AD21" s="56">
        <f t="shared" si="8"/>
        <v>4</v>
      </c>
      <c r="AE21" s="57">
        <f t="shared" si="9"/>
        <v>0</v>
      </c>
      <c r="AF21" s="57">
        <f t="shared" si="10"/>
        <v>2</v>
      </c>
      <c r="AG21" s="56">
        <f t="shared" si="11"/>
        <v>3</v>
      </c>
      <c r="AH21" s="21" t="str">
        <f>Predloge!$B$21</f>
        <v>☺</v>
      </c>
      <c r="AI21" s="58" t="str">
        <f t="shared" si="12"/>
        <v>2</v>
      </c>
      <c r="AJ21" s="58" t="str">
        <f t="shared" si="13"/>
        <v>D</v>
      </c>
      <c r="AK21" s="58" t="str">
        <f t="shared" si="14"/>
        <v>T</v>
      </c>
      <c r="AL21" s="58" t="str">
        <f t="shared" si="15"/>
        <v>D</v>
      </c>
      <c r="AM21" s="58" t="str">
        <f t="shared" si="16"/>
        <v>1</v>
      </c>
      <c r="AN21" s="58" t="str">
        <f t="shared" si="17"/>
        <v>D</v>
      </c>
      <c r="AO21" s="58" t="str">
        <f t="shared" si="18"/>
        <v>☺</v>
      </c>
      <c r="AP21" s="58" t="str">
        <f t="shared" si="19"/>
        <v>X</v>
      </c>
      <c r="AQ21" s="58" t="str">
        <f t="shared" si="20"/>
        <v>T</v>
      </c>
      <c r="AR21" s="58" t="str">
        <f t="shared" si="21"/>
        <v>X</v>
      </c>
      <c r="AS21" s="58" t="str">
        <f t="shared" si="22"/>
        <v>T</v>
      </c>
      <c r="AT21" s="58" t="str">
        <f t="shared" si="23"/>
        <v>☻</v>
      </c>
      <c r="AU21" s="58" t="str">
        <f t="shared" si="24"/>
        <v/>
      </c>
      <c r="AV21" s="58" t="str">
        <f t="shared" si="25"/>
        <v>T</v>
      </c>
      <c r="AW21" s="58" t="str">
        <f t="shared" si="26"/>
        <v>1</v>
      </c>
      <c r="AX21" s="58" t="str">
        <f t="shared" si="27"/>
        <v/>
      </c>
      <c r="AY21" s="58" t="str">
        <f t="shared" si="28"/>
        <v>D</v>
      </c>
      <c r="AZ21" s="58" t="str">
        <f t="shared" si="29"/>
        <v/>
      </c>
      <c r="BA21" s="4"/>
      <c r="BB21" s="4"/>
      <c r="BC21" s="4"/>
      <c r="BD21" s="4"/>
      <c r="BE21" s="4"/>
      <c r="BF21" s="4"/>
      <c r="BG21" s="4"/>
      <c r="BH21"/>
      <c r="BI21"/>
      <c r="BJ21"/>
      <c r="BK21"/>
      <c r="BL21"/>
      <c r="BM21"/>
    </row>
    <row r="22" spans="1:65" ht="19.5" customHeight="1">
      <c r="A22" s="52">
        <v>45128</v>
      </c>
      <c r="B22" s="59" t="str">
        <f t="shared" si="0"/>
        <v>Fri</v>
      </c>
      <c r="C22" s="6" t="str">
        <f>Predloge!$B$5</f>
        <v>52</v>
      </c>
      <c r="D22" s="66" t="str">
        <f>Predloge!$B$12</f>
        <v>D</v>
      </c>
      <c r="E22" s="6" t="str">
        <f>Predloge!$B$6</f>
        <v>KVIT</v>
      </c>
      <c r="F22" s="66" t="str">
        <f>Predloge!$B$12</f>
        <v>D</v>
      </c>
      <c r="G22" s="23" t="str">
        <f>Predloge!$B$23</f>
        <v>51☺</v>
      </c>
      <c r="H22" s="66" t="str">
        <f>Predloge!$B$12</f>
        <v>D</v>
      </c>
      <c r="I22" s="11" t="str">
        <f>Predloge!$B$11</f>
        <v>X</v>
      </c>
      <c r="J22" s="66" t="str">
        <f>Predloge!$B$12</f>
        <v>D</v>
      </c>
      <c r="K22" s="66" t="str">
        <f>Predloge!$B$12</f>
        <v>D</v>
      </c>
      <c r="L22" s="6" t="str">
        <f>Predloge!$B$4</f>
        <v>51</v>
      </c>
      <c r="M22" s="6" t="str">
        <f>Predloge!$B$6</f>
        <v>KVIT</v>
      </c>
      <c r="N22" s="11" t="str">
        <f>Predloge!$B$11</f>
        <v>X</v>
      </c>
      <c r="O22" s="66"/>
      <c r="P22" s="11" t="str">
        <f>Predloge!$B$16</f>
        <v>☻</v>
      </c>
      <c r="Q22" s="6" t="str">
        <f>Predloge!$B$4</f>
        <v>51</v>
      </c>
      <c r="R22" s="66"/>
      <c r="S22" s="54" t="s">
        <v>78</v>
      </c>
      <c r="T22" s="66"/>
      <c r="U22" s="66" t="s">
        <v>11</v>
      </c>
      <c r="V22" s="8" t="str">
        <f>Predloge!$E$16</f>
        <v>ŽRJ</v>
      </c>
      <c r="W22" s="56">
        <f t="shared" si="1"/>
        <v>1</v>
      </c>
      <c r="X22" s="56">
        <f t="shared" si="2"/>
        <v>1</v>
      </c>
      <c r="Y22" s="56">
        <f t="shared" si="3"/>
        <v>2</v>
      </c>
      <c r="Z22" s="56">
        <f t="shared" si="4"/>
        <v>1</v>
      </c>
      <c r="AA22" s="56">
        <f t="shared" si="5"/>
        <v>0</v>
      </c>
      <c r="AB22" s="56">
        <f t="shared" si="6"/>
        <v>0</v>
      </c>
      <c r="AC22" s="56">
        <f t="shared" si="7"/>
        <v>0</v>
      </c>
      <c r="AD22" s="56">
        <f t="shared" si="8"/>
        <v>2</v>
      </c>
      <c r="AE22" s="57">
        <f t="shared" si="9"/>
        <v>0</v>
      </c>
      <c r="AF22" s="57">
        <f t="shared" si="10"/>
        <v>2</v>
      </c>
      <c r="AG22" s="56">
        <f t="shared" si="11"/>
        <v>3</v>
      </c>
      <c r="AH22" s="23" t="str">
        <f>Predloge!$B$22</f>
        <v>U☺</v>
      </c>
      <c r="AI22" s="58" t="str">
        <f t="shared" si="12"/>
        <v>2</v>
      </c>
      <c r="AJ22" s="58" t="str">
        <f t="shared" si="13"/>
        <v>D</v>
      </c>
      <c r="AK22" s="58" t="str">
        <f t="shared" si="14"/>
        <v>T</v>
      </c>
      <c r="AL22" s="58" t="str">
        <f t="shared" si="15"/>
        <v>D</v>
      </c>
      <c r="AM22" s="58" t="str">
        <f t="shared" si="16"/>
        <v>☺</v>
      </c>
      <c r="AN22" s="58" t="str">
        <f t="shared" si="17"/>
        <v>D</v>
      </c>
      <c r="AO22" s="58" t="str">
        <f t="shared" si="18"/>
        <v>X</v>
      </c>
      <c r="AP22" s="58" t="str">
        <f t="shared" si="19"/>
        <v>D</v>
      </c>
      <c r="AQ22" s="58" t="str">
        <f t="shared" si="20"/>
        <v>D</v>
      </c>
      <c r="AR22" s="58" t="str">
        <f t="shared" si="21"/>
        <v>1</v>
      </c>
      <c r="AS22" s="58" t="str">
        <f t="shared" si="22"/>
        <v>T</v>
      </c>
      <c r="AT22" s="58" t="str">
        <f t="shared" si="23"/>
        <v>X</v>
      </c>
      <c r="AU22" s="58" t="str">
        <f t="shared" si="24"/>
        <v/>
      </c>
      <c r="AV22" s="58" t="str">
        <f t="shared" si="25"/>
        <v>☻</v>
      </c>
      <c r="AW22" s="58" t="str">
        <f t="shared" si="26"/>
        <v>1</v>
      </c>
      <c r="AX22" s="58" t="str">
        <f t="shared" si="27"/>
        <v/>
      </c>
      <c r="AY22" s="58" t="str">
        <f t="shared" si="28"/>
        <v>F</v>
      </c>
      <c r="AZ22" s="58" t="str">
        <f t="shared" si="29"/>
        <v/>
      </c>
      <c r="BA22" s="4"/>
      <c r="BB22" s="4"/>
      <c r="BC22" s="4"/>
      <c r="BD22" s="4"/>
      <c r="BE22" s="4"/>
      <c r="BF22" s="4"/>
      <c r="BG22" s="4"/>
      <c r="BH22"/>
      <c r="BI22"/>
      <c r="BJ22"/>
      <c r="BK22"/>
      <c r="BL22"/>
      <c r="BM22"/>
    </row>
    <row r="23" spans="1:65" ht="19.5" customHeight="1">
      <c r="A23" s="52">
        <v>45129</v>
      </c>
      <c r="B23" s="59" t="str">
        <f t="shared" si="0"/>
        <v>Sat</v>
      </c>
      <c r="C23" s="21" t="str">
        <f>Predloge!$B$21</f>
        <v>☺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 t="s">
        <v>75</v>
      </c>
      <c r="V23" s="8" t="s">
        <v>23</v>
      </c>
      <c r="W23" s="56">
        <f t="shared" si="1"/>
        <v>0</v>
      </c>
      <c r="X23" s="56">
        <f t="shared" si="2"/>
        <v>1</v>
      </c>
      <c r="Y23" s="56">
        <f t="shared" si="3"/>
        <v>0</v>
      </c>
      <c r="Z23" s="56">
        <f t="shared" si="4"/>
        <v>0</v>
      </c>
      <c r="AA23" s="56">
        <f t="shared" si="5"/>
        <v>0</v>
      </c>
      <c r="AB23" s="56">
        <f t="shared" si="6"/>
        <v>0</v>
      </c>
      <c r="AC23" s="56">
        <f t="shared" si="7"/>
        <v>0</v>
      </c>
      <c r="AD23" s="56">
        <f t="shared" si="8"/>
        <v>0</v>
      </c>
      <c r="AE23" s="57">
        <f t="shared" si="9"/>
        <v>14</v>
      </c>
      <c r="AF23" s="57">
        <f t="shared" si="10"/>
        <v>0</v>
      </c>
      <c r="AG23" s="56">
        <f t="shared" si="11"/>
        <v>0</v>
      </c>
      <c r="AH23" s="23" t="str">
        <f>Predloge!$B$23</f>
        <v>51☺</v>
      </c>
      <c r="AI23" s="58" t="str">
        <f t="shared" si="12"/>
        <v>☺</v>
      </c>
      <c r="AJ23" s="58" t="str">
        <f t="shared" si="13"/>
        <v/>
      </c>
      <c r="AK23" s="58" t="str">
        <f t="shared" si="14"/>
        <v/>
      </c>
      <c r="AL23" s="58" t="str">
        <f t="shared" si="15"/>
        <v/>
      </c>
      <c r="AM23" s="58" t="str">
        <f t="shared" si="16"/>
        <v/>
      </c>
      <c r="AN23" s="58" t="str">
        <f t="shared" si="17"/>
        <v/>
      </c>
      <c r="AO23" s="58" t="str">
        <f t="shared" si="18"/>
        <v/>
      </c>
      <c r="AP23" s="58" t="str">
        <f t="shared" si="19"/>
        <v/>
      </c>
      <c r="AQ23" s="58" t="str">
        <f t="shared" si="20"/>
        <v/>
      </c>
      <c r="AR23" s="58" t="str">
        <f t="shared" si="21"/>
        <v/>
      </c>
      <c r="AS23" s="58" t="str">
        <f t="shared" si="22"/>
        <v/>
      </c>
      <c r="AT23" s="58" t="str">
        <f t="shared" si="23"/>
        <v/>
      </c>
      <c r="AU23" s="58" t="str">
        <f t="shared" si="24"/>
        <v/>
      </c>
      <c r="AV23" s="58" t="str">
        <f t="shared" si="25"/>
        <v/>
      </c>
      <c r="AW23" s="58" t="str">
        <f t="shared" si="26"/>
        <v/>
      </c>
      <c r="AX23" s="58" t="str">
        <f t="shared" si="27"/>
        <v/>
      </c>
      <c r="AY23" s="58" t="str">
        <f t="shared" si="28"/>
        <v/>
      </c>
      <c r="AZ23" s="58" t="str">
        <f t="shared" si="29"/>
        <v/>
      </c>
      <c r="BA23" s="4"/>
      <c r="BB23" s="4"/>
      <c r="BC23" s="4"/>
      <c r="BD23" s="4"/>
      <c r="BE23" s="4"/>
      <c r="BF23" s="4"/>
      <c r="BG23" s="4"/>
      <c r="BH23"/>
      <c r="BI23"/>
      <c r="BJ23"/>
      <c r="BK23"/>
      <c r="BL23"/>
      <c r="BM23"/>
    </row>
    <row r="24" spans="1:65" ht="19.5" customHeight="1">
      <c r="A24" s="52">
        <v>45130</v>
      </c>
      <c r="B24" s="59" t="str">
        <f t="shared" si="0"/>
        <v>Sun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13" t="str">
        <f>Predloge!$B$14</f>
        <v>☻</v>
      </c>
      <c r="N24" s="66"/>
      <c r="O24" s="66"/>
      <c r="P24" s="66"/>
      <c r="Q24" s="21" t="str">
        <f>Predloge!$B$21</f>
        <v>☺</v>
      </c>
      <c r="R24" s="66"/>
      <c r="S24" s="66"/>
      <c r="T24" s="66"/>
      <c r="U24" s="66" t="s">
        <v>30</v>
      </c>
      <c r="V24" s="60" t="s">
        <v>21</v>
      </c>
      <c r="W24" s="56">
        <f t="shared" si="1"/>
        <v>1</v>
      </c>
      <c r="X24" s="56">
        <f t="shared" si="2"/>
        <v>1</v>
      </c>
      <c r="Y24" s="56">
        <f t="shared" si="3"/>
        <v>0</v>
      </c>
      <c r="Z24" s="56">
        <f t="shared" si="4"/>
        <v>0</v>
      </c>
      <c r="AA24" s="56">
        <f t="shared" si="5"/>
        <v>0</v>
      </c>
      <c r="AB24" s="56">
        <f t="shared" si="6"/>
        <v>0</v>
      </c>
      <c r="AC24" s="56">
        <f t="shared" si="7"/>
        <v>0</v>
      </c>
      <c r="AD24" s="56">
        <f t="shared" si="8"/>
        <v>0</v>
      </c>
      <c r="AE24" s="57">
        <f t="shared" si="9"/>
        <v>13</v>
      </c>
      <c r="AF24" s="57">
        <f t="shared" si="10"/>
        <v>0</v>
      </c>
      <c r="AG24" s="56">
        <f t="shared" si="11"/>
        <v>0</v>
      </c>
      <c r="AH24" s="23" t="str">
        <f>Predloge!$B$24</f>
        <v>52☺</v>
      </c>
      <c r="AI24" s="58" t="str">
        <f>RIGHT(C30,1)</f>
        <v/>
      </c>
      <c r="AJ24" s="58" t="str">
        <f t="shared" ref="AJ24:AJ32" si="30">RIGHT(D24,1)</f>
        <v/>
      </c>
      <c r="AK24" s="58" t="str">
        <f t="shared" ref="AK24:AK32" si="31">RIGHT(E24,1)</f>
        <v/>
      </c>
      <c r="AL24" s="58" t="str">
        <f t="shared" ref="AL24:AL32" si="32">RIGHT(F24,1)</f>
        <v/>
      </c>
      <c r="AM24" s="58" t="str">
        <f t="shared" ref="AM24:AM32" si="33">RIGHT(G24,1)</f>
        <v/>
      </c>
      <c r="AN24" s="58" t="str">
        <f t="shared" ref="AN24:AN32" si="34">RIGHT(H24,1)</f>
        <v/>
      </c>
      <c r="AO24" s="58" t="str">
        <f t="shared" ref="AO24:AO32" si="35">RIGHT(I24,1)</f>
        <v/>
      </c>
      <c r="AP24" s="58" t="str">
        <f t="shared" ref="AP24:AP32" si="36">RIGHT(J24,1)</f>
        <v/>
      </c>
      <c r="AQ24" s="58" t="str">
        <f t="shared" ref="AQ24:AQ32" si="37">RIGHT(K24,1)</f>
        <v/>
      </c>
      <c r="AR24" s="58" t="str">
        <f t="shared" ref="AR24:AR32" si="38">RIGHT(L24,1)</f>
        <v/>
      </c>
      <c r="AS24" s="58" t="str">
        <f t="shared" ref="AS24:AS32" si="39">RIGHT(M24,1)</f>
        <v>☻</v>
      </c>
      <c r="AT24" s="58" t="str">
        <f t="shared" ref="AT24:AT32" si="40">RIGHT(N24,1)</f>
        <v/>
      </c>
      <c r="AU24" s="58" t="str">
        <f t="shared" ref="AU24:AU32" si="41">RIGHT(O24,1)</f>
        <v/>
      </c>
      <c r="AV24" s="58" t="str">
        <f t="shared" ref="AV24:AV32" si="42">RIGHT(P24,1)</f>
        <v/>
      </c>
      <c r="AW24" s="58" t="str">
        <f t="shared" ref="AW24:AW32" si="43">RIGHT(Q24,1)</f>
        <v>☺</v>
      </c>
      <c r="AX24" s="58" t="str">
        <f t="shared" ref="AX24:AX32" si="44">RIGHT(R24,1)</f>
        <v/>
      </c>
      <c r="AY24" s="58" t="str">
        <f t="shared" ref="AY24:AY32" si="45">RIGHT(S24,1)</f>
        <v/>
      </c>
      <c r="AZ24" s="58" t="str">
        <f t="shared" ref="AZ24:AZ32" si="46">RIGHT(T24,1)</f>
        <v/>
      </c>
      <c r="BA24" s="4"/>
      <c r="BB24" s="4"/>
      <c r="BC24" s="4"/>
      <c r="BD24" s="4"/>
      <c r="BE24" s="4"/>
      <c r="BF24" s="4"/>
      <c r="BG24" s="4"/>
      <c r="BH24"/>
      <c r="BI24"/>
      <c r="BJ24"/>
      <c r="BK24"/>
      <c r="BL24"/>
      <c r="BM24"/>
    </row>
    <row r="25" spans="1:65" ht="19.5" customHeight="1">
      <c r="A25" s="52">
        <v>45131</v>
      </c>
      <c r="B25" s="59" t="str">
        <f t="shared" si="0"/>
        <v>Mon</v>
      </c>
      <c r="C25" s="6" t="str">
        <f>Predloge!$B$4</f>
        <v>51</v>
      </c>
      <c r="D25" s="66" t="str">
        <f>Predloge!$B$12</f>
        <v>D</v>
      </c>
      <c r="E25" s="6" t="str">
        <f>Predloge!$B$6</f>
        <v>KVIT</v>
      </c>
      <c r="F25" s="66" t="str">
        <f>Predloge!$B$12</f>
        <v>D</v>
      </c>
      <c r="G25" s="27" t="str">
        <f>Predloge!$B$28</f>
        <v>KO</v>
      </c>
      <c r="H25" s="6" t="str">
        <f>Predloge!$B$5</f>
        <v>52</v>
      </c>
      <c r="I25" s="66" t="str">
        <f>Predloge!$B$12</f>
        <v>D</v>
      </c>
      <c r="J25" s="66" t="str">
        <f>Predloge!$B$12</f>
        <v>D</v>
      </c>
      <c r="K25" s="9" t="str">
        <f>Predloge!$B$7</f>
        <v>KVIT☻</v>
      </c>
      <c r="L25" s="23" t="str">
        <f>Predloge!$B$23</f>
        <v>51☺</v>
      </c>
      <c r="M25" s="11" t="str">
        <f>Predloge!$B$11</f>
        <v>X</v>
      </c>
      <c r="N25" s="118" t="str">
        <f>Predloge!$B$6</f>
        <v>KVIT</v>
      </c>
      <c r="O25" s="66"/>
      <c r="P25" s="66" t="s">
        <v>85</v>
      </c>
      <c r="Q25" s="11" t="str">
        <f>Predloge!$B$11</f>
        <v>X</v>
      </c>
      <c r="R25" s="66"/>
      <c r="S25" s="66" t="str">
        <f>Predloge!$B$12</f>
        <v>D</v>
      </c>
      <c r="T25" s="66"/>
      <c r="U25" s="66" t="s">
        <v>36</v>
      </c>
      <c r="V25" s="8" t="s">
        <v>13</v>
      </c>
      <c r="W25" s="56">
        <f t="shared" si="1"/>
        <v>1</v>
      </c>
      <c r="X25" s="56">
        <f t="shared" si="2"/>
        <v>1</v>
      </c>
      <c r="Y25" s="56">
        <f t="shared" si="3"/>
        <v>1</v>
      </c>
      <c r="Z25" s="56">
        <f t="shared" si="4"/>
        <v>1</v>
      </c>
      <c r="AA25" s="56">
        <f t="shared" si="5"/>
        <v>0</v>
      </c>
      <c r="AB25" s="56">
        <f t="shared" si="6"/>
        <v>0</v>
      </c>
      <c r="AC25" s="56">
        <f t="shared" si="7"/>
        <v>0</v>
      </c>
      <c r="AD25" s="56">
        <f t="shared" si="8"/>
        <v>3</v>
      </c>
      <c r="AE25" s="57">
        <f t="shared" si="9"/>
        <v>0</v>
      </c>
      <c r="AF25" s="57">
        <f t="shared" si="10"/>
        <v>2</v>
      </c>
      <c r="AG25" s="56">
        <f t="shared" si="11"/>
        <v>2</v>
      </c>
      <c r="AH25" s="11" t="str">
        <f>Predloge!$B$25</f>
        <v>51¶</v>
      </c>
      <c r="AI25" s="58" t="str">
        <f t="shared" ref="AI25:AI32" si="47">RIGHT(C25,1)</f>
        <v>1</v>
      </c>
      <c r="AJ25" s="58" t="str">
        <f t="shared" si="30"/>
        <v>D</v>
      </c>
      <c r="AK25" s="58" t="str">
        <f t="shared" si="31"/>
        <v>T</v>
      </c>
      <c r="AL25" s="58" t="str">
        <f t="shared" si="32"/>
        <v>D</v>
      </c>
      <c r="AM25" s="58" t="str">
        <f t="shared" si="33"/>
        <v>O</v>
      </c>
      <c r="AN25" s="58" t="str">
        <f t="shared" si="34"/>
        <v>2</v>
      </c>
      <c r="AO25" s="58" t="str">
        <f t="shared" si="35"/>
        <v>D</v>
      </c>
      <c r="AP25" s="58" t="str">
        <f t="shared" si="36"/>
        <v>D</v>
      </c>
      <c r="AQ25" s="58" t="str">
        <f t="shared" si="37"/>
        <v>☻</v>
      </c>
      <c r="AR25" s="58" t="str">
        <f t="shared" si="38"/>
        <v>☺</v>
      </c>
      <c r="AS25" s="58" t="str">
        <f t="shared" si="39"/>
        <v>X</v>
      </c>
      <c r="AT25" s="58" t="str">
        <f t="shared" si="40"/>
        <v>T</v>
      </c>
      <c r="AU25" s="58" t="str">
        <f t="shared" si="41"/>
        <v/>
      </c>
      <c r="AV25" s="58" t="str">
        <f t="shared" si="42"/>
        <v>T</v>
      </c>
      <c r="AW25" s="58" t="str">
        <f t="shared" si="43"/>
        <v>X</v>
      </c>
      <c r="AX25" s="58" t="str">
        <f t="shared" si="44"/>
        <v/>
      </c>
      <c r="AY25" s="58" t="str">
        <f t="shared" si="45"/>
        <v>D</v>
      </c>
      <c r="AZ25" s="58" t="str">
        <f t="shared" si="46"/>
        <v/>
      </c>
      <c r="BA25" s="4"/>
      <c r="BB25" s="4"/>
      <c r="BC25" s="4"/>
      <c r="BD25" s="4"/>
      <c r="BE25" s="4"/>
      <c r="BF25" s="4"/>
      <c r="BG25" s="4"/>
      <c r="BH25"/>
      <c r="BI25"/>
      <c r="BJ25"/>
      <c r="BK25"/>
      <c r="BL25"/>
      <c r="BM25"/>
    </row>
    <row r="26" spans="1:65" ht="19.5" customHeight="1">
      <c r="A26" s="52">
        <v>45132</v>
      </c>
      <c r="B26" s="59" t="str">
        <f t="shared" si="0"/>
        <v>Tue</v>
      </c>
      <c r="C26" s="23" t="str">
        <f>Predloge!$B$23</f>
        <v>51☺</v>
      </c>
      <c r="D26" s="66" t="str">
        <f>Predloge!$B$12</f>
        <v>D</v>
      </c>
      <c r="E26" s="118" t="str">
        <f>Predloge!$B$6</f>
        <v>KVIT</v>
      </c>
      <c r="F26" s="66" t="str">
        <f>Predloge!$B$12</f>
        <v>D</v>
      </c>
      <c r="G26" s="27" t="str">
        <f>Predloge!$B$28</f>
        <v>KO</v>
      </c>
      <c r="H26" s="6" t="str">
        <f>Predloge!$B$5</f>
        <v>52</v>
      </c>
      <c r="I26" s="66" t="str">
        <f>Predloge!$B$12</f>
        <v>D</v>
      </c>
      <c r="J26" s="66" t="str">
        <f>Predloge!$B$12</f>
        <v>D</v>
      </c>
      <c r="K26" s="11" t="str">
        <f>Predloge!$B$11</f>
        <v>X</v>
      </c>
      <c r="L26" s="11" t="str">
        <f>Predloge!$B$11</f>
        <v>X</v>
      </c>
      <c r="M26" s="6" t="str">
        <f>Predloge!$B$4</f>
        <v>51</v>
      </c>
      <c r="N26" s="6" t="str">
        <f>Predloge!$B$6</f>
        <v>KVIT</v>
      </c>
      <c r="O26" s="66"/>
      <c r="P26" s="11" t="str">
        <f>Predloge!$B$16</f>
        <v>☻</v>
      </c>
      <c r="Q26" s="11" t="str">
        <f>Predloge!$B$32</f>
        <v>Am</v>
      </c>
      <c r="R26" s="66"/>
      <c r="S26" s="66" t="str">
        <f>Predloge!$B$12</f>
        <v>D</v>
      </c>
      <c r="T26" s="66"/>
      <c r="U26" s="66" t="s">
        <v>21</v>
      </c>
      <c r="V26" s="8" t="str">
        <f>september!$M$1</f>
        <v>TAL</v>
      </c>
      <c r="W26" s="56">
        <f t="shared" si="1"/>
        <v>1</v>
      </c>
      <c r="X26" s="56">
        <f t="shared" si="2"/>
        <v>1</v>
      </c>
      <c r="Y26" s="56">
        <f t="shared" si="3"/>
        <v>1</v>
      </c>
      <c r="Z26" s="56">
        <f t="shared" si="4"/>
        <v>1</v>
      </c>
      <c r="AA26" s="56">
        <f t="shared" si="5"/>
        <v>0</v>
      </c>
      <c r="AB26" s="56">
        <f t="shared" si="6"/>
        <v>0</v>
      </c>
      <c r="AC26" s="56">
        <f t="shared" si="7"/>
        <v>0</v>
      </c>
      <c r="AD26" s="56">
        <f t="shared" si="8"/>
        <v>2</v>
      </c>
      <c r="AE26" s="57">
        <f t="shared" si="9"/>
        <v>0</v>
      </c>
      <c r="AF26" s="57">
        <f t="shared" si="10"/>
        <v>2</v>
      </c>
      <c r="AG26" s="56">
        <f t="shared" si="11"/>
        <v>2</v>
      </c>
      <c r="AH26" s="11" t="str">
        <f>Predloge!$B$26</f>
        <v>52¶</v>
      </c>
      <c r="AI26" s="58" t="str">
        <f t="shared" si="47"/>
        <v>☺</v>
      </c>
      <c r="AJ26" s="58" t="str">
        <f t="shared" si="30"/>
        <v>D</v>
      </c>
      <c r="AK26" s="58" t="str">
        <f t="shared" si="31"/>
        <v>T</v>
      </c>
      <c r="AL26" s="58" t="str">
        <f t="shared" si="32"/>
        <v>D</v>
      </c>
      <c r="AM26" s="58" t="str">
        <f t="shared" si="33"/>
        <v>O</v>
      </c>
      <c r="AN26" s="58" t="str">
        <f t="shared" si="34"/>
        <v>2</v>
      </c>
      <c r="AO26" s="58" t="str">
        <f t="shared" si="35"/>
        <v>D</v>
      </c>
      <c r="AP26" s="58" t="str">
        <f t="shared" si="36"/>
        <v>D</v>
      </c>
      <c r="AQ26" s="58" t="str">
        <f t="shared" si="37"/>
        <v>X</v>
      </c>
      <c r="AR26" s="58" t="str">
        <f t="shared" si="38"/>
        <v>X</v>
      </c>
      <c r="AS26" s="58" t="str">
        <f t="shared" si="39"/>
        <v>1</v>
      </c>
      <c r="AT26" s="58" t="str">
        <f t="shared" si="40"/>
        <v>T</v>
      </c>
      <c r="AU26" s="58" t="str">
        <f t="shared" si="41"/>
        <v/>
      </c>
      <c r="AV26" s="58" t="str">
        <f t="shared" si="42"/>
        <v>☻</v>
      </c>
      <c r="AW26" s="58" t="str">
        <f t="shared" si="43"/>
        <v>m</v>
      </c>
      <c r="AX26" s="58" t="str">
        <f t="shared" si="44"/>
        <v/>
      </c>
      <c r="AY26" s="58" t="str">
        <f t="shared" si="45"/>
        <v>D</v>
      </c>
      <c r="AZ26" s="58" t="str">
        <f t="shared" si="46"/>
        <v/>
      </c>
      <c r="BA26" s="4"/>
      <c r="BB26" s="4"/>
      <c r="BC26" s="4"/>
      <c r="BD26" s="4"/>
      <c r="BE26" s="4"/>
      <c r="BF26" s="4"/>
      <c r="BG26" s="4"/>
      <c r="BH26"/>
      <c r="BI26"/>
      <c r="BJ26"/>
      <c r="BK26"/>
      <c r="BL26"/>
      <c r="BM26"/>
    </row>
    <row r="27" spans="1:65" ht="19.5" customHeight="1">
      <c r="A27" s="52">
        <v>45133</v>
      </c>
      <c r="B27" s="59" t="str">
        <f t="shared" si="0"/>
        <v>Wed</v>
      </c>
      <c r="C27" s="11" t="str">
        <f>Predloge!$B$11</f>
        <v>X</v>
      </c>
      <c r="D27" s="66" t="str">
        <f>Predloge!$B$12</f>
        <v>D</v>
      </c>
      <c r="E27" s="9" t="str">
        <f>Predloge!$B$7</f>
        <v>KVIT☻</v>
      </c>
      <c r="F27" s="66" t="str">
        <f>Predloge!$B$12</f>
        <v>D</v>
      </c>
      <c r="G27" s="27" t="str">
        <f>Predloge!$B$28</f>
        <v>KO</v>
      </c>
      <c r="H27" s="66" t="str">
        <f>Predloge!$B$12</f>
        <v>D</v>
      </c>
      <c r="I27" s="66" t="str">
        <f>Predloge!$B$12</f>
        <v>D</v>
      </c>
      <c r="J27" s="66" t="str">
        <f>Predloge!$B$12</f>
        <v>D</v>
      </c>
      <c r="K27" s="6" t="str">
        <f>Predloge!$B$6</f>
        <v>KVIT</v>
      </c>
      <c r="L27" s="6" t="str">
        <f>Predloge!$B$4</f>
        <v>51</v>
      </c>
      <c r="M27" s="6" t="str">
        <f>Predloge!$B$6</f>
        <v>KVIT</v>
      </c>
      <c r="N27" s="23" t="str">
        <f>Predloge!$B$23</f>
        <v>51☺</v>
      </c>
      <c r="O27" s="66"/>
      <c r="P27" s="11" t="str">
        <f>Predloge!$B$11</f>
        <v>X</v>
      </c>
      <c r="Q27" s="6" t="str">
        <f>Predloge!$B$5</f>
        <v>52</v>
      </c>
      <c r="R27" s="66"/>
      <c r="S27" s="66" t="str">
        <f>Predloge!$B$12</f>
        <v>D</v>
      </c>
      <c r="T27" s="66"/>
      <c r="U27" s="66" t="s">
        <v>25</v>
      </c>
      <c r="V27" s="8" t="str">
        <f>september!$M$1</f>
        <v>TAL</v>
      </c>
      <c r="W27" s="56">
        <f t="shared" si="1"/>
        <v>1</v>
      </c>
      <c r="X27" s="56">
        <f t="shared" si="2"/>
        <v>1</v>
      </c>
      <c r="Y27" s="56">
        <f t="shared" si="3"/>
        <v>1</v>
      </c>
      <c r="Z27" s="56">
        <f t="shared" si="4"/>
        <v>1</v>
      </c>
      <c r="AA27" s="56">
        <f t="shared" si="5"/>
        <v>0</v>
      </c>
      <c r="AB27" s="56">
        <f t="shared" si="6"/>
        <v>0</v>
      </c>
      <c r="AC27" s="56">
        <f t="shared" si="7"/>
        <v>0</v>
      </c>
      <c r="AD27" s="56">
        <f t="shared" si="8"/>
        <v>3</v>
      </c>
      <c r="AE27" s="57">
        <f t="shared" si="9"/>
        <v>0</v>
      </c>
      <c r="AF27" s="57">
        <f t="shared" si="10"/>
        <v>2</v>
      </c>
      <c r="AG27" s="56">
        <f t="shared" si="11"/>
        <v>2</v>
      </c>
      <c r="AH27" s="25" t="str">
        <f>Predloge!$B$27</f>
        <v>KVIT☺</v>
      </c>
      <c r="AI27" s="58" t="str">
        <f t="shared" si="47"/>
        <v>X</v>
      </c>
      <c r="AJ27" s="58" t="str">
        <f t="shared" si="30"/>
        <v>D</v>
      </c>
      <c r="AK27" s="58" t="str">
        <f t="shared" si="31"/>
        <v>☻</v>
      </c>
      <c r="AL27" s="58" t="str">
        <f t="shared" si="32"/>
        <v>D</v>
      </c>
      <c r="AM27" s="58" t="str">
        <f t="shared" si="33"/>
        <v>O</v>
      </c>
      <c r="AN27" s="58" t="str">
        <f t="shared" si="34"/>
        <v>D</v>
      </c>
      <c r="AO27" s="58" t="str">
        <f t="shared" si="35"/>
        <v>D</v>
      </c>
      <c r="AP27" s="58" t="str">
        <f t="shared" si="36"/>
        <v>D</v>
      </c>
      <c r="AQ27" s="58" t="str">
        <f t="shared" si="37"/>
        <v>T</v>
      </c>
      <c r="AR27" s="58" t="str">
        <f t="shared" si="38"/>
        <v>1</v>
      </c>
      <c r="AS27" s="58" t="str">
        <f t="shared" si="39"/>
        <v>T</v>
      </c>
      <c r="AT27" s="58" t="str">
        <f t="shared" si="40"/>
        <v>☺</v>
      </c>
      <c r="AU27" s="58" t="str">
        <f t="shared" si="41"/>
        <v/>
      </c>
      <c r="AV27" s="58" t="str">
        <f t="shared" si="42"/>
        <v>X</v>
      </c>
      <c r="AW27" s="58" t="str">
        <f t="shared" si="43"/>
        <v>2</v>
      </c>
      <c r="AX27" s="58" t="str">
        <f t="shared" si="44"/>
        <v/>
      </c>
      <c r="AY27" s="58" t="str">
        <f t="shared" si="45"/>
        <v>D</v>
      </c>
      <c r="AZ27" s="58" t="str">
        <f t="shared" si="46"/>
        <v/>
      </c>
      <c r="BA27" s="4"/>
      <c r="BB27" s="4"/>
      <c r="BC27" s="4"/>
      <c r="BD27" s="4"/>
      <c r="BE27" s="4"/>
      <c r="BF27" s="4"/>
      <c r="BG27" s="4"/>
      <c r="BH27"/>
      <c r="BI27"/>
      <c r="BJ27"/>
      <c r="BK27"/>
      <c r="BL27"/>
      <c r="BM27"/>
    </row>
    <row r="28" spans="1:65" ht="19.5" customHeight="1">
      <c r="A28" s="52">
        <v>45134</v>
      </c>
      <c r="B28" s="59" t="str">
        <f t="shared" si="0"/>
        <v>Thu</v>
      </c>
      <c r="C28" s="6" t="str">
        <f>Predloge!$B$5</f>
        <v>52</v>
      </c>
      <c r="D28" s="66" t="str">
        <f>Predloge!$B$12</f>
        <v>D</v>
      </c>
      <c r="E28" s="11" t="str">
        <f>Predloge!$B$11</f>
        <v>X</v>
      </c>
      <c r="F28" s="66" t="str">
        <f>Predloge!$B$12</f>
        <v>D</v>
      </c>
      <c r="G28" s="66" t="str">
        <f>Predloge!$B$12</f>
        <v>D</v>
      </c>
      <c r="H28" s="6" t="str">
        <f>Predloge!$B$5</f>
        <v>52</v>
      </c>
      <c r="I28" s="66" t="str">
        <f>Predloge!$B$12</f>
        <v>D</v>
      </c>
      <c r="J28" s="66" t="str">
        <f>Predloge!$B$12</f>
        <v>D</v>
      </c>
      <c r="K28" s="6" t="str">
        <f>Predloge!$B$6</f>
        <v>KVIT</v>
      </c>
      <c r="L28" s="6" t="str">
        <f>Predloge!$B$4</f>
        <v>51</v>
      </c>
      <c r="M28" s="118" t="str">
        <f>Predloge!$B$6</f>
        <v>KVIT</v>
      </c>
      <c r="N28" s="11" t="str">
        <f>Predloge!$B$11</f>
        <v>X</v>
      </c>
      <c r="O28" s="66"/>
      <c r="P28" s="66" t="s">
        <v>85</v>
      </c>
      <c r="Q28" s="23" t="str">
        <f>Predloge!$B$23</f>
        <v>51☺</v>
      </c>
      <c r="R28" s="66"/>
      <c r="S28" s="66" t="str">
        <f>Predloge!$B$12</f>
        <v>D</v>
      </c>
      <c r="T28" s="66"/>
      <c r="U28" s="66" t="s">
        <v>75</v>
      </c>
      <c r="V28" s="8" t="str">
        <f>september!$H$1</f>
        <v>MIO</v>
      </c>
      <c r="W28" s="56">
        <f t="shared" si="1"/>
        <v>0</v>
      </c>
      <c r="X28" s="56">
        <f t="shared" si="2"/>
        <v>1</v>
      </c>
      <c r="Y28" s="56">
        <f t="shared" si="3"/>
        <v>1</v>
      </c>
      <c r="Z28" s="56">
        <f t="shared" si="4"/>
        <v>2</v>
      </c>
      <c r="AA28" s="56">
        <f t="shared" si="5"/>
        <v>0</v>
      </c>
      <c r="AB28" s="56">
        <f t="shared" si="6"/>
        <v>0</v>
      </c>
      <c r="AC28" s="56">
        <f t="shared" si="7"/>
        <v>0</v>
      </c>
      <c r="AD28" s="56">
        <f t="shared" si="8"/>
        <v>2</v>
      </c>
      <c r="AE28" s="57">
        <f t="shared" si="9"/>
        <v>0</v>
      </c>
      <c r="AF28" s="57">
        <f t="shared" si="10"/>
        <v>2</v>
      </c>
      <c r="AG28" s="56">
        <f t="shared" si="11"/>
        <v>3</v>
      </c>
      <c r="AH28" s="27" t="str">
        <f>Predloge!$B$28</f>
        <v>KO</v>
      </c>
      <c r="AI28" s="58" t="str">
        <f t="shared" si="47"/>
        <v>2</v>
      </c>
      <c r="AJ28" s="58" t="str">
        <f t="shared" si="30"/>
        <v>D</v>
      </c>
      <c r="AK28" s="58" t="str">
        <f t="shared" si="31"/>
        <v>X</v>
      </c>
      <c r="AL28" s="58" t="str">
        <f t="shared" si="32"/>
        <v>D</v>
      </c>
      <c r="AM28" s="58" t="str">
        <f t="shared" si="33"/>
        <v>D</v>
      </c>
      <c r="AN28" s="58" t="str">
        <f t="shared" si="34"/>
        <v>2</v>
      </c>
      <c r="AO28" s="58" t="str">
        <f t="shared" si="35"/>
        <v>D</v>
      </c>
      <c r="AP28" s="58" t="str">
        <f t="shared" si="36"/>
        <v>D</v>
      </c>
      <c r="AQ28" s="58" t="str">
        <f t="shared" si="37"/>
        <v>T</v>
      </c>
      <c r="AR28" s="58" t="str">
        <f t="shared" si="38"/>
        <v>1</v>
      </c>
      <c r="AS28" s="58" t="str">
        <f t="shared" si="39"/>
        <v>T</v>
      </c>
      <c r="AT28" s="58" t="str">
        <f t="shared" si="40"/>
        <v>X</v>
      </c>
      <c r="AU28" s="58" t="str">
        <f t="shared" si="41"/>
        <v/>
      </c>
      <c r="AV28" s="58" t="str">
        <f t="shared" si="42"/>
        <v>T</v>
      </c>
      <c r="AW28" s="58" t="str">
        <f t="shared" si="43"/>
        <v>☺</v>
      </c>
      <c r="AX28" s="58" t="str">
        <f t="shared" si="44"/>
        <v/>
      </c>
      <c r="AY28" s="58" t="str">
        <f t="shared" si="45"/>
        <v>D</v>
      </c>
      <c r="AZ28" s="58" t="str">
        <f t="shared" si="46"/>
        <v/>
      </c>
      <c r="BA28" s="4"/>
      <c r="BB28" s="4"/>
      <c r="BC28" s="4"/>
      <c r="BD28" s="4"/>
      <c r="BE28" s="4"/>
      <c r="BF28" s="4"/>
      <c r="BG28" s="4"/>
      <c r="BH28"/>
      <c r="BI28"/>
      <c r="BJ28"/>
      <c r="BK28"/>
      <c r="BL28"/>
      <c r="BM28"/>
    </row>
    <row r="29" spans="1:65" ht="19.5" customHeight="1">
      <c r="A29" s="52">
        <v>45135</v>
      </c>
      <c r="B29" s="59" t="str">
        <f t="shared" si="0"/>
        <v>Fri</v>
      </c>
      <c r="C29" s="6" t="str">
        <f>Predloge!$B$5</f>
        <v>52</v>
      </c>
      <c r="D29" s="66" t="str">
        <f>Predloge!$B$12</f>
        <v>D</v>
      </c>
      <c r="E29" s="6" t="str">
        <f>Predloge!$B$6</f>
        <v>KVIT</v>
      </c>
      <c r="F29" s="66" t="str">
        <f>Predloge!$B$12</f>
        <v>D</v>
      </c>
      <c r="G29" s="66" t="str">
        <f>Predloge!$B$12</f>
        <v>D</v>
      </c>
      <c r="H29" s="6" t="str">
        <f>Predloge!$B$5</f>
        <v>52</v>
      </c>
      <c r="I29" s="66" t="str">
        <f>Predloge!$B$12</f>
        <v>D</v>
      </c>
      <c r="J29" s="66" t="str">
        <f>Predloge!$B$12</f>
        <v>D</v>
      </c>
      <c r="K29" s="9" t="str">
        <f>Predloge!$B$7</f>
        <v>KVIT☻</v>
      </c>
      <c r="L29" s="6" t="str">
        <f>Predloge!$B$4</f>
        <v>51</v>
      </c>
      <c r="M29" s="6" t="str">
        <f>Predloge!$B$6</f>
        <v>KVIT</v>
      </c>
      <c r="N29" s="66" t="str">
        <f>Predloge!$B$12</f>
        <v>D</v>
      </c>
      <c r="O29" s="66"/>
      <c r="P29" s="66" t="s">
        <v>85</v>
      </c>
      <c r="Q29" s="11" t="str">
        <f>Predloge!$B$11</f>
        <v>X</v>
      </c>
      <c r="R29" s="66"/>
      <c r="S29" s="54" t="s">
        <v>78</v>
      </c>
      <c r="T29" s="66"/>
      <c r="U29" s="66" t="s">
        <v>39</v>
      </c>
      <c r="V29" s="8" t="str">
        <f>september!$H$1</f>
        <v>MIO</v>
      </c>
      <c r="W29" s="56">
        <f t="shared" si="1"/>
        <v>1</v>
      </c>
      <c r="X29" s="56">
        <f t="shared" si="2"/>
        <v>0</v>
      </c>
      <c r="Y29" s="56">
        <f t="shared" si="3"/>
        <v>1</v>
      </c>
      <c r="Z29" s="56">
        <f t="shared" si="4"/>
        <v>2</v>
      </c>
      <c r="AA29" s="56">
        <f t="shared" si="5"/>
        <v>0</v>
      </c>
      <c r="AB29" s="56">
        <f t="shared" si="6"/>
        <v>0</v>
      </c>
      <c r="AC29" s="56">
        <f t="shared" si="7"/>
        <v>0</v>
      </c>
      <c r="AD29" s="56">
        <f t="shared" si="8"/>
        <v>3</v>
      </c>
      <c r="AE29" s="57">
        <f t="shared" si="9"/>
        <v>0</v>
      </c>
      <c r="AF29" s="57">
        <f t="shared" si="10"/>
        <v>1</v>
      </c>
      <c r="AG29" s="56">
        <f t="shared" si="11"/>
        <v>3</v>
      </c>
      <c r="AH29" s="27" t="str">
        <f>Predloge!$B$29</f>
        <v>Rt</v>
      </c>
      <c r="AI29" s="58" t="str">
        <f t="shared" si="47"/>
        <v>2</v>
      </c>
      <c r="AJ29" s="58" t="str">
        <f t="shared" si="30"/>
        <v>D</v>
      </c>
      <c r="AK29" s="58" t="str">
        <f t="shared" si="31"/>
        <v>T</v>
      </c>
      <c r="AL29" s="58" t="str">
        <f t="shared" si="32"/>
        <v>D</v>
      </c>
      <c r="AM29" s="58" t="str">
        <f t="shared" si="33"/>
        <v>D</v>
      </c>
      <c r="AN29" s="58" t="str">
        <f t="shared" si="34"/>
        <v>2</v>
      </c>
      <c r="AO29" s="58" t="str">
        <f t="shared" si="35"/>
        <v>D</v>
      </c>
      <c r="AP29" s="58" t="str">
        <f t="shared" si="36"/>
        <v>D</v>
      </c>
      <c r="AQ29" s="58" t="str">
        <f t="shared" si="37"/>
        <v>☻</v>
      </c>
      <c r="AR29" s="58" t="str">
        <f t="shared" si="38"/>
        <v>1</v>
      </c>
      <c r="AS29" s="58" t="str">
        <f t="shared" si="39"/>
        <v>T</v>
      </c>
      <c r="AT29" s="58" t="str">
        <f t="shared" si="40"/>
        <v>D</v>
      </c>
      <c r="AU29" s="58" t="str">
        <f t="shared" si="41"/>
        <v/>
      </c>
      <c r="AV29" s="58" t="str">
        <f t="shared" si="42"/>
        <v>T</v>
      </c>
      <c r="AW29" s="58" t="str">
        <f t="shared" si="43"/>
        <v>X</v>
      </c>
      <c r="AX29" s="58" t="str">
        <f t="shared" si="44"/>
        <v/>
      </c>
      <c r="AY29" s="58" t="str">
        <f t="shared" si="45"/>
        <v>F</v>
      </c>
      <c r="AZ29" s="58" t="str">
        <f t="shared" si="46"/>
        <v/>
      </c>
      <c r="BA29" s="4"/>
      <c r="BB29" s="4"/>
      <c r="BC29" s="4"/>
      <c r="BD29" s="4"/>
      <c r="BE29" s="4"/>
      <c r="BF29" s="4"/>
      <c r="BG29" s="4"/>
      <c r="BH29"/>
      <c r="BI29"/>
      <c r="BJ29"/>
      <c r="BK29"/>
      <c r="BL29"/>
      <c r="BM29"/>
    </row>
    <row r="30" spans="1:65" ht="19.5" customHeight="1">
      <c r="A30" s="52">
        <v>45136</v>
      </c>
      <c r="B30" s="59" t="str">
        <f t="shared" si="0"/>
        <v>Sat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13" t="str">
        <f>Predloge!$B$14</f>
        <v>☻</v>
      </c>
      <c r="N30" s="66"/>
      <c r="O30" s="66"/>
      <c r="P30" s="66"/>
      <c r="Q30" s="21" t="str">
        <f>Predloge!$B$21</f>
        <v>☺</v>
      </c>
      <c r="R30" s="66"/>
      <c r="S30" s="66"/>
      <c r="T30" s="66"/>
      <c r="U30" s="66" t="s">
        <v>30</v>
      </c>
      <c r="V30" s="8" t="s">
        <v>13</v>
      </c>
      <c r="W30" s="56">
        <f t="shared" si="1"/>
        <v>1</v>
      </c>
      <c r="X30" s="56">
        <f t="shared" si="2"/>
        <v>1</v>
      </c>
      <c r="Y30" s="56">
        <f t="shared" si="3"/>
        <v>0</v>
      </c>
      <c r="Z30" s="56">
        <f t="shared" si="4"/>
        <v>0</v>
      </c>
      <c r="AA30" s="56">
        <f t="shared" si="5"/>
        <v>0</v>
      </c>
      <c r="AB30" s="56">
        <f t="shared" si="6"/>
        <v>0</v>
      </c>
      <c r="AC30" s="56">
        <f t="shared" si="7"/>
        <v>0</v>
      </c>
      <c r="AD30" s="56">
        <f t="shared" si="8"/>
        <v>0</v>
      </c>
      <c r="AE30" s="57">
        <f t="shared" si="9"/>
        <v>13</v>
      </c>
      <c r="AF30" s="57">
        <f t="shared" si="10"/>
        <v>0</v>
      </c>
      <c r="AG30" s="56">
        <f t="shared" si="11"/>
        <v>0</v>
      </c>
      <c r="AH30" s="6" t="str">
        <f>Predloge!$B$30</f>
        <v>Rt☻</v>
      </c>
      <c r="AI30" s="58" t="str">
        <f t="shared" si="47"/>
        <v/>
      </c>
      <c r="AJ30" s="58" t="str">
        <f t="shared" si="30"/>
        <v/>
      </c>
      <c r="AK30" s="58" t="str">
        <f t="shared" si="31"/>
        <v/>
      </c>
      <c r="AL30" s="58" t="str">
        <f t="shared" si="32"/>
        <v/>
      </c>
      <c r="AM30" s="58" t="str">
        <f t="shared" si="33"/>
        <v/>
      </c>
      <c r="AN30" s="58" t="str">
        <f t="shared" si="34"/>
        <v/>
      </c>
      <c r="AO30" s="58" t="str">
        <f t="shared" si="35"/>
        <v/>
      </c>
      <c r="AP30" s="58" t="str">
        <f t="shared" si="36"/>
        <v/>
      </c>
      <c r="AQ30" s="58" t="str">
        <f t="shared" si="37"/>
        <v/>
      </c>
      <c r="AR30" s="58" t="str">
        <f t="shared" si="38"/>
        <v/>
      </c>
      <c r="AS30" s="58" t="str">
        <f t="shared" si="39"/>
        <v>☻</v>
      </c>
      <c r="AT30" s="58" t="str">
        <f t="shared" si="40"/>
        <v/>
      </c>
      <c r="AU30" s="58" t="str">
        <f t="shared" si="41"/>
        <v/>
      </c>
      <c r="AV30" s="58" t="str">
        <f t="shared" si="42"/>
        <v/>
      </c>
      <c r="AW30" s="58" t="str">
        <f t="shared" si="43"/>
        <v>☺</v>
      </c>
      <c r="AX30" s="58" t="str">
        <f t="shared" si="44"/>
        <v/>
      </c>
      <c r="AY30" s="58" t="str">
        <f t="shared" si="45"/>
        <v/>
      </c>
      <c r="AZ30" s="58" t="str">
        <f t="shared" si="46"/>
        <v/>
      </c>
      <c r="BA30" s="4"/>
      <c r="BB30" s="4"/>
      <c r="BC30" s="4"/>
      <c r="BD30" s="4"/>
      <c r="BE30" s="4"/>
      <c r="BF30" s="4"/>
      <c r="BG30" s="4"/>
      <c r="BH30"/>
      <c r="BI30"/>
      <c r="BJ30"/>
      <c r="BK30"/>
      <c r="BL30"/>
      <c r="BM30"/>
    </row>
    <row r="31" spans="1:65" ht="19.5" customHeight="1">
      <c r="A31" s="52">
        <v>45137</v>
      </c>
      <c r="B31" s="59" t="str">
        <f t="shared" si="0"/>
        <v>Sun</v>
      </c>
      <c r="C31" s="66"/>
      <c r="D31" s="66"/>
      <c r="E31" s="66"/>
      <c r="F31" s="66"/>
      <c r="G31" s="66"/>
      <c r="H31" s="66"/>
      <c r="I31" s="66"/>
      <c r="J31" s="66"/>
      <c r="K31" s="13" t="str">
        <f>Predloge!$B$14</f>
        <v>☻</v>
      </c>
      <c r="L31" s="21" t="str">
        <f>Predloge!$B$21</f>
        <v>☺</v>
      </c>
      <c r="M31" s="66"/>
      <c r="N31" s="66"/>
      <c r="O31" s="66"/>
      <c r="P31" s="66"/>
      <c r="Q31" s="66"/>
      <c r="R31" s="66"/>
      <c r="S31" s="66"/>
      <c r="T31" s="66"/>
      <c r="U31" s="66" t="s">
        <v>21</v>
      </c>
      <c r="V31" s="60" t="s">
        <v>13</v>
      </c>
      <c r="W31" s="56">
        <f t="shared" si="1"/>
        <v>1</v>
      </c>
      <c r="X31" s="56">
        <f t="shared" si="2"/>
        <v>1</v>
      </c>
      <c r="Y31" s="56">
        <f t="shared" si="3"/>
        <v>0</v>
      </c>
      <c r="Z31" s="56">
        <f t="shared" si="4"/>
        <v>0</v>
      </c>
      <c r="AA31" s="56">
        <f t="shared" si="5"/>
        <v>0</v>
      </c>
      <c r="AB31" s="56">
        <f t="shared" si="6"/>
        <v>0</v>
      </c>
      <c r="AC31" s="56">
        <f t="shared" si="7"/>
        <v>0</v>
      </c>
      <c r="AD31" s="56">
        <f t="shared" si="8"/>
        <v>0</v>
      </c>
      <c r="AE31" s="57">
        <f t="shared" si="9"/>
        <v>13</v>
      </c>
      <c r="AF31" s="57">
        <f t="shared" si="10"/>
        <v>0</v>
      </c>
      <c r="AG31" s="56">
        <f t="shared" si="11"/>
        <v>0</v>
      </c>
      <c r="AH31" s="28" t="str">
        <f>Predloge!$B$31</f>
        <v>Rt☺</v>
      </c>
      <c r="AI31" s="58" t="str">
        <f t="shared" si="47"/>
        <v/>
      </c>
      <c r="AJ31" s="58" t="str">
        <f t="shared" si="30"/>
        <v/>
      </c>
      <c r="AK31" s="58" t="str">
        <f t="shared" si="31"/>
        <v/>
      </c>
      <c r="AL31" s="58" t="str">
        <f t="shared" si="32"/>
        <v/>
      </c>
      <c r="AM31" s="58" t="str">
        <f t="shared" si="33"/>
        <v/>
      </c>
      <c r="AN31" s="58" t="str">
        <f t="shared" si="34"/>
        <v/>
      </c>
      <c r="AO31" s="58" t="str">
        <f t="shared" si="35"/>
        <v/>
      </c>
      <c r="AP31" s="58" t="str">
        <f t="shared" si="36"/>
        <v/>
      </c>
      <c r="AQ31" s="58" t="str">
        <f t="shared" si="37"/>
        <v>☻</v>
      </c>
      <c r="AR31" s="58" t="str">
        <f t="shared" si="38"/>
        <v>☺</v>
      </c>
      <c r="AS31" s="58" t="str">
        <f t="shared" si="39"/>
        <v/>
      </c>
      <c r="AT31" s="58" t="str">
        <f t="shared" si="40"/>
        <v/>
      </c>
      <c r="AU31" s="58" t="str">
        <f t="shared" si="41"/>
        <v/>
      </c>
      <c r="AV31" s="58" t="str">
        <f t="shared" si="42"/>
        <v/>
      </c>
      <c r="AW31" s="58" t="str">
        <f t="shared" si="43"/>
        <v/>
      </c>
      <c r="AX31" s="58" t="str">
        <f t="shared" si="44"/>
        <v/>
      </c>
      <c r="AY31" s="58" t="str">
        <f t="shared" si="45"/>
        <v/>
      </c>
      <c r="AZ31" s="58" t="str">
        <f t="shared" si="46"/>
        <v/>
      </c>
      <c r="BA31" s="4"/>
      <c r="BB31" s="4"/>
      <c r="BC31" s="4"/>
      <c r="BD31" s="4"/>
      <c r="BE31" s="4"/>
      <c r="BF31" s="4"/>
      <c r="BG31" s="4"/>
      <c r="BH31"/>
      <c r="BI31"/>
      <c r="BJ31"/>
      <c r="BK31"/>
      <c r="BL31"/>
      <c r="BM31"/>
    </row>
    <row r="32" spans="1:65" ht="19.5" customHeight="1">
      <c r="A32" s="52">
        <v>45138</v>
      </c>
      <c r="B32" s="59" t="str">
        <f t="shared" si="0"/>
        <v>Mon</v>
      </c>
      <c r="C32" s="23" t="str">
        <f>Predloge!$B$23</f>
        <v>51☺</v>
      </c>
      <c r="D32" s="54" t="s">
        <v>78</v>
      </c>
      <c r="E32" s="54" t="str">
        <f>Predloge!$B$12</f>
        <v>D</v>
      </c>
      <c r="F32" s="66" t="str">
        <f>Predloge!$B$12</f>
        <v>D</v>
      </c>
      <c r="G32" s="27" t="str">
        <f>Predloge!$B$28</f>
        <v>KO</v>
      </c>
      <c r="H32" s="6" t="str">
        <f>Predloge!$B$5</f>
        <v>52</v>
      </c>
      <c r="I32" s="66" t="str">
        <f>Predloge!$B$12</f>
        <v>D</v>
      </c>
      <c r="J32" s="66" t="str">
        <f>Predloge!$B$12</f>
        <v>D</v>
      </c>
      <c r="K32" s="11" t="str">
        <f>Predloge!$B$11</f>
        <v>X</v>
      </c>
      <c r="L32" s="11" t="str">
        <f>Predloge!$B$11</f>
        <v>X</v>
      </c>
      <c r="M32" s="9" t="str">
        <f>Predloge!$B$7</f>
        <v>KVIT☻</v>
      </c>
      <c r="N32" s="6" t="str">
        <f>Predloge!$B$6</f>
        <v>KVIT</v>
      </c>
      <c r="O32" s="66"/>
      <c r="P32" s="66" t="str">
        <f>Predloge!$B$12</f>
        <v>D</v>
      </c>
      <c r="Q32" s="6" t="str">
        <f>Predloge!$B$4</f>
        <v>51</v>
      </c>
      <c r="R32" s="66"/>
      <c r="S32" s="54" t="s">
        <v>78</v>
      </c>
      <c r="T32" s="66"/>
      <c r="U32" s="66" t="s">
        <v>36</v>
      </c>
      <c r="V32" s="8" t="str">
        <f>september!$H$1</f>
        <v>MIO</v>
      </c>
      <c r="W32" s="56">
        <f t="shared" si="1"/>
        <v>1</v>
      </c>
      <c r="X32" s="56">
        <f t="shared" si="2"/>
        <v>1</v>
      </c>
      <c r="Y32" s="56">
        <f t="shared" si="3"/>
        <v>1</v>
      </c>
      <c r="Z32" s="56">
        <f t="shared" si="4"/>
        <v>1</v>
      </c>
      <c r="AA32" s="56">
        <f t="shared" si="5"/>
        <v>0</v>
      </c>
      <c r="AB32" s="56">
        <f t="shared" si="6"/>
        <v>0</v>
      </c>
      <c r="AC32" s="56">
        <f t="shared" si="7"/>
        <v>0</v>
      </c>
      <c r="AD32" s="56">
        <f t="shared" si="8"/>
        <v>2</v>
      </c>
      <c r="AE32" s="57">
        <f t="shared" si="9"/>
        <v>0</v>
      </c>
      <c r="AF32" s="57">
        <f t="shared" si="10"/>
        <v>2</v>
      </c>
      <c r="AG32" s="56">
        <f t="shared" si="11"/>
        <v>2</v>
      </c>
      <c r="AH32" s="11" t="str">
        <f>Predloge!$B$32</f>
        <v>Am</v>
      </c>
      <c r="AI32" s="58" t="str">
        <f t="shared" si="47"/>
        <v>☺</v>
      </c>
      <c r="AJ32" s="58" t="str">
        <f t="shared" si="30"/>
        <v>F</v>
      </c>
      <c r="AK32" s="58" t="str">
        <f t="shared" si="31"/>
        <v>D</v>
      </c>
      <c r="AL32" s="58" t="str">
        <f t="shared" si="32"/>
        <v>D</v>
      </c>
      <c r="AM32" s="58" t="str">
        <f t="shared" si="33"/>
        <v>O</v>
      </c>
      <c r="AN32" s="58" t="str">
        <f t="shared" si="34"/>
        <v>2</v>
      </c>
      <c r="AO32" s="58" t="str">
        <f t="shared" si="35"/>
        <v>D</v>
      </c>
      <c r="AP32" s="58" t="str">
        <f t="shared" si="36"/>
        <v>D</v>
      </c>
      <c r="AQ32" s="58" t="str">
        <f t="shared" si="37"/>
        <v>X</v>
      </c>
      <c r="AR32" s="58" t="str">
        <f t="shared" si="38"/>
        <v>X</v>
      </c>
      <c r="AS32" s="58" t="str">
        <f t="shared" si="39"/>
        <v>☻</v>
      </c>
      <c r="AT32" s="58" t="str">
        <f t="shared" si="40"/>
        <v>T</v>
      </c>
      <c r="AU32" s="58" t="str">
        <f t="shared" si="41"/>
        <v/>
      </c>
      <c r="AV32" s="58" t="str">
        <f t="shared" si="42"/>
        <v>D</v>
      </c>
      <c r="AW32" s="58" t="str">
        <f t="shared" si="43"/>
        <v>1</v>
      </c>
      <c r="AX32" s="58" t="str">
        <f t="shared" si="44"/>
        <v/>
      </c>
      <c r="AY32" s="58" t="str">
        <f t="shared" si="45"/>
        <v>F</v>
      </c>
      <c r="AZ32" s="58" t="str">
        <f t="shared" si="46"/>
        <v/>
      </c>
      <c r="BA32" s="4"/>
      <c r="BB32" s="4"/>
      <c r="BC32" s="4"/>
      <c r="BD32" s="4"/>
      <c r="BE32" s="4"/>
      <c r="BF32" s="4"/>
      <c r="BG32" s="4"/>
      <c r="BH32"/>
      <c r="BI32"/>
      <c r="BJ32"/>
      <c r="BK32"/>
      <c r="BL32"/>
      <c r="BM32"/>
    </row>
    <row r="33" spans="1:65" ht="12.75" customHeight="1">
      <c r="AH33" s="6" t="str">
        <f>Predloge!$B$33</f>
        <v>Am☻</v>
      </c>
    </row>
    <row r="34" spans="1:65" ht="12.75" customHeight="1">
      <c r="C34" s="8" t="s">
        <v>36</v>
      </c>
      <c r="D34" s="8" t="str">
        <f>september!$D$1</f>
        <v>ŠOŠ</v>
      </c>
      <c r="E34" s="8" t="str">
        <f>september!$E$1</f>
        <v>PIN</v>
      </c>
      <c r="F34" s="8" t="str">
        <f>september!$F$1</f>
        <v>KON</v>
      </c>
      <c r="G34" s="8" t="str">
        <f>september!$G$1</f>
        <v>ORO</v>
      </c>
      <c r="H34" s="8" t="str">
        <f>september!$H$1</f>
        <v>MIO</v>
      </c>
      <c r="I34" s="8" t="str">
        <f>september!$I$1</f>
        <v>BOŽ</v>
      </c>
      <c r="J34" s="8" t="str">
        <f>september!$J$1</f>
        <v>TOM</v>
      </c>
      <c r="K34" s="8" t="str">
        <f>september!$K$1</f>
        <v>MŠŠ</v>
      </c>
      <c r="L34" s="8" t="str">
        <f>september!$L$1</f>
        <v>ŽIV</v>
      </c>
      <c r="M34" s="8" t="str">
        <f>september!$M$1</f>
        <v>TAL</v>
      </c>
      <c r="N34" s="8" t="str">
        <f>september!$N$1</f>
        <v>PIR</v>
      </c>
      <c r="O34" s="8" t="str">
        <f>september!$O$1</f>
        <v>NOV2</v>
      </c>
      <c r="P34" s="8" t="str">
        <f>september!$P$1</f>
        <v>BUT</v>
      </c>
      <c r="Q34" s="8" t="str">
        <f>september!$Q$1</f>
        <v>ŽRJ</v>
      </c>
      <c r="R34" s="8" t="str">
        <f>september!$R$1</f>
        <v>NOV3</v>
      </c>
      <c r="S34" s="8" t="str">
        <f>september!$S$1</f>
        <v>JNK</v>
      </c>
      <c r="T34" s="8">
        <f>september!$T$1</f>
        <v>0</v>
      </c>
      <c r="AH34" s="28" t="str">
        <f>Predloge!$B$34</f>
        <v>Am☺</v>
      </c>
    </row>
    <row r="35" spans="1:65" ht="16.5" customHeight="1">
      <c r="B35" s="67" t="str">
        <f>Predloge!$B$20</f>
        <v>☺</v>
      </c>
      <c r="C35" s="68">
        <f t="shared" ref="C35:T35" si="48">COUNTIF(AI2:AI32,"☺")</f>
        <v>5</v>
      </c>
      <c r="D35" s="68">
        <f t="shared" si="48"/>
        <v>0</v>
      </c>
      <c r="E35" s="68">
        <f t="shared" si="48"/>
        <v>0</v>
      </c>
      <c r="F35" s="68">
        <f t="shared" si="48"/>
        <v>0</v>
      </c>
      <c r="G35" s="68">
        <f t="shared" si="48"/>
        <v>3</v>
      </c>
      <c r="H35" s="68">
        <f t="shared" si="48"/>
        <v>0</v>
      </c>
      <c r="I35" s="68">
        <f t="shared" si="48"/>
        <v>3</v>
      </c>
      <c r="J35" s="68">
        <f t="shared" si="48"/>
        <v>0</v>
      </c>
      <c r="K35" s="68">
        <f t="shared" si="48"/>
        <v>0</v>
      </c>
      <c r="L35" s="68">
        <f t="shared" si="48"/>
        <v>5</v>
      </c>
      <c r="M35" s="68">
        <f t="shared" si="48"/>
        <v>0</v>
      </c>
      <c r="N35" s="68">
        <f t="shared" si="48"/>
        <v>3</v>
      </c>
      <c r="O35" s="68">
        <f t="shared" si="48"/>
        <v>0</v>
      </c>
      <c r="P35" s="68">
        <f t="shared" si="48"/>
        <v>0</v>
      </c>
      <c r="Q35" s="68">
        <f t="shared" si="48"/>
        <v>6</v>
      </c>
      <c r="R35" s="68">
        <f t="shared" si="48"/>
        <v>0</v>
      </c>
      <c r="S35" s="68">
        <f t="shared" si="48"/>
        <v>1</v>
      </c>
      <c r="T35" s="68">
        <f t="shared" si="48"/>
        <v>0</v>
      </c>
      <c r="AH35" s="11" t="str">
        <f>Predloge!$B$35</f>
        <v>Ta</v>
      </c>
    </row>
    <row r="36" spans="1:65" ht="16.5" customHeight="1">
      <c r="A36" s="69"/>
      <c r="B36" s="11" t="str">
        <f>Predloge!$B$16</f>
        <v>☻</v>
      </c>
      <c r="C36" s="68">
        <f t="shared" ref="C36:T36" si="49">COUNTIF(AI3:AI33,"☻")</f>
        <v>0</v>
      </c>
      <c r="D36" s="68">
        <f t="shared" si="49"/>
        <v>0</v>
      </c>
      <c r="E36" s="68">
        <f t="shared" si="49"/>
        <v>3</v>
      </c>
      <c r="F36" s="68">
        <f t="shared" si="49"/>
        <v>3</v>
      </c>
      <c r="G36" s="68">
        <f t="shared" si="49"/>
        <v>0</v>
      </c>
      <c r="H36" s="68">
        <f t="shared" si="49"/>
        <v>0</v>
      </c>
      <c r="I36" s="68">
        <f t="shared" si="49"/>
        <v>0</v>
      </c>
      <c r="J36" s="68">
        <f t="shared" si="49"/>
        <v>4</v>
      </c>
      <c r="K36" s="68">
        <f t="shared" si="49"/>
        <v>4</v>
      </c>
      <c r="L36" s="68">
        <f t="shared" si="49"/>
        <v>0</v>
      </c>
      <c r="M36" s="68">
        <f t="shared" si="49"/>
        <v>4</v>
      </c>
      <c r="N36" s="68">
        <f t="shared" si="49"/>
        <v>2</v>
      </c>
      <c r="O36" s="68">
        <f t="shared" si="49"/>
        <v>0</v>
      </c>
      <c r="P36" s="68">
        <f t="shared" si="49"/>
        <v>4</v>
      </c>
      <c r="Q36" s="68">
        <f t="shared" si="49"/>
        <v>0</v>
      </c>
      <c r="R36" s="68">
        <f t="shared" si="49"/>
        <v>0</v>
      </c>
      <c r="S36" s="68">
        <f t="shared" si="49"/>
        <v>3</v>
      </c>
      <c r="T36" s="68">
        <f t="shared" si="49"/>
        <v>0</v>
      </c>
      <c r="U36" s="68"/>
      <c r="V36" s="70"/>
      <c r="W36" s="70"/>
      <c r="X36" s="48"/>
      <c r="Y36" s="48"/>
      <c r="Z36" s="48"/>
      <c r="AA36" s="48"/>
      <c r="AB36" s="48"/>
      <c r="AC36" s="48"/>
      <c r="AD36" s="48"/>
      <c r="AE36" s="48"/>
      <c r="AF36" s="49"/>
      <c r="AG36" s="49"/>
      <c r="AH36" s="6" t="str">
        <f>Predloge!$B$36</f>
        <v>Ta☻</v>
      </c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2"/>
      <c r="BA36" s="72"/>
      <c r="BB36" s="72"/>
      <c r="BC36" s="72"/>
      <c r="BD36" s="72"/>
      <c r="BE36" s="72"/>
      <c r="BF36" s="72"/>
      <c r="BG36" s="72"/>
      <c r="BH36" s="71"/>
      <c r="BI36" s="71"/>
      <c r="BJ36" s="71"/>
      <c r="BK36" s="71"/>
      <c r="BL36" s="71"/>
      <c r="BM36" s="71"/>
    </row>
    <row r="37" spans="1:65" ht="16.5" customHeight="1">
      <c r="A37" s="69"/>
      <c r="B37" s="30" t="str">
        <f>Predloge!$B$42</f>
        <v>Σ</v>
      </c>
      <c r="C37" s="73">
        <f t="shared" ref="C37:T37" si="50">SUM(C35:C36)</f>
        <v>5</v>
      </c>
      <c r="D37" s="73">
        <f t="shared" si="50"/>
        <v>0</v>
      </c>
      <c r="E37" s="73">
        <f t="shared" si="50"/>
        <v>3</v>
      </c>
      <c r="F37" s="73">
        <f t="shared" si="50"/>
        <v>3</v>
      </c>
      <c r="G37" s="73">
        <f t="shared" si="50"/>
        <v>3</v>
      </c>
      <c r="H37" s="73">
        <f t="shared" si="50"/>
        <v>0</v>
      </c>
      <c r="I37" s="73">
        <f t="shared" si="50"/>
        <v>3</v>
      </c>
      <c r="J37" s="73">
        <f t="shared" si="50"/>
        <v>4</v>
      </c>
      <c r="K37" s="73">
        <f t="shared" si="50"/>
        <v>4</v>
      </c>
      <c r="L37" s="73">
        <f t="shared" si="50"/>
        <v>5</v>
      </c>
      <c r="M37" s="73">
        <f t="shared" si="50"/>
        <v>4</v>
      </c>
      <c r="N37" s="73">
        <f t="shared" si="50"/>
        <v>5</v>
      </c>
      <c r="O37" s="73">
        <f t="shared" si="50"/>
        <v>0</v>
      </c>
      <c r="P37" s="73">
        <f t="shared" si="50"/>
        <v>4</v>
      </c>
      <c r="Q37" s="73">
        <f t="shared" si="50"/>
        <v>6</v>
      </c>
      <c r="R37" s="73">
        <f t="shared" si="50"/>
        <v>0</v>
      </c>
      <c r="S37" s="73">
        <f t="shared" si="50"/>
        <v>4</v>
      </c>
      <c r="T37" s="73">
        <f t="shared" si="50"/>
        <v>0</v>
      </c>
      <c r="U37" s="68"/>
      <c r="V37" s="70"/>
      <c r="W37" s="70"/>
      <c r="X37" s="48"/>
      <c r="Y37" s="48"/>
      <c r="Z37" s="48"/>
      <c r="AA37" s="48"/>
      <c r="AB37" s="48"/>
      <c r="AC37" s="48"/>
      <c r="AD37" s="48"/>
      <c r="AE37" s="48"/>
      <c r="AF37" s="49"/>
      <c r="AG37" s="49"/>
      <c r="AH37" s="23" t="str">
        <f>Predloge!$B$37</f>
        <v>Ta☺</v>
      </c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2"/>
      <c r="BA37" s="72"/>
      <c r="BB37" s="72"/>
      <c r="BC37" s="72"/>
      <c r="BD37" s="72"/>
      <c r="BE37" s="72"/>
      <c r="BF37" s="72"/>
      <c r="BG37" s="72"/>
      <c r="BH37" s="71"/>
      <c r="BI37" s="71"/>
      <c r="BJ37" s="71"/>
      <c r="BK37" s="71"/>
      <c r="BL37" s="71"/>
      <c r="BM37" s="71"/>
    </row>
    <row r="38" spans="1:65" ht="16.5" customHeight="1">
      <c r="A38" s="69"/>
      <c r="B38" s="6" t="str">
        <f>Predloge!$B$6</f>
        <v>KVIT</v>
      </c>
      <c r="C38" s="68">
        <f t="shared" ref="C38:T38" si="51">COUNTIF(C2:C32,"KVIT")+COUNTIF(C2:C32,"51KVIT")+COUNTIF(C2:C32,"52KVIT")+COUNTIF(C2:C32,"KVIT$")+COUNTIF(C2:C32,"KVIT☻")+COUNTIF(C2:C32,"KVIT☺")</f>
        <v>0</v>
      </c>
      <c r="D38" s="68">
        <f t="shared" si="51"/>
        <v>0</v>
      </c>
      <c r="E38" s="68">
        <f t="shared" si="51"/>
        <v>12</v>
      </c>
      <c r="F38" s="68">
        <f t="shared" si="51"/>
        <v>6</v>
      </c>
      <c r="G38" s="68">
        <f t="shared" si="51"/>
        <v>0</v>
      </c>
      <c r="H38" s="68">
        <f t="shared" si="51"/>
        <v>0</v>
      </c>
      <c r="I38" s="68">
        <f t="shared" si="51"/>
        <v>0</v>
      </c>
      <c r="J38" s="68">
        <f t="shared" si="51"/>
        <v>8</v>
      </c>
      <c r="K38" s="68">
        <f t="shared" si="51"/>
        <v>17</v>
      </c>
      <c r="L38" s="68">
        <f t="shared" si="51"/>
        <v>0</v>
      </c>
      <c r="M38" s="68">
        <f t="shared" si="51"/>
        <v>11</v>
      </c>
      <c r="N38" s="68">
        <f t="shared" si="51"/>
        <v>8</v>
      </c>
      <c r="O38" s="68">
        <f t="shared" si="51"/>
        <v>0</v>
      </c>
      <c r="P38" s="68">
        <f t="shared" si="51"/>
        <v>1</v>
      </c>
      <c r="Q38" s="68">
        <f t="shared" si="51"/>
        <v>0</v>
      </c>
      <c r="R38" s="68">
        <f t="shared" si="51"/>
        <v>0</v>
      </c>
      <c r="S38" s="68">
        <f t="shared" si="51"/>
        <v>6</v>
      </c>
      <c r="T38" s="68">
        <f t="shared" si="51"/>
        <v>0</v>
      </c>
      <c r="U38" s="68"/>
      <c r="V38" s="68"/>
      <c r="W38" s="68"/>
      <c r="X38" s="48"/>
      <c r="Y38" s="48"/>
      <c r="Z38" s="48"/>
      <c r="AA38" s="48"/>
      <c r="AB38" s="48"/>
      <c r="AC38" s="48"/>
      <c r="AD38" s="48"/>
      <c r="AE38" s="48"/>
      <c r="AF38" s="49"/>
      <c r="AG38" s="49"/>
      <c r="AH38" s="11" t="str">
        <f>Predloge!$B$38</f>
        <v>Rf</v>
      </c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2"/>
      <c r="BA38" s="72"/>
      <c r="BB38" s="72"/>
      <c r="BC38" s="72"/>
      <c r="BD38" s="72"/>
      <c r="BE38" s="72"/>
      <c r="BF38" s="72"/>
      <c r="BG38" s="72"/>
      <c r="BH38" s="71"/>
      <c r="BI38" s="71"/>
      <c r="BJ38" s="71"/>
      <c r="BK38" s="71"/>
      <c r="BL38" s="71"/>
      <c r="BM38" s="71"/>
    </row>
    <row r="39" spans="1:65" ht="16.5" customHeight="1">
      <c r="A39" s="69"/>
      <c r="B39" s="32" t="str">
        <f>Predloge!$B$43</f>
        <v>$</v>
      </c>
      <c r="C39" s="68">
        <f t="shared" ref="C39:T39" si="52">COUNTIF(C2:C32,"51$")+COUNTIF(C2:C32,"52$")+COUNTIF(C2:C32,"kvit$")</f>
        <v>0</v>
      </c>
      <c r="D39" s="68">
        <f t="shared" si="52"/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/>
      <c r="V39" s="68"/>
      <c r="W39" s="68"/>
      <c r="X39" s="48"/>
      <c r="Y39" s="48"/>
      <c r="Z39" s="48"/>
      <c r="AA39" s="48"/>
      <c r="AB39" s="48"/>
      <c r="AC39" s="48"/>
      <c r="AD39" s="48"/>
      <c r="AE39" s="48"/>
      <c r="AF39" s="49"/>
      <c r="AG39" s="49"/>
      <c r="AH39" s="6" t="str">
        <f>Predloge!$B$39</f>
        <v>Rf☻</v>
      </c>
      <c r="AI39" s="71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5"/>
      <c r="BA39" s="75"/>
      <c r="BB39" s="75"/>
      <c r="BC39" s="75"/>
      <c r="BD39" s="75"/>
      <c r="BE39" s="75"/>
      <c r="BF39" s="75"/>
      <c r="BG39" s="75"/>
      <c r="BH39" s="74"/>
      <c r="BI39" s="74"/>
      <c r="BJ39" s="74"/>
      <c r="BK39" s="74"/>
      <c r="BL39" s="74"/>
      <c r="BM39" s="74"/>
    </row>
    <row r="40" spans="1:65" ht="16.5" customHeight="1">
      <c r="B40" s="32" t="str">
        <f>Predloge!$B$12</f>
        <v>D</v>
      </c>
      <c r="C40" s="68">
        <f t="shared" ref="C40:T40" si="53">COUNTIF(C2:C32,"D")</f>
        <v>6</v>
      </c>
      <c r="D40" s="68">
        <f t="shared" si="53"/>
        <v>19</v>
      </c>
      <c r="E40" s="68">
        <f t="shared" si="53"/>
        <v>6</v>
      </c>
      <c r="F40" s="68">
        <f t="shared" si="53"/>
        <v>11</v>
      </c>
      <c r="G40" s="68">
        <f t="shared" si="53"/>
        <v>2</v>
      </c>
      <c r="H40" s="68">
        <f t="shared" si="53"/>
        <v>11</v>
      </c>
      <c r="I40" s="68">
        <f t="shared" si="53"/>
        <v>11</v>
      </c>
      <c r="J40" s="68">
        <f t="shared" si="53"/>
        <v>8</v>
      </c>
      <c r="K40" s="68">
        <f t="shared" si="53"/>
        <v>1</v>
      </c>
      <c r="L40" s="68">
        <f t="shared" si="53"/>
        <v>0</v>
      </c>
      <c r="M40" s="68">
        <f t="shared" si="53"/>
        <v>7</v>
      </c>
      <c r="N40" s="68">
        <f t="shared" si="53"/>
        <v>4</v>
      </c>
      <c r="O40" s="68">
        <f t="shared" si="53"/>
        <v>0</v>
      </c>
      <c r="P40" s="68">
        <f t="shared" si="53"/>
        <v>1</v>
      </c>
      <c r="Q40" s="68">
        <f t="shared" si="53"/>
        <v>0</v>
      </c>
      <c r="R40" s="68">
        <f t="shared" si="53"/>
        <v>0</v>
      </c>
      <c r="S40" s="68">
        <f t="shared" si="53"/>
        <v>8</v>
      </c>
      <c r="T40" s="68">
        <f t="shared" si="53"/>
        <v>0</v>
      </c>
      <c r="AH40" s="23" t="str">
        <f>Predloge!$B$40</f>
        <v>Rf☺</v>
      </c>
    </row>
    <row r="41" spans="1:65" ht="16.5" customHeight="1">
      <c r="B41" s="32" t="str">
        <f>Predloge!$B$15</f>
        <v>SO</v>
      </c>
      <c r="C41" s="68">
        <f t="shared" ref="C41:T41" si="54">COUNTIF(C2:C32,"SO")</f>
        <v>0</v>
      </c>
      <c r="D41" s="68">
        <f t="shared" si="54"/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0</v>
      </c>
      <c r="J41" s="68">
        <f t="shared" si="54"/>
        <v>2</v>
      </c>
      <c r="K41" s="68">
        <f t="shared" si="54"/>
        <v>0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AH41" s="11" t="str">
        <f>Predloge!$B$41</f>
        <v>TAV</v>
      </c>
    </row>
    <row r="42" spans="1:65" ht="16.5" customHeight="1">
      <c r="B42" s="32" t="str">
        <f>Predloge!$B$13</f>
        <v>BOL</v>
      </c>
      <c r="C42" s="68">
        <f t="shared" ref="C42:T42" si="55">COUNTIF(C2:C32,"BOL")</f>
        <v>0</v>
      </c>
      <c r="D42" s="68">
        <f t="shared" si="55"/>
        <v>0</v>
      </c>
      <c r="E42" s="68">
        <f t="shared" si="55"/>
        <v>0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AH42" s="30" t="str">
        <f>Predloge!$B$42</f>
        <v>Σ</v>
      </c>
    </row>
    <row r="43" spans="1:65" ht="16.5" customHeight="1">
      <c r="B43" s="36" t="str">
        <f>Predloge!$B$11</f>
        <v>X</v>
      </c>
      <c r="C43" s="68">
        <f t="shared" ref="C43:T43" si="56">COUNTIF(C2:C32,"X")</f>
        <v>2</v>
      </c>
      <c r="D43" s="68">
        <f t="shared" si="56"/>
        <v>0</v>
      </c>
      <c r="E43" s="68">
        <f t="shared" si="56"/>
        <v>3</v>
      </c>
      <c r="F43" s="68">
        <f t="shared" si="56"/>
        <v>2</v>
      </c>
      <c r="G43" s="68">
        <f t="shared" si="56"/>
        <v>0</v>
      </c>
      <c r="H43" s="68">
        <f t="shared" si="56"/>
        <v>0</v>
      </c>
      <c r="I43" s="68">
        <f t="shared" si="56"/>
        <v>3</v>
      </c>
      <c r="J43" s="68">
        <f t="shared" si="56"/>
        <v>3</v>
      </c>
      <c r="K43" s="68">
        <f t="shared" si="56"/>
        <v>3</v>
      </c>
      <c r="L43" s="68">
        <f t="shared" si="56"/>
        <v>5</v>
      </c>
      <c r="M43" s="68">
        <f t="shared" si="56"/>
        <v>2</v>
      </c>
      <c r="N43" s="68">
        <f t="shared" si="56"/>
        <v>5</v>
      </c>
      <c r="O43" s="68">
        <f t="shared" si="56"/>
        <v>0</v>
      </c>
      <c r="P43" s="68">
        <f t="shared" si="56"/>
        <v>3</v>
      </c>
      <c r="Q43" s="68">
        <f t="shared" si="56"/>
        <v>3</v>
      </c>
      <c r="R43" s="68">
        <f t="shared" si="56"/>
        <v>0</v>
      </c>
      <c r="S43" s="68">
        <f t="shared" si="56"/>
        <v>2</v>
      </c>
      <c r="T43" s="68">
        <f t="shared" si="56"/>
        <v>0</v>
      </c>
      <c r="AH43" s="32" t="str">
        <f>Predloge!$B$43</f>
        <v>$</v>
      </c>
    </row>
    <row r="44" spans="1:65" ht="16.5" customHeight="1">
      <c r="B44" s="34" t="str">
        <f>Predloge!$B$44</f>
        <v>TX</v>
      </c>
      <c r="C44" s="68">
        <f>COUNTIF(V2:V32,"KOS")</f>
        <v>0</v>
      </c>
      <c r="D44" s="68">
        <f>COUNTIF(V2:V32,"ŠOŠ")</f>
        <v>0</v>
      </c>
      <c r="E44" s="68">
        <f>COUNTIF(V2:V32,"PIN")</f>
        <v>0</v>
      </c>
      <c r="F44" s="68">
        <f>COUNTIF(V2:V32,"KON")</f>
        <v>5</v>
      </c>
      <c r="G44" s="68">
        <f>COUNTIF(V2:V32,"oro")</f>
        <v>0</v>
      </c>
      <c r="H44" s="68">
        <f>COUNTIF(V2:V32,"MIO")</f>
        <v>6</v>
      </c>
      <c r="I44" s="68">
        <f>COUNTIF(V2:V32,"BOŽ")</f>
        <v>1</v>
      </c>
      <c r="J44" s="68">
        <f>COUNTIF(V2:V32,"TOM")</f>
        <v>0</v>
      </c>
      <c r="K44" s="68">
        <f>COUNTIF(V2:V32,"MŠŠ")</f>
        <v>0</v>
      </c>
      <c r="L44" s="68">
        <f>COUNTIF(V2:V32,"ŽIV")</f>
        <v>3</v>
      </c>
      <c r="M44" s="68">
        <f>COUNTIF(V2:V32,"TAL")</f>
        <v>3</v>
      </c>
      <c r="N44" s="68">
        <f>COUNTIF(V2:V32,"PIR")</f>
        <v>2</v>
      </c>
      <c r="O44" s="68">
        <f>COUNTIF(V2:V32,"HOL")</f>
        <v>0</v>
      </c>
      <c r="P44" s="68">
        <f>COUNTIF(V2:V32,P1)</f>
        <v>3</v>
      </c>
      <c r="Q44" s="68">
        <f>COUNTIF(V2:V32,Q1)</f>
        <v>7</v>
      </c>
      <c r="R44" s="68">
        <f>COUNTIF(V2:V32,R1)</f>
        <v>0</v>
      </c>
      <c r="S44" s="68">
        <f>COUNTIF(X2:X32,S1)</f>
        <v>0</v>
      </c>
      <c r="T44" s="68">
        <f>COUNTIF(Y2:Y32,T1)</f>
        <v>0</v>
      </c>
      <c r="AH44" s="34" t="str">
        <f>Predloge!$B$44</f>
        <v>TX</v>
      </c>
    </row>
    <row r="45" spans="1:65" ht="16.5" customHeight="1">
      <c r="B45" s="36" t="str">
        <f>Predloge!$B$45</f>
        <v>¶</v>
      </c>
      <c r="C45" s="68">
        <f t="shared" ref="C45:T45" si="57">COUNTIF(C2:C32,"51¶")+COUNTIF(C2:C32,"52¶")+COUNTIF(C2:C32,"kvit¶")</f>
        <v>0</v>
      </c>
      <c r="D45" s="68">
        <f t="shared" si="57"/>
        <v>0</v>
      </c>
      <c r="E45" s="68">
        <f t="shared" si="57"/>
        <v>0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AH45" s="36" t="str">
        <f>Predloge!$B$45</f>
        <v>¶</v>
      </c>
    </row>
    <row r="46" spans="1:65" ht="16.5" customHeight="1">
      <c r="B46" s="32" t="str">
        <f>Predloge!$B$8</f>
        <v>U</v>
      </c>
      <c r="C46" s="68">
        <f t="shared" ref="C46:T46" si="58">COUNTIF(C2:C32,"U☺")+COUNTIF(C2:C32,"U☻")+COUNTIF(C2:C32,"U")</f>
        <v>0</v>
      </c>
      <c r="D46" s="68">
        <f t="shared" si="58"/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</row>
  </sheetData>
  <conditionalFormatting sqref="A2:B2 D2 F2:V2 A3:I3 K3:V3 M4 T4:U6 I4:I7 A4:B8 O4:P8 R4:R9 D5:D8 T7:V9 M8 A9:P9 G10:H10 J10:V10 A10:E15 M11:M12 O11:P12 H11:H15 R11:R15 T11:U15 M13:O13 N14:O14 M14:M15 O15:P15 A16:F16 H16:I16 K16:V16 A17:M17 Q17:V17 O17:O18 H18:I18 R18:U21 F18:F22 A18:B23 D18:D23 N19:P19 H19:H22 O20:P21 J22:K22 O22 R22 T22:U22 E23:V23 A24:L24 N24:P24 R24:V24 O25:P25 I25:J26 F25:F27 R25:U28 A25:B29 D25:D29 O26:O28 H27:J27 F28:G29 I28:J29 R29 T29:U29 N29:P30 K30:L30 R30:V30 A30:J31 M31:V31 A32:B32 F32 I32:J32 O32:P32 R32 T32:U32">
    <cfRule type="expression" dxfId="228" priority="40">
      <formula>WEEKDAY($A2,2)=7</formula>
    </cfRule>
    <cfRule type="expression" dxfId="227" priority="39">
      <formula>WEEKDAY($A2,2)=6</formula>
    </cfRule>
  </conditionalFormatting>
  <conditionalFormatting sqref="C4">
    <cfRule type="expression" dxfId="226" priority="10">
      <formula>WEEKDAY($A4,2)=6</formula>
    </cfRule>
    <cfRule type="expression" dxfId="225" priority="11">
      <formula>WEEKDAY($A4,2)=7</formula>
    </cfRule>
  </conditionalFormatting>
  <conditionalFormatting sqref="D4">
    <cfRule type="expression" dxfId="224" priority="27">
      <formula>ABS($A4)=1</formula>
    </cfRule>
    <cfRule type="expression" dxfId="223" priority="25">
      <formula>WEEKDAY($B4,2)=6</formula>
    </cfRule>
    <cfRule type="expression" dxfId="222" priority="26">
      <formula>WEEKDAY($B4,2)=7</formula>
    </cfRule>
  </conditionalFormatting>
  <conditionalFormatting sqref="D32:E32">
    <cfRule type="expression" dxfId="221" priority="22">
      <formula>WEEKDAY($B32,2)=6</formula>
    </cfRule>
    <cfRule type="expression" dxfId="220" priority="23">
      <formula>WEEKDAY($B32,2)=7</formula>
    </cfRule>
    <cfRule type="expression" dxfId="219" priority="24">
      <formula>ABS($A32)=1</formula>
    </cfRule>
  </conditionalFormatting>
  <conditionalFormatting sqref="J5">
    <cfRule type="expression" dxfId="218" priority="13">
      <formula>WEEKDAY($A5,2)=7</formula>
    </cfRule>
    <cfRule type="expression" dxfId="217" priority="12">
      <formula>WEEKDAY($A5,2)=6</formula>
    </cfRule>
  </conditionalFormatting>
  <conditionalFormatting sqref="P28">
    <cfRule type="expression" dxfId="216" priority="18">
      <formula>WEEKDAY($A28,2)=6</formula>
    </cfRule>
    <cfRule type="expression" dxfId="215" priority="19">
      <formula>WEEKDAY($A28,2)=7</formula>
    </cfRule>
  </conditionalFormatting>
  <conditionalFormatting sqref="S22">
    <cfRule type="expression" dxfId="214" priority="3">
      <formula>ABS($A22)=1</formula>
    </cfRule>
    <cfRule type="expression" dxfId="213" priority="2">
      <formula>WEEKDAY($B22,2)=7</formula>
    </cfRule>
    <cfRule type="expression" dxfId="212" priority="1">
      <formula>WEEKDAY($B22,2)=6</formula>
    </cfRule>
  </conditionalFormatting>
  <conditionalFormatting sqref="S29">
    <cfRule type="expression" dxfId="211" priority="4">
      <formula>WEEKDAY($B29,2)=6</formula>
    </cfRule>
    <cfRule type="expression" dxfId="210" priority="5">
      <formula>WEEKDAY($B29,2)=7</formula>
    </cfRule>
    <cfRule type="expression" dxfId="209" priority="6">
      <formula>ABS($A29)=1</formula>
    </cfRule>
  </conditionalFormatting>
  <conditionalFormatting sqref="S32">
    <cfRule type="expression" dxfId="208" priority="8">
      <formula>WEEKDAY($B32,2)=7</formula>
    </cfRule>
    <cfRule type="expression" dxfId="207" priority="7">
      <formula>WEEKDAY($B32,2)=6</formula>
    </cfRule>
    <cfRule type="expression" dxfId="206" priority="9">
      <formula>ABS($A32)=1</formula>
    </cfRule>
  </conditionalFormatting>
  <conditionalFormatting sqref="W2:AD32">
    <cfRule type="cellIs" dxfId="205" priority="33" operator="lessThan">
      <formula>1</formula>
    </cfRule>
    <cfRule type="cellIs" dxfId="204" priority="37" operator="greaterThan">
      <formula>1</formula>
    </cfRule>
  </conditionalFormatting>
  <conditionalFormatting sqref="AE2:AE32">
    <cfRule type="cellIs" dxfId="203" priority="32" operator="notEqual">
      <formula>0</formula>
    </cfRule>
  </conditionalFormatting>
  <conditionalFormatting sqref="AF2:AF32">
    <cfRule type="cellIs" dxfId="202" priority="36" operator="greaterThan">
      <formula>1</formula>
    </cfRule>
    <cfRule type="cellIs" dxfId="201" priority="35" operator="equal">
      <formula>1</formula>
    </cfRule>
  </conditionalFormatting>
  <conditionalFormatting sqref="AG2:AG32">
    <cfRule type="cellIs" dxfId="200" priority="38" operator="greaterThan">
      <formula>2</formula>
    </cfRule>
    <cfRule type="cellIs" dxfId="199" priority="34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6"/>
  <sheetViews>
    <sheetView topLeftCell="B24" zoomScale="130" zoomScaleNormal="130" workbookViewId="0">
      <selection activeCell="E32" sqref="E32"/>
    </sheetView>
  </sheetViews>
  <sheetFormatPr baseColWidth="10" defaultColWidth="10.7109375" defaultRowHeight="16"/>
  <cols>
    <col min="1" max="1" width="5.1406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3" width="3.71093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B1" s="5" t="str">
        <f>Predloge!$F$2</f>
        <v>2023</v>
      </c>
      <c r="C1" s="32"/>
      <c r="D1" s="8" t="s">
        <v>36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/>
      <c r="V1" s="43" t="s">
        <v>70</v>
      </c>
      <c r="W1" s="44" t="s">
        <v>62</v>
      </c>
      <c r="X1" s="45" t="s">
        <v>26</v>
      </c>
      <c r="Y1" s="46" t="s">
        <v>37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71</v>
      </c>
      <c r="AG1" s="48" t="s">
        <v>20</v>
      </c>
      <c r="AH1" s="49" t="s">
        <v>72</v>
      </c>
      <c r="AJ1" s="8" t="str">
        <f>Predloge!$E$2</f>
        <v>AND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POČ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45139</v>
      </c>
      <c r="C2" s="59" t="str">
        <f t="shared" ref="C2:C32" si="0">TEXT(B2,"Ddd")</f>
        <v>Tue</v>
      </c>
      <c r="D2" s="11" t="str">
        <f>Predloge!$B$11</f>
        <v>X</v>
      </c>
      <c r="E2" s="54" t="str">
        <f>Predloge!$B$12</f>
        <v>D</v>
      </c>
      <c r="F2" s="54" t="str">
        <f>Predloge!$B$12</f>
        <v>D</v>
      </c>
      <c r="G2" s="54" t="str">
        <f>Predloge!$B$12</f>
        <v>D</v>
      </c>
      <c r="H2" s="54" t="str">
        <f>Predloge!$B$12</f>
        <v>D</v>
      </c>
      <c r="I2" s="6" t="str">
        <f>Predloge!$B$4</f>
        <v>51</v>
      </c>
      <c r="J2" s="6" t="str">
        <f>Predloge!$B$5</f>
        <v>52</v>
      </c>
      <c r="K2" s="54" t="str">
        <f>Predloge!$B$12</f>
        <v>D</v>
      </c>
      <c r="L2" s="118" t="str">
        <f>Predloge!$B$6</f>
        <v>KVIT</v>
      </c>
      <c r="M2" s="23" t="str">
        <f>Predloge!$B$23</f>
        <v>51☺</v>
      </c>
      <c r="N2" s="11" t="str">
        <f>Predloge!$B$11</f>
        <v>X</v>
      </c>
      <c r="O2" s="9" t="str">
        <f>Predloge!$B$7</f>
        <v>KVIT☻</v>
      </c>
      <c r="P2" s="54"/>
      <c r="Q2" s="54" t="str">
        <f>Predloge!$B$12</f>
        <v>D</v>
      </c>
      <c r="R2" s="54" t="s">
        <v>91</v>
      </c>
      <c r="S2" s="54"/>
      <c r="T2" s="54" t="str">
        <f>Predloge!$B$12</f>
        <v>D</v>
      </c>
      <c r="U2" s="54"/>
      <c r="V2" s="54" t="s">
        <v>21</v>
      </c>
      <c r="W2" s="8" t="str">
        <f>Predloge!$E$7</f>
        <v>MIO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1</v>
      </c>
      <c r="AA2" s="56">
        <f t="shared" ref="AA2:AA32" si="4">COUNTIF(D2:V2,"52")+COUNTIF(D2:V2,"52$")+COUNTIF(D2:V2,"52☻")</f>
        <v>1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2</v>
      </c>
      <c r="AF2" s="57">
        <f t="shared" ref="AF2:AF32" si="9">COUNTBLANK(D2:U2)-3</f>
        <v>0</v>
      </c>
      <c r="AG2" s="57">
        <f t="shared" ref="AG2:AG32" si="10">COUNTIF(D2:V2,"x")</f>
        <v>2</v>
      </c>
      <c r="AH2" s="56">
        <f t="shared" ref="AH2:AH32" si="11">COUNTIF(D2:V2,"51")+COUNTIF(D2:V2,"51☻")+COUNTIF(D2:V2,"2")+COUNTIF(D2:V2,"52")+COUNTIF(D2:V2,"52☻")+COUNTIF(D2:V2,"51$")+COUNTIF(D2:V2,"52$")</f>
        <v>2</v>
      </c>
      <c r="AI2" s="6" t="str">
        <f>Predloge!$B$2</f>
        <v>51☻</v>
      </c>
      <c r="AJ2" s="58" t="str">
        <f t="shared" ref="AJ2:AJ23" si="12">RIGHT(D2,1)</f>
        <v>X</v>
      </c>
      <c r="AK2" s="58" t="str">
        <f t="shared" ref="AK2:AK23" si="13">RIGHT(E2,1)</f>
        <v>D</v>
      </c>
      <c r="AL2" s="58" t="str">
        <f t="shared" ref="AL2:AL23" si="14">RIGHT(F2,1)</f>
        <v>D</v>
      </c>
      <c r="AM2" s="58" t="str">
        <f t="shared" ref="AM2:AM23" si="15">RIGHT(G2,1)</f>
        <v>D</v>
      </c>
      <c r="AN2" s="58" t="str">
        <f t="shared" ref="AN2:AN23" si="16">RIGHT(H2,1)</f>
        <v>D</v>
      </c>
      <c r="AO2" s="58" t="str">
        <f t="shared" ref="AO2:AO23" si="17">RIGHT(I2,1)</f>
        <v>1</v>
      </c>
      <c r="AP2" s="58" t="str">
        <f t="shared" ref="AP2:AP23" si="18">RIGHT(J2,1)</f>
        <v>2</v>
      </c>
      <c r="AQ2" s="58" t="str">
        <f t="shared" ref="AQ2:AQ23" si="19">RIGHT(K2,1)</f>
        <v>D</v>
      </c>
      <c r="AR2" s="58" t="str">
        <f t="shared" ref="AR2:AR23" si="20">RIGHT(L2,1)</f>
        <v>T</v>
      </c>
      <c r="AS2" s="58" t="str">
        <f t="shared" ref="AS2:AS23" si="21">RIGHT(M2,1)</f>
        <v>☺</v>
      </c>
      <c r="AT2" s="58" t="str">
        <f t="shared" ref="AT2:AT23" si="22">RIGHT(N2,1)</f>
        <v>X</v>
      </c>
      <c r="AU2" s="58" t="str">
        <f t="shared" ref="AU2:AU23" si="23">RIGHT(O2,1)</f>
        <v>☻</v>
      </c>
      <c r="AV2" s="58" t="str">
        <f t="shared" ref="AV2:AV23" si="24">RIGHT(P2,1)</f>
        <v/>
      </c>
      <c r="AW2" s="58" t="str">
        <f t="shared" ref="AW2:AW23" si="25">RIGHT(Q2,1)</f>
        <v>D</v>
      </c>
      <c r="AX2" s="58" t="str">
        <f t="shared" ref="AX2:AX23" si="26">RIGHT(R2,1)</f>
        <v>B</v>
      </c>
      <c r="AY2" s="58" t="str">
        <f t="shared" ref="AY2:AY23" si="27">RIGHT(S2,1)</f>
        <v/>
      </c>
      <c r="AZ2" s="58" t="str">
        <f t="shared" ref="AZ2:AZ23" si="28">RIGHT(T2,1)</f>
        <v>D</v>
      </c>
      <c r="BA2" s="58" t="str">
        <f t="shared" ref="BA2:BA23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B3" s="52">
        <v>45140</v>
      </c>
      <c r="C3" s="59" t="str">
        <f t="shared" si="0"/>
        <v>Wed</v>
      </c>
      <c r="D3" s="6" t="str">
        <f>Predloge!$B$5</f>
        <v>52</v>
      </c>
      <c r="E3" s="54" t="s">
        <v>78</v>
      </c>
      <c r="F3" s="54" t="str">
        <f>Predloge!$B$12</f>
        <v>D</v>
      </c>
      <c r="G3" s="54" t="str">
        <f>Predloge!$B$12</f>
        <v>D</v>
      </c>
      <c r="H3" s="54" t="str">
        <f>Predloge!$B$12</f>
        <v>D</v>
      </c>
      <c r="I3" s="6" t="str">
        <f>Predloge!$B$4</f>
        <v>51</v>
      </c>
      <c r="J3" s="23" t="str">
        <f>Predloge!$B$23</f>
        <v>51☺</v>
      </c>
      <c r="K3" s="54" t="str">
        <f>Predloge!$B$12</f>
        <v>D</v>
      </c>
      <c r="L3" s="9" t="str">
        <f>Predloge!$B$7</f>
        <v>KVIT☻</v>
      </c>
      <c r="M3" s="11" t="str">
        <f>Predloge!$B$11</f>
        <v>X</v>
      </c>
      <c r="N3" s="11" t="str">
        <f>Predloge!$B$11</f>
        <v>X</v>
      </c>
      <c r="O3" s="11" t="str">
        <f>Predloge!$B$11</f>
        <v>X</v>
      </c>
      <c r="P3" s="54"/>
      <c r="Q3" s="54" t="str">
        <f>Predloge!$B$12</f>
        <v>D</v>
      </c>
      <c r="R3" s="6" t="str">
        <f>Predloge!$B$5</f>
        <v>52</v>
      </c>
      <c r="S3" s="54"/>
      <c r="T3" s="54" t="str">
        <f>Predloge!$B$12</f>
        <v>D</v>
      </c>
      <c r="U3" s="54"/>
      <c r="V3" s="54" t="s">
        <v>15</v>
      </c>
      <c r="W3" s="8" t="str">
        <f>Predloge!$E$7</f>
        <v>MIO</v>
      </c>
      <c r="X3" s="56">
        <f t="shared" si="1"/>
        <v>1</v>
      </c>
      <c r="Y3" s="56">
        <f t="shared" si="2"/>
        <v>1</v>
      </c>
      <c r="Z3" s="56">
        <f t="shared" si="3"/>
        <v>1</v>
      </c>
      <c r="AA3" s="56">
        <f t="shared" si="4"/>
        <v>2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1</v>
      </c>
      <c r="AF3" s="57">
        <f t="shared" si="9"/>
        <v>0</v>
      </c>
      <c r="AG3" s="57">
        <f t="shared" si="10"/>
        <v>3</v>
      </c>
      <c r="AH3" s="56">
        <f t="shared" si="11"/>
        <v>3</v>
      </c>
      <c r="AI3" s="6" t="str">
        <f>Predloge!$B$3</f>
        <v>52☻</v>
      </c>
      <c r="AJ3" s="58" t="str">
        <f t="shared" si="12"/>
        <v>2</v>
      </c>
      <c r="AK3" s="58" t="str">
        <f t="shared" si="13"/>
        <v>F</v>
      </c>
      <c r="AL3" s="58" t="str">
        <f t="shared" si="14"/>
        <v>D</v>
      </c>
      <c r="AM3" s="58" t="str">
        <f t="shared" si="15"/>
        <v>D</v>
      </c>
      <c r="AN3" s="58" t="str">
        <f t="shared" si="16"/>
        <v>D</v>
      </c>
      <c r="AO3" s="58" t="str">
        <f t="shared" si="17"/>
        <v>1</v>
      </c>
      <c r="AP3" s="58" t="str">
        <f t="shared" si="18"/>
        <v>☺</v>
      </c>
      <c r="AQ3" s="58" t="str">
        <f t="shared" si="19"/>
        <v>D</v>
      </c>
      <c r="AR3" s="58" t="str">
        <f t="shared" si="20"/>
        <v>☻</v>
      </c>
      <c r="AS3" s="58" t="str">
        <f t="shared" si="21"/>
        <v>X</v>
      </c>
      <c r="AT3" s="58" t="str">
        <f t="shared" si="22"/>
        <v>X</v>
      </c>
      <c r="AU3" s="58" t="str">
        <f t="shared" si="23"/>
        <v>X</v>
      </c>
      <c r="AV3" s="58" t="str">
        <f t="shared" si="24"/>
        <v/>
      </c>
      <c r="AW3" s="58" t="str">
        <f t="shared" si="25"/>
        <v>D</v>
      </c>
      <c r="AX3" s="58" t="str">
        <f t="shared" si="26"/>
        <v>2</v>
      </c>
      <c r="AY3" s="58" t="str">
        <f t="shared" si="27"/>
        <v/>
      </c>
      <c r="AZ3" s="58" t="str">
        <f t="shared" si="28"/>
        <v>D</v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  <c r="BI3"/>
      <c r="BJ3"/>
      <c r="BK3"/>
      <c r="BL3"/>
      <c r="BM3"/>
      <c r="BN3"/>
    </row>
    <row r="4" spans="1:66" ht="19.5" customHeight="1">
      <c r="B4" s="52">
        <v>45141</v>
      </c>
      <c r="C4" s="59" t="str">
        <f t="shared" si="0"/>
        <v>Thu</v>
      </c>
      <c r="D4" s="6" t="str">
        <f>Predloge!$B$5</f>
        <v>52</v>
      </c>
      <c r="E4" s="118" t="str">
        <f>Predloge!$B$6</f>
        <v>KVIT</v>
      </c>
      <c r="F4" s="54" t="str">
        <f>Predloge!$B$12</f>
        <v>D</v>
      </c>
      <c r="G4" s="54" t="str">
        <f>Predloge!$B$12</f>
        <v>D</v>
      </c>
      <c r="H4" s="54" t="str">
        <f>Predloge!$B$12</f>
        <v>D</v>
      </c>
      <c r="I4" s="6" t="str">
        <f>Predloge!$B$4</f>
        <v>51</v>
      </c>
      <c r="J4" s="11" t="str">
        <f>Predloge!$B$11</f>
        <v>X</v>
      </c>
      <c r="K4" s="54" t="str">
        <f>Predloge!$B$12</f>
        <v>D</v>
      </c>
      <c r="L4" s="11" t="str">
        <f>Predloge!$B$11</f>
        <v>X</v>
      </c>
      <c r="M4" s="23" t="str">
        <f>Predloge!$B$23</f>
        <v>51☺</v>
      </c>
      <c r="N4" s="9" t="str">
        <f>Predloge!$B$7</f>
        <v>KVIT☻</v>
      </c>
      <c r="O4" s="54" t="str">
        <f>Predloge!$B$12</f>
        <v>D</v>
      </c>
      <c r="P4" s="54"/>
      <c r="Q4" s="54" t="str">
        <f>Predloge!$B$12</f>
        <v>D</v>
      </c>
      <c r="R4" s="6" t="str">
        <f>Predloge!$B$5</f>
        <v>52</v>
      </c>
      <c r="S4" s="54"/>
      <c r="T4" s="54" t="str">
        <f>Predloge!$B$12</f>
        <v>D</v>
      </c>
      <c r="U4" s="54"/>
      <c r="V4" s="54" t="s">
        <v>21</v>
      </c>
      <c r="W4" s="8" t="str">
        <f>Predloge!$E$7</f>
        <v>MIO</v>
      </c>
      <c r="X4" s="56">
        <f t="shared" si="1"/>
        <v>1</v>
      </c>
      <c r="Y4" s="56">
        <f t="shared" si="2"/>
        <v>1</v>
      </c>
      <c r="Z4" s="56">
        <f t="shared" si="3"/>
        <v>1</v>
      </c>
      <c r="AA4" s="56">
        <f t="shared" si="4"/>
        <v>2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2</v>
      </c>
      <c r="AF4" s="57">
        <f t="shared" si="9"/>
        <v>0</v>
      </c>
      <c r="AG4" s="57">
        <f t="shared" si="10"/>
        <v>2</v>
      </c>
      <c r="AH4" s="56">
        <f t="shared" si="11"/>
        <v>3</v>
      </c>
      <c r="AI4" s="6" t="str">
        <f>Predloge!$B$4</f>
        <v>51</v>
      </c>
      <c r="AJ4" s="58" t="str">
        <f t="shared" si="12"/>
        <v>2</v>
      </c>
      <c r="AK4" s="58" t="str">
        <f t="shared" si="13"/>
        <v>T</v>
      </c>
      <c r="AL4" s="58" t="str">
        <f t="shared" si="14"/>
        <v>D</v>
      </c>
      <c r="AM4" s="58" t="str">
        <f t="shared" si="15"/>
        <v>D</v>
      </c>
      <c r="AN4" s="58" t="str">
        <f t="shared" si="16"/>
        <v>D</v>
      </c>
      <c r="AO4" s="58" t="str">
        <f t="shared" si="17"/>
        <v>1</v>
      </c>
      <c r="AP4" s="58" t="str">
        <f t="shared" si="18"/>
        <v>X</v>
      </c>
      <c r="AQ4" s="58" t="str">
        <f t="shared" si="19"/>
        <v>D</v>
      </c>
      <c r="AR4" s="58" t="str">
        <f t="shared" si="20"/>
        <v>X</v>
      </c>
      <c r="AS4" s="58" t="str">
        <f t="shared" si="21"/>
        <v>☺</v>
      </c>
      <c r="AT4" s="58" t="str">
        <f t="shared" si="22"/>
        <v>☻</v>
      </c>
      <c r="AU4" s="58" t="str">
        <f t="shared" si="23"/>
        <v>D</v>
      </c>
      <c r="AV4" s="58" t="str">
        <f t="shared" si="24"/>
        <v/>
      </c>
      <c r="AW4" s="58" t="str">
        <f t="shared" si="25"/>
        <v>D</v>
      </c>
      <c r="AX4" s="58" t="str">
        <f t="shared" si="26"/>
        <v>2</v>
      </c>
      <c r="AY4" s="58" t="str">
        <f t="shared" si="27"/>
        <v/>
      </c>
      <c r="AZ4" s="58" t="str">
        <f t="shared" si="28"/>
        <v>D</v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  <c r="BI4"/>
      <c r="BJ4"/>
      <c r="BK4"/>
      <c r="BL4"/>
      <c r="BM4"/>
      <c r="BN4"/>
    </row>
    <row r="5" spans="1:66" ht="19.5" customHeight="1">
      <c r="B5" s="52">
        <v>45142</v>
      </c>
      <c r="C5" s="59" t="str">
        <f t="shared" si="0"/>
        <v>Fri</v>
      </c>
      <c r="D5" s="6" t="str">
        <f>Predloge!$B$5</f>
        <v>52</v>
      </c>
      <c r="E5" s="6" t="str">
        <f>Predloge!$B$6</f>
        <v>KVIT</v>
      </c>
      <c r="F5" s="54" t="str">
        <f>Predloge!$B$12</f>
        <v>D</v>
      </c>
      <c r="G5" s="54" t="str">
        <f>Predloge!$B$12</f>
        <v>D</v>
      </c>
      <c r="H5" s="54" t="str">
        <f>Predloge!$B$12</f>
        <v>D</v>
      </c>
      <c r="I5" s="6" t="str">
        <f>Predloge!$B$4</f>
        <v>51</v>
      </c>
      <c r="J5" s="6" t="str">
        <f>Predloge!$B$5</f>
        <v>52</v>
      </c>
      <c r="K5" s="54" t="str">
        <f>Predloge!$B$12</f>
        <v>D</v>
      </c>
      <c r="L5" s="6" t="str">
        <f>Predloge!$B$6</f>
        <v>KVIT</v>
      </c>
      <c r="M5" s="11" t="str">
        <f>Predloge!$B$11</f>
        <v>X</v>
      </c>
      <c r="N5" s="11" t="str">
        <f>Predloge!$B$11</f>
        <v>X</v>
      </c>
      <c r="O5" s="54" t="str">
        <f>Predloge!$B$12</f>
        <v>D</v>
      </c>
      <c r="P5" s="54"/>
      <c r="Q5" s="54" t="str">
        <f>Predloge!$B$12</f>
        <v>D</v>
      </c>
      <c r="R5" s="23" t="str">
        <f>Predloge!$B$23</f>
        <v>51☺</v>
      </c>
      <c r="S5" s="54"/>
      <c r="T5" s="54" t="str">
        <f>Predloge!$B$12</f>
        <v>D</v>
      </c>
      <c r="U5" s="54"/>
      <c r="V5" s="54" t="s">
        <v>76</v>
      </c>
      <c r="W5" s="8" t="str">
        <f>Predloge!$E$7</f>
        <v>MIO</v>
      </c>
      <c r="X5" s="56">
        <f t="shared" si="1"/>
        <v>0</v>
      </c>
      <c r="Y5" s="56">
        <f t="shared" si="2"/>
        <v>1</v>
      </c>
      <c r="Z5" s="56">
        <f t="shared" si="3"/>
        <v>1</v>
      </c>
      <c r="AA5" s="56">
        <f t="shared" si="4"/>
        <v>2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2</v>
      </c>
      <c r="AF5" s="57">
        <f t="shared" si="9"/>
        <v>0</v>
      </c>
      <c r="AG5" s="57">
        <f t="shared" si="10"/>
        <v>2</v>
      </c>
      <c r="AH5" s="56">
        <f t="shared" si="11"/>
        <v>3</v>
      </c>
      <c r="AI5" s="6" t="str">
        <f>Predloge!$B$5</f>
        <v>52</v>
      </c>
      <c r="AJ5" s="58" t="str">
        <f t="shared" si="12"/>
        <v>2</v>
      </c>
      <c r="AK5" s="58" t="str">
        <f t="shared" si="13"/>
        <v>T</v>
      </c>
      <c r="AL5" s="58" t="str">
        <f t="shared" si="14"/>
        <v>D</v>
      </c>
      <c r="AM5" s="58" t="str">
        <f t="shared" si="15"/>
        <v>D</v>
      </c>
      <c r="AN5" s="58" t="str">
        <f t="shared" si="16"/>
        <v>D</v>
      </c>
      <c r="AO5" s="58" t="str">
        <f t="shared" si="17"/>
        <v>1</v>
      </c>
      <c r="AP5" s="58" t="str">
        <f t="shared" si="18"/>
        <v>2</v>
      </c>
      <c r="AQ5" s="58" t="str">
        <f t="shared" si="19"/>
        <v>D</v>
      </c>
      <c r="AR5" s="58" t="str">
        <f t="shared" si="20"/>
        <v>T</v>
      </c>
      <c r="AS5" s="58" t="str">
        <f t="shared" si="21"/>
        <v>X</v>
      </c>
      <c r="AT5" s="58" t="str">
        <f t="shared" si="22"/>
        <v>X</v>
      </c>
      <c r="AU5" s="58" t="str">
        <f t="shared" si="23"/>
        <v>D</v>
      </c>
      <c r="AV5" s="58" t="str">
        <f t="shared" si="24"/>
        <v/>
      </c>
      <c r="AW5" s="58" t="str">
        <f t="shared" si="25"/>
        <v>D</v>
      </c>
      <c r="AX5" s="58" t="str">
        <f t="shared" si="26"/>
        <v>☺</v>
      </c>
      <c r="AY5" s="58" t="str">
        <f t="shared" si="27"/>
        <v/>
      </c>
      <c r="AZ5" s="58" t="str">
        <f t="shared" si="28"/>
        <v>D</v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  <c r="BI5"/>
      <c r="BJ5"/>
      <c r="BK5"/>
      <c r="BL5"/>
      <c r="BM5"/>
      <c r="BN5"/>
    </row>
    <row r="6" spans="1:66" ht="19.5" customHeight="1">
      <c r="B6" s="52">
        <v>45143</v>
      </c>
      <c r="C6" s="59" t="str">
        <f t="shared" si="0"/>
        <v>Sat</v>
      </c>
      <c r="D6" s="21" t="s">
        <v>37</v>
      </c>
      <c r="E6" s="54"/>
      <c r="F6" s="54"/>
      <c r="G6" s="54"/>
      <c r="H6" s="54"/>
      <c r="I6" s="54"/>
      <c r="J6" s="54"/>
      <c r="K6" s="54"/>
      <c r="L6" s="13" t="str">
        <f>Predloge!$B$14</f>
        <v>☻</v>
      </c>
      <c r="M6" s="54"/>
      <c r="N6" s="54"/>
      <c r="O6" s="54"/>
      <c r="P6" s="54"/>
      <c r="Q6" s="54"/>
      <c r="R6" s="54"/>
      <c r="S6" s="54"/>
      <c r="T6" s="54"/>
      <c r="U6" s="54"/>
      <c r="V6" s="54" t="s">
        <v>36</v>
      </c>
      <c r="W6" s="8" t="s">
        <v>13</v>
      </c>
      <c r="X6" s="56">
        <f t="shared" si="1"/>
        <v>1</v>
      </c>
      <c r="Y6" s="56">
        <f t="shared" si="2"/>
        <v>1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13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☺</v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>☻</v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  <c r="BI6"/>
      <c r="BJ6"/>
      <c r="BK6"/>
      <c r="BL6"/>
      <c r="BM6"/>
      <c r="BN6"/>
    </row>
    <row r="7" spans="1:66" ht="19.5" customHeight="1">
      <c r="A7" s="42" t="s">
        <v>69</v>
      </c>
      <c r="B7" s="52">
        <v>45144</v>
      </c>
      <c r="C7" s="59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21" t="str">
        <f>Predloge!$B$21</f>
        <v>☺</v>
      </c>
      <c r="N7" s="54"/>
      <c r="O7" s="54"/>
      <c r="P7" s="54"/>
      <c r="Q7" s="54"/>
      <c r="R7" s="54"/>
      <c r="S7" s="54"/>
      <c r="T7" s="54"/>
      <c r="U7" s="54"/>
      <c r="V7" s="54" t="s">
        <v>76</v>
      </c>
      <c r="W7" s="8" t="s">
        <v>13</v>
      </c>
      <c r="X7" s="56">
        <f t="shared" si="1"/>
        <v>0</v>
      </c>
      <c r="Y7" s="56">
        <f t="shared" si="2"/>
        <v>1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>☺</v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  <c r="BI7"/>
      <c r="BJ7"/>
      <c r="BK7"/>
      <c r="BL7"/>
      <c r="BM7"/>
      <c r="BN7"/>
    </row>
    <row r="8" spans="1:66" ht="19.5" customHeight="1">
      <c r="B8" s="52">
        <v>45145</v>
      </c>
      <c r="C8" s="59" t="str">
        <f t="shared" si="0"/>
        <v>Mon</v>
      </c>
      <c r="D8" s="6" t="str">
        <f>Predloge!$B$5</f>
        <v>52</v>
      </c>
      <c r="E8" s="54" t="s">
        <v>78</v>
      </c>
      <c r="F8" s="54" t="str">
        <f>Predloge!$B$12</f>
        <v>D</v>
      </c>
      <c r="G8" s="54" t="str">
        <f>Predloge!$B$12</f>
        <v>D</v>
      </c>
      <c r="H8" s="54" t="str">
        <f>Predloge!$B$12</f>
        <v>D</v>
      </c>
      <c r="I8" s="116" t="str">
        <f>Predloge!$B$4</f>
        <v>51</v>
      </c>
      <c r="J8" s="23" t="str">
        <f>Predloge!$B$23</f>
        <v>51☺</v>
      </c>
      <c r="K8" s="6" t="str">
        <f>Predloge!$B$6</f>
        <v>KVIT</v>
      </c>
      <c r="L8" s="6" t="str">
        <f>Predloge!$B$6</f>
        <v>KVIT</v>
      </c>
      <c r="M8" s="11" t="str">
        <f>Predloge!$B$11</f>
        <v>X</v>
      </c>
      <c r="N8" s="54" t="str">
        <f>Predloge!$B$12</f>
        <v>D</v>
      </c>
      <c r="O8" s="9" t="str">
        <f>Predloge!$B$7</f>
        <v>KVIT☻</v>
      </c>
      <c r="P8" s="54"/>
      <c r="Q8" s="54" t="str">
        <f>Predloge!$B$12</f>
        <v>D</v>
      </c>
      <c r="R8" s="54" t="str">
        <f>Predloge!$B$12</f>
        <v>D</v>
      </c>
      <c r="S8" s="54"/>
      <c r="T8" s="54" t="s">
        <v>78</v>
      </c>
      <c r="U8" s="54"/>
      <c r="V8" s="54" t="s">
        <v>15</v>
      </c>
      <c r="W8" s="8" t="str">
        <f>Predloge!$E$18</f>
        <v>JNK</v>
      </c>
      <c r="X8" s="56">
        <f t="shared" si="1"/>
        <v>1</v>
      </c>
      <c r="Y8" s="56">
        <f t="shared" si="2"/>
        <v>1</v>
      </c>
      <c r="Z8" s="56">
        <f t="shared" si="3"/>
        <v>1</v>
      </c>
      <c r="AA8" s="56">
        <f t="shared" si="4"/>
        <v>1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3</v>
      </c>
      <c r="AF8" s="57">
        <f t="shared" si="9"/>
        <v>0</v>
      </c>
      <c r="AG8" s="57">
        <f t="shared" si="10"/>
        <v>1</v>
      </c>
      <c r="AH8" s="56">
        <f t="shared" si="11"/>
        <v>2</v>
      </c>
      <c r="AI8" s="6" t="str">
        <f>Predloge!$B$8</f>
        <v>U</v>
      </c>
      <c r="AJ8" s="58" t="str">
        <f t="shared" si="12"/>
        <v>2</v>
      </c>
      <c r="AK8" s="58" t="str">
        <f t="shared" si="13"/>
        <v>F</v>
      </c>
      <c r="AL8" s="58" t="str">
        <f t="shared" si="14"/>
        <v>D</v>
      </c>
      <c r="AM8" s="58" t="str">
        <f t="shared" si="15"/>
        <v>D</v>
      </c>
      <c r="AN8" s="58" t="str">
        <f t="shared" si="16"/>
        <v>D</v>
      </c>
      <c r="AO8" s="58" t="str">
        <f t="shared" si="17"/>
        <v>1</v>
      </c>
      <c r="AP8" s="58" t="str">
        <f t="shared" si="18"/>
        <v>☺</v>
      </c>
      <c r="AQ8" s="58" t="str">
        <f t="shared" si="19"/>
        <v>T</v>
      </c>
      <c r="AR8" s="58" t="str">
        <f t="shared" si="20"/>
        <v>T</v>
      </c>
      <c r="AS8" s="58" t="str">
        <f t="shared" si="21"/>
        <v>X</v>
      </c>
      <c r="AT8" s="58" t="str">
        <f t="shared" si="22"/>
        <v>D</v>
      </c>
      <c r="AU8" s="58" t="str">
        <f t="shared" si="23"/>
        <v>☻</v>
      </c>
      <c r="AV8" s="58" t="str">
        <f t="shared" si="24"/>
        <v/>
      </c>
      <c r="AW8" s="58" t="str">
        <f t="shared" si="25"/>
        <v>D</v>
      </c>
      <c r="AX8" s="58" t="str">
        <f t="shared" si="26"/>
        <v>D</v>
      </c>
      <c r="AY8" s="58" t="str">
        <f t="shared" si="27"/>
        <v/>
      </c>
      <c r="AZ8" s="58" t="str">
        <f t="shared" si="28"/>
        <v>F</v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  <c r="BI8"/>
      <c r="BJ8"/>
      <c r="BK8"/>
      <c r="BL8"/>
      <c r="BM8"/>
      <c r="BN8"/>
    </row>
    <row r="9" spans="1:66" ht="19.5" customHeight="1">
      <c r="B9" s="52">
        <v>45146</v>
      </c>
      <c r="C9" s="59" t="str">
        <f t="shared" si="0"/>
        <v>Tue</v>
      </c>
      <c r="D9" s="6" t="str">
        <f>Predloge!$B$5</f>
        <v>52</v>
      </c>
      <c r="E9" s="54" t="str">
        <f>Predloge!$B$12</f>
        <v>D</v>
      </c>
      <c r="F9" s="54" t="str">
        <f>Predloge!$B$12</f>
        <v>D</v>
      </c>
      <c r="G9" s="54" t="str">
        <f>Predloge!$B$12</f>
        <v>D</v>
      </c>
      <c r="H9" s="54" t="str">
        <f>Predloge!$B$12</f>
        <v>D</v>
      </c>
      <c r="I9" s="54" t="s">
        <v>91</v>
      </c>
      <c r="J9" s="11" t="str">
        <f>Predloge!$B$11</f>
        <v>X</v>
      </c>
      <c r="K9" s="6" t="str">
        <f>Predloge!$B$15</f>
        <v>SO</v>
      </c>
      <c r="L9" s="118" t="str">
        <f>Predloge!$B$6</f>
        <v>KVIT</v>
      </c>
      <c r="M9" s="6" t="str">
        <f>Predloge!$B$4</f>
        <v>51</v>
      </c>
      <c r="N9" s="54" t="str">
        <f>Predloge!$B$12</f>
        <v>D</v>
      </c>
      <c r="O9" s="11" t="str">
        <f>Predloge!$B$11</f>
        <v>X</v>
      </c>
      <c r="P9" s="54"/>
      <c r="Q9" s="54" t="str">
        <f>Predloge!$B$12</f>
        <v>D</v>
      </c>
      <c r="R9" s="23" t="str">
        <f>Predloge!$B$23</f>
        <v>51☺</v>
      </c>
      <c r="S9" s="54"/>
      <c r="T9" s="9" t="str">
        <f>Predloge!$B$7</f>
        <v>KVIT☻</v>
      </c>
      <c r="U9" s="54"/>
      <c r="V9" s="54" t="s">
        <v>30</v>
      </c>
      <c r="W9" s="8" t="str">
        <f>Predloge!$E$18</f>
        <v>JNK</v>
      </c>
      <c r="X9" s="56">
        <f t="shared" si="1"/>
        <v>1</v>
      </c>
      <c r="Y9" s="56">
        <f t="shared" si="2"/>
        <v>1</v>
      </c>
      <c r="Z9" s="56">
        <f t="shared" si="3"/>
        <v>1</v>
      </c>
      <c r="AA9" s="56">
        <f t="shared" si="4"/>
        <v>1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2</v>
      </c>
      <c r="AF9" s="57">
        <f t="shared" si="9"/>
        <v>0</v>
      </c>
      <c r="AG9" s="57">
        <f t="shared" si="10"/>
        <v>2</v>
      </c>
      <c r="AH9" s="56">
        <f t="shared" si="11"/>
        <v>2</v>
      </c>
      <c r="AI9" s="6" t="str">
        <f>Predloge!$B$9</f>
        <v>U☻</v>
      </c>
      <c r="AJ9" s="58" t="str">
        <f t="shared" si="12"/>
        <v>2</v>
      </c>
      <c r="AK9" s="58" t="str">
        <f t="shared" si="13"/>
        <v>D</v>
      </c>
      <c r="AL9" s="58" t="str">
        <f t="shared" si="14"/>
        <v>D</v>
      </c>
      <c r="AM9" s="58" t="str">
        <f t="shared" si="15"/>
        <v>D</v>
      </c>
      <c r="AN9" s="58" t="str">
        <f t="shared" si="16"/>
        <v>D</v>
      </c>
      <c r="AO9" s="58" t="str">
        <f t="shared" si="17"/>
        <v>B</v>
      </c>
      <c r="AP9" s="58" t="str">
        <f t="shared" si="18"/>
        <v>X</v>
      </c>
      <c r="AQ9" s="58" t="str">
        <f t="shared" si="19"/>
        <v>O</v>
      </c>
      <c r="AR9" s="58" t="str">
        <f t="shared" si="20"/>
        <v>T</v>
      </c>
      <c r="AS9" s="58" t="str">
        <f t="shared" si="21"/>
        <v>1</v>
      </c>
      <c r="AT9" s="58" t="str">
        <f t="shared" si="22"/>
        <v>D</v>
      </c>
      <c r="AU9" s="58" t="str">
        <f t="shared" si="23"/>
        <v>X</v>
      </c>
      <c r="AV9" s="58" t="str">
        <f t="shared" si="24"/>
        <v/>
      </c>
      <c r="AW9" s="58" t="str">
        <f t="shared" si="25"/>
        <v>D</v>
      </c>
      <c r="AX9" s="58" t="str">
        <f t="shared" si="26"/>
        <v>☺</v>
      </c>
      <c r="AY9" s="58" t="str">
        <f t="shared" si="27"/>
        <v/>
      </c>
      <c r="AZ9" s="58" t="str">
        <f t="shared" si="28"/>
        <v>☻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  <c r="BI9"/>
      <c r="BJ9"/>
      <c r="BK9"/>
      <c r="BL9"/>
      <c r="BM9"/>
      <c r="BN9"/>
    </row>
    <row r="10" spans="1:66" ht="19.5" customHeight="1">
      <c r="B10" s="52">
        <v>45147</v>
      </c>
      <c r="C10" s="59" t="str">
        <f t="shared" si="0"/>
        <v>Wed</v>
      </c>
      <c r="D10" s="6" t="str">
        <f>Predloge!$B$5</f>
        <v>52</v>
      </c>
      <c r="E10" s="54" t="str">
        <f>Predloge!$B$12</f>
        <v>D</v>
      </c>
      <c r="F10" s="54" t="str">
        <f>Predloge!$B$12</f>
        <v>D</v>
      </c>
      <c r="G10" s="54" t="str">
        <f>Predloge!$B$12</f>
        <v>D</v>
      </c>
      <c r="H10" s="54" t="str">
        <f>Predloge!$B$12</f>
        <v>D</v>
      </c>
      <c r="I10" s="54" t="str">
        <f>Predloge!$B$12</f>
        <v>D</v>
      </c>
      <c r="J10" s="6" t="str">
        <f>Predloge!$B$4</f>
        <v>51</v>
      </c>
      <c r="K10" s="6" t="str">
        <f>Predloge!$B$15</f>
        <v>SO</v>
      </c>
      <c r="L10" s="6" t="str">
        <f>Predloge!$B$6</f>
        <v>KVIT</v>
      </c>
      <c r="M10" s="23" t="str">
        <f>Predloge!$B$23</f>
        <v>51☺</v>
      </c>
      <c r="N10" s="54" t="str">
        <f>Predloge!$B$12</f>
        <v>D</v>
      </c>
      <c r="O10" s="6" t="str">
        <f>Predloge!$B$6</f>
        <v>KVIT</v>
      </c>
      <c r="P10" s="54"/>
      <c r="Q10" s="54" t="str">
        <f>Predloge!$B$12</f>
        <v>D</v>
      </c>
      <c r="R10" s="11" t="str">
        <f>Predloge!$B$11</f>
        <v>X</v>
      </c>
      <c r="S10" s="54"/>
      <c r="T10" s="11" t="str">
        <f>Predloge!$B$11</f>
        <v>X</v>
      </c>
      <c r="U10" s="54"/>
      <c r="V10" s="54" t="s">
        <v>76</v>
      </c>
      <c r="W10" s="8" t="str">
        <f>Predloge!$E$18</f>
        <v>JNK</v>
      </c>
      <c r="X10" s="56">
        <f t="shared" si="1"/>
        <v>0</v>
      </c>
      <c r="Y10" s="56">
        <f t="shared" si="2"/>
        <v>1</v>
      </c>
      <c r="Z10" s="56">
        <f t="shared" si="3"/>
        <v>1</v>
      </c>
      <c r="AA10" s="56">
        <f t="shared" si="4"/>
        <v>1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2</v>
      </c>
      <c r="AF10" s="57">
        <f t="shared" si="9"/>
        <v>0</v>
      </c>
      <c r="AG10" s="57">
        <f t="shared" si="10"/>
        <v>2</v>
      </c>
      <c r="AH10" s="56">
        <f t="shared" si="11"/>
        <v>2</v>
      </c>
      <c r="AI10" s="6" t="str">
        <f>Predloge!$B$10</f>
        <v>12-20</v>
      </c>
      <c r="AJ10" s="58" t="str">
        <f t="shared" si="12"/>
        <v>2</v>
      </c>
      <c r="AK10" s="58" t="str">
        <f t="shared" si="13"/>
        <v>D</v>
      </c>
      <c r="AL10" s="58" t="str">
        <f t="shared" si="14"/>
        <v>D</v>
      </c>
      <c r="AM10" s="58" t="str">
        <f t="shared" si="15"/>
        <v>D</v>
      </c>
      <c r="AN10" s="58" t="str">
        <f t="shared" si="16"/>
        <v>D</v>
      </c>
      <c r="AO10" s="58" t="str">
        <f t="shared" si="17"/>
        <v>D</v>
      </c>
      <c r="AP10" s="58" t="str">
        <f t="shared" si="18"/>
        <v>1</v>
      </c>
      <c r="AQ10" s="58" t="str">
        <f t="shared" si="19"/>
        <v>O</v>
      </c>
      <c r="AR10" s="58" t="str">
        <f t="shared" si="20"/>
        <v>T</v>
      </c>
      <c r="AS10" s="58" t="str">
        <f t="shared" si="21"/>
        <v>☺</v>
      </c>
      <c r="AT10" s="58" t="str">
        <f t="shared" si="22"/>
        <v>D</v>
      </c>
      <c r="AU10" s="58" t="str">
        <f t="shared" si="23"/>
        <v>T</v>
      </c>
      <c r="AV10" s="58" t="str">
        <f t="shared" si="24"/>
        <v/>
      </c>
      <c r="AW10" s="58" t="str">
        <f t="shared" si="25"/>
        <v>D</v>
      </c>
      <c r="AX10" s="58" t="str">
        <f t="shared" si="26"/>
        <v>X</v>
      </c>
      <c r="AY10" s="58" t="str">
        <f t="shared" si="27"/>
        <v/>
      </c>
      <c r="AZ10" s="58" t="str">
        <f t="shared" si="28"/>
        <v>X</v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  <c r="BI10"/>
      <c r="BJ10"/>
      <c r="BK10"/>
      <c r="BL10"/>
      <c r="BM10"/>
      <c r="BN10"/>
    </row>
    <row r="11" spans="1:66" ht="19.5" customHeight="1">
      <c r="B11" s="52">
        <v>45148</v>
      </c>
      <c r="C11" s="59" t="str">
        <f t="shared" si="0"/>
        <v>Thu</v>
      </c>
      <c r="D11" s="6" t="str">
        <f>Predloge!$B$5</f>
        <v>52</v>
      </c>
      <c r="E11" s="54" t="str">
        <f>Predloge!$B$12</f>
        <v>D</v>
      </c>
      <c r="F11" s="54" t="str">
        <f>Predloge!$B$12</f>
        <v>D</v>
      </c>
      <c r="G11" s="54" t="str">
        <f>Predloge!$B$12</f>
        <v>D</v>
      </c>
      <c r="H11" s="54" t="str">
        <f>Predloge!$B$12</f>
        <v>D</v>
      </c>
      <c r="I11" s="6" t="str">
        <f>Predloge!$B$4</f>
        <v>51</v>
      </c>
      <c r="J11" s="6" t="str">
        <f>Predloge!$B$4</f>
        <v>51</v>
      </c>
      <c r="K11" s="6" t="str">
        <f>Predloge!$B$15</f>
        <v>SO</v>
      </c>
      <c r="L11" s="6" t="str">
        <f>Predloge!$B$6</f>
        <v>KVIT</v>
      </c>
      <c r="M11" s="11" t="str">
        <f>Predloge!$B$11</f>
        <v>X</v>
      </c>
      <c r="N11" s="54" t="str">
        <f>Predloge!$B$12</f>
        <v>D</v>
      </c>
      <c r="O11" s="23" t="str">
        <f>Predloge!$B$23</f>
        <v>51☺</v>
      </c>
      <c r="P11" s="54"/>
      <c r="Q11" s="54" t="str">
        <f>Predloge!$B$12</f>
        <v>D</v>
      </c>
      <c r="R11" s="6" t="str">
        <f>Predloge!$B$5</f>
        <v>52</v>
      </c>
      <c r="S11" s="54"/>
      <c r="T11" s="118" t="str">
        <f>Predloge!$B$6</f>
        <v>KVIT</v>
      </c>
      <c r="U11" s="54"/>
      <c r="V11" s="54" t="s">
        <v>75</v>
      </c>
      <c r="W11" s="8" t="str">
        <f>Predloge!$E$18</f>
        <v>JNK</v>
      </c>
      <c r="X11" s="56">
        <f t="shared" si="1"/>
        <v>0</v>
      </c>
      <c r="Y11" s="56">
        <f t="shared" si="2"/>
        <v>1</v>
      </c>
      <c r="Z11" s="56">
        <f t="shared" si="3"/>
        <v>2</v>
      </c>
      <c r="AA11" s="56">
        <f t="shared" si="4"/>
        <v>2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2</v>
      </c>
      <c r="AF11" s="57">
        <f t="shared" si="9"/>
        <v>0</v>
      </c>
      <c r="AG11" s="57">
        <f t="shared" si="10"/>
        <v>1</v>
      </c>
      <c r="AH11" s="56">
        <f t="shared" si="11"/>
        <v>4</v>
      </c>
      <c r="AI11" s="11" t="str">
        <f>Predloge!$B$11</f>
        <v>X</v>
      </c>
      <c r="AJ11" s="58" t="str">
        <f t="shared" si="12"/>
        <v>2</v>
      </c>
      <c r="AK11" s="58" t="str">
        <f t="shared" si="13"/>
        <v>D</v>
      </c>
      <c r="AL11" s="58" t="str">
        <f t="shared" si="14"/>
        <v>D</v>
      </c>
      <c r="AM11" s="58" t="str">
        <f t="shared" si="15"/>
        <v>D</v>
      </c>
      <c r="AN11" s="58" t="str">
        <f t="shared" si="16"/>
        <v>D</v>
      </c>
      <c r="AO11" s="58" t="str">
        <f t="shared" si="17"/>
        <v>1</v>
      </c>
      <c r="AP11" s="58" t="str">
        <f t="shared" si="18"/>
        <v>1</v>
      </c>
      <c r="AQ11" s="58" t="str">
        <f t="shared" si="19"/>
        <v>O</v>
      </c>
      <c r="AR11" s="58" t="str">
        <f t="shared" si="20"/>
        <v>T</v>
      </c>
      <c r="AS11" s="58" t="str">
        <f t="shared" si="21"/>
        <v>X</v>
      </c>
      <c r="AT11" s="58" t="str">
        <f t="shared" si="22"/>
        <v>D</v>
      </c>
      <c r="AU11" s="58" t="str">
        <f t="shared" si="23"/>
        <v>☺</v>
      </c>
      <c r="AV11" s="58" t="str">
        <f t="shared" si="24"/>
        <v/>
      </c>
      <c r="AW11" s="58" t="str">
        <f t="shared" si="25"/>
        <v>D</v>
      </c>
      <c r="AX11" s="58" t="str">
        <f t="shared" si="26"/>
        <v>2</v>
      </c>
      <c r="AY11" s="58" t="str">
        <f t="shared" si="27"/>
        <v/>
      </c>
      <c r="AZ11" s="58" t="str">
        <f t="shared" si="28"/>
        <v>T</v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  <c r="BI11"/>
      <c r="BJ11"/>
      <c r="BK11"/>
      <c r="BL11"/>
      <c r="BM11"/>
      <c r="BN11"/>
    </row>
    <row r="12" spans="1:66" ht="19.5" customHeight="1">
      <c r="B12" s="52">
        <v>45149</v>
      </c>
      <c r="C12" s="59" t="str">
        <f t="shared" si="0"/>
        <v>Fri</v>
      </c>
      <c r="D12" s="6" t="str">
        <f>Predloge!$B$5</f>
        <v>52</v>
      </c>
      <c r="E12" s="6" t="str">
        <f>Predloge!$B$6</f>
        <v>KVIT</v>
      </c>
      <c r="F12" s="54" t="str">
        <f>Predloge!$B$12</f>
        <v>D</v>
      </c>
      <c r="G12" s="54" t="str">
        <f>Predloge!$B$12</f>
        <v>D</v>
      </c>
      <c r="H12" s="54" t="str">
        <f>Predloge!$B$12</f>
        <v>D</v>
      </c>
      <c r="I12" s="6" t="str">
        <f>Predloge!$B$4</f>
        <v>51</v>
      </c>
      <c r="J12" s="23" t="str">
        <f>Predloge!$B$23</f>
        <v>51☺</v>
      </c>
      <c r="K12" s="9" t="str">
        <f>Predloge!$B$7</f>
        <v>KVIT☻</v>
      </c>
      <c r="L12" s="6" t="str">
        <f>Predloge!$B$6</f>
        <v>KVIT</v>
      </c>
      <c r="M12" s="6" t="str">
        <f>Predloge!$B$5</f>
        <v>52</v>
      </c>
      <c r="N12" s="54" t="str">
        <f>Predloge!$B$12</f>
        <v>D</v>
      </c>
      <c r="O12" s="11" t="str">
        <f>Predloge!$B$11</f>
        <v>X</v>
      </c>
      <c r="P12" s="54"/>
      <c r="Q12" s="54" t="str">
        <f>Predloge!$B$12</f>
        <v>D</v>
      </c>
      <c r="R12" s="6" t="str">
        <f>Predloge!$B$5</f>
        <v>52</v>
      </c>
      <c r="S12" s="54"/>
      <c r="T12" s="6" t="str">
        <f>Predloge!$B$6</f>
        <v>KVIT</v>
      </c>
      <c r="U12" s="54"/>
      <c r="V12" s="54" t="s">
        <v>15</v>
      </c>
      <c r="W12" s="8" t="str">
        <f>Predloge!$E$10</f>
        <v>MŠŠ</v>
      </c>
      <c r="X12" s="56">
        <f t="shared" si="1"/>
        <v>1</v>
      </c>
      <c r="Y12" s="56">
        <f t="shared" si="2"/>
        <v>1</v>
      </c>
      <c r="Z12" s="56">
        <f t="shared" si="3"/>
        <v>1</v>
      </c>
      <c r="AA12" s="56">
        <f t="shared" si="4"/>
        <v>3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4</v>
      </c>
      <c r="AF12" s="57">
        <f t="shared" si="9"/>
        <v>0</v>
      </c>
      <c r="AG12" s="57">
        <f t="shared" si="10"/>
        <v>1</v>
      </c>
      <c r="AH12" s="56">
        <f t="shared" si="11"/>
        <v>4</v>
      </c>
      <c r="AI12" s="6" t="str">
        <f>Predloge!$B$12</f>
        <v>D</v>
      </c>
      <c r="AJ12" s="58" t="str">
        <f t="shared" si="12"/>
        <v>2</v>
      </c>
      <c r="AK12" s="58" t="str">
        <f t="shared" si="13"/>
        <v>T</v>
      </c>
      <c r="AL12" s="58" t="str">
        <f t="shared" si="14"/>
        <v>D</v>
      </c>
      <c r="AM12" s="58" t="str">
        <f t="shared" si="15"/>
        <v>D</v>
      </c>
      <c r="AN12" s="58" t="str">
        <f t="shared" si="16"/>
        <v>D</v>
      </c>
      <c r="AO12" s="58" t="str">
        <f t="shared" si="17"/>
        <v>1</v>
      </c>
      <c r="AP12" s="58" t="str">
        <f t="shared" si="18"/>
        <v>☺</v>
      </c>
      <c r="AQ12" s="58" t="str">
        <f t="shared" si="19"/>
        <v>☻</v>
      </c>
      <c r="AR12" s="58" t="str">
        <f t="shared" si="20"/>
        <v>T</v>
      </c>
      <c r="AS12" s="58" t="str">
        <f t="shared" si="21"/>
        <v>2</v>
      </c>
      <c r="AT12" s="58" t="str">
        <f t="shared" si="22"/>
        <v>D</v>
      </c>
      <c r="AU12" s="58" t="str">
        <f t="shared" si="23"/>
        <v>X</v>
      </c>
      <c r="AV12" s="58" t="str">
        <f t="shared" si="24"/>
        <v/>
      </c>
      <c r="AW12" s="58" t="str">
        <f t="shared" si="25"/>
        <v>D</v>
      </c>
      <c r="AX12" s="58" t="str">
        <f t="shared" si="26"/>
        <v>2</v>
      </c>
      <c r="AY12" s="58" t="str">
        <f t="shared" si="27"/>
        <v/>
      </c>
      <c r="AZ12" s="58" t="str">
        <f t="shared" si="28"/>
        <v>T</v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  <c r="BI12"/>
      <c r="BJ12"/>
      <c r="BK12"/>
      <c r="BL12"/>
      <c r="BM12"/>
      <c r="BN12"/>
    </row>
    <row r="13" spans="1:66" ht="19.5" customHeight="1">
      <c r="B13" s="52">
        <v>45150</v>
      </c>
      <c r="C13" s="59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21" t="s">
        <v>37</v>
      </c>
      <c r="S13" s="54"/>
      <c r="T13" s="13" t="str">
        <f>Predloge!$B$14</f>
        <v>☻</v>
      </c>
      <c r="U13" s="54"/>
      <c r="V13" s="54" t="s">
        <v>30</v>
      </c>
      <c r="W13" s="8" t="s">
        <v>36</v>
      </c>
      <c r="X13" s="56">
        <f t="shared" si="1"/>
        <v>1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13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si="12"/>
        <v/>
      </c>
      <c r="AK13" s="58" t="str">
        <f t="shared" si="13"/>
        <v/>
      </c>
      <c r="AL13" s="58" t="str">
        <f t="shared" si="14"/>
        <v/>
      </c>
      <c r="AM13" s="58" t="str">
        <f t="shared" si="15"/>
        <v/>
      </c>
      <c r="AN13" s="58" t="str">
        <f t="shared" si="16"/>
        <v/>
      </c>
      <c r="AO13" s="58" t="str">
        <f t="shared" si="17"/>
        <v/>
      </c>
      <c r="AP13" s="58" t="str">
        <f t="shared" si="18"/>
        <v/>
      </c>
      <c r="AQ13" s="58" t="str">
        <f t="shared" si="19"/>
        <v/>
      </c>
      <c r="AR13" s="58" t="str">
        <f t="shared" si="20"/>
        <v/>
      </c>
      <c r="AS13" s="58" t="str">
        <f t="shared" si="21"/>
        <v/>
      </c>
      <c r="AT13" s="58" t="str">
        <f t="shared" si="22"/>
        <v/>
      </c>
      <c r="AU13" s="58" t="str">
        <f t="shared" si="23"/>
        <v/>
      </c>
      <c r="AV13" s="58" t="str">
        <f t="shared" si="24"/>
        <v/>
      </c>
      <c r="AW13" s="58" t="str">
        <f t="shared" si="25"/>
        <v/>
      </c>
      <c r="AX13" s="58" t="str">
        <f t="shared" si="26"/>
        <v>☺</v>
      </c>
      <c r="AY13" s="58" t="str">
        <f t="shared" si="27"/>
        <v/>
      </c>
      <c r="AZ13" s="58" t="str">
        <f t="shared" si="28"/>
        <v>☻</v>
      </c>
      <c r="BA13" s="58" t="str">
        <f t="shared" si="29"/>
        <v/>
      </c>
      <c r="BB13" s="4"/>
      <c r="BC13" s="4"/>
      <c r="BD13" s="4"/>
      <c r="BE13" s="4"/>
      <c r="BF13" s="4"/>
      <c r="BG13" s="4"/>
      <c r="BH13" s="4"/>
      <c r="BI13"/>
      <c r="BJ13"/>
      <c r="BK13"/>
      <c r="BL13"/>
      <c r="BM13"/>
      <c r="BN13"/>
    </row>
    <row r="14" spans="1:66" ht="19.5" customHeight="1">
      <c r="B14" s="52">
        <v>45151</v>
      </c>
      <c r="C14" s="59" t="str">
        <f t="shared" si="0"/>
        <v>Sun</v>
      </c>
      <c r="D14" s="54"/>
      <c r="E14" s="54"/>
      <c r="F14" s="54"/>
      <c r="G14" s="54"/>
      <c r="H14" s="54"/>
      <c r="I14" s="54"/>
      <c r="J14" s="21" t="s">
        <v>37</v>
      </c>
      <c r="K14" s="54"/>
      <c r="L14" s="13" t="str">
        <f>Predloge!$B$14</f>
        <v>☻</v>
      </c>
      <c r="M14" s="54"/>
      <c r="N14" s="54"/>
      <c r="O14" s="54"/>
      <c r="P14" s="54"/>
      <c r="Q14" s="54"/>
      <c r="R14" s="54"/>
      <c r="S14" s="54"/>
      <c r="T14" s="54"/>
      <c r="U14" s="54"/>
      <c r="V14" s="54" t="s">
        <v>15</v>
      </c>
      <c r="W14" s="8" t="s">
        <v>36</v>
      </c>
      <c r="X14" s="56">
        <f t="shared" si="1"/>
        <v>1</v>
      </c>
      <c r="Y14" s="56">
        <f t="shared" si="2"/>
        <v>1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13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12"/>
        <v/>
      </c>
      <c r="AK14" s="58" t="str">
        <f t="shared" si="13"/>
        <v/>
      </c>
      <c r="AL14" s="58" t="str">
        <f t="shared" si="14"/>
        <v/>
      </c>
      <c r="AM14" s="58" t="str">
        <f t="shared" si="15"/>
        <v/>
      </c>
      <c r="AN14" s="58" t="str">
        <f t="shared" si="16"/>
        <v/>
      </c>
      <c r="AO14" s="58" t="str">
        <f t="shared" si="17"/>
        <v/>
      </c>
      <c r="AP14" s="58" t="str">
        <f t="shared" si="18"/>
        <v>☺</v>
      </c>
      <c r="AQ14" s="58" t="str">
        <f t="shared" si="19"/>
        <v/>
      </c>
      <c r="AR14" s="58" t="str">
        <f t="shared" si="20"/>
        <v>☻</v>
      </c>
      <c r="AS14" s="58" t="str">
        <f t="shared" si="21"/>
        <v/>
      </c>
      <c r="AT14" s="58" t="str">
        <f t="shared" si="22"/>
        <v/>
      </c>
      <c r="AU14" s="58" t="str">
        <f t="shared" si="23"/>
        <v/>
      </c>
      <c r="AV14" s="58" t="str">
        <f t="shared" si="24"/>
        <v/>
      </c>
      <c r="AW14" s="58" t="str">
        <f t="shared" si="25"/>
        <v/>
      </c>
      <c r="AX14" s="58" t="str">
        <f t="shared" si="26"/>
        <v/>
      </c>
      <c r="AY14" s="58" t="str">
        <f t="shared" si="27"/>
        <v/>
      </c>
      <c r="AZ14" s="58" t="str">
        <f t="shared" si="28"/>
        <v/>
      </c>
      <c r="BA14" s="58" t="str">
        <f t="shared" si="29"/>
        <v/>
      </c>
      <c r="BB14" s="4"/>
      <c r="BC14" s="4"/>
      <c r="BD14" s="4"/>
      <c r="BE14" s="4"/>
      <c r="BF14" s="4"/>
      <c r="BG14" s="4"/>
      <c r="BH14" s="4"/>
      <c r="BI14"/>
      <c r="BJ14"/>
      <c r="BK14"/>
      <c r="BL14"/>
      <c r="BM14"/>
      <c r="BN14"/>
    </row>
    <row r="15" spans="1:66" ht="19.5" customHeight="1">
      <c r="B15" s="52">
        <v>45152</v>
      </c>
      <c r="C15" s="59" t="str">
        <f t="shared" si="0"/>
        <v>Mon</v>
      </c>
      <c r="D15" s="6" t="str">
        <f>Predloge!$B$5</f>
        <v>52</v>
      </c>
      <c r="E15" s="6" t="str">
        <f>Predloge!$B$6</f>
        <v>KVIT</v>
      </c>
      <c r="F15" s="9" t="str">
        <f>Predloge!$B$7</f>
        <v>KVIT☻</v>
      </c>
      <c r="G15" s="54" t="str">
        <f>Predloge!$B$12</f>
        <v>D</v>
      </c>
      <c r="H15" s="54" t="str">
        <f>Predloge!$B$12</f>
        <v>D</v>
      </c>
      <c r="I15" s="6" t="str">
        <f>Predloge!$B$4</f>
        <v>51</v>
      </c>
      <c r="J15" s="11" t="str">
        <f>Predloge!$B$11</f>
        <v>X</v>
      </c>
      <c r="K15" s="54" t="str">
        <f>Predloge!$B$12</f>
        <v>D</v>
      </c>
      <c r="L15" s="11" t="str">
        <f>Predloge!$B$11</f>
        <v>X</v>
      </c>
      <c r="M15" s="54" t="str">
        <f>Predloge!$B$12</f>
        <v>D</v>
      </c>
      <c r="N15" s="54" t="str">
        <f>Predloge!$B$12</f>
        <v>D</v>
      </c>
      <c r="O15" s="54" t="str">
        <f>Predloge!$B$12</f>
        <v>D</v>
      </c>
      <c r="P15" s="54"/>
      <c r="Q15" s="54" t="str">
        <f>Predloge!$B$12</f>
        <v>D</v>
      </c>
      <c r="R15" s="6" t="str">
        <f>Predloge!$B$4</f>
        <v>51</v>
      </c>
      <c r="S15" s="54"/>
      <c r="T15" s="54" t="s">
        <v>78</v>
      </c>
      <c r="U15" s="54"/>
      <c r="V15" s="54" t="s">
        <v>39</v>
      </c>
      <c r="W15" s="8" t="s">
        <v>36</v>
      </c>
      <c r="X15" s="56">
        <f t="shared" si="1"/>
        <v>1</v>
      </c>
      <c r="Y15" s="56">
        <f t="shared" si="2"/>
        <v>0</v>
      </c>
      <c r="Z15" s="56">
        <f t="shared" si="3"/>
        <v>2</v>
      </c>
      <c r="AA15" s="56">
        <f t="shared" si="4"/>
        <v>1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2</v>
      </c>
      <c r="AF15" s="57">
        <f t="shared" si="9"/>
        <v>0</v>
      </c>
      <c r="AG15" s="57">
        <f t="shared" si="10"/>
        <v>2</v>
      </c>
      <c r="AH15" s="56">
        <f t="shared" si="11"/>
        <v>3</v>
      </c>
      <c r="AI15" s="6" t="str">
        <f>Predloge!$B$15</f>
        <v>SO</v>
      </c>
      <c r="AJ15" s="58" t="str">
        <f t="shared" si="12"/>
        <v>2</v>
      </c>
      <c r="AK15" s="58" t="str">
        <f t="shared" si="13"/>
        <v>T</v>
      </c>
      <c r="AL15" s="58" t="str">
        <f t="shared" si="14"/>
        <v>☻</v>
      </c>
      <c r="AM15" s="58" t="str">
        <f t="shared" si="15"/>
        <v>D</v>
      </c>
      <c r="AN15" s="58" t="str">
        <f t="shared" si="16"/>
        <v>D</v>
      </c>
      <c r="AO15" s="58" t="str">
        <f t="shared" si="17"/>
        <v>1</v>
      </c>
      <c r="AP15" s="58" t="str">
        <f t="shared" si="18"/>
        <v>X</v>
      </c>
      <c r="AQ15" s="58" t="str">
        <f t="shared" si="19"/>
        <v>D</v>
      </c>
      <c r="AR15" s="58" t="str">
        <f t="shared" si="20"/>
        <v>X</v>
      </c>
      <c r="AS15" s="58" t="str">
        <f t="shared" si="21"/>
        <v>D</v>
      </c>
      <c r="AT15" s="58" t="str">
        <f t="shared" si="22"/>
        <v>D</v>
      </c>
      <c r="AU15" s="58" t="str">
        <f t="shared" si="23"/>
        <v>D</v>
      </c>
      <c r="AV15" s="58" t="str">
        <f t="shared" si="24"/>
        <v/>
      </c>
      <c r="AW15" s="58" t="str">
        <f t="shared" si="25"/>
        <v>D</v>
      </c>
      <c r="AX15" s="58" t="str">
        <f t="shared" si="26"/>
        <v>1</v>
      </c>
      <c r="AY15" s="58" t="str">
        <f t="shared" si="27"/>
        <v/>
      </c>
      <c r="AZ15" s="58" t="str">
        <f t="shared" si="28"/>
        <v>F</v>
      </c>
      <c r="BA15" s="58" t="str">
        <f t="shared" si="29"/>
        <v/>
      </c>
      <c r="BB15" s="4"/>
      <c r="BC15" s="4"/>
      <c r="BD15" s="4"/>
      <c r="BE15" s="4"/>
      <c r="BF15" s="4"/>
      <c r="BG15" s="4"/>
      <c r="BH15" s="4"/>
      <c r="BI15"/>
      <c r="BJ15"/>
      <c r="BK15"/>
      <c r="BL15"/>
      <c r="BM15"/>
      <c r="BN15"/>
    </row>
    <row r="16" spans="1:66" ht="19.5" customHeight="1">
      <c r="A16">
        <v>1</v>
      </c>
      <c r="B16" s="52">
        <v>45153</v>
      </c>
      <c r="C16" s="101" t="str">
        <f t="shared" si="0"/>
        <v>Tue</v>
      </c>
      <c r="D16" s="54"/>
      <c r="E16" s="54"/>
      <c r="F16" s="54"/>
      <c r="G16" s="13" t="str">
        <f>Predloge!$B$14</f>
        <v>☻</v>
      </c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21" t="s">
        <v>37</v>
      </c>
      <c r="S16" s="54"/>
      <c r="T16" s="54"/>
      <c r="U16" s="54"/>
      <c r="V16" s="54" t="s">
        <v>30</v>
      </c>
      <c r="W16" s="102" t="s">
        <v>36</v>
      </c>
      <c r="X16" s="56">
        <f t="shared" si="1"/>
        <v>1</v>
      </c>
      <c r="Y16" s="56">
        <f t="shared" si="2"/>
        <v>1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13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12"/>
        <v/>
      </c>
      <c r="AK16" s="58" t="str">
        <f t="shared" si="13"/>
        <v/>
      </c>
      <c r="AL16" s="58" t="str">
        <f t="shared" si="14"/>
        <v/>
      </c>
      <c r="AM16" s="58" t="str">
        <f t="shared" si="15"/>
        <v>☻</v>
      </c>
      <c r="AN16" s="58" t="str">
        <f t="shared" si="16"/>
        <v/>
      </c>
      <c r="AO16" s="58" t="str">
        <f t="shared" si="17"/>
        <v/>
      </c>
      <c r="AP16" s="58" t="str">
        <f t="shared" si="18"/>
        <v/>
      </c>
      <c r="AQ16" s="58" t="str">
        <f t="shared" si="19"/>
        <v/>
      </c>
      <c r="AR16" s="58" t="str">
        <f t="shared" si="20"/>
        <v/>
      </c>
      <c r="AS16" s="58" t="str">
        <f t="shared" si="21"/>
        <v/>
      </c>
      <c r="AT16" s="58" t="str">
        <f t="shared" si="22"/>
        <v/>
      </c>
      <c r="AU16" s="58" t="str">
        <f t="shared" si="23"/>
        <v/>
      </c>
      <c r="AV16" s="58" t="str">
        <f t="shared" si="24"/>
        <v/>
      </c>
      <c r="AW16" s="58" t="str">
        <f t="shared" si="25"/>
        <v/>
      </c>
      <c r="AX16" s="58" t="str">
        <f t="shared" si="26"/>
        <v>☺</v>
      </c>
      <c r="AY16" s="58" t="str">
        <f t="shared" si="27"/>
        <v/>
      </c>
      <c r="AZ16" s="58" t="str">
        <f t="shared" si="28"/>
        <v/>
      </c>
      <c r="BA16" s="58" t="str">
        <f t="shared" si="29"/>
        <v/>
      </c>
      <c r="BB16" s="4"/>
      <c r="BC16" s="4"/>
      <c r="BD16" s="4"/>
      <c r="BE16" s="4"/>
      <c r="BF16" s="4"/>
      <c r="BG16" s="4"/>
      <c r="BH16" s="4"/>
      <c r="BI16"/>
      <c r="BJ16"/>
      <c r="BK16"/>
      <c r="BL16"/>
      <c r="BM16"/>
      <c r="BN16"/>
    </row>
    <row r="17" spans="2:66" ht="19.5" customHeight="1">
      <c r="B17" s="52">
        <v>45154</v>
      </c>
      <c r="C17" s="59" t="str">
        <f t="shared" si="0"/>
        <v>Wed</v>
      </c>
      <c r="D17" s="6" t="str">
        <f>Predloge!$B$5</f>
        <v>52</v>
      </c>
      <c r="E17" s="54" t="s">
        <v>78</v>
      </c>
      <c r="F17" s="6" t="str">
        <f>Predloge!$B$6</f>
        <v>KVIT</v>
      </c>
      <c r="G17" s="11" t="str">
        <f>Predloge!$B$11</f>
        <v>X</v>
      </c>
      <c r="H17" s="54" t="str">
        <f>Predloge!$B$12</f>
        <v>D</v>
      </c>
      <c r="I17" s="11" t="str">
        <f>Predloge!$B$35</f>
        <v>Ta</v>
      </c>
      <c r="J17" s="6" t="str">
        <f>Predloge!$B$4</f>
        <v>51</v>
      </c>
      <c r="K17" s="9" t="str">
        <f>Predloge!$B$7</f>
        <v>KVIT☻</v>
      </c>
      <c r="L17" s="6" t="str">
        <f>Predloge!$B$6</f>
        <v>KVIT</v>
      </c>
      <c r="M17" s="54" t="str">
        <f>Predloge!$B$12</f>
        <v>D</v>
      </c>
      <c r="N17" s="54" t="str">
        <f>Predloge!$B$12</f>
        <v>D</v>
      </c>
      <c r="O17" s="23" t="str">
        <f>Predloge!$B$23</f>
        <v>51☺</v>
      </c>
      <c r="P17" s="54"/>
      <c r="Q17" s="54" t="str">
        <f>Predloge!$B$6</f>
        <v>KVIT</v>
      </c>
      <c r="R17" s="11" t="str">
        <f>Predloge!$B$11</f>
        <v>X</v>
      </c>
      <c r="S17" s="54"/>
      <c r="T17" s="6" t="s">
        <v>77</v>
      </c>
      <c r="U17" s="54"/>
      <c r="V17" s="54" t="s">
        <v>25</v>
      </c>
      <c r="W17" s="8" t="str">
        <f>Predloge!$E$8</f>
        <v>BOŽ</v>
      </c>
      <c r="X17" s="56">
        <f t="shared" si="1"/>
        <v>1</v>
      </c>
      <c r="Y17" s="56">
        <f t="shared" si="2"/>
        <v>1</v>
      </c>
      <c r="Z17" s="56">
        <f t="shared" si="3"/>
        <v>1</v>
      </c>
      <c r="AA17" s="56">
        <f t="shared" si="4"/>
        <v>1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4</v>
      </c>
      <c r="AF17" s="57">
        <f t="shared" si="9"/>
        <v>0</v>
      </c>
      <c r="AG17" s="57">
        <f t="shared" si="10"/>
        <v>2</v>
      </c>
      <c r="AH17" s="56">
        <f t="shared" si="11"/>
        <v>2</v>
      </c>
      <c r="AI17" s="15" t="str">
        <f>Predloge!$B$17</f>
        <v>51$</v>
      </c>
      <c r="AJ17" s="58" t="str">
        <f t="shared" si="12"/>
        <v>2</v>
      </c>
      <c r="AK17" s="58" t="str">
        <f t="shared" si="13"/>
        <v>F</v>
      </c>
      <c r="AL17" s="58" t="str">
        <f t="shared" si="14"/>
        <v>T</v>
      </c>
      <c r="AM17" s="58" t="str">
        <f t="shared" si="15"/>
        <v>X</v>
      </c>
      <c r="AN17" s="58" t="str">
        <f t="shared" si="16"/>
        <v>D</v>
      </c>
      <c r="AO17" s="58" t="str">
        <f t="shared" si="17"/>
        <v>a</v>
      </c>
      <c r="AP17" s="58" t="str">
        <f t="shared" si="18"/>
        <v>1</v>
      </c>
      <c r="AQ17" s="58" t="str">
        <f t="shared" si="19"/>
        <v>☻</v>
      </c>
      <c r="AR17" s="58" t="str">
        <f t="shared" si="20"/>
        <v>T</v>
      </c>
      <c r="AS17" s="58" t="str">
        <f t="shared" si="21"/>
        <v>D</v>
      </c>
      <c r="AT17" s="58" t="str">
        <f t="shared" si="22"/>
        <v>D</v>
      </c>
      <c r="AU17" s="58" t="str">
        <f t="shared" si="23"/>
        <v>☺</v>
      </c>
      <c r="AV17" s="58" t="str">
        <f t="shared" si="24"/>
        <v/>
      </c>
      <c r="AW17" s="58" t="str">
        <f t="shared" si="25"/>
        <v>T</v>
      </c>
      <c r="AX17" s="58" t="str">
        <f t="shared" si="26"/>
        <v>X</v>
      </c>
      <c r="AY17" s="58" t="str">
        <f t="shared" si="27"/>
        <v/>
      </c>
      <c r="AZ17" s="58" t="str">
        <f t="shared" si="28"/>
        <v>K</v>
      </c>
      <c r="BA17" s="58" t="str">
        <f t="shared" si="29"/>
        <v/>
      </c>
      <c r="BB17" s="4"/>
      <c r="BC17" s="4"/>
      <c r="BD17" s="4"/>
      <c r="BE17" s="4"/>
      <c r="BF17" s="4"/>
      <c r="BG17" s="4"/>
      <c r="BH17" s="4"/>
      <c r="BI17"/>
      <c r="BJ17"/>
      <c r="BK17"/>
      <c r="BL17"/>
      <c r="BM17"/>
      <c r="BN17"/>
    </row>
    <row r="18" spans="2:66" ht="19.5" customHeight="1">
      <c r="B18" s="52">
        <v>45155</v>
      </c>
      <c r="C18" s="59" t="str">
        <f t="shared" si="0"/>
        <v>Thu</v>
      </c>
      <c r="D18" s="54" t="str">
        <f>Predloge!$B$12</f>
        <v>D</v>
      </c>
      <c r="E18" s="118" t="str">
        <f>Predloge!$B$6</f>
        <v>KVIT</v>
      </c>
      <c r="F18" s="6" t="str">
        <f>Predloge!$B$6</f>
        <v>KVIT</v>
      </c>
      <c r="G18" s="6" t="str">
        <f>Predloge!$B$6</f>
        <v>KVIT</v>
      </c>
      <c r="H18" s="54" t="str">
        <f>Predloge!$B$12</f>
        <v>D</v>
      </c>
      <c r="I18" s="23" t="str">
        <f>Predloge!$B$23</f>
        <v>51☺</v>
      </c>
      <c r="J18" s="6" t="str">
        <f>Predloge!$B$4</f>
        <v>51</v>
      </c>
      <c r="K18" s="11" t="str">
        <f>Predloge!$B$11</f>
        <v>X</v>
      </c>
      <c r="L18" s="6" t="str">
        <f>Predloge!$B$6</f>
        <v>KVIT</v>
      </c>
      <c r="M18" s="54" t="str">
        <f>Predloge!$B$12</f>
        <v>D</v>
      </c>
      <c r="N18" s="54" t="str">
        <f>Predloge!$B$12</f>
        <v>D</v>
      </c>
      <c r="O18" s="11" t="str">
        <f>Predloge!$B$11</f>
        <v>X</v>
      </c>
      <c r="P18" s="54"/>
      <c r="Q18" s="9" t="str">
        <f>Predloge!$B$7</f>
        <v>KVIT☻</v>
      </c>
      <c r="R18" s="6" t="str">
        <f>Predloge!$B$5</f>
        <v>52</v>
      </c>
      <c r="S18" s="54"/>
      <c r="T18" s="6" t="str">
        <f>Predloge!$B$6</f>
        <v>KVIT</v>
      </c>
      <c r="U18" s="54"/>
      <c r="V18" s="54" t="s">
        <v>13</v>
      </c>
      <c r="W18" s="8" t="str">
        <f>Predloge!$E$8</f>
        <v>BOŽ</v>
      </c>
      <c r="X18" s="56">
        <f t="shared" si="1"/>
        <v>1</v>
      </c>
      <c r="Y18" s="56">
        <f t="shared" si="2"/>
        <v>1</v>
      </c>
      <c r="Z18" s="56">
        <f t="shared" si="3"/>
        <v>1</v>
      </c>
      <c r="AA18" s="56">
        <f t="shared" si="4"/>
        <v>1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6</v>
      </c>
      <c r="AF18" s="57">
        <f t="shared" si="9"/>
        <v>0</v>
      </c>
      <c r="AG18" s="57">
        <f t="shared" si="10"/>
        <v>2</v>
      </c>
      <c r="AH18" s="56">
        <f t="shared" si="11"/>
        <v>2</v>
      </c>
      <c r="AI18" s="15" t="str">
        <f>Predloge!$B$18</f>
        <v>52$</v>
      </c>
      <c r="AJ18" s="58" t="str">
        <f t="shared" si="12"/>
        <v>D</v>
      </c>
      <c r="AK18" s="58" t="str">
        <f t="shared" si="13"/>
        <v>T</v>
      </c>
      <c r="AL18" s="58" t="str">
        <f t="shared" si="14"/>
        <v>T</v>
      </c>
      <c r="AM18" s="58" t="str">
        <f t="shared" si="15"/>
        <v>T</v>
      </c>
      <c r="AN18" s="58" t="str">
        <f t="shared" si="16"/>
        <v>D</v>
      </c>
      <c r="AO18" s="58" t="str">
        <f t="shared" si="17"/>
        <v>☺</v>
      </c>
      <c r="AP18" s="58" t="str">
        <f t="shared" si="18"/>
        <v>1</v>
      </c>
      <c r="AQ18" s="58" t="str">
        <f t="shared" si="19"/>
        <v>X</v>
      </c>
      <c r="AR18" s="58" t="str">
        <f t="shared" si="20"/>
        <v>T</v>
      </c>
      <c r="AS18" s="58" t="str">
        <f t="shared" si="21"/>
        <v>D</v>
      </c>
      <c r="AT18" s="58" t="str">
        <f t="shared" si="22"/>
        <v>D</v>
      </c>
      <c r="AU18" s="58" t="str">
        <f t="shared" si="23"/>
        <v>X</v>
      </c>
      <c r="AV18" s="58" t="str">
        <f t="shared" si="24"/>
        <v/>
      </c>
      <c r="AW18" s="58" t="str">
        <f t="shared" si="25"/>
        <v>☻</v>
      </c>
      <c r="AX18" s="58" t="str">
        <f t="shared" si="26"/>
        <v>2</v>
      </c>
      <c r="AY18" s="58" t="str">
        <f t="shared" si="27"/>
        <v/>
      </c>
      <c r="AZ18" s="58" t="str">
        <f t="shared" si="28"/>
        <v>T</v>
      </c>
      <c r="BA18" s="58" t="str">
        <f t="shared" si="29"/>
        <v/>
      </c>
      <c r="BB18" s="4"/>
      <c r="BC18" s="4"/>
      <c r="BD18" s="4"/>
      <c r="BE18" s="4"/>
      <c r="BF18" s="4"/>
      <c r="BG18" s="4"/>
      <c r="BH18" s="4"/>
      <c r="BI18"/>
      <c r="BJ18"/>
      <c r="BK18"/>
      <c r="BL18"/>
      <c r="BM18"/>
      <c r="BN18"/>
    </row>
    <row r="19" spans="2:66" ht="19.5" customHeight="1">
      <c r="B19" s="52">
        <v>45156</v>
      </c>
      <c r="C19" s="59" t="str">
        <f t="shared" si="0"/>
        <v>Fri</v>
      </c>
      <c r="D19" s="6" t="str">
        <f>Predloge!$B$5</f>
        <v>52</v>
      </c>
      <c r="E19" s="54" t="str">
        <f>Predloge!$B$12</f>
        <v>D</v>
      </c>
      <c r="F19" s="6" t="str">
        <f>Predloge!$B$6</f>
        <v>KVIT</v>
      </c>
      <c r="G19" s="6" t="str">
        <f>Predloge!$B$6</f>
        <v>KVIT</v>
      </c>
      <c r="H19" s="54" t="str">
        <f>Predloge!$B$12</f>
        <v>D</v>
      </c>
      <c r="I19" s="11" t="str">
        <f>Predloge!$B$11</f>
        <v>X</v>
      </c>
      <c r="J19" s="6" t="str">
        <f>Predloge!$B$4</f>
        <v>51</v>
      </c>
      <c r="K19" s="6" t="str">
        <f>Predloge!$B$4</f>
        <v>51</v>
      </c>
      <c r="L19" s="6" t="str">
        <f>Predloge!$B$6</f>
        <v>KVIT</v>
      </c>
      <c r="M19" s="54" t="str">
        <f>Predloge!$B$12</f>
        <v>D</v>
      </c>
      <c r="N19" s="54" t="str">
        <f>Predloge!$B$12</f>
        <v>D</v>
      </c>
      <c r="O19" s="6" t="str">
        <f>Predloge!$B$6</f>
        <v>KVIT</v>
      </c>
      <c r="P19" s="54"/>
      <c r="Q19" s="11" t="str">
        <f>Predloge!$B$11</f>
        <v>X</v>
      </c>
      <c r="R19" s="6" t="str">
        <f>Predloge!$B$5</f>
        <v>52</v>
      </c>
      <c r="S19" s="54"/>
      <c r="T19" s="9" t="str">
        <f>Predloge!$B$7</f>
        <v>KVIT☻</v>
      </c>
      <c r="U19" s="54"/>
      <c r="V19" s="54" t="s">
        <v>39</v>
      </c>
      <c r="W19" s="8" t="str">
        <f>Predloge!$E$8</f>
        <v>BOŽ</v>
      </c>
      <c r="X19" s="56">
        <f t="shared" si="1"/>
        <v>1</v>
      </c>
      <c r="Y19" s="56">
        <f t="shared" si="2"/>
        <v>0</v>
      </c>
      <c r="Z19" s="56">
        <f t="shared" si="3"/>
        <v>2</v>
      </c>
      <c r="AA19" s="56">
        <f t="shared" si="4"/>
        <v>2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5</v>
      </c>
      <c r="AF19" s="57">
        <f t="shared" si="9"/>
        <v>0</v>
      </c>
      <c r="AG19" s="57">
        <f t="shared" si="10"/>
        <v>2</v>
      </c>
      <c r="AH19" s="56">
        <f t="shared" si="11"/>
        <v>4</v>
      </c>
      <c r="AI19" s="17" t="str">
        <f>Predloge!$B$19</f>
        <v>KVIT$</v>
      </c>
      <c r="AJ19" s="58" t="str">
        <f t="shared" si="12"/>
        <v>2</v>
      </c>
      <c r="AK19" s="58" t="str">
        <f t="shared" si="13"/>
        <v>D</v>
      </c>
      <c r="AL19" s="58" t="str">
        <f t="shared" si="14"/>
        <v>T</v>
      </c>
      <c r="AM19" s="58" t="str">
        <f t="shared" si="15"/>
        <v>T</v>
      </c>
      <c r="AN19" s="58" t="str">
        <f t="shared" si="16"/>
        <v>D</v>
      </c>
      <c r="AO19" s="58" t="str">
        <f t="shared" si="17"/>
        <v>X</v>
      </c>
      <c r="AP19" s="58" t="str">
        <f t="shared" si="18"/>
        <v>1</v>
      </c>
      <c r="AQ19" s="58" t="str">
        <f t="shared" si="19"/>
        <v>1</v>
      </c>
      <c r="AR19" s="58" t="str">
        <f t="shared" si="20"/>
        <v>T</v>
      </c>
      <c r="AS19" s="58" t="str">
        <f t="shared" si="21"/>
        <v>D</v>
      </c>
      <c r="AT19" s="58" t="str">
        <f t="shared" si="22"/>
        <v>D</v>
      </c>
      <c r="AU19" s="58" t="str">
        <f t="shared" si="23"/>
        <v>T</v>
      </c>
      <c r="AV19" s="58" t="str">
        <f t="shared" si="24"/>
        <v/>
      </c>
      <c r="AW19" s="58" t="str">
        <f t="shared" si="25"/>
        <v>X</v>
      </c>
      <c r="AX19" s="58" t="str">
        <f t="shared" si="26"/>
        <v>2</v>
      </c>
      <c r="AY19" s="58" t="str">
        <f t="shared" si="27"/>
        <v/>
      </c>
      <c r="AZ19" s="58" t="str">
        <f t="shared" si="28"/>
        <v>☻</v>
      </c>
      <c r="BA19" s="58" t="str">
        <f t="shared" si="29"/>
        <v/>
      </c>
      <c r="BB19" s="4"/>
      <c r="BC19" s="4"/>
      <c r="BD19" s="4"/>
      <c r="BE19" s="4"/>
      <c r="BF19" s="4"/>
      <c r="BG19" s="4"/>
      <c r="BH19" s="4"/>
      <c r="BI19"/>
      <c r="BJ19"/>
      <c r="BK19"/>
      <c r="BL19"/>
      <c r="BM19"/>
      <c r="BN19"/>
    </row>
    <row r="20" spans="2:66" ht="19.5" customHeight="1">
      <c r="B20" s="52">
        <v>45157</v>
      </c>
      <c r="C20" s="59" t="str">
        <f t="shared" si="0"/>
        <v>Sat</v>
      </c>
      <c r="D20" s="21" t="s">
        <v>37</v>
      </c>
      <c r="E20" s="54"/>
      <c r="F20" s="54"/>
      <c r="G20" s="13" t="str">
        <f>Predloge!$B$14</f>
        <v>☻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 t="s">
        <v>36</v>
      </c>
      <c r="W20" s="8" t="s">
        <v>7</v>
      </c>
      <c r="X20" s="56">
        <f t="shared" si="1"/>
        <v>1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13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12"/>
        <v>☺</v>
      </c>
      <c r="AK20" s="58" t="str">
        <f t="shared" si="13"/>
        <v/>
      </c>
      <c r="AL20" s="58" t="str">
        <f t="shared" si="14"/>
        <v/>
      </c>
      <c r="AM20" s="58" t="str">
        <f t="shared" si="15"/>
        <v>☻</v>
      </c>
      <c r="AN20" s="58" t="str">
        <f t="shared" si="16"/>
        <v/>
      </c>
      <c r="AO20" s="58" t="str">
        <f t="shared" si="17"/>
        <v/>
      </c>
      <c r="AP20" s="58" t="str">
        <f t="shared" si="18"/>
        <v/>
      </c>
      <c r="AQ20" s="58" t="str">
        <f t="shared" si="19"/>
        <v/>
      </c>
      <c r="AR20" s="58" t="str">
        <f t="shared" si="20"/>
        <v/>
      </c>
      <c r="AS20" s="58" t="str">
        <f t="shared" si="21"/>
        <v/>
      </c>
      <c r="AT20" s="58" t="str">
        <f t="shared" si="22"/>
        <v/>
      </c>
      <c r="AU20" s="58" t="str">
        <f t="shared" si="23"/>
        <v/>
      </c>
      <c r="AV20" s="58" t="str">
        <f t="shared" si="24"/>
        <v/>
      </c>
      <c r="AW20" s="58" t="str">
        <f t="shared" si="25"/>
        <v/>
      </c>
      <c r="AX20" s="58" t="str">
        <f t="shared" si="26"/>
        <v/>
      </c>
      <c r="AY20" s="58" t="str">
        <f t="shared" si="27"/>
        <v/>
      </c>
      <c r="AZ20" s="58" t="str">
        <f t="shared" si="28"/>
        <v/>
      </c>
      <c r="BA20" s="58" t="str">
        <f t="shared" si="29"/>
        <v/>
      </c>
      <c r="BB20" s="4"/>
      <c r="BC20" s="4"/>
      <c r="BD20" s="4"/>
      <c r="BE20" s="4"/>
      <c r="BF20" s="4"/>
      <c r="BG20" s="4"/>
      <c r="BH20" s="4"/>
      <c r="BI20"/>
      <c r="BJ20"/>
      <c r="BK20"/>
      <c r="BL20"/>
      <c r="BM20"/>
      <c r="BN20"/>
    </row>
    <row r="21" spans="2:66" ht="19.5" customHeight="1">
      <c r="B21" s="52">
        <v>45158</v>
      </c>
      <c r="C21" s="59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 t="s">
        <v>90</v>
      </c>
      <c r="W21" s="8" t="s">
        <v>7</v>
      </c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12"/>
        <v/>
      </c>
      <c r="AK21" s="58" t="str">
        <f t="shared" si="13"/>
        <v/>
      </c>
      <c r="AL21" s="58" t="str">
        <f t="shared" si="14"/>
        <v/>
      </c>
      <c r="AM21" s="58" t="str">
        <f t="shared" si="15"/>
        <v/>
      </c>
      <c r="AN21" s="58" t="str">
        <f t="shared" si="16"/>
        <v/>
      </c>
      <c r="AO21" s="58" t="str">
        <f t="shared" si="17"/>
        <v/>
      </c>
      <c r="AP21" s="58" t="str">
        <f t="shared" si="18"/>
        <v/>
      </c>
      <c r="AQ21" s="58" t="str">
        <f t="shared" si="19"/>
        <v/>
      </c>
      <c r="AR21" s="58" t="str">
        <f t="shared" si="20"/>
        <v/>
      </c>
      <c r="AS21" s="58" t="str">
        <f t="shared" si="21"/>
        <v/>
      </c>
      <c r="AT21" s="58" t="str">
        <f t="shared" si="22"/>
        <v/>
      </c>
      <c r="AU21" s="58" t="str">
        <f t="shared" si="23"/>
        <v/>
      </c>
      <c r="AV21" s="58" t="str">
        <f t="shared" si="24"/>
        <v/>
      </c>
      <c r="AW21" s="58" t="str">
        <f t="shared" si="25"/>
        <v/>
      </c>
      <c r="AX21" s="58" t="str">
        <f t="shared" si="26"/>
        <v/>
      </c>
      <c r="AY21" s="58" t="str">
        <f t="shared" si="27"/>
        <v/>
      </c>
      <c r="AZ21" s="58" t="str">
        <f t="shared" si="28"/>
        <v/>
      </c>
      <c r="BA21" s="58" t="str">
        <f t="shared" si="29"/>
        <v/>
      </c>
      <c r="BB21" s="4"/>
      <c r="BC21" s="4"/>
      <c r="BD21" s="4"/>
      <c r="BE21" s="4"/>
      <c r="BF21" s="4"/>
      <c r="BG21" s="4"/>
      <c r="BH21" s="4"/>
      <c r="BI21"/>
      <c r="BJ21"/>
      <c r="BK21"/>
      <c r="BL21"/>
      <c r="BM21"/>
      <c r="BN21"/>
    </row>
    <row r="22" spans="2:66" ht="19.5" customHeight="1">
      <c r="B22" s="52">
        <v>45159</v>
      </c>
      <c r="C22" s="59" t="str">
        <f t="shared" si="0"/>
        <v>Mon</v>
      </c>
      <c r="D22" s="54" t="str">
        <f>Predloge!$B$12</f>
        <v>D</v>
      </c>
      <c r="E22" s="6" t="str">
        <f>Predloge!$B$6</f>
        <v>KVIT</v>
      </c>
      <c r="F22" s="6" t="str">
        <f>Predloge!$B$6</f>
        <v>KVIT</v>
      </c>
      <c r="G22" s="118" t="str">
        <f>Predloge!$B$6</f>
        <v>KVIT</v>
      </c>
      <c r="H22" s="19" t="str">
        <f>Predloge!$B$20</f>
        <v>☺</v>
      </c>
      <c r="I22" s="54" t="str">
        <f>Predloge!$B$12</f>
        <v>D</v>
      </c>
      <c r="J22" s="6" t="str">
        <f>Predloge!$B$4</f>
        <v>51</v>
      </c>
      <c r="K22" s="6" t="str">
        <f>Predloge!$B$5</f>
        <v>52</v>
      </c>
      <c r="L22" s="54" t="str">
        <f>Predloge!$B$12</f>
        <v>D</v>
      </c>
      <c r="M22" s="54" t="str">
        <f>Predloge!$B$12</f>
        <v>D</v>
      </c>
      <c r="N22" s="6" t="str">
        <f>Predloge!$B$6</f>
        <v>KVIT</v>
      </c>
      <c r="O22" s="6" t="str">
        <f>Predloge!$B$4</f>
        <v>51</v>
      </c>
      <c r="P22" s="54"/>
      <c r="Q22" s="54" t="str">
        <f>Predloge!$B$6</f>
        <v>KVIT</v>
      </c>
      <c r="R22" s="6" t="str">
        <f>Predloge!$B$5</f>
        <v>52</v>
      </c>
      <c r="S22" s="54"/>
      <c r="T22" s="9" t="str">
        <f>Predloge!$B$7</f>
        <v>KVIT☻</v>
      </c>
      <c r="U22" s="54"/>
      <c r="V22" s="54" t="s">
        <v>11</v>
      </c>
      <c r="W22" s="8" t="str">
        <f>september!$E$1</f>
        <v>PIN</v>
      </c>
      <c r="X22" s="56">
        <f t="shared" si="1"/>
        <v>1</v>
      </c>
      <c r="Y22" s="56">
        <f t="shared" si="2"/>
        <v>1</v>
      </c>
      <c r="Z22" s="56">
        <f t="shared" si="3"/>
        <v>2</v>
      </c>
      <c r="AA22" s="56">
        <f t="shared" si="4"/>
        <v>2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6</v>
      </c>
      <c r="AF22" s="57">
        <f t="shared" si="9"/>
        <v>0</v>
      </c>
      <c r="AG22" s="57">
        <f t="shared" si="10"/>
        <v>0</v>
      </c>
      <c r="AH22" s="56">
        <f t="shared" si="11"/>
        <v>4</v>
      </c>
      <c r="AI22" s="23" t="str">
        <f>Predloge!$B$22</f>
        <v>U☺</v>
      </c>
      <c r="AJ22" s="58" t="str">
        <f t="shared" si="12"/>
        <v>D</v>
      </c>
      <c r="AK22" s="58" t="str">
        <f t="shared" si="13"/>
        <v>T</v>
      </c>
      <c r="AL22" s="58" t="str">
        <f t="shared" si="14"/>
        <v>T</v>
      </c>
      <c r="AM22" s="58" t="str">
        <f t="shared" si="15"/>
        <v>T</v>
      </c>
      <c r="AN22" s="58" t="str">
        <f t="shared" si="16"/>
        <v>☺</v>
      </c>
      <c r="AO22" s="58" t="str">
        <f t="shared" si="17"/>
        <v>D</v>
      </c>
      <c r="AP22" s="58" t="str">
        <f t="shared" si="18"/>
        <v>1</v>
      </c>
      <c r="AQ22" s="58" t="str">
        <f t="shared" si="19"/>
        <v>2</v>
      </c>
      <c r="AR22" s="58" t="str">
        <f t="shared" si="20"/>
        <v>D</v>
      </c>
      <c r="AS22" s="58" t="str">
        <f t="shared" si="21"/>
        <v>D</v>
      </c>
      <c r="AT22" s="58" t="str">
        <f t="shared" si="22"/>
        <v>T</v>
      </c>
      <c r="AU22" s="58" t="str">
        <f t="shared" si="23"/>
        <v>1</v>
      </c>
      <c r="AV22" s="58" t="str">
        <f t="shared" si="24"/>
        <v/>
      </c>
      <c r="AW22" s="58" t="str">
        <f t="shared" si="25"/>
        <v>T</v>
      </c>
      <c r="AX22" s="58" t="str">
        <f t="shared" si="26"/>
        <v>2</v>
      </c>
      <c r="AY22" s="58" t="str">
        <f t="shared" si="27"/>
        <v/>
      </c>
      <c r="AZ22" s="58" t="str">
        <f t="shared" si="28"/>
        <v>☻</v>
      </c>
      <c r="BA22" s="58" t="str">
        <f t="shared" si="29"/>
        <v/>
      </c>
      <c r="BB22" s="4"/>
      <c r="BC22" s="4"/>
      <c r="BD22" s="4"/>
      <c r="BE22" s="4"/>
      <c r="BF22" s="4"/>
      <c r="BG22" s="4"/>
      <c r="BH22" s="4"/>
      <c r="BI22"/>
      <c r="BJ22"/>
      <c r="BK22"/>
      <c r="BL22"/>
      <c r="BM22"/>
      <c r="BN22"/>
    </row>
    <row r="23" spans="2:66" ht="19.5" customHeight="1">
      <c r="B23" s="52">
        <v>45160</v>
      </c>
      <c r="C23" s="59" t="str">
        <f t="shared" si="0"/>
        <v>Tue</v>
      </c>
      <c r="D23" s="6" t="str">
        <f>Predloge!$B$5</f>
        <v>52</v>
      </c>
      <c r="E23" s="9" t="str">
        <f>Predloge!$B$7</f>
        <v>KVIT☻</v>
      </c>
      <c r="F23" s="118" t="str">
        <f>Predloge!$B$6</f>
        <v>KVIT</v>
      </c>
      <c r="G23" s="54" t="s">
        <v>91</v>
      </c>
      <c r="H23" s="11" t="str">
        <f>Predloge!$B$11</f>
        <v>X</v>
      </c>
      <c r="I23" s="54" t="str">
        <f>Predloge!$B$12</f>
        <v>D</v>
      </c>
      <c r="J23" s="6" t="str">
        <f>Predloge!$B$4</f>
        <v>51</v>
      </c>
      <c r="K23" s="54" t="str">
        <f>Predloge!$B$12</f>
        <v>D</v>
      </c>
      <c r="L23" s="54" t="str">
        <f>Predloge!$B$12</f>
        <v>D</v>
      </c>
      <c r="M23" s="54" t="str">
        <f>Predloge!$B$12</f>
        <v>D</v>
      </c>
      <c r="N23" s="6" t="str">
        <f>Predloge!$B$6</f>
        <v>KVIT</v>
      </c>
      <c r="O23" s="54" t="str">
        <f>Predloge!$B$12</f>
        <v>D</v>
      </c>
      <c r="P23" s="54"/>
      <c r="Q23" s="54" t="str">
        <f>Predloge!$B$6</f>
        <v>KVIT</v>
      </c>
      <c r="R23" s="6" t="str">
        <f>Predloge!$B$5</f>
        <v>52</v>
      </c>
      <c r="S23" s="54"/>
      <c r="T23" s="11" t="str">
        <f>Predloge!$B$11</f>
        <v>X</v>
      </c>
      <c r="U23" s="54"/>
      <c r="V23" s="54" t="s">
        <v>75</v>
      </c>
      <c r="W23" s="8" t="str">
        <f>september!$E$1</f>
        <v>PIN</v>
      </c>
      <c r="X23" s="56">
        <f t="shared" si="1"/>
        <v>1</v>
      </c>
      <c r="Y23" s="56">
        <f t="shared" si="2"/>
        <v>0</v>
      </c>
      <c r="Z23" s="56">
        <f t="shared" si="3"/>
        <v>1</v>
      </c>
      <c r="AA23" s="56">
        <f t="shared" si="4"/>
        <v>2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4</v>
      </c>
      <c r="AF23" s="57">
        <f t="shared" si="9"/>
        <v>0</v>
      </c>
      <c r="AG23" s="57">
        <f t="shared" si="10"/>
        <v>2</v>
      </c>
      <c r="AH23" s="56">
        <f t="shared" si="11"/>
        <v>3</v>
      </c>
      <c r="AI23" s="23" t="str">
        <f>Predloge!$B$23</f>
        <v>51☺</v>
      </c>
      <c r="AJ23" s="58" t="str">
        <f t="shared" si="12"/>
        <v>2</v>
      </c>
      <c r="AK23" s="58" t="str">
        <f t="shared" si="13"/>
        <v>☻</v>
      </c>
      <c r="AL23" s="58" t="str">
        <f t="shared" si="14"/>
        <v>T</v>
      </c>
      <c r="AM23" s="58" t="str">
        <f t="shared" si="15"/>
        <v>B</v>
      </c>
      <c r="AN23" s="58" t="str">
        <f t="shared" si="16"/>
        <v>X</v>
      </c>
      <c r="AO23" s="58" t="str">
        <f t="shared" si="17"/>
        <v>D</v>
      </c>
      <c r="AP23" s="58" t="str">
        <f t="shared" si="18"/>
        <v>1</v>
      </c>
      <c r="AQ23" s="58" t="str">
        <f t="shared" si="19"/>
        <v>D</v>
      </c>
      <c r="AR23" s="58" t="str">
        <f t="shared" si="20"/>
        <v>D</v>
      </c>
      <c r="AS23" s="58" t="str">
        <f t="shared" si="21"/>
        <v>D</v>
      </c>
      <c r="AT23" s="58" t="str">
        <f t="shared" si="22"/>
        <v>T</v>
      </c>
      <c r="AU23" s="58" t="str">
        <f t="shared" si="23"/>
        <v>D</v>
      </c>
      <c r="AV23" s="58" t="str">
        <f t="shared" si="24"/>
        <v/>
      </c>
      <c r="AW23" s="58" t="str">
        <f t="shared" si="25"/>
        <v>T</v>
      </c>
      <c r="AX23" s="58" t="str">
        <f t="shared" si="26"/>
        <v>2</v>
      </c>
      <c r="AY23" s="58" t="str">
        <f t="shared" si="27"/>
        <v/>
      </c>
      <c r="AZ23" s="58" t="str">
        <f t="shared" si="28"/>
        <v>X</v>
      </c>
      <c r="BA23" s="58" t="str">
        <f t="shared" si="29"/>
        <v/>
      </c>
      <c r="BB23" s="4"/>
      <c r="BC23" s="4"/>
      <c r="BD23" s="4"/>
      <c r="BE23" s="4"/>
      <c r="BF23" s="4"/>
      <c r="BG23" s="4"/>
      <c r="BH23" s="4"/>
      <c r="BI23"/>
      <c r="BJ23"/>
      <c r="BK23"/>
      <c r="BL23"/>
      <c r="BM23"/>
      <c r="BN23"/>
    </row>
    <row r="24" spans="2:66" ht="19.5" customHeight="1">
      <c r="B24" s="52">
        <v>45161</v>
      </c>
      <c r="C24" s="59" t="str">
        <f t="shared" si="0"/>
        <v>Wed</v>
      </c>
      <c r="D24" s="6" t="str">
        <f>Predloge!$B$5</f>
        <v>52</v>
      </c>
      <c r="E24" s="11" t="str">
        <f>Predloge!$B$11</f>
        <v>X</v>
      </c>
      <c r="F24" s="6" t="str">
        <f>Predloge!$B$6</f>
        <v>KVIT</v>
      </c>
      <c r="G24" s="54" t="str">
        <f>Predloge!$B$12</f>
        <v>D</v>
      </c>
      <c r="H24" s="54" t="s">
        <v>46</v>
      </c>
      <c r="I24" s="54" t="str">
        <f>Predloge!$B$12</f>
        <v>D</v>
      </c>
      <c r="J24" s="6" t="str">
        <f>Predloge!$B$4</f>
        <v>51</v>
      </c>
      <c r="K24" s="54" t="str">
        <f>Predloge!$B$12</f>
        <v>D</v>
      </c>
      <c r="L24" s="54" t="str">
        <f>Predloge!$B$12</f>
        <v>D</v>
      </c>
      <c r="M24" s="54" t="str">
        <f>Predloge!$B$12</f>
        <v>D</v>
      </c>
      <c r="N24" s="6" t="str">
        <f>Predloge!$B$6</f>
        <v>KVIT</v>
      </c>
      <c r="O24" s="9" t="str">
        <f>Predloge!$B$7</f>
        <v>KVIT☻</v>
      </c>
      <c r="P24" s="54"/>
      <c r="Q24" s="54" t="str">
        <f>Predloge!$B$6</f>
        <v>KVIT</v>
      </c>
      <c r="R24" s="11" t="str">
        <f>Predloge!$B$35</f>
        <v>Ta</v>
      </c>
      <c r="S24" s="54"/>
      <c r="T24" s="54" t="s">
        <v>78</v>
      </c>
      <c r="U24" s="54"/>
      <c r="V24" s="54" t="s">
        <v>76</v>
      </c>
      <c r="W24" s="8" t="str">
        <f>september!$M$1</f>
        <v>TAL</v>
      </c>
      <c r="X24" s="56">
        <f t="shared" si="1"/>
        <v>1</v>
      </c>
      <c r="Y24" s="56">
        <f t="shared" si="2"/>
        <v>0</v>
      </c>
      <c r="Z24" s="56">
        <f t="shared" si="3"/>
        <v>1</v>
      </c>
      <c r="AA24" s="56">
        <f t="shared" si="4"/>
        <v>1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4</v>
      </c>
      <c r="AF24" s="57">
        <f t="shared" si="9"/>
        <v>0</v>
      </c>
      <c r="AG24" s="57">
        <f t="shared" si="10"/>
        <v>1</v>
      </c>
      <c r="AH24" s="56">
        <f t="shared" si="11"/>
        <v>2</v>
      </c>
      <c r="AI24" s="23" t="str">
        <f>Predloge!$B$24</f>
        <v>52☺</v>
      </c>
      <c r="AJ24" s="58" t="str">
        <f>RIGHT(D30,1)</f>
        <v>2</v>
      </c>
      <c r="AK24" s="58" t="str">
        <f t="shared" ref="AK24:AK32" si="30">RIGHT(E24,1)</f>
        <v>X</v>
      </c>
      <c r="AL24" s="58" t="str">
        <f t="shared" ref="AL24:AL32" si="31">RIGHT(F24,1)</f>
        <v>T</v>
      </c>
      <c r="AM24" s="58" t="str">
        <f t="shared" ref="AM24:AM32" si="32">RIGHT(G24,1)</f>
        <v>D</v>
      </c>
      <c r="AN24" s="58" t="str">
        <f t="shared" ref="AN24:AN32" si="33">RIGHT(H24,1)</f>
        <v>O</v>
      </c>
      <c r="AO24" s="58" t="str">
        <f t="shared" ref="AO24:AO32" si="34">RIGHT(I24,1)</f>
        <v>D</v>
      </c>
      <c r="AP24" s="58" t="str">
        <f t="shared" ref="AP24:AP32" si="35">RIGHT(J24,1)</f>
        <v>1</v>
      </c>
      <c r="AQ24" s="58" t="str">
        <f t="shared" ref="AQ24:AQ32" si="36">RIGHT(K24,1)</f>
        <v>D</v>
      </c>
      <c r="AR24" s="58" t="str">
        <f t="shared" ref="AR24:AR32" si="37">RIGHT(L24,1)</f>
        <v>D</v>
      </c>
      <c r="AS24" s="58" t="str">
        <f t="shared" ref="AS24:AS32" si="38">RIGHT(M24,1)</f>
        <v>D</v>
      </c>
      <c r="AT24" s="58" t="str">
        <f t="shared" ref="AT24:AT32" si="39">RIGHT(N24,1)</f>
        <v>T</v>
      </c>
      <c r="AU24" s="58" t="str">
        <f t="shared" ref="AU24:AU32" si="40">RIGHT(O24,1)</f>
        <v>☻</v>
      </c>
      <c r="AV24" s="58" t="str">
        <f t="shared" ref="AV24:AV32" si="41">RIGHT(P24,1)</f>
        <v/>
      </c>
      <c r="AW24" s="58" t="str">
        <f t="shared" ref="AW24:AW32" si="42">RIGHT(Q24,1)</f>
        <v>T</v>
      </c>
      <c r="AX24" s="58" t="str">
        <f t="shared" ref="AX24:AX32" si="43">RIGHT(R24,1)</f>
        <v>a</v>
      </c>
      <c r="AY24" s="58" t="str">
        <f t="shared" ref="AY24:AY32" si="44">RIGHT(S24,1)</f>
        <v/>
      </c>
      <c r="AZ24" s="58" t="str">
        <f t="shared" ref="AZ24:AZ32" si="45">RIGHT(T24,1)</f>
        <v>F</v>
      </c>
      <c r="BA24" s="58" t="str">
        <f t="shared" ref="BA24:BA32" si="46">RIGHT(U24,1)</f>
        <v/>
      </c>
      <c r="BB24" s="4"/>
      <c r="BC24" s="4"/>
      <c r="BD24" s="4"/>
      <c r="BE24" s="4"/>
      <c r="BF24" s="4"/>
      <c r="BG24" s="4"/>
      <c r="BH24" s="4"/>
      <c r="BI24"/>
      <c r="BJ24"/>
      <c r="BK24"/>
      <c r="BL24"/>
      <c r="BM24"/>
      <c r="BN24"/>
    </row>
    <row r="25" spans="2:66" ht="19.5" customHeight="1">
      <c r="B25" s="52">
        <v>45162</v>
      </c>
      <c r="C25" s="59" t="str">
        <f t="shared" si="0"/>
        <v>Thu</v>
      </c>
      <c r="D25" s="23" t="str">
        <f>Predloge!$B$23</f>
        <v>51☺</v>
      </c>
      <c r="E25" s="11" t="str">
        <f>Predloge!$B$26</f>
        <v>52¶</v>
      </c>
      <c r="F25" s="6" t="str">
        <f>Predloge!$B$6</f>
        <v>KVIT</v>
      </c>
      <c r="G25" s="9" t="str">
        <f>Predloge!$B$7</f>
        <v>KVIT☻</v>
      </c>
      <c r="H25" s="6" t="str">
        <f>Predloge!$B$4</f>
        <v>51</v>
      </c>
      <c r="I25" s="54" t="str">
        <f>Predloge!$B$12</f>
        <v>D</v>
      </c>
      <c r="J25" s="6" t="str">
        <f>Predloge!$B$4</f>
        <v>51</v>
      </c>
      <c r="K25" s="54" t="str">
        <f>Predloge!$B$12</f>
        <v>D</v>
      </c>
      <c r="L25" s="54" t="str">
        <f>Predloge!$B$12</f>
        <v>D</v>
      </c>
      <c r="M25" s="54" t="str">
        <f>Predloge!$B$12</f>
        <v>D</v>
      </c>
      <c r="N25" s="118" t="str">
        <f>Predloge!$B$6</f>
        <v>KVIT</v>
      </c>
      <c r="O25" s="11" t="str">
        <f>Predloge!$B$11</f>
        <v>X</v>
      </c>
      <c r="P25" s="54"/>
      <c r="Q25" s="54" t="str">
        <f>Predloge!$B$6</f>
        <v>KVIT</v>
      </c>
      <c r="R25" s="6" t="str">
        <f>Predloge!$B$5</f>
        <v>52</v>
      </c>
      <c r="S25" s="54"/>
      <c r="T25" s="6" t="str">
        <f>Predloge!$B$5</f>
        <v>52</v>
      </c>
      <c r="U25" s="54"/>
      <c r="V25" s="54" t="s">
        <v>36</v>
      </c>
      <c r="W25" s="8" t="str">
        <f>september!$M$1</f>
        <v>TAL</v>
      </c>
      <c r="X25" s="56">
        <f t="shared" si="1"/>
        <v>1</v>
      </c>
      <c r="Y25" s="56">
        <f t="shared" si="2"/>
        <v>1</v>
      </c>
      <c r="Z25" s="56">
        <f t="shared" si="3"/>
        <v>2</v>
      </c>
      <c r="AA25" s="56">
        <f t="shared" si="4"/>
        <v>2</v>
      </c>
      <c r="AB25" s="56">
        <f t="shared" si="5"/>
        <v>0</v>
      </c>
      <c r="AC25" s="56">
        <f t="shared" si="6"/>
        <v>1</v>
      </c>
      <c r="AD25" s="56">
        <f t="shared" si="7"/>
        <v>0</v>
      </c>
      <c r="AE25" s="56">
        <f t="shared" si="8"/>
        <v>4</v>
      </c>
      <c r="AF25" s="57">
        <f t="shared" si="9"/>
        <v>0</v>
      </c>
      <c r="AG25" s="57">
        <f t="shared" si="10"/>
        <v>1</v>
      </c>
      <c r="AH25" s="56">
        <f t="shared" si="11"/>
        <v>4</v>
      </c>
      <c r="AI25" s="11" t="str">
        <f>Predloge!$B$25</f>
        <v>51¶</v>
      </c>
      <c r="AJ25" s="58" t="str">
        <f t="shared" ref="AJ25:AJ32" si="47">RIGHT(D25,1)</f>
        <v>☺</v>
      </c>
      <c r="AK25" s="58" t="str">
        <f t="shared" si="30"/>
        <v>¶</v>
      </c>
      <c r="AL25" s="58" t="str">
        <f t="shared" si="31"/>
        <v>T</v>
      </c>
      <c r="AM25" s="58" t="str">
        <f t="shared" si="32"/>
        <v>☻</v>
      </c>
      <c r="AN25" s="58" t="str">
        <f t="shared" si="33"/>
        <v>1</v>
      </c>
      <c r="AO25" s="58" t="str">
        <f t="shared" si="34"/>
        <v>D</v>
      </c>
      <c r="AP25" s="58" t="str">
        <f t="shared" si="35"/>
        <v>1</v>
      </c>
      <c r="AQ25" s="58" t="str">
        <f t="shared" si="36"/>
        <v>D</v>
      </c>
      <c r="AR25" s="58" t="str">
        <f t="shared" si="37"/>
        <v>D</v>
      </c>
      <c r="AS25" s="58" t="str">
        <f t="shared" si="38"/>
        <v>D</v>
      </c>
      <c r="AT25" s="58" t="str">
        <f t="shared" si="39"/>
        <v>T</v>
      </c>
      <c r="AU25" s="58" t="str">
        <f t="shared" si="40"/>
        <v>X</v>
      </c>
      <c r="AV25" s="58" t="str">
        <f t="shared" si="41"/>
        <v/>
      </c>
      <c r="AW25" s="58" t="str">
        <f t="shared" si="42"/>
        <v>T</v>
      </c>
      <c r="AX25" s="58" t="str">
        <f t="shared" si="43"/>
        <v>2</v>
      </c>
      <c r="AY25" s="58" t="str">
        <f t="shared" si="44"/>
        <v/>
      </c>
      <c r="AZ25" s="58" t="str">
        <f t="shared" si="45"/>
        <v>2</v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  <c r="BI25"/>
      <c r="BJ25"/>
      <c r="BK25"/>
      <c r="BL25"/>
      <c r="BM25"/>
      <c r="BN25"/>
    </row>
    <row r="26" spans="2:66" ht="19.5" customHeight="1">
      <c r="B26" s="52">
        <v>45163</v>
      </c>
      <c r="C26" s="59" t="str">
        <f t="shared" si="0"/>
        <v>Fri</v>
      </c>
      <c r="D26" s="11" t="str">
        <f>Predloge!$B$11</f>
        <v>X</v>
      </c>
      <c r="E26" s="54" t="s">
        <v>78</v>
      </c>
      <c r="F26" s="6" t="str">
        <f>Predloge!$B$6</f>
        <v>KVIT</v>
      </c>
      <c r="G26" s="11" t="str">
        <f>Predloge!$B$11</f>
        <v>X</v>
      </c>
      <c r="H26" s="23" t="str">
        <f>Predloge!$B$23</f>
        <v>51☺</v>
      </c>
      <c r="I26" s="54" t="str">
        <f>Predloge!$B$12</f>
        <v>D</v>
      </c>
      <c r="J26" s="6" t="str">
        <f>Predloge!$B$4</f>
        <v>51</v>
      </c>
      <c r="K26" s="9" t="str">
        <f>Predloge!$B$7</f>
        <v>KVIT☻</v>
      </c>
      <c r="L26" s="54" t="str">
        <f>Predloge!$B$12</f>
        <v>D</v>
      </c>
      <c r="M26" s="54" t="str">
        <f>Predloge!$B$12</f>
        <v>D</v>
      </c>
      <c r="N26" s="6" t="str">
        <f>Predloge!$B$6</f>
        <v>KVIT</v>
      </c>
      <c r="O26" s="6" t="str">
        <f>Predloge!$B$4</f>
        <v>51</v>
      </c>
      <c r="P26" s="54"/>
      <c r="Q26" s="54" t="str">
        <f>Predloge!$B$6</f>
        <v>KVIT</v>
      </c>
      <c r="R26" s="6" t="str">
        <f>Predloge!$B$5</f>
        <v>52</v>
      </c>
      <c r="S26" s="54"/>
      <c r="T26" s="6" t="str">
        <f>Predloge!$B$5</f>
        <v>52</v>
      </c>
      <c r="U26" s="54"/>
      <c r="V26" s="54" t="s">
        <v>11</v>
      </c>
      <c r="W26" s="8" t="s">
        <v>30</v>
      </c>
      <c r="X26" s="56">
        <f t="shared" si="1"/>
        <v>1</v>
      </c>
      <c r="Y26" s="56">
        <f t="shared" si="2"/>
        <v>1</v>
      </c>
      <c r="Z26" s="56">
        <f t="shared" si="3"/>
        <v>2</v>
      </c>
      <c r="AA26" s="56">
        <f t="shared" si="4"/>
        <v>2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4</v>
      </c>
      <c r="AF26" s="57">
        <f t="shared" si="9"/>
        <v>0</v>
      </c>
      <c r="AG26" s="57">
        <f t="shared" si="10"/>
        <v>2</v>
      </c>
      <c r="AH26" s="56">
        <f t="shared" si="11"/>
        <v>4</v>
      </c>
      <c r="AI26" s="11" t="str">
        <f>Predloge!$B$26</f>
        <v>52¶</v>
      </c>
      <c r="AJ26" s="58" t="str">
        <f t="shared" si="47"/>
        <v>X</v>
      </c>
      <c r="AK26" s="58" t="str">
        <f t="shared" si="30"/>
        <v>F</v>
      </c>
      <c r="AL26" s="58" t="str">
        <f t="shared" si="31"/>
        <v>T</v>
      </c>
      <c r="AM26" s="58" t="str">
        <f t="shared" si="32"/>
        <v>X</v>
      </c>
      <c r="AN26" s="58" t="str">
        <f t="shared" si="33"/>
        <v>☺</v>
      </c>
      <c r="AO26" s="58" t="str">
        <f t="shared" si="34"/>
        <v>D</v>
      </c>
      <c r="AP26" s="58" t="str">
        <f t="shared" si="35"/>
        <v>1</v>
      </c>
      <c r="AQ26" s="58" t="str">
        <f t="shared" si="36"/>
        <v>☻</v>
      </c>
      <c r="AR26" s="58" t="str">
        <f t="shared" si="37"/>
        <v>D</v>
      </c>
      <c r="AS26" s="58" t="str">
        <f t="shared" si="38"/>
        <v>D</v>
      </c>
      <c r="AT26" s="58" t="str">
        <f t="shared" si="39"/>
        <v>T</v>
      </c>
      <c r="AU26" s="58" t="str">
        <f t="shared" si="40"/>
        <v>1</v>
      </c>
      <c r="AV26" s="58" t="str">
        <f t="shared" si="41"/>
        <v/>
      </c>
      <c r="AW26" s="58" t="str">
        <f t="shared" si="42"/>
        <v>T</v>
      </c>
      <c r="AX26" s="58" t="str">
        <f t="shared" si="43"/>
        <v>2</v>
      </c>
      <c r="AY26" s="58" t="str">
        <f t="shared" si="44"/>
        <v/>
      </c>
      <c r="AZ26" s="58" t="str">
        <f t="shared" si="45"/>
        <v>2</v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  <c r="BI26"/>
      <c r="BJ26"/>
      <c r="BK26"/>
      <c r="BL26"/>
      <c r="BM26"/>
      <c r="BN26"/>
    </row>
    <row r="27" spans="2:66" ht="19.5" customHeight="1">
      <c r="B27" s="52">
        <v>45164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21" t="s">
        <v>37</v>
      </c>
      <c r="K27" s="54"/>
      <c r="L27" s="54"/>
      <c r="M27" s="54"/>
      <c r="N27" s="54"/>
      <c r="O27" s="54"/>
      <c r="P27" s="54"/>
      <c r="Q27" s="13" t="str">
        <f>Predloge!$B$14</f>
        <v>☻</v>
      </c>
      <c r="R27" s="54"/>
      <c r="S27" s="54"/>
      <c r="T27" s="54"/>
      <c r="U27" s="54"/>
      <c r="V27" s="54" t="s">
        <v>15</v>
      </c>
      <c r="W27" s="8" t="s">
        <v>30</v>
      </c>
      <c r="X27" s="56">
        <f t="shared" si="1"/>
        <v>1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13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47"/>
        <v/>
      </c>
      <c r="AK27" s="58" t="str">
        <f t="shared" si="30"/>
        <v/>
      </c>
      <c r="AL27" s="58" t="str">
        <f t="shared" si="31"/>
        <v/>
      </c>
      <c r="AM27" s="58" t="str">
        <f t="shared" si="32"/>
        <v/>
      </c>
      <c r="AN27" s="58" t="str">
        <f t="shared" si="33"/>
        <v/>
      </c>
      <c r="AO27" s="58" t="str">
        <f t="shared" si="34"/>
        <v/>
      </c>
      <c r="AP27" s="58" t="str">
        <f t="shared" si="35"/>
        <v>☺</v>
      </c>
      <c r="AQ27" s="58" t="str">
        <f t="shared" si="36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>☻</v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  <c r="BI27"/>
      <c r="BJ27"/>
      <c r="BK27"/>
      <c r="BL27"/>
      <c r="BM27"/>
      <c r="BN27"/>
    </row>
    <row r="28" spans="2:66" ht="19.5" customHeight="1">
      <c r="B28" s="52">
        <v>45165</v>
      </c>
      <c r="C28" s="59" t="str">
        <f t="shared" si="0"/>
        <v>Sun</v>
      </c>
      <c r="D28" s="21" t="s">
        <v>37</v>
      </c>
      <c r="E28" s="54"/>
      <c r="F28" s="54"/>
      <c r="G28" s="54"/>
      <c r="H28" s="54"/>
      <c r="I28" s="54"/>
      <c r="J28" s="54"/>
      <c r="K28" s="13" t="str">
        <f>Predloge!$B$14</f>
        <v>☻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 t="s">
        <v>36</v>
      </c>
      <c r="W28" s="8" t="s">
        <v>29</v>
      </c>
      <c r="X28" s="56">
        <f t="shared" si="1"/>
        <v>1</v>
      </c>
      <c r="Y28" s="56">
        <f t="shared" si="2"/>
        <v>1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13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47"/>
        <v>☺</v>
      </c>
      <c r="AK28" s="58" t="str">
        <f t="shared" si="30"/>
        <v/>
      </c>
      <c r="AL28" s="58" t="str">
        <f t="shared" si="31"/>
        <v/>
      </c>
      <c r="AM28" s="58" t="str">
        <f t="shared" si="32"/>
        <v/>
      </c>
      <c r="AN28" s="58" t="str">
        <f t="shared" si="33"/>
        <v/>
      </c>
      <c r="AO28" s="58" t="str">
        <f t="shared" si="34"/>
        <v/>
      </c>
      <c r="AP28" s="58" t="str">
        <f t="shared" si="35"/>
        <v/>
      </c>
      <c r="AQ28" s="58" t="str">
        <f t="shared" si="36"/>
        <v>☻</v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  <c r="BI28"/>
      <c r="BJ28"/>
      <c r="BK28"/>
      <c r="BL28"/>
      <c r="BM28"/>
      <c r="BN28"/>
    </row>
    <row r="29" spans="2:66" ht="19.5" customHeight="1">
      <c r="B29" s="52">
        <v>45166</v>
      </c>
      <c r="C29" s="59" t="str">
        <f t="shared" si="0"/>
        <v>Mon</v>
      </c>
      <c r="D29" s="11" t="str">
        <f>Predloge!$B$11</f>
        <v>X</v>
      </c>
      <c r="E29" s="6" t="str">
        <f>Predloge!$B$5</f>
        <v>52</v>
      </c>
      <c r="F29" s="6" t="str">
        <f>Predloge!$B$6</f>
        <v>KVIT</v>
      </c>
      <c r="G29" s="54" t="str">
        <f>Predloge!$B$12</f>
        <v>D</v>
      </c>
      <c r="H29" s="54" t="s">
        <v>46</v>
      </c>
      <c r="I29" s="6" t="str">
        <f>Predloge!$B$15</f>
        <v>SO</v>
      </c>
      <c r="J29" s="6" t="str">
        <f>Predloge!$B$4</f>
        <v>51</v>
      </c>
      <c r="K29" s="11" t="str">
        <f>Predloge!$B$11</f>
        <v>X</v>
      </c>
      <c r="L29" s="54" t="str">
        <f>Predloge!$B$12</f>
        <v>D</v>
      </c>
      <c r="M29" s="54" t="str">
        <f>Predloge!$B$12</f>
        <v>D</v>
      </c>
      <c r="N29" s="9" t="str">
        <f>Predloge!$B$7</f>
        <v>KVIT☻</v>
      </c>
      <c r="O29" s="116" t="str">
        <f>Predloge!$B$5</f>
        <v>52</v>
      </c>
      <c r="P29" s="54"/>
      <c r="Q29" s="54" t="str">
        <f>Predloge!$B$12</f>
        <v>D</v>
      </c>
      <c r="R29" s="23" t="str">
        <f>Predloge!$B$23</f>
        <v>51☺</v>
      </c>
      <c r="S29" s="54"/>
      <c r="T29" s="54" t="s">
        <v>78</v>
      </c>
      <c r="U29" s="54"/>
      <c r="V29" s="54" t="s">
        <v>30</v>
      </c>
      <c r="W29" s="8" t="str">
        <f>september!$F$1</f>
        <v>KON</v>
      </c>
      <c r="X29" s="56">
        <f t="shared" si="1"/>
        <v>1</v>
      </c>
      <c r="Y29" s="56">
        <f t="shared" si="2"/>
        <v>1</v>
      </c>
      <c r="Z29" s="56">
        <f t="shared" si="3"/>
        <v>1</v>
      </c>
      <c r="AA29" s="56">
        <f t="shared" si="4"/>
        <v>2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2</v>
      </c>
      <c r="AF29" s="57">
        <f t="shared" si="9"/>
        <v>0</v>
      </c>
      <c r="AG29" s="57">
        <f t="shared" si="10"/>
        <v>2</v>
      </c>
      <c r="AH29" s="56">
        <f t="shared" si="11"/>
        <v>3</v>
      </c>
      <c r="AI29" s="27" t="str">
        <f>Predloge!$B$29</f>
        <v>Rt</v>
      </c>
      <c r="AJ29" s="58" t="str">
        <f t="shared" si="47"/>
        <v>X</v>
      </c>
      <c r="AK29" s="58" t="str">
        <f t="shared" si="30"/>
        <v>2</v>
      </c>
      <c r="AL29" s="58" t="str">
        <f t="shared" si="31"/>
        <v>T</v>
      </c>
      <c r="AM29" s="58" t="str">
        <f t="shared" si="32"/>
        <v>D</v>
      </c>
      <c r="AN29" s="58" t="str">
        <f t="shared" si="33"/>
        <v>O</v>
      </c>
      <c r="AO29" s="58" t="str">
        <f t="shared" si="34"/>
        <v>O</v>
      </c>
      <c r="AP29" s="58" t="str">
        <f t="shared" si="35"/>
        <v>1</v>
      </c>
      <c r="AQ29" s="58" t="str">
        <f t="shared" si="36"/>
        <v>X</v>
      </c>
      <c r="AR29" s="58" t="str">
        <f t="shared" si="37"/>
        <v>D</v>
      </c>
      <c r="AS29" s="58" t="str">
        <f t="shared" si="38"/>
        <v>D</v>
      </c>
      <c r="AT29" s="58" t="str">
        <f t="shared" si="39"/>
        <v>☻</v>
      </c>
      <c r="AU29" s="58" t="str">
        <f t="shared" si="40"/>
        <v>2</v>
      </c>
      <c r="AV29" s="58" t="str">
        <f t="shared" si="41"/>
        <v/>
      </c>
      <c r="AW29" s="58" t="str">
        <f t="shared" si="42"/>
        <v>D</v>
      </c>
      <c r="AX29" s="58" t="str">
        <f t="shared" si="43"/>
        <v>☺</v>
      </c>
      <c r="AY29" s="58" t="str">
        <f t="shared" si="44"/>
        <v/>
      </c>
      <c r="AZ29" s="58" t="str">
        <f t="shared" si="45"/>
        <v>F</v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  <c r="BI29"/>
      <c r="BJ29"/>
      <c r="BK29"/>
      <c r="BL29"/>
      <c r="BM29"/>
      <c r="BN29"/>
    </row>
    <row r="30" spans="2:66" ht="19.5" customHeight="1">
      <c r="B30" s="52">
        <v>45167</v>
      </c>
      <c r="C30" s="59" t="str">
        <f t="shared" si="0"/>
        <v>Tue</v>
      </c>
      <c r="D30" s="6" t="str">
        <f>Predloge!$B$5</f>
        <v>52</v>
      </c>
      <c r="E30" s="54" t="str">
        <f>Predloge!$B$12</f>
        <v>D</v>
      </c>
      <c r="F30" s="9" t="str">
        <f>Predloge!$B$7</f>
        <v>KVIT☻</v>
      </c>
      <c r="G30" s="54" t="str">
        <f>Predloge!$B$12</f>
        <v>D</v>
      </c>
      <c r="H30" s="54" t="s">
        <v>46</v>
      </c>
      <c r="I30" s="54" t="s">
        <v>91</v>
      </c>
      <c r="J30" s="6" t="str">
        <f>Predloge!$B$4</f>
        <v>51</v>
      </c>
      <c r="K30" s="6" t="str">
        <f>Predloge!$B$6</f>
        <v>KVIT</v>
      </c>
      <c r="L30" s="54" t="str">
        <f>Predloge!$B$12</f>
        <v>D</v>
      </c>
      <c r="M30" s="54" t="str">
        <f>Predloge!$B$12</f>
        <v>D</v>
      </c>
      <c r="N30" s="11" t="str">
        <f>Predloge!$B$11</f>
        <v>X</v>
      </c>
      <c r="O30" s="118" t="str">
        <f>Predloge!$B$6</f>
        <v>KVIT</v>
      </c>
      <c r="P30" s="54"/>
      <c r="Q30" s="54" t="str">
        <f>Predloge!$B$6</f>
        <v>KVIT</v>
      </c>
      <c r="R30" s="11" t="str">
        <f>Predloge!$B$11</f>
        <v>X</v>
      </c>
      <c r="S30" s="54"/>
      <c r="T30" s="54" t="str">
        <f>Predloge!$B$12</f>
        <v>D</v>
      </c>
      <c r="U30" s="54"/>
      <c r="V30" s="54" t="s">
        <v>79</v>
      </c>
      <c r="W30" s="8" t="str">
        <f>september!$F$1</f>
        <v>KON</v>
      </c>
      <c r="X30" s="56">
        <f t="shared" si="1"/>
        <v>1</v>
      </c>
      <c r="Y30" s="56">
        <f t="shared" si="2"/>
        <v>0</v>
      </c>
      <c r="Z30" s="56">
        <f t="shared" si="3"/>
        <v>1</v>
      </c>
      <c r="AA30" s="56">
        <f t="shared" si="4"/>
        <v>1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4</v>
      </c>
      <c r="AF30" s="57">
        <f t="shared" si="9"/>
        <v>0</v>
      </c>
      <c r="AG30" s="57">
        <f t="shared" si="10"/>
        <v>2</v>
      </c>
      <c r="AH30" s="56">
        <f t="shared" si="11"/>
        <v>2</v>
      </c>
      <c r="AI30" s="6" t="str">
        <f>Predloge!$B$30</f>
        <v>Rt☻</v>
      </c>
      <c r="AJ30" s="58" t="str">
        <f t="shared" si="47"/>
        <v>2</v>
      </c>
      <c r="AK30" s="58" t="str">
        <f t="shared" si="30"/>
        <v>D</v>
      </c>
      <c r="AL30" s="58" t="str">
        <f t="shared" si="31"/>
        <v>☻</v>
      </c>
      <c r="AM30" s="58" t="str">
        <f t="shared" si="32"/>
        <v>D</v>
      </c>
      <c r="AN30" s="58" t="str">
        <f t="shared" si="33"/>
        <v>O</v>
      </c>
      <c r="AO30" s="58" t="str">
        <f t="shared" si="34"/>
        <v>B</v>
      </c>
      <c r="AP30" s="58" t="str">
        <f t="shared" si="35"/>
        <v>1</v>
      </c>
      <c r="AQ30" s="58" t="str">
        <f t="shared" si="36"/>
        <v>T</v>
      </c>
      <c r="AR30" s="58" t="str">
        <f t="shared" si="37"/>
        <v>D</v>
      </c>
      <c r="AS30" s="58" t="str">
        <f t="shared" si="38"/>
        <v>D</v>
      </c>
      <c r="AT30" s="58" t="str">
        <f t="shared" si="39"/>
        <v>X</v>
      </c>
      <c r="AU30" s="58" t="str">
        <f t="shared" si="40"/>
        <v>T</v>
      </c>
      <c r="AV30" s="58" t="str">
        <f t="shared" si="41"/>
        <v/>
      </c>
      <c r="AW30" s="58" t="str">
        <f t="shared" si="42"/>
        <v>T</v>
      </c>
      <c r="AX30" s="58" t="str">
        <f t="shared" si="43"/>
        <v>X</v>
      </c>
      <c r="AY30" s="58" t="str">
        <f t="shared" si="44"/>
        <v/>
      </c>
      <c r="AZ30" s="58" t="str">
        <f t="shared" si="45"/>
        <v>D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  <c r="BI30"/>
      <c r="BJ30"/>
      <c r="BK30"/>
      <c r="BL30"/>
      <c r="BM30"/>
      <c r="BN30"/>
    </row>
    <row r="31" spans="2:66" ht="19.5" customHeight="1">
      <c r="B31" s="52">
        <v>45168</v>
      </c>
      <c r="C31" s="59" t="str">
        <f t="shared" si="0"/>
        <v>Wed</v>
      </c>
      <c r="D31" s="6" t="str">
        <f>Predloge!$B$5</f>
        <v>52</v>
      </c>
      <c r="E31" s="6" t="str">
        <f>Predloge!$B$6</f>
        <v>KVIT</v>
      </c>
      <c r="F31" s="11" t="str">
        <f>Predloge!$B$11</f>
        <v>X</v>
      </c>
      <c r="G31" s="54" t="str">
        <f>Predloge!$B$12</f>
        <v>D</v>
      </c>
      <c r="H31" s="54" t="s">
        <v>46</v>
      </c>
      <c r="I31" s="11" t="str">
        <f>Predloge!$B$35</f>
        <v>Ta</v>
      </c>
      <c r="J31" s="6" t="str">
        <f>Predloge!$B$4</f>
        <v>51</v>
      </c>
      <c r="K31" s="6" t="str">
        <f>Predloge!$B$6</f>
        <v>KVIT</v>
      </c>
      <c r="L31" s="54" t="str">
        <f>Predloge!$B$12</f>
        <v>D</v>
      </c>
      <c r="M31" s="54" t="str">
        <f>Predloge!$B$12</f>
        <v>D</v>
      </c>
      <c r="N31" s="6" t="s">
        <v>77</v>
      </c>
      <c r="O31" s="23" t="str">
        <f>Predloge!$B$23</f>
        <v>51☺</v>
      </c>
      <c r="P31" s="54"/>
      <c r="Q31" s="9" t="str">
        <f>Predloge!$B$7</f>
        <v>KVIT☻</v>
      </c>
      <c r="R31" s="6" t="str">
        <f>Predloge!$B$5</f>
        <v>52</v>
      </c>
      <c r="S31" s="54"/>
      <c r="T31" s="54" t="str">
        <f>Predloge!$B$12</f>
        <v>D</v>
      </c>
      <c r="U31" s="54"/>
      <c r="V31" s="54" t="s">
        <v>25</v>
      </c>
      <c r="W31" s="8" t="str">
        <f>september!$F$1</f>
        <v>KON</v>
      </c>
      <c r="X31" s="56">
        <f t="shared" si="1"/>
        <v>1</v>
      </c>
      <c r="Y31" s="56">
        <f t="shared" si="2"/>
        <v>1</v>
      </c>
      <c r="Z31" s="56">
        <f t="shared" si="3"/>
        <v>1</v>
      </c>
      <c r="AA31" s="56">
        <f t="shared" si="4"/>
        <v>2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3</v>
      </c>
      <c r="AF31" s="57">
        <f t="shared" si="9"/>
        <v>0</v>
      </c>
      <c r="AG31" s="57">
        <f t="shared" si="10"/>
        <v>1</v>
      </c>
      <c r="AH31" s="56">
        <f t="shared" si="11"/>
        <v>3</v>
      </c>
      <c r="AI31" s="28" t="str">
        <f>Predloge!$B$31</f>
        <v>Rt☺</v>
      </c>
      <c r="AJ31" s="58" t="str">
        <f t="shared" si="47"/>
        <v>2</v>
      </c>
      <c r="AK31" s="58" t="str">
        <f t="shared" si="30"/>
        <v>T</v>
      </c>
      <c r="AL31" s="58" t="str">
        <f t="shared" si="31"/>
        <v>X</v>
      </c>
      <c r="AM31" s="58" t="str">
        <f t="shared" si="32"/>
        <v>D</v>
      </c>
      <c r="AN31" s="58" t="str">
        <f t="shared" si="33"/>
        <v>O</v>
      </c>
      <c r="AO31" s="58" t="str">
        <f t="shared" si="34"/>
        <v>a</v>
      </c>
      <c r="AP31" s="58" t="str">
        <f t="shared" si="35"/>
        <v>1</v>
      </c>
      <c r="AQ31" s="58" t="str">
        <f t="shared" si="36"/>
        <v>T</v>
      </c>
      <c r="AR31" s="58" t="str">
        <f t="shared" si="37"/>
        <v>D</v>
      </c>
      <c r="AS31" s="58" t="str">
        <f t="shared" si="38"/>
        <v>D</v>
      </c>
      <c r="AT31" s="58" t="str">
        <f t="shared" si="39"/>
        <v>K</v>
      </c>
      <c r="AU31" s="58" t="str">
        <f t="shared" si="40"/>
        <v>☺</v>
      </c>
      <c r="AV31" s="58" t="str">
        <f t="shared" si="41"/>
        <v/>
      </c>
      <c r="AW31" s="58" t="str">
        <f t="shared" si="42"/>
        <v>☻</v>
      </c>
      <c r="AX31" s="58" t="str">
        <f t="shared" si="43"/>
        <v>2</v>
      </c>
      <c r="AY31" s="58" t="str">
        <f t="shared" si="44"/>
        <v/>
      </c>
      <c r="AZ31" s="58" t="str">
        <f t="shared" si="45"/>
        <v>D</v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  <c r="BI31"/>
      <c r="BJ31"/>
      <c r="BK31"/>
      <c r="BL31"/>
      <c r="BM31"/>
      <c r="BN31"/>
    </row>
    <row r="32" spans="2:66" ht="19.5" customHeight="1">
      <c r="B32" s="52">
        <v>45169</v>
      </c>
      <c r="C32" s="59" t="str">
        <f t="shared" si="0"/>
        <v>Thu</v>
      </c>
      <c r="D32" s="6" t="str">
        <f>Predloge!$B$5</f>
        <v>52</v>
      </c>
      <c r="E32" s="6" t="str">
        <f>Predloge!$B$13</f>
        <v>BOL</v>
      </c>
      <c r="F32" s="6" t="str">
        <f>Predloge!$B$6</f>
        <v>KVIT</v>
      </c>
      <c r="G32" s="54" t="str">
        <f>Predloge!$B$12</f>
        <v>D</v>
      </c>
      <c r="H32" s="23" t="str">
        <f>Predloge!$B$23</f>
        <v>51☺</v>
      </c>
      <c r="I32" s="6" t="str">
        <f>Predloge!$B$4</f>
        <v>51</v>
      </c>
      <c r="J32" s="6" t="str">
        <f>Predloge!$B$4</f>
        <v>51</v>
      </c>
      <c r="K32" s="9" t="str">
        <f>Predloge!$B$7</f>
        <v>KVIT☻</v>
      </c>
      <c r="L32" s="54" t="str">
        <f>Predloge!$B$12</f>
        <v>D</v>
      </c>
      <c r="M32" s="54" t="str">
        <f>Predloge!$B$12</f>
        <v>D</v>
      </c>
      <c r="N32" s="6" t="str">
        <f>Predloge!$B$6</f>
        <v>KVIT</v>
      </c>
      <c r="O32" s="11" t="str">
        <f>Predloge!$B$11</f>
        <v>X</v>
      </c>
      <c r="P32" s="64"/>
      <c r="Q32" s="11" t="str">
        <f>Predloge!$B$11</f>
        <v>X</v>
      </c>
      <c r="R32" s="6" t="str">
        <f>Predloge!$B$5</f>
        <v>52</v>
      </c>
      <c r="S32" s="64"/>
      <c r="T32" s="54" t="str">
        <f>Predloge!$B$12</f>
        <v>D</v>
      </c>
      <c r="U32" s="64"/>
      <c r="V32" s="54" t="s">
        <v>11</v>
      </c>
      <c r="W32" s="8" t="str">
        <f>september!$F$1</f>
        <v>KON</v>
      </c>
      <c r="X32" s="56">
        <f t="shared" si="1"/>
        <v>1</v>
      </c>
      <c r="Y32" s="56">
        <f t="shared" si="2"/>
        <v>1</v>
      </c>
      <c r="Z32" s="56">
        <f t="shared" si="3"/>
        <v>2</v>
      </c>
      <c r="AA32" s="56">
        <f t="shared" si="4"/>
        <v>2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3</v>
      </c>
      <c r="AF32" s="57">
        <f t="shared" si="9"/>
        <v>0</v>
      </c>
      <c r="AG32" s="57">
        <f t="shared" si="10"/>
        <v>2</v>
      </c>
      <c r="AH32" s="56">
        <f t="shared" si="11"/>
        <v>4</v>
      </c>
      <c r="AI32" s="11" t="str">
        <f>Predloge!$B$32</f>
        <v>Am</v>
      </c>
      <c r="AJ32" s="58" t="str">
        <f t="shared" si="47"/>
        <v>2</v>
      </c>
      <c r="AK32" s="58" t="str">
        <f t="shared" si="30"/>
        <v>L</v>
      </c>
      <c r="AL32" s="58" t="str">
        <f t="shared" si="31"/>
        <v>T</v>
      </c>
      <c r="AM32" s="58" t="str">
        <f t="shared" si="32"/>
        <v>D</v>
      </c>
      <c r="AN32" s="58" t="str">
        <f t="shared" si="33"/>
        <v>☺</v>
      </c>
      <c r="AO32" s="58" t="str">
        <f t="shared" si="34"/>
        <v>1</v>
      </c>
      <c r="AP32" s="58" t="str">
        <f t="shared" si="35"/>
        <v>1</v>
      </c>
      <c r="AQ32" s="58" t="str">
        <f t="shared" si="36"/>
        <v>☻</v>
      </c>
      <c r="AR32" s="58" t="str">
        <f t="shared" si="37"/>
        <v>D</v>
      </c>
      <c r="AS32" s="58" t="str">
        <f t="shared" si="38"/>
        <v>D</v>
      </c>
      <c r="AT32" s="58" t="str">
        <f t="shared" si="39"/>
        <v>T</v>
      </c>
      <c r="AU32" s="58" t="str">
        <f t="shared" si="40"/>
        <v>X</v>
      </c>
      <c r="AV32" s="58" t="str">
        <f t="shared" si="41"/>
        <v/>
      </c>
      <c r="AW32" s="58" t="str">
        <f t="shared" si="42"/>
        <v>X</v>
      </c>
      <c r="AX32" s="58" t="str">
        <f t="shared" si="43"/>
        <v>2</v>
      </c>
      <c r="AY32" s="58" t="str">
        <f t="shared" si="44"/>
        <v/>
      </c>
      <c r="AZ32" s="58" t="str">
        <f t="shared" si="45"/>
        <v>D</v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  <c r="BI32"/>
      <c r="BJ32"/>
      <c r="BK32"/>
      <c r="BL32"/>
      <c r="BM32"/>
      <c r="BN32"/>
    </row>
    <row r="33" spans="2:66" ht="12.75" customHeight="1">
      <c r="AI33" s="6" t="str">
        <f>Predloge!$B$33</f>
        <v>Am☻</v>
      </c>
    </row>
    <row r="34" spans="2:66" ht="12.75" customHeight="1">
      <c r="D34" s="8" t="s">
        <v>36</v>
      </c>
      <c r="E34" s="8" t="str">
        <f>september!$D$1</f>
        <v>ŠOŠ</v>
      </c>
      <c r="F34" s="8" t="str">
        <f>september!$E$1</f>
        <v>PIN</v>
      </c>
      <c r="G34" s="8" t="str">
        <f>september!$F$1</f>
        <v>KON</v>
      </c>
      <c r="H34" s="8" t="str">
        <f>september!$G$1</f>
        <v>ORO</v>
      </c>
      <c r="I34" s="8" t="str">
        <f>september!$H$1</f>
        <v>MIO</v>
      </c>
      <c r="J34" s="8" t="str">
        <f>september!$I$1</f>
        <v>BOŽ</v>
      </c>
      <c r="K34" s="8" t="str">
        <f>september!$J$1</f>
        <v>TOM</v>
      </c>
      <c r="L34" s="8" t="str">
        <f>september!$K$1</f>
        <v>MŠŠ</v>
      </c>
      <c r="M34" s="8" t="str">
        <f>september!$L$1</f>
        <v>ŽIV</v>
      </c>
      <c r="N34" s="8" t="str">
        <f>september!$M$1</f>
        <v>TAL</v>
      </c>
      <c r="O34" s="8" t="str">
        <f>september!$N$1</f>
        <v>PIR</v>
      </c>
      <c r="P34" s="8" t="str">
        <f>september!$O$1</f>
        <v>NOV2</v>
      </c>
      <c r="Q34" s="8" t="str">
        <f>september!$P$1</f>
        <v>BUT</v>
      </c>
      <c r="R34" s="8" t="str">
        <f>september!$Q$1</f>
        <v>ŽRJ</v>
      </c>
      <c r="S34" s="8" t="str">
        <f>september!$R$1</f>
        <v>NOV3</v>
      </c>
      <c r="T34" s="8" t="str">
        <f>september!$S$1</f>
        <v>JNK</v>
      </c>
      <c r="U34" s="8"/>
      <c r="AI34" s="28" t="str">
        <f>Predloge!$B$34</f>
        <v>Am☺</v>
      </c>
    </row>
    <row r="35" spans="2:66" ht="16.5" customHeight="1">
      <c r="C35" s="67" t="str">
        <f>Predloge!$B$20</f>
        <v>☺</v>
      </c>
      <c r="D35" s="68">
        <f t="shared" ref="D35:U35" si="48">COUNTIF(AJ2:AJ32,"☺")</f>
        <v>4</v>
      </c>
      <c r="E35" s="68">
        <f t="shared" si="48"/>
        <v>0</v>
      </c>
      <c r="F35" s="68">
        <f t="shared" si="48"/>
        <v>0</v>
      </c>
      <c r="G35" s="68">
        <f t="shared" si="48"/>
        <v>0</v>
      </c>
      <c r="H35" s="68">
        <f t="shared" si="48"/>
        <v>3</v>
      </c>
      <c r="I35" s="68">
        <f t="shared" si="48"/>
        <v>1</v>
      </c>
      <c r="J35" s="68">
        <f t="shared" si="48"/>
        <v>5</v>
      </c>
      <c r="K35" s="68">
        <f t="shared" si="48"/>
        <v>0</v>
      </c>
      <c r="L35" s="68">
        <f t="shared" si="48"/>
        <v>0</v>
      </c>
      <c r="M35" s="68">
        <f t="shared" si="48"/>
        <v>4</v>
      </c>
      <c r="N35" s="68">
        <f t="shared" si="48"/>
        <v>0</v>
      </c>
      <c r="O35" s="68">
        <f t="shared" si="48"/>
        <v>3</v>
      </c>
      <c r="P35" s="68">
        <f t="shared" si="48"/>
        <v>0</v>
      </c>
      <c r="Q35" s="68">
        <f t="shared" si="48"/>
        <v>0</v>
      </c>
      <c r="R35" s="68">
        <f t="shared" si="48"/>
        <v>5</v>
      </c>
      <c r="S35" s="68">
        <f t="shared" si="48"/>
        <v>0</v>
      </c>
      <c r="T35" s="68">
        <f t="shared" si="48"/>
        <v>0</v>
      </c>
      <c r="U35" s="68">
        <f t="shared" si="48"/>
        <v>0</v>
      </c>
      <c r="AI35" s="11" t="str">
        <f>Predloge!$B$35</f>
        <v>Ta</v>
      </c>
    </row>
    <row r="36" spans="2:66" ht="16.5" customHeight="1">
      <c r="B36" s="69"/>
      <c r="C36" s="11" t="str">
        <f>Predloge!$B$16</f>
        <v>☻</v>
      </c>
      <c r="D36" s="68">
        <f t="shared" ref="D36:U36" si="49">COUNTIF(AJ3:AJ33,"☻")</f>
        <v>0</v>
      </c>
      <c r="E36" s="68">
        <f t="shared" si="49"/>
        <v>1</v>
      </c>
      <c r="F36" s="68">
        <f t="shared" si="49"/>
        <v>2</v>
      </c>
      <c r="G36" s="68">
        <f t="shared" si="49"/>
        <v>3</v>
      </c>
      <c r="H36" s="68">
        <f t="shared" si="49"/>
        <v>0</v>
      </c>
      <c r="I36" s="68">
        <f t="shared" si="49"/>
        <v>0</v>
      </c>
      <c r="J36" s="68">
        <f t="shared" si="49"/>
        <v>0</v>
      </c>
      <c r="K36" s="68">
        <f t="shared" si="49"/>
        <v>5</v>
      </c>
      <c r="L36" s="68">
        <f t="shared" si="49"/>
        <v>3</v>
      </c>
      <c r="M36" s="68">
        <f t="shared" si="49"/>
        <v>0</v>
      </c>
      <c r="N36" s="68">
        <f t="shared" si="49"/>
        <v>2</v>
      </c>
      <c r="O36" s="68">
        <f t="shared" si="49"/>
        <v>2</v>
      </c>
      <c r="P36" s="68">
        <f t="shared" si="49"/>
        <v>0</v>
      </c>
      <c r="Q36" s="68">
        <f t="shared" si="49"/>
        <v>3</v>
      </c>
      <c r="R36" s="68">
        <f t="shared" si="49"/>
        <v>0</v>
      </c>
      <c r="S36" s="68">
        <f t="shared" si="49"/>
        <v>0</v>
      </c>
      <c r="T36" s="68">
        <f t="shared" si="49"/>
        <v>4</v>
      </c>
      <c r="U36" s="68">
        <f t="shared" si="49"/>
        <v>0</v>
      </c>
      <c r="V36" s="68"/>
      <c r="W36" s="70"/>
      <c r="X36" s="70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2"/>
      <c r="BB36" s="72"/>
      <c r="BC36" s="72"/>
      <c r="BD36" s="72"/>
      <c r="BE36" s="72"/>
      <c r="BF36" s="72"/>
      <c r="BG36" s="72"/>
      <c r="BH36" s="72"/>
      <c r="BI36" s="71"/>
      <c r="BJ36" s="71"/>
      <c r="BK36" s="71"/>
      <c r="BL36" s="71"/>
      <c r="BM36" s="71"/>
      <c r="BN36" s="71"/>
    </row>
    <row r="37" spans="2:66" ht="16.5" customHeight="1">
      <c r="B37" s="69"/>
      <c r="C37" s="30" t="str">
        <f>Predloge!$B$42</f>
        <v>Σ</v>
      </c>
      <c r="D37" s="73">
        <f t="shared" ref="D37:U37" si="50">SUM(D35:D36)</f>
        <v>4</v>
      </c>
      <c r="E37" s="73">
        <f t="shared" si="50"/>
        <v>1</v>
      </c>
      <c r="F37" s="73">
        <f t="shared" si="50"/>
        <v>2</v>
      </c>
      <c r="G37" s="73">
        <f t="shared" si="50"/>
        <v>3</v>
      </c>
      <c r="H37" s="73">
        <f t="shared" si="50"/>
        <v>3</v>
      </c>
      <c r="I37" s="73">
        <f t="shared" si="50"/>
        <v>1</v>
      </c>
      <c r="J37" s="73">
        <f t="shared" si="50"/>
        <v>5</v>
      </c>
      <c r="K37" s="73">
        <f t="shared" si="50"/>
        <v>5</v>
      </c>
      <c r="L37" s="73">
        <f t="shared" si="50"/>
        <v>3</v>
      </c>
      <c r="M37" s="73">
        <f t="shared" si="50"/>
        <v>4</v>
      </c>
      <c r="N37" s="73">
        <f t="shared" si="50"/>
        <v>2</v>
      </c>
      <c r="O37" s="73">
        <f t="shared" si="50"/>
        <v>5</v>
      </c>
      <c r="P37" s="73">
        <f t="shared" si="50"/>
        <v>0</v>
      </c>
      <c r="Q37" s="73">
        <f t="shared" si="50"/>
        <v>3</v>
      </c>
      <c r="R37" s="73">
        <f t="shared" si="50"/>
        <v>5</v>
      </c>
      <c r="S37" s="73">
        <f t="shared" si="50"/>
        <v>0</v>
      </c>
      <c r="T37" s="73">
        <f t="shared" si="50"/>
        <v>4</v>
      </c>
      <c r="U37" s="73">
        <f t="shared" si="50"/>
        <v>0</v>
      </c>
      <c r="V37" s="68"/>
      <c r="W37" s="70"/>
      <c r="X37" s="70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2"/>
      <c r="BB37" s="72"/>
      <c r="BC37" s="72"/>
      <c r="BD37" s="72"/>
      <c r="BE37" s="72"/>
      <c r="BF37" s="72"/>
      <c r="BG37" s="72"/>
      <c r="BH37" s="72"/>
      <c r="BI37" s="71"/>
      <c r="BJ37" s="71"/>
      <c r="BK37" s="71"/>
      <c r="BL37" s="71"/>
      <c r="BM37" s="71"/>
      <c r="BN37" s="71"/>
    </row>
    <row r="38" spans="2:66" ht="16.5" customHeight="1">
      <c r="B38" s="69"/>
      <c r="C38" s="6" t="str">
        <f>Predloge!$B$6</f>
        <v>KVIT</v>
      </c>
      <c r="D38" s="68">
        <f t="shared" ref="D38:U38" si="51">COUNTIF(D2:D32,"KVIT")+COUNTIF(D2:D32,"51KVIT")+COUNTIF(D2:D32,"52KVIT")+COUNTIF(D2:D32,"KVIT$")+COUNTIF(D2:D32,"KVIT☻")+COUNTIF(D2:D32,"KVIT☺")</f>
        <v>0</v>
      </c>
      <c r="E38" s="68">
        <f t="shared" si="51"/>
        <v>8</v>
      </c>
      <c r="F38" s="68">
        <f t="shared" si="51"/>
        <v>12</v>
      </c>
      <c r="G38" s="68">
        <f t="shared" si="51"/>
        <v>4</v>
      </c>
      <c r="H38" s="68">
        <f t="shared" si="51"/>
        <v>0</v>
      </c>
      <c r="I38" s="68">
        <f t="shared" si="51"/>
        <v>0</v>
      </c>
      <c r="J38" s="68">
        <f t="shared" si="51"/>
        <v>0</v>
      </c>
      <c r="K38" s="68">
        <f t="shared" si="51"/>
        <v>7</v>
      </c>
      <c r="L38" s="68">
        <f t="shared" si="51"/>
        <v>11</v>
      </c>
      <c r="M38" s="68">
        <f t="shared" si="51"/>
        <v>0</v>
      </c>
      <c r="N38" s="68">
        <f t="shared" si="51"/>
        <v>8</v>
      </c>
      <c r="O38" s="68">
        <f t="shared" si="51"/>
        <v>6</v>
      </c>
      <c r="P38" s="68">
        <f t="shared" si="51"/>
        <v>0</v>
      </c>
      <c r="Q38" s="68">
        <f t="shared" si="51"/>
        <v>9</v>
      </c>
      <c r="R38" s="68">
        <f t="shared" si="51"/>
        <v>0</v>
      </c>
      <c r="S38" s="68">
        <f t="shared" si="51"/>
        <v>0</v>
      </c>
      <c r="T38" s="68">
        <f t="shared" si="51"/>
        <v>6</v>
      </c>
      <c r="U38" s="68">
        <f t="shared" si="51"/>
        <v>0</v>
      </c>
      <c r="V38" s="68"/>
      <c r="W38" s="68"/>
      <c r="X38" s="68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B38" s="72"/>
      <c r="BC38" s="72"/>
      <c r="BD38" s="72"/>
      <c r="BE38" s="72"/>
      <c r="BF38" s="72"/>
      <c r="BG38" s="72"/>
      <c r="BH38" s="72"/>
      <c r="BI38" s="71"/>
      <c r="BJ38" s="71"/>
      <c r="BK38" s="71"/>
      <c r="BL38" s="71"/>
      <c r="BM38" s="71"/>
      <c r="BN38" s="71"/>
    </row>
    <row r="39" spans="2:66" ht="16.5" customHeight="1">
      <c r="B39" s="69"/>
      <c r="C39" s="32" t="str">
        <f>Predloge!$B$43</f>
        <v>$</v>
      </c>
      <c r="D39" s="68">
        <f t="shared" ref="D39:U39" si="52">COUNTIF(D2:D32,"51$")+COUNTIF(D2:D32,"52$")+COUNTIF(D2:D32,"kvit$")</f>
        <v>0</v>
      </c>
      <c r="E39" s="68">
        <f t="shared" si="52"/>
        <v>0</v>
      </c>
      <c r="F39" s="68">
        <f t="shared" si="52"/>
        <v>0</v>
      </c>
      <c r="G39" s="68">
        <f t="shared" si="52"/>
        <v>0</v>
      </c>
      <c r="H39" s="68">
        <f t="shared" si="52"/>
        <v>0</v>
      </c>
      <c r="I39" s="68">
        <f t="shared" si="52"/>
        <v>0</v>
      </c>
      <c r="J39" s="68">
        <f t="shared" si="52"/>
        <v>0</v>
      </c>
      <c r="K39" s="68">
        <f t="shared" si="52"/>
        <v>0</v>
      </c>
      <c r="L39" s="68">
        <f t="shared" si="52"/>
        <v>0</v>
      </c>
      <c r="M39" s="68">
        <f t="shared" si="52"/>
        <v>0</v>
      </c>
      <c r="N39" s="68">
        <f t="shared" si="52"/>
        <v>0</v>
      </c>
      <c r="O39" s="68">
        <f t="shared" si="52"/>
        <v>0</v>
      </c>
      <c r="P39" s="68">
        <f t="shared" si="52"/>
        <v>0</v>
      </c>
      <c r="Q39" s="68">
        <f t="shared" si="52"/>
        <v>0</v>
      </c>
      <c r="R39" s="68">
        <f t="shared" si="52"/>
        <v>0</v>
      </c>
      <c r="S39" s="68">
        <f t="shared" si="52"/>
        <v>0</v>
      </c>
      <c r="T39" s="68">
        <f t="shared" si="52"/>
        <v>0</v>
      </c>
      <c r="U39" s="68">
        <f t="shared" si="52"/>
        <v>0</v>
      </c>
      <c r="V39" s="68"/>
      <c r="W39" s="68"/>
      <c r="X39" s="68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71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5"/>
      <c r="BB39" s="75"/>
      <c r="BC39" s="75"/>
      <c r="BD39" s="75"/>
      <c r="BE39" s="75"/>
      <c r="BF39" s="75"/>
      <c r="BG39" s="75"/>
      <c r="BH39" s="75"/>
      <c r="BI39" s="74"/>
      <c r="BJ39" s="74"/>
      <c r="BK39" s="74"/>
      <c r="BL39" s="74"/>
      <c r="BM39" s="74"/>
      <c r="BN39" s="74"/>
    </row>
    <row r="40" spans="2:66" ht="16.5" customHeight="1">
      <c r="C40" s="32" t="str">
        <f>Predloge!$B$12</f>
        <v>D</v>
      </c>
      <c r="D40" s="68">
        <f t="shared" ref="D40:U40" si="53">COUNTIF(D2:D32,"D")</f>
        <v>2</v>
      </c>
      <c r="E40" s="68">
        <f t="shared" si="53"/>
        <v>6</v>
      </c>
      <c r="F40" s="68">
        <f t="shared" si="53"/>
        <v>9</v>
      </c>
      <c r="G40" s="68">
        <f t="shared" si="53"/>
        <v>15</v>
      </c>
      <c r="H40" s="68">
        <f t="shared" si="53"/>
        <v>13</v>
      </c>
      <c r="I40" s="68">
        <f t="shared" si="53"/>
        <v>6</v>
      </c>
      <c r="J40" s="68">
        <f t="shared" si="53"/>
        <v>0</v>
      </c>
      <c r="K40" s="68">
        <f t="shared" si="53"/>
        <v>8</v>
      </c>
      <c r="L40" s="68">
        <f t="shared" si="53"/>
        <v>9</v>
      </c>
      <c r="M40" s="68">
        <f t="shared" si="53"/>
        <v>13</v>
      </c>
      <c r="N40" s="68">
        <f t="shared" si="53"/>
        <v>9</v>
      </c>
      <c r="O40" s="68">
        <f t="shared" si="53"/>
        <v>4</v>
      </c>
      <c r="P40" s="68">
        <f t="shared" si="53"/>
        <v>0</v>
      </c>
      <c r="Q40" s="68">
        <f t="shared" si="53"/>
        <v>11</v>
      </c>
      <c r="R40" s="68">
        <f t="shared" si="53"/>
        <v>1</v>
      </c>
      <c r="S40" s="68">
        <f t="shared" si="53"/>
        <v>0</v>
      </c>
      <c r="T40" s="68">
        <f t="shared" si="53"/>
        <v>7</v>
      </c>
      <c r="U40" s="68">
        <f t="shared" si="53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8">
        <f t="shared" ref="D41:U41" si="54">COUNTIF(D2:D32,"SO")</f>
        <v>0</v>
      </c>
      <c r="E41" s="68">
        <f t="shared" si="54"/>
        <v>0</v>
      </c>
      <c r="F41" s="68">
        <f t="shared" si="54"/>
        <v>0</v>
      </c>
      <c r="G41" s="68">
        <f t="shared" si="54"/>
        <v>0</v>
      </c>
      <c r="H41" s="68">
        <f t="shared" si="54"/>
        <v>0</v>
      </c>
      <c r="I41" s="68">
        <f t="shared" si="54"/>
        <v>1</v>
      </c>
      <c r="J41" s="68">
        <f t="shared" si="54"/>
        <v>0</v>
      </c>
      <c r="K41" s="68">
        <f t="shared" si="54"/>
        <v>3</v>
      </c>
      <c r="L41" s="68">
        <f t="shared" si="54"/>
        <v>0</v>
      </c>
      <c r="M41" s="68">
        <f t="shared" si="54"/>
        <v>0</v>
      </c>
      <c r="N41" s="68">
        <f t="shared" si="54"/>
        <v>0</v>
      </c>
      <c r="O41" s="68">
        <f t="shared" si="54"/>
        <v>0</v>
      </c>
      <c r="P41" s="68">
        <f t="shared" si="54"/>
        <v>0</v>
      </c>
      <c r="Q41" s="68">
        <f t="shared" si="54"/>
        <v>0</v>
      </c>
      <c r="R41" s="68">
        <f t="shared" si="54"/>
        <v>0</v>
      </c>
      <c r="S41" s="68">
        <f t="shared" si="54"/>
        <v>0</v>
      </c>
      <c r="T41" s="68">
        <f t="shared" si="54"/>
        <v>0</v>
      </c>
      <c r="U41" s="68">
        <f t="shared" si="54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8">
        <f t="shared" ref="D42:U42" si="55">COUNTIF(D2:D32,"BOL")</f>
        <v>0</v>
      </c>
      <c r="E42" s="68">
        <f t="shared" si="55"/>
        <v>1</v>
      </c>
      <c r="F42" s="68">
        <f t="shared" si="55"/>
        <v>0</v>
      </c>
      <c r="G42" s="68">
        <f t="shared" si="55"/>
        <v>0</v>
      </c>
      <c r="H42" s="68">
        <f t="shared" si="55"/>
        <v>0</v>
      </c>
      <c r="I42" s="68">
        <f t="shared" si="55"/>
        <v>0</v>
      </c>
      <c r="J42" s="68">
        <f t="shared" si="55"/>
        <v>0</v>
      </c>
      <c r="K42" s="68">
        <f t="shared" si="55"/>
        <v>0</v>
      </c>
      <c r="L42" s="68">
        <f t="shared" si="55"/>
        <v>0</v>
      </c>
      <c r="M42" s="68">
        <f t="shared" si="55"/>
        <v>0</v>
      </c>
      <c r="N42" s="68">
        <f t="shared" si="55"/>
        <v>0</v>
      </c>
      <c r="O42" s="68">
        <f t="shared" si="55"/>
        <v>0</v>
      </c>
      <c r="P42" s="68">
        <f t="shared" si="55"/>
        <v>0</v>
      </c>
      <c r="Q42" s="68">
        <f t="shared" si="55"/>
        <v>0</v>
      </c>
      <c r="R42" s="68">
        <f t="shared" si="55"/>
        <v>0</v>
      </c>
      <c r="S42" s="68">
        <f t="shared" si="55"/>
        <v>0</v>
      </c>
      <c r="T42" s="68">
        <f t="shared" si="55"/>
        <v>0</v>
      </c>
      <c r="U42" s="68">
        <f t="shared" si="55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8">
        <f t="shared" ref="D43:U43" si="56">COUNTIF(D2:D32,"X")</f>
        <v>3</v>
      </c>
      <c r="E43" s="68">
        <f t="shared" si="56"/>
        <v>1</v>
      </c>
      <c r="F43" s="68">
        <f t="shared" si="56"/>
        <v>1</v>
      </c>
      <c r="G43" s="68">
        <f t="shared" si="56"/>
        <v>2</v>
      </c>
      <c r="H43" s="68">
        <f t="shared" si="56"/>
        <v>1</v>
      </c>
      <c r="I43" s="68">
        <f t="shared" si="56"/>
        <v>1</v>
      </c>
      <c r="J43" s="68">
        <f t="shared" si="56"/>
        <v>3</v>
      </c>
      <c r="K43" s="68">
        <f t="shared" si="56"/>
        <v>2</v>
      </c>
      <c r="L43" s="68">
        <f t="shared" si="56"/>
        <v>2</v>
      </c>
      <c r="M43" s="68">
        <f t="shared" si="56"/>
        <v>4</v>
      </c>
      <c r="N43" s="68">
        <f t="shared" si="56"/>
        <v>4</v>
      </c>
      <c r="O43" s="68">
        <f t="shared" si="56"/>
        <v>6</v>
      </c>
      <c r="P43" s="68">
        <f t="shared" si="56"/>
        <v>0</v>
      </c>
      <c r="Q43" s="68">
        <f t="shared" si="56"/>
        <v>2</v>
      </c>
      <c r="R43" s="68">
        <f t="shared" si="56"/>
        <v>3</v>
      </c>
      <c r="S43" s="68">
        <f t="shared" si="56"/>
        <v>0</v>
      </c>
      <c r="T43" s="68">
        <f t="shared" si="56"/>
        <v>2</v>
      </c>
      <c r="U43" s="68">
        <f t="shared" si="56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8">
        <f>COUNTIF(W2:W32,"KOS")</f>
        <v>0</v>
      </c>
      <c r="E44" s="68">
        <f>COUNTIF(W2:W32,"ŠOŠ")</f>
        <v>0</v>
      </c>
      <c r="F44" s="68">
        <f>COUNTIF(W2:W32,"PIN")</f>
        <v>4</v>
      </c>
      <c r="G44" s="68">
        <f>COUNTIF(W2:W32,"KON")</f>
        <v>4</v>
      </c>
      <c r="H44" s="68">
        <f>COUNTIF(W2:W32,"oro")</f>
        <v>0</v>
      </c>
      <c r="I44" s="68">
        <f>COUNTIF(W2:W32,"MIO")</f>
        <v>6</v>
      </c>
      <c r="J44" s="68">
        <f>COUNTIF(W2:W32,"BOŽ")</f>
        <v>3</v>
      </c>
      <c r="K44" s="68">
        <f>COUNTIF(W2:W32,"TOM")</f>
        <v>0</v>
      </c>
      <c r="L44" s="68">
        <f>COUNTIF(W2:W32,"MŠŠ")</f>
        <v>1</v>
      </c>
      <c r="M44" s="68">
        <f>COUNTIF(W2:W32,"ŽIV")</f>
        <v>0</v>
      </c>
      <c r="N44" s="68">
        <f>COUNTIF(W2:W32,"TAL")</f>
        <v>2</v>
      </c>
      <c r="O44" s="68">
        <f>COUNTIF(W2:W32,"PIR")</f>
        <v>0</v>
      </c>
      <c r="P44" s="68">
        <f>COUNTIF(W2:W32,"HOL")</f>
        <v>0</v>
      </c>
      <c r="Q44" s="68">
        <f>COUNTIF(W2:W32,Q1)</f>
        <v>1</v>
      </c>
      <c r="R44" s="68">
        <f>COUNTIF(W2:W32,R1)</f>
        <v>2</v>
      </c>
      <c r="S44" s="68">
        <f>COUNTIF(W2:W32,S1)</f>
        <v>0</v>
      </c>
      <c r="T44" s="68">
        <f>COUNTIF(Y2:Y32,T1)</f>
        <v>0</v>
      </c>
      <c r="U44" s="68">
        <f>COUNTIF(Z2:Z32,U1)</f>
        <v>9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8">
        <f t="shared" ref="D45:U45" si="57">COUNTIF(D2:D32,"51¶")+COUNTIF(D2:D32,"52¶")+COUNTIF(D2:D32,"kvit¶")</f>
        <v>0</v>
      </c>
      <c r="E45" s="68">
        <f t="shared" si="57"/>
        <v>1</v>
      </c>
      <c r="F45" s="68">
        <f t="shared" si="57"/>
        <v>0</v>
      </c>
      <c r="G45" s="68">
        <f t="shared" si="57"/>
        <v>0</v>
      </c>
      <c r="H45" s="68">
        <f t="shared" si="57"/>
        <v>0</v>
      </c>
      <c r="I45" s="68">
        <f t="shared" si="57"/>
        <v>0</v>
      </c>
      <c r="J45" s="68">
        <f t="shared" si="57"/>
        <v>0</v>
      </c>
      <c r="K45" s="68">
        <f t="shared" si="57"/>
        <v>0</v>
      </c>
      <c r="L45" s="68">
        <f t="shared" si="57"/>
        <v>0</v>
      </c>
      <c r="M45" s="68">
        <f t="shared" si="57"/>
        <v>0</v>
      </c>
      <c r="N45" s="68">
        <f t="shared" si="57"/>
        <v>0</v>
      </c>
      <c r="O45" s="68">
        <f t="shared" si="57"/>
        <v>0</v>
      </c>
      <c r="P45" s="68">
        <f t="shared" si="57"/>
        <v>0</v>
      </c>
      <c r="Q45" s="68">
        <f t="shared" si="57"/>
        <v>0</v>
      </c>
      <c r="R45" s="68">
        <f t="shared" si="57"/>
        <v>0</v>
      </c>
      <c r="S45" s="68">
        <f t="shared" si="57"/>
        <v>0</v>
      </c>
      <c r="T45" s="68">
        <f t="shared" si="57"/>
        <v>0</v>
      </c>
      <c r="U45" s="68">
        <f t="shared" si="57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8">
        <f t="shared" ref="D46:U46" si="58">COUNTIF(D2:D32,"U☺")+COUNTIF(D2:D32,"U☻")+COUNTIF(D2:D32,"U")</f>
        <v>0</v>
      </c>
      <c r="E46" s="68">
        <f t="shared" si="58"/>
        <v>0</v>
      </c>
      <c r="F46" s="68">
        <f t="shared" si="58"/>
        <v>0</v>
      </c>
      <c r="G46" s="68">
        <f t="shared" si="58"/>
        <v>0</v>
      </c>
      <c r="H46" s="68">
        <f t="shared" si="58"/>
        <v>0</v>
      </c>
      <c r="I46" s="68">
        <f t="shared" si="58"/>
        <v>0</v>
      </c>
      <c r="J46" s="68">
        <f t="shared" si="58"/>
        <v>0</v>
      </c>
      <c r="K46" s="68">
        <f t="shared" si="58"/>
        <v>0</v>
      </c>
      <c r="L46" s="68">
        <f t="shared" si="58"/>
        <v>0</v>
      </c>
      <c r="M46" s="68">
        <f t="shared" si="58"/>
        <v>0</v>
      </c>
      <c r="N46" s="68">
        <f t="shared" si="58"/>
        <v>0</v>
      </c>
      <c r="O46" s="68">
        <f t="shared" si="58"/>
        <v>0</v>
      </c>
      <c r="P46" s="68">
        <f t="shared" si="58"/>
        <v>0</v>
      </c>
      <c r="Q46" s="68">
        <f t="shared" si="58"/>
        <v>0</v>
      </c>
      <c r="R46" s="68">
        <f t="shared" si="58"/>
        <v>0</v>
      </c>
      <c r="S46" s="68">
        <f t="shared" si="58"/>
        <v>0</v>
      </c>
      <c r="T46" s="68">
        <f t="shared" si="58"/>
        <v>0</v>
      </c>
      <c r="U46" s="68">
        <f t="shared" si="58"/>
        <v>0</v>
      </c>
    </row>
  </sheetData>
  <conditionalFormatting sqref="A22:C26 U22:V26 H24 A27:I27 K27:P27 R27:W27 E28:J28 A28:C32 H29:H31">
    <cfRule type="expression" dxfId="198" priority="94">
      <formula>ABS($A22)=1</formula>
    </cfRule>
  </conditionalFormatting>
  <conditionalFormatting sqref="B22:C26 U22:V26 H24 B27:I27 K27:P27 R27:W27 E28:J28 B28:C32 H29:H31">
    <cfRule type="expression" dxfId="197" priority="93">
      <formula>WEEKDAY($B22,2)=7</formula>
    </cfRule>
    <cfRule type="expression" dxfId="196" priority="92">
      <formula>WEEKDAY($B22,2)=6</formula>
    </cfRule>
  </conditionalFormatting>
  <conditionalFormatting sqref="D18">
    <cfRule type="expression" dxfId="195" priority="24">
      <formula>ABS($A18)=1</formula>
    </cfRule>
    <cfRule type="expression" dxfId="194" priority="23">
      <formula>WEEKDAY($B18,2)=7</formula>
    </cfRule>
    <cfRule type="expression" dxfId="193" priority="22">
      <formula>WEEKDAY($B18,2)=6</formula>
    </cfRule>
  </conditionalFormatting>
  <conditionalFormatting sqref="D22">
    <cfRule type="expression" dxfId="192" priority="21">
      <formula>ABS($A22)=1</formula>
    </cfRule>
    <cfRule type="expression" dxfId="191" priority="20">
      <formula>WEEKDAY($B22,2)=7</formula>
    </cfRule>
    <cfRule type="expression" dxfId="190" priority="19">
      <formula>WEEKDAY($B22,2)=6</formula>
    </cfRule>
  </conditionalFormatting>
  <conditionalFormatting sqref="E6:E10">
    <cfRule type="expression" dxfId="189" priority="34">
      <formula>WEEKDAY($B6,2)=6</formula>
    </cfRule>
    <cfRule type="expression" dxfId="188" priority="36">
      <formula>ABS($A6)=1</formula>
    </cfRule>
    <cfRule type="expression" dxfId="187" priority="35">
      <formula>WEEKDAY($B6,2)=7</formula>
    </cfRule>
  </conditionalFormatting>
  <conditionalFormatting sqref="E30">
    <cfRule type="expression" dxfId="186" priority="28">
      <formula>WEEKDAY($B30,2)=6</formula>
    </cfRule>
    <cfRule type="expression" dxfId="185" priority="30">
      <formula>ABS($A30)=1</formula>
    </cfRule>
    <cfRule type="expression" dxfId="184" priority="29">
      <formula>WEEKDAY($B30,2)=7</formula>
    </cfRule>
  </conditionalFormatting>
  <conditionalFormatting sqref="E2:H2 P2:V2 K2:K5 A2:C6 P3:Q3 F3:H5 S3:V5 O4:Q5 M6:W6 F6:K7 A7:D7 N7:W7 F8:H8 A8:C12 N8:N12 P8:Q12 U8:V12 S8:S13 F9:I10 E11:H11 F12:H12 A13:Q13 U13:W13 A14:I14 M14:W14 K14:K15 A15:C15 G15:H15 M15:Q15 S15 U15:W15 A16:F16 H16:Q16 S16:W16 P17:Q17 M17:N19 S17:S19 U17:V19 A17:C20 P18:P19 E20:F20 H20:W20 A21:W21">
    <cfRule type="expression" dxfId="183" priority="81">
      <formula>ABS($A2)=1</formula>
    </cfRule>
  </conditionalFormatting>
  <conditionalFormatting sqref="E2:H2 P2:V2 K2:K5 B2:C6 P3:Q3 F3:H5 S3:V5 O4:Q5 M6:W6 F6:K7 B7:D7 N7:W7 F8:H8 B8:C12 N8:N12 P8:Q12 U8:V12 S8:S13 F9:I10 E11:H11 F12:H12 B13:Q13 U13:W13 B14:I14 M14:W14 K14:K15 B15:C15 G15:H15 M15:Q15 S15 U15:W15 B16:F16 H16:Q16 S16:W16 P17:Q17 M17:N19 S17:S19 U17:V19 B17:C20 P18:P19 E20:F20 H20:W20 B21:W21">
    <cfRule type="expression" dxfId="182" priority="79">
      <formula>WEEKDAY($B2,2)=6</formula>
    </cfRule>
    <cfRule type="expression" dxfId="181" priority="80">
      <formula>WEEKDAY($B2,2)=7</formula>
    </cfRule>
  </conditionalFormatting>
  <conditionalFormatting sqref="G23:G24">
    <cfRule type="expression" dxfId="180" priority="6">
      <formula>ABS($A23)=1</formula>
    </cfRule>
    <cfRule type="expression" dxfId="179" priority="5">
      <formula>WEEKDAY($B23,2)=7</formula>
    </cfRule>
    <cfRule type="expression" dxfId="178" priority="4">
      <formula>WEEKDAY($B23,2)=6</formula>
    </cfRule>
  </conditionalFormatting>
  <conditionalFormatting sqref="G29:G32">
    <cfRule type="expression" dxfId="177" priority="1">
      <formula>WEEKDAY($B29,2)=6</formula>
    </cfRule>
    <cfRule type="expression" dxfId="176" priority="3">
      <formula>ABS($A29)=1</formula>
    </cfRule>
    <cfRule type="expression" dxfId="175" priority="2">
      <formula>WEEKDAY($B29,2)=7</formula>
    </cfRule>
  </conditionalFormatting>
  <conditionalFormatting sqref="H17:H19 E19">
    <cfRule type="expression" dxfId="174" priority="44">
      <formula>WEEKDAY($B17,2)=7</formula>
    </cfRule>
    <cfRule type="expression" dxfId="173" priority="43">
      <formula>WEEKDAY($B17,2)=6</formula>
    </cfRule>
    <cfRule type="expression" dxfId="172" priority="45">
      <formula>ABS($A17)=1</formula>
    </cfRule>
  </conditionalFormatting>
  <conditionalFormatting sqref="I30">
    <cfRule type="expression" dxfId="171" priority="39">
      <formula>ABS($A30)=1</formula>
    </cfRule>
    <cfRule type="expression" dxfId="170" priority="38">
      <formula>WEEKDAY($B30,2)=7</formula>
    </cfRule>
    <cfRule type="expression" dxfId="169" priority="37">
      <formula>WEEKDAY($B30,2)=6</formula>
    </cfRule>
  </conditionalFormatting>
  <conditionalFormatting sqref="K23:K25">
    <cfRule type="expression" dxfId="168" priority="11">
      <formula>WEEKDAY($B23,2)=7</formula>
    </cfRule>
    <cfRule type="expression" dxfId="167" priority="12">
      <formula>ABS($A23)=1</formula>
    </cfRule>
    <cfRule type="expression" dxfId="166" priority="10">
      <formula>WEEKDAY($B23,2)=6</formula>
    </cfRule>
  </conditionalFormatting>
  <conditionalFormatting sqref="L7">
    <cfRule type="expression" dxfId="165" priority="54">
      <formula>ABS($A7)=1</formula>
    </cfRule>
    <cfRule type="expression" dxfId="164" priority="53">
      <formula>WEEKDAY($B7,2)=7</formula>
    </cfRule>
    <cfRule type="expression" dxfId="163" priority="52">
      <formula>WEEKDAY($B7,2)=6</formula>
    </cfRule>
  </conditionalFormatting>
  <conditionalFormatting sqref="L22:M26">
    <cfRule type="expression" dxfId="162" priority="8">
      <formula>WEEKDAY($B22,2)=7</formula>
    </cfRule>
    <cfRule type="expression" dxfId="161" priority="9">
      <formula>ABS($A22)=1</formula>
    </cfRule>
    <cfRule type="expression" dxfId="160" priority="7">
      <formula>WEEKDAY($B22,2)=6</formula>
    </cfRule>
  </conditionalFormatting>
  <conditionalFormatting sqref="L28:W28">
    <cfRule type="expression" dxfId="159" priority="16">
      <formula>WEEKDAY($B28,2)=6</formula>
    </cfRule>
    <cfRule type="expression" dxfId="158" priority="17">
      <formula>WEEKDAY($B28,2)=7</formula>
    </cfRule>
    <cfRule type="expression" dxfId="157" priority="18">
      <formula>ABS($A28)=1</formula>
    </cfRule>
  </conditionalFormatting>
  <conditionalFormatting sqref="P22:Q22 I22:I26 P24:Q26">
    <cfRule type="expression" dxfId="156" priority="67">
      <formula>WEEKDAY($B22,2)=6</formula>
    </cfRule>
    <cfRule type="expression" dxfId="155" priority="68">
      <formula>WEEKDAY($B22,2)=7</formula>
    </cfRule>
    <cfRule type="expression" dxfId="154" priority="69">
      <formula>ABS($A22)=1</formula>
    </cfRule>
  </conditionalFormatting>
  <conditionalFormatting sqref="R8">
    <cfRule type="expression" dxfId="153" priority="27">
      <formula>ABS($A8)=1</formula>
    </cfRule>
    <cfRule type="expression" dxfId="152" priority="26">
      <formula>WEEKDAY($B8,2)=7</formula>
    </cfRule>
    <cfRule type="expression" dxfId="151" priority="25">
      <formula>WEEKDAY($B8,2)=6</formula>
    </cfRule>
  </conditionalFormatting>
  <conditionalFormatting sqref="S22:S26 O23:Q23">
    <cfRule type="expression" dxfId="150" priority="32">
      <formula>WEEKDAY($B22,2)=7</formula>
    </cfRule>
    <cfRule type="expression" dxfId="149" priority="31">
      <formula>WEEKDAY($B22,2)=6</formula>
    </cfRule>
    <cfRule type="expression" dxfId="148" priority="33">
      <formula>ABS($A22)=1</formula>
    </cfRule>
  </conditionalFormatting>
  <conditionalFormatting sqref="S29 U29:V29 P29:Q30 L29:M32 S30:V32 P31:P32">
    <cfRule type="expression" dxfId="147" priority="71">
      <formula>WEEKDAY($B29,2)=7</formula>
    </cfRule>
    <cfRule type="expression" dxfId="146" priority="72">
      <formula>ABS($A29)=1</formula>
    </cfRule>
    <cfRule type="expression" dxfId="145" priority="70">
      <formula>WEEKDAY($B29,2)=6</formula>
    </cfRule>
  </conditionalFormatting>
  <conditionalFormatting sqref="X2:AE32">
    <cfRule type="cellIs" dxfId="144" priority="86" operator="lessThan">
      <formula>1</formula>
    </cfRule>
    <cfRule type="cellIs" dxfId="143" priority="90" operator="greaterThan">
      <formula>1</formula>
    </cfRule>
  </conditionalFormatting>
  <conditionalFormatting sqref="AF2:AF32">
    <cfRule type="cellIs" dxfId="142" priority="85" operator="notEqual">
      <formula>0</formula>
    </cfRule>
  </conditionalFormatting>
  <conditionalFormatting sqref="AG2:AG32">
    <cfRule type="cellIs" dxfId="141" priority="88" operator="equal">
      <formula>1</formula>
    </cfRule>
    <cfRule type="cellIs" dxfId="140" priority="89" operator="greaterThan">
      <formula>1</formula>
    </cfRule>
  </conditionalFormatting>
  <conditionalFormatting sqref="AH2:AH32">
    <cfRule type="cellIs" dxfId="139" priority="91" operator="greaterThan">
      <formula>2</formula>
    </cfRule>
    <cfRule type="cellIs" dxfId="138" priority="87" operator="lessThan">
      <formula>2</formula>
    </cfRule>
  </conditionalFormatting>
  <pageMargins left="0" right="0" top="1.39513888888889" bottom="0.39374999999999999" header="0" footer="0"/>
  <pageSetup paperSize="9" orientation="portrait" horizontalDpi="300" verticalDpi="300"/>
  <headerFooter>
    <oddHeader>&amp;LZadnja sprememba:&amp;C&amp;D 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160</cp:revision>
  <cp:lastPrinted>2023-12-17T12:07:34Z</cp:lastPrinted>
  <dcterms:created xsi:type="dcterms:W3CDTF">2020-11-01T16:40:29Z</dcterms:created>
  <dcterms:modified xsi:type="dcterms:W3CDTF">2023-12-17T12:07:40Z</dcterms:modified>
  <dc:language>hr-HR</dc:language>
</cp:coreProperties>
</file>